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3"/>
  </bookViews>
  <sheets>
    <sheet name="Bilance PaV" sheetId="1" r:id="rId1"/>
    <sheet name="92014" sheetId="2" r:id="rId2"/>
    <sheet name="91409" sheetId="3" r:id="rId3"/>
    <sheet name="91209" sheetId="4" r:id="rId4"/>
  </sheets>
  <definedNames>
    <definedName name="_xlnm.Print_Area" localSheetId="2">'91409'!$A$1:$K$40</definedName>
  </definedNames>
  <calcPr fullCalcOnLoad="1"/>
</workbook>
</file>

<file path=xl/sharedStrings.xml><?xml version="1.0" encoding="utf-8"?>
<sst xmlns="http://schemas.openxmlformats.org/spreadsheetml/2006/main" count="561" uniqueCount="260">
  <si>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</si>
  <si>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</si>
  <si>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</si>
  <si>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</si>
  <si>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</si>
  <si>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</si>
  <si>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</si>
  <si>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</si>
  <si>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</si>
  <si>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</si>
  <si>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</si>
  <si>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</si>
  <si>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</si>
  <si>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</si>
  <si>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</si>
  <si>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</si>
  <si>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</si>
  <si>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</si>
  <si>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</si>
  <si>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</si>
  <si>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</si>
  <si>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</si>
  <si>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</si>
  <si>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</si>
  <si>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</si>
  <si>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</si>
  <si>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</si>
  <si>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</si>
  <si>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Zdrojová část rozpočtu LK 2017</t>
  </si>
  <si>
    <t>Výdajová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</si>
  <si>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</si>
  <si>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</si>
  <si>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</si>
  <si>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</si>
  <si>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</si>
  <si>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</si>
  <si>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</si>
  <si>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</si>
  <si>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</si>
  <si>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</si>
  <si>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</si>
  <si>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</si>
  <si>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</si>
  <si>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</si>
  <si>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</si>
  <si>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</si>
  <si>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</si>
  <si>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</si>
  <si>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</si>
  <si>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</si>
  <si>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</si>
  <si>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</si>
  <si>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</si>
  <si>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</si>
  <si>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</si>
  <si>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</si>
  <si>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</si>
  <si>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</si>
  <si>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</si>
  <si>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</si>
  <si>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UR 2017 I.</t>
  </si>
  <si>
    <t>UR 2017 II.</t>
  </si>
  <si>
    <t>1. Zapojení fondů z r. 2016</t>
  </si>
  <si>
    <t>2. Zapojení  zákl.běžného účtu z r. 2016</t>
  </si>
  <si>
    <t>3. Uhrazené splátky dlouhod.půjč.</t>
  </si>
  <si>
    <t xml:space="preserve">    Resort. účelové dotace (ze SR, st.f.)</t>
  </si>
  <si>
    <t>Změna rozpočtu - rozpočtové opaření č. 216/17</t>
  </si>
  <si>
    <t>Odbor investic a správy nemovitého majetku</t>
  </si>
  <si>
    <t xml:space="preserve">Kapitola 920 14 - Kapitálové výdaje </t>
  </si>
  <si>
    <t>tis. Kč</t>
  </si>
  <si>
    <t>uk.</t>
  </si>
  <si>
    <t>č.a.</t>
  </si>
  <si>
    <t>§</t>
  </si>
  <si>
    <t>92014 - K A P I T Á L O V É  V Ý D A J E</t>
  </si>
  <si>
    <t>SR 2017</t>
  </si>
  <si>
    <t>UR 2017</t>
  </si>
  <si>
    <t>ZR-RO č. 216/17</t>
  </si>
  <si>
    <t>UR I 2017</t>
  </si>
  <si>
    <t>SU</t>
  </si>
  <si>
    <t>x</t>
  </si>
  <si>
    <t>Kapitálové (investiční) výdaje resortu celkem</t>
  </si>
  <si>
    <t>149082</t>
  </si>
  <si>
    <t>0000</t>
  </si>
  <si>
    <t>Investiční záměr "Řešení parkovacích míst u Krajského úřadu Libereckého kraje"</t>
  </si>
  <si>
    <t>Budovy, haly a stavby</t>
  </si>
  <si>
    <t>049155</t>
  </si>
  <si>
    <t>1424</t>
  </si>
  <si>
    <t>VOŠ sklářská a SŠ, Nový Bor - rekonstrukce půdních prostor</t>
  </si>
  <si>
    <t>049174</t>
  </si>
  <si>
    <t>1450</t>
  </si>
  <si>
    <t>Rekonstrukce fasády objektu školy - SOŠ Liberec</t>
  </si>
  <si>
    <t>450034</t>
  </si>
  <si>
    <t>1440</t>
  </si>
  <si>
    <t>SŠ řemesel a služeb, Jbc. N., výměna podlahy</t>
  </si>
  <si>
    <t>049119</t>
  </si>
  <si>
    <t>1433</t>
  </si>
  <si>
    <t>SSSSaD Liberec_rekonstrukce objektu DM Truhlářská</t>
  </si>
  <si>
    <t>049149</t>
  </si>
  <si>
    <t>1405</t>
  </si>
  <si>
    <t>Gym F.X.Šaldy, Liberec - rekonstukce kotelny a zajištění komínu</t>
  </si>
  <si>
    <t>049169</t>
  </si>
  <si>
    <t>SSSSaD Liberec_rekonstrukce objektu DM Truhlářská - II. etapa</t>
  </si>
  <si>
    <t>049172</t>
  </si>
  <si>
    <t>1406</t>
  </si>
  <si>
    <t>Výměna otvorových výplní - Gymnázium Frýdlant</t>
  </si>
  <si>
    <t>049173</t>
  </si>
  <si>
    <t>1448</t>
  </si>
  <si>
    <t>SŠ hospo a lesnická Frýdlant - rekonstrukce elektroinstalace DM Bělíkov</t>
  </si>
  <si>
    <t>049175</t>
  </si>
  <si>
    <t>Gymnázium Frýdlant, Mládeže 884 - zateplení fasád</t>
  </si>
  <si>
    <t>049176</t>
  </si>
  <si>
    <t>1413</t>
  </si>
  <si>
    <t xml:space="preserve">VOŠ mezinárondího obchodu a OA Jbc, Horní náměstí </t>
  </si>
  <si>
    <t>059049</t>
  </si>
  <si>
    <t>1505</t>
  </si>
  <si>
    <t>Domov Sluneční dům - Jestřebí - rekonstukce objektu, ČL</t>
  </si>
  <si>
    <t>059051</t>
  </si>
  <si>
    <t>15016</t>
  </si>
  <si>
    <t>Příprava výstavby sod. Zdrav. Zařízení DD Jindřichovice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</si>
  <si>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</si>
  <si>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</si>
  <si>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</si>
  <si>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</si>
  <si>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</si>
  <si>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</si>
  <si>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</si>
  <si>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</si>
  <si>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</si>
  <si>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</si>
  <si>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</si>
  <si>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</si>
  <si>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</si>
  <si>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</si>
  <si>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</si>
  <si>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</si>
  <si>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</si>
  <si>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</si>
  <si>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</si>
  <si>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</si>
  <si>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149079</t>
  </si>
  <si>
    <t>1907</t>
  </si>
  <si>
    <t>LRN Cvikov - oprava vstupní budovy</t>
  </si>
  <si>
    <t>149080</t>
  </si>
  <si>
    <t>1801</t>
  </si>
  <si>
    <t>Stř- ekolog. Výchovy LK - reko objektu v Hejnicích</t>
  </si>
  <si>
    <t>149085</t>
  </si>
  <si>
    <t>1442</t>
  </si>
  <si>
    <t>Zateplení střechy tělocvičny, SŠGaS Liberec, Dvorská</t>
  </si>
  <si>
    <t>149086</t>
  </si>
  <si>
    <t>LRN Cvikov - výměna oken budova A a B</t>
  </si>
  <si>
    <t>149087</t>
  </si>
  <si>
    <t>1470</t>
  </si>
  <si>
    <t>Dět. Domov -  Č. Lípa - oprava střechy</t>
  </si>
  <si>
    <t>149088</t>
  </si>
  <si>
    <t>SŠřem a Služeb Jablonec n. N. - oprava kotelny Podhorská ul.</t>
  </si>
  <si>
    <t>149089</t>
  </si>
  <si>
    <t>SŠřem a Služeb Jablonec n. N. - rek.soc.zař. - tělocvična Podhorská ul.</t>
  </si>
  <si>
    <t>149090</t>
  </si>
  <si>
    <t>SŠřem a Služeb Jablonec n. N. - tělocvična Podhorská ul. - navýšení akce</t>
  </si>
  <si>
    <t>149091</t>
  </si>
  <si>
    <t>1434</t>
  </si>
  <si>
    <t>ISŠ Semily, areál Pod Vartou - oprava střechy budovy</t>
  </si>
  <si>
    <t>149092</t>
  </si>
  <si>
    <t>1421</t>
  </si>
  <si>
    <t>SPŠSaE a VOŠ lbc - oprava střechy na hl. budově</t>
  </si>
  <si>
    <t>149093</t>
  </si>
  <si>
    <t>1411</t>
  </si>
  <si>
    <t>Gym a SOŠpedagog. Liberec - výměna oken na objektu gymnázia</t>
  </si>
  <si>
    <t>159015</t>
  </si>
  <si>
    <t>Koupě pozemků KÚ Liberec - PARK</t>
  </si>
  <si>
    <t>149094</t>
  </si>
  <si>
    <t>LRN Cvikov - rekonstrukce sprch Martinovo údolí</t>
  </si>
  <si>
    <t>550003</t>
  </si>
  <si>
    <t>1512</t>
  </si>
  <si>
    <t>DD Jablonecké Paseky - oprava zad. nádvoří a příjezdové komunikace</t>
  </si>
  <si>
    <t>550009</t>
  </si>
  <si>
    <t>1515</t>
  </si>
  <si>
    <t>DD Český Dub - výměna oken</t>
  </si>
  <si>
    <t>590071</t>
  </si>
  <si>
    <t>DD Jablonecké Paseky - bezbariérové vstupní dveře</t>
  </si>
  <si>
    <t>590072</t>
  </si>
  <si>
    <t>DD Jablonecké Paseky - úprava půdních prostor</t>
  </si>
  <si>
    <t>750005</t>
  </si>
  <si>
    <t>1704</t>
  </si>
  <si>
    <t>VMGČL - obnova sgrafit čp. 57 "Červený dům" Česká Lípa - II. etapa</t>
  </si>
  <si>
    <t>049179</t>
  </si>
  <si>
    <t>1407</t>
  </si>
  <si>
    <t>Rekonstrukce rozvodů vody - Gymnázium Semily</t>
  </si>
  <si>
    <t>049182</t>
  </si>
  <si>
    <t>1473</t>
  </si>
  <si>
    <t>DěD Dubá Deštná 6 p. - oprava čističky odpad. Vod</t>
  </si>
  <si>
    <t>Opravy a udržování</t>
  </si>
  <si>
    <t>149096</t>
  </si>
  <si>
    <t>LRN Cvikov -rekonstrukce pokojů pavilon D</t>
  </si>
  <si>
    <t>149097</t>
  </si>
  <si>
    <t>1910</t>
  </si>
  <si>
    <t>ZZS LK-Projektová dokumentace výstavba výjezdové základny Rokytnice</t>
  </si>
  <si>
    <t>Příloha č. 1 ZR-RO č. 216/17</t>
  </si>
  <si>
    <t>Odbor zdravotnictví</t>
  </si>
  <si>
    <t>Kapitola 914 09 - Působnosti odboru zdravotnictví</t>
  </si>
  <si>
    <t>v Kč</t>
  </si>
  <si>
    <t>ÚZ</t>
  </si>
  <si>
    <t>91409 - P Ů S O B N O S T I</t>
  </si>
  <si>
    <t>UR V 2017</t>
  </si>
  <si>
    <t>UR VI 2017</t>
  </si>
  <si>
    <t>Běžné (neinvestiční) výdaje resortu celkem</t>
  </si>
  <si>
    <t>DU</t>
  </si>
  <si>
    <t>091100</t>
  </si>
  <si>
    <t>Lékárenská pohotovost</t>
  </si>
  <si>
    <t>nákup ostatních služeb</t>
  </si>
  <si>
    <t>Ostatní činnosti ve zdravotnictví</t>
  </si>
  <si>
    <t>RU</t>
  </si>
  <si>
    <t>093600</t>
  </si>
  <si>
    <t>Zdravotní politika v regionu</t>
  </si>
  <si>
    <t>ostatní osobní výdaje-vzdělávání prac. ve zdravotnictví</t>
  </si>
  <si>
    <t>ostatní osobní výdaje - dohody</t>
  </si>
  <si>
    <t>093800</t>
  </si>
  <si>
    <t>Správní činnost - znalecké komise -výb.řízení</t>
  </si>
  <si>
    <t>ostatní osobní výdaje</t>
  </si>
  <si>
    <t>094800</t>
  </si>
  <si>
    <t>Zubní pohotovostní služba</t>
  </si>
  <si>
    <t>094900</t>
  </si>
  <si>
    <t>Hospic - režijní náklady</t>
  </si>
  <si>
    <t>studená voda</t>
  </si>
  <si>
    <t>oprava a udržování</t>
  </si>
  <si>
    <t>095000</t>
  </si>
  <si>
    <t>Koroner</t>
  </si>
  <si>
    <t>nákup služeb</t>
  </si>
  <si>
    <t>095100</t>
  </si>
  <si>
    <t xml:space="preserve">x </t>
  </si>
  <si>
    <t>Audit zdravotnických zařízení</t>
  </si>
  <si>
    <t>095200</t>
  </si>
  <si>
    <t>Poskytnuté náhrady soudy</t>
  </si>
  <si>
    <t>poskytnuté náhrady (smír)</t>
  </si>
  <si>
    <t>094300</t>
  </si>
  <si>
    <t>Prevence TBC - alokace fin.prostř. na úhradu faktur ÚZ 98335</t>
  </si>
  <si>
    <t>093604</t>
  </si>
  <si>
    <t>Náhrady škod - Pietschmannovi</t>
  </si>
  <si>
    <t>poskytnuté neinvestiční příspěvky a náhrady</t>
  </si>
  <si>
    <t>Udržitelnost projektů</t>
  </si>
  <si>
    <t>094600</t>
  </si>
  <si>
    <t>Krajský standard. projekt ZZS LK - udržitelnost proj.</t>
  </si>
  <si>
    <t>094700</t>
  </si>
  <si>
    <t>Krajský služby e-Govermmentu ve zdrav.- udržitelnost proj.</t>
  </si>
  <si>
    <t>příloha č. 1 k ZR-RO č. 216/17</t>
  </si>
  <si>
    <t>Kapitola 912 09 - Účelové příspěvky PO</t>
  </si>
  <si>
    <t>91209 - Ú Č E L O V É  P Ř Í S P Ě V K Y  P O</t>
  </si>
  <si>
    <t>UR III. 2017</t>
  </si>
  <si>
    <t>UR IV. 2017</t>
  </si>
  <si>
    <t>Jmenovité inv. a neinv. akce resortu</t>
  </si>
  <si>
    <t>0950006</t>
  </si>
  <si>
    <t xml:space="preserve">Léčebna respiračních nemocí Cvikov - rekonstrukce pokojů pavilon D </t>
  </si>
  <si>
    <t>investiční transfery zřízeným příspěvkovým organizacím</t>
  </si>
  <si>
    <t>0950007</t>
  </si>
  <si>
    <t>Projektová dokumentace pro realizaci výstavby výjezdové základny ZZS LK v Turnově</t>
  </si>
  <si>
    <t>0950005</t>
  </si>
  <si>
    <t>LRN Cvikov - Zpracování PD - Snížení energetické náročnosti budovy D</t>
  </si>
  <si>
    <t>0950008</t>
  </si>
  <si>
    <t xml:space="preserve">LRN Cvikov - nákup polohovacích lůžek a příslušenství </t>
  </si>
  <si>
    <t>neinvestiční transfery zřízeným příspěvkovým organizacím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</si>
</sst>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Arial CE"/>
      <family val="0"/>
    </font>
    <font>
      <sz val="9"/>
      <color indexed="62"/>
      <name val="Arial"/>
      <family val="2"/>
    </font>
    <font>
      <sz val="9"/>
      <name val="Arial CE"/>
      <family val="0"/>
    </font>
    <font>
      <b/>
      <sz val="9"/>
      <color indexed="62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6">
      <alignment/>
      <protection/>
    </xf>
    <xf numFmtId="4" fontId="0" fillId="0" borderId="0" xfId="56" applyNumberFormat="1">
      <alignment/>
      <protection/>
    </xf>
    <xf numFmtId="165" fontId="0" fillId="0" borderId="0" xfId="56" applyNumberFormat="1">
      <alignment/>
      <protection/>
    </xf>
    <xf numFmtId="0" fontId="10" fillId="0" borderId="0" xfId="53" applyFont="1" applyAlignment="1">
      <alignment horizontal="center"/>
      <protection/>
    </xf>
    <xf numFmtId="0" fontId="8" fillId="0" borderId="0" xfId="53">
      <alignment/>
      <protection/>
    </xf>
    <xf numFmtId="165" fontId="8" fillId="0" borderId="0" xfId="53" applyNumberFormat="1">
      <alignment/>
      <protection/>
    </xf>
    <xf numFmtId="166" fontId="0" fillId="0" borderId="0" xfId="49" applyNumberFormat="1">
      <alignment/>
      <protection/>
    </xf>
    <xf numFmtId="165" fontId="0" fillId="0" borderId="0" xfId="49" applyNumberFormat="1">
      <alignment/>
      <protection/>
    </xf>
    <xf numFmtId="0" fontId="11" fillId="0" borderId="0" xfId="49" applyFont="1" applyAlignment="1">
      <alignment horizontal="center"/>
      <protection/>
    </xf>
    <xf numFmtId="165" fontId="11" fillId="0" borderId="0" xfId="49" applyNumberFormat="1" applyFont="1" applyAlignment="1">
      <alignment horizontal="center"/>
      <protection/>
    </xf>
    <xf numFmtId="166" fontId="11" fillId="0" borderId="0" xfId="49" applyNumberFormat="1" applyFont="1" applyAlignment="1">
      <alignment horizont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49" fontId="12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vertical="center"/>
      <protection/>
    </xf>
    <xf numFmtId="4" fontId="12" fillId="0" borderId="0" xfId="35" applyNumberFormat="1" applyFont="1" applyFill="1" applyBorder="1" applyAlignment="1">
      <alignment horizontal="right" vertical="center"/>
    </xf>
    <xf numFmtId="165" fontId="12" fillId="0" borderId="0" xfId="35" applyNumberFormat="1" applyFont="1" applyFill="1" applyBorder="1" applyAlignment="1">
      <alignment horizontal="right" vertical="center"/>
    </xf>
    <xf numFmtId="166" fontId="12" fillId="0" borderId="0" xfId="56" applyNumberFormat="1" applyFont="1" applyFill="1" applyBorder="1" applyAlignment="1">
      <alignment vertical="center"/>
      <protection/>
    </xf>
    <xf numFmtId="165" fontId="12" fillId="0" borderId="0" xfId="56" applyNumberFormat="1" applyFont="1" applyFill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Fill="1" applyAlignment="1">
      <alignment vertical="center"/>
      <protection/>
    </xf>
    <xf numFmtId="0" fontId="13" fillId="0" borderId="0" xfId="48" applyFont="1" applyFill="1" applyAlignment="1">
      <alignment horizontal="center" vertical="center"/>
      <protection/>
    </xf>
    <xf numFmtId="165" fontId="13" fillId="0" borderId="0" xfId="48" applyNumberFormat="1" applyFont="1" applyFill="1" applyAlignment="1">
      <alignment horizontal="center" vertical="center"/>
      <protection/>
    </xf>
    <xf numFmtId="166" fontId="0" fillId="0" borderId="0" xfId="48" applyNumberFormat="1" applyFill="1" applyAlignment="1">
      <alignment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0" borderId="20" xfId="49" applyFont="1" applyBorder="1" applyAlignment="1">
      <alignment horizontal="center" vertical="center"/>
      <protection/>
    </xf>
    <xf numFmtId="165" fontId="13" fillId="0" borderId="24" xfId="49" applyNumberFormat="1" applyFont="1" applyBorder="1" applyAlignment="1">
      <alignment horizontal="center" vertical="center"/>
      <protection/>
    </xf>
    <xf numFmtId="166" fontId="13" fillId="0" borderId="20" xfId="49" applyNumberFormat="1" applyFont="1" applyBorder="1" applyAlignment="1">
      <alignment horizontal="center" vertical="center"/>
      <protection/>
    </xf>
    <xf numFmtId="165" fontId="13" fillId="0" borderId="25" xfId="49" applyNumberFormat="1" applyFont="1" applyBorder="1" applyAlignment="1">
      <alignment horizontal="center"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left" vertical="center"/>
      <protection/>
    </xf>
    <xf numFmtId="4" fontId="13" fillId="7" borderId="20" xfId="54" applyNumberFormat="1" applyFont="1" applyFill="1" applyBorder="1" applyAlignment="1">
      <alignment horizontal="right" vertical="center"/>
      <protection/>
    </xf>
    <xf numFmtId="165" fontId="13" fillId="7" borderId="26" xfId="54" applyNumberFormat="1" applyFont="1" applyFill="1" applyBorder="1" applyAlignment="1">
      <alignment horizontal="right" vertical="center"/>
      <protection/>
    </xf>
    <xf numFmtId="166" fontId="13" fillId="7" borderId="27" xfId="54" applyNumberFormat="1" applyFont="1" applyFill="1" applyBorder="1" applyAlignment="1">
      <alignment horizontal="center" vertical="center" wrapText="1"/>
      <protection/>
    </xf>
    <xf numFmtId="165" fontId="13" fillId="7" borderId="21" xfId="54" applyNumberFormat="1" applyFont="1" applyFill="1" applyBorder="1" applyAlignment="1">
      <alignment horizontal="center" vertical="center"/>
      <protection/>
    </xf>
    <xf numFmtId="0" fontId="13" fillId="0" borderId="28" xfId="48" applyFont="1" applyFill="1" applyBorder="1" applyAlignment="1">
      <alignment horizontal="center" vertical="center"/>
      <protection/>
    </xf>
    <xf numFmtId="49" fontId="13" fillId="34" borderId="29" xfId="56" applyNumberFormat="1" applyFont="1" applyFill="1" applyBorder="1" applyAlignment="1">
      <alignment horizontal="center" vertical="center"/>
      <protection/>
    </xf>
    <xf numFmtId="49" fontId="13" fillId="34" borderId="30" xfId="49" applyNumberFormat="1" applyFont="1" applyFill="1" applyBorder="1" applyAlignment="1">
      <alignment horizontal="center" vertical="center"/>
      <protection/>
    </xf>
    <xf numFmtId="0" fontId="13" fillId="0" borderId="31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0" fontId="13" fillId="0" borderId="31" xfId="56" applyFont="1" applyFill="1" applyBorder="1" applyAlignment="1">
      <alignment vertical="center" wrapText="1"/>
      <protection/>
    </xf>
    <xf numFmtId="4" fontId="13" fillId="0" borderId="31" xfId="54" applyNumberFormat="1" applyFont="1" applyFill="1" applyBorder="1" applyAlignment="1">
      <alignment vertical="center"/>
      <protection/>
    </xf>
    <xf numFmtId="165" fontId="13" fillId="0" borderId="30" xfId="54" applyNumberFormat="1" applyFont="1" applyFill="1" applyBorder="1" applyAlignment="1">
      <alignment vertical="center"/>
      <protection/>
    </xf>
    <xf numFmtId="166" fontId="13" fillId="0" borderId="31" xfId="54" applyNumberFormat="1" applyFont="1" applyFill="1" applyBorder="1" applyAlignment="1">
      <alignment horizontal="center" vertical="center" wrapText="1"/>
      <protection/>
    </xf>
    <xf numFmtId="165" fontId="13" fillId="0" borderId="32" xfId="54" applyNumberFormat="1" applyFont="1" applyFill="1" applyBorder="1" applyAlignment="1">
      <alignment horizontal="center" vertical="center"/>
      <protection/>
    </xf>
    <xf numFmtId="0" fontId="12" fillId="0" borderId="33" xfId="48" applyFont="1" applyFill="1" applyBorder="1" applyAlignment="1">
      <alignment horizontal="center" vertical="center"/>
      <protection/>
    </xf>
    <xf numFmtId="49" fontId="12" fillId="0" borderId="34" xfId="54" applyNumberFormat="1" applyFont="1" applyFill="1" applyBorder="1" applyAlignment="1">
      <alignment horizontal="center" vertical="center"/>
      <protection/>
    </xf>
    <xf numFmtId="49" fontId="12" fillId="0" borderId="35" xfId="54" applyNumberFormat="1" applyFont="1" applyFill="1" applyBorder="1" applyAlignment="1">
      <alignment horizontal="center" vertical="center"/>
      <protection/>
    </xf>
    <xf numFmtId="0" fontId="12" fillId="34" borderId="27" xfId="54" applyFont="1" applyFill="1" applyBorder="1" applyAlignment="1">
      <alignment horizontal="center" vertical="center"/>
      <protection/>
    </xf>
    <xf numFmtId="0" fontId="12" fillId="34" borderId="34" xfId="60" applyFont="1" applyFill="1" applyBorder="1" applyAlignment="1">
      <alignment horizontal="center" vertical="center"/>
      <protection/>
    </xf>
    <xf numFmtId="0" fontId="12" fillId="0" borderId="27" xfId="60" applyFont="1" applyFill="1" applyBorder="1" applyAlignment="1">
      <alignment vertical="center"/>
      <protection/>
    </xf>
    <xf numFmtId="4" fontId="12" fillId="0" borderId="27" xfId="54" applyNumberFormat="1" applyFont="1" applyFill="1" applyBorder="1" applyAlignment="1">
      <alignment vertical="center"/>
      <protection/>
    </xf>
    <xf numFmtId="165" fontId="12" fillId="0" borderId="35" xfId="54" applyNumberFormat="1" applyFont="1" applyFill="1" applyBorder="1" applyAlignment="1">
      <alignment vertical="center"/>
      <protection/>
    </xf>
    <xf numFmtId="166" fontId="12" fillId="0" borderId="27" xfId="54" applyNumberFormat="1" applyFont="1" applyFill="1" applyBorder="1" applyAlignment="1">
      <alignment horizontal="center" vertical="center" wrapText="1"/>
      <protection/>
    </xf>
    <xf numFmtId="165" fontId="12" fillId="0" borderId="36" xfId="54" applyNumberFormat="1" applyFont="1" applyFill="1" applyBorder="1" applyAlignment="1">
      <alignment horizontal="center" vertical="center"/>
      <protection/>
    </xf>
    <xf numFmtId="0" fontId="13" fillId="0" borderId="37" xfId="48" applyFont="1" applyFill="1" applyBorder="1" applyAlignment="1">
      <alignment horizontal="center" vertical="center"/>
      <protection/>
    </xf>
    <xf numFmtId="49" fontId="13" fillId="34" borderId="38" xfId="56" applyNumberFormat="1" applyFont="1" applyFill="1" applyBorder="1" applyAlignment="1">
      <alignment horizontal="center" vertical="center"/>
      <protection/>
    </xf>
    <xf numFmtId="0" fontId="12" fillId="0" borderId="39" xfId="48" applyFont="1" applyFill="1" applyBorder="1" applyAlignment="1">
      <alignment horizontal="center" vertical="center"/>
      <protection/>
    </xf>
    <xf numFmtId="49" fontId="12" fillId="0" borderId="39" xfId="54" applyNumberFormat="1" applyFont="1" applyFill="1" applyBorder="1" applyAlignment="1">
      <alignment horizontal="center" vertical="center"/>
      <protection/>
    </xf>
    <xf numFmtId="166" fontId="0" fillId="0" borderId="0" xfId="56" applyNumberFormat="1">
      <alignment/>
      <protection/>
    </xf>
    <xf numFmtId="0" fontId="15" fillId="0" borderId="0" xfId="53" applyFont="1" applyAlignment="1">
      <alignment horizontal="center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3" fillId="0" borderId="0" xfId="49" applyFont="1" applyAlignment="1">
      <alignment horizontal="right"/>
      <protection/>
    </xf>
    <xf numFmtId="0" fontId="16" fillId="0" borderId="40" xfId="49" applyFont="1" applyBorder="1" applyAlignment="1">
      <alignment horizontal="center"/>
      <protection/>
    </xf>
    <xf numFmtId="0" fontId="16" fillId="0" borderId="41" xfId="49" applyFont="1" applyBorder="1" applyAlignment="1">
      <alignment horizontal="center"/>
      <protection/>
    </xf>
    <xf numFmtId="0" fontId="16" fillId="0" borderId="42" xfId="49" applyFont="1" applyBorder="1" applyAlignment="1">
      <alignment horizontal="center"/>
      <protection/>
    </xf>
    <xf numFmtId="0" fontId="16" fillId="0" borderId="41" xfId="49" applyFont="1" applyBorder="1" applyAlignment="1">
      <alignment horizontal="center"/>
      <protection/>
    </xf>
    <xf numFmtId="0" fontId="17" fillId="0" borderId="23" xfId="49" applyFont="1" applyBorder="1" applyAlignment="1">
      <alignment horizontal="center"/>
      <protection/>
    </xf>
    <xf numFmtId="0" fontId="17" fillId="0" borderId="20" xfId="49" applyFont="1" applyBorder="1" applyAlignment="1">
      <alignment horizontal="center"/>
      <protection/>
    </xf>
    <xf numFmtId="0" fontId="17" fillId="0" borderId="20" xfId="49" applyFont="1" applyBorder="1" applyAlignment="1">
      <alignment horizontal="center" vertical="center" wrapText="1"/>
      <protection/>
    </xf>
    <xf numFmtId="0" fontId="17" fillId="0" borderId="21" xfId="49" applyFont="1" applyBorder="1" applyAlignment="1">
      <alignment horizontal="center"/>
      <protection/>
    </xf>
    <xf numFmtId="0" fontId="17" fillId="0" borderId="43" xfId="57" applyFont="1" applyFill="1" applyBorder="1" applyAlignment="1">
      <alignment horizontal="center"/>
      <protection/>
    </xf>
    <xf numFmtId="0" fontId="17" fillId="0" borderId="41" xfId="57" applyFont="1" applyFill="1" applyBorder="1" applyAlignment="1">
      <alignment horizontal="center"/>
      <protection/>
    </xf>
    <xf numFmtId="0" fontId="17" fillId="0" borderId="44" xfId="57" applyFont="1" applyFill="1" applyBorder="1" applyAlignment="1">
      <alignment horizontal="center"/>
      <protection/>
    </xf>
    <xf numFmtId="0" fontId="17" fillId="0" borderId="45" xfId="57" applyFont="1" applyFill="1" applyBorder="1" applyAlignment="1">
      <alignment horizontal="center"/>
      <protection/>
    </xf>
    <xf numFmtId="0" fontId="17" fillId="0" borderId="41" xfId="57" applyFont="1" applyFill="1" applyBorder="1" applyAlignment="1">
      <alignment horizontal="left"/>
      <protection/>
    </xf>
    <xf numFmtId="4" fontId="17" fillId="0" borderId="45" xfId="57" applyNumberFormat="1" applyFont="1" applyFill="1" applyBorder="1" applyAlignment="1">
      <alignment/>
      <protection/>
    </xf>
    <xf numFmtId="4" fontId="17" fillId="0" borderId="46" xfId="57" applyNumberFormat="1" applyFont="1" applyFill="1" applyBorder="1" applyAlignment="1">
      <alignment/>
      <protection/>
    </xf>
    <xf numFmtId="0" fontId="18" fillId="0" borderId="28" xfId="57" applyFont="1" applyBorder="1" applyAlignment="1">
      <alignment horizontal="center"/>
      <protection/>
    </xf>
    <xf numFmtId="49" fontId="18" fillId="0" borderId="29" xfId="57" applyNumberFormat="1" applyFont="1" applyBorder="1" applyAlignment="1">
      <alignment horizontal="center"/>
      <protection/>
    </xf>
    <xf numFmtId="49" fontId="18" fillId="0" borderId="30" xfId="57" applyNumberFormat="1" applyFont="1" applyBorder="1" applyAlignment="1">
      <alignment horizontal="center"/>
      <protection/>
    </xf>
    <xf numFmtId="49" fontId="18" fillId="0" borderId="44" xfId="57" applyNumberFormat="1" applyFont="1" applyBorder="1" applyAlignment="1">
      <alignment horizontal="center"/>
      <protection/>
    </xf>
    <xf numFmtId="2" fontId="18" fillId="0" borderId="45" xfId="57" applyNumberFormat="1" applyFont="1" applyBorder="1" applyAlignment="1">
      <alignment horizontal="center"/>
      <protection/>
    </xf>
    <xf numFmtId="2" fontId="18" fillId="0" borderId="41" xfId="57" applyNumberFormat="1" applyFont="1" applyBorder="1" applyAlignment="1">
      <alignment horizontal="center"/>
      <protection/>
    </xf>
    <xf numFmtId="2" fontId="19" fillId="0" borderId="41" xfId="62" applyNumberFormat="1" applyFont="1" applyFill="1" applyBorder="1" applyAlignment="1">
      <alignment horizontal="left"/>
      <protection/>
    </xf>
    <xf numFmtId="4" fontId="18" fillId="0" borderId="45" xfId="57" applyNumberFormat="1" applyFont="1" applyBorder="1" applyAlignment="1">
      <alignment/>
      <protection/>
    </xf>
    <xf numFmtId="4" fontId="18" fillId="0" borderId="46" xfId="57" applyNumberFormat="1" applyFont="1" applyBorder="1" applyAlignment="1">
      <alignment/>
      <protection/>
    </xf>
    <xf numFmtId="0" fontId="20" fillId="0" borderId="33" xfId="57" applyFont="1" applyBorder="1" applyAlignment="1">
      <alignment horizontal="center"/>
      <protection/>
    </xf>
    <xf numFmtId="49" fontId="18" fillId="0" borderId="35" xfId="57" applyNumberFormat="1" applyFont="1" applyBorder="1" applyAlignment="1">
      <alignment horizontal="center"/>
      <protection/>
    </xf>
    <xf numFmtId="1" fontId="14" fillId="0" borderId="27" xfId="57" applyNumberFormat="1" applyFont="1" applyBorder="1" applyAlignment="1">
      <alignment horizontal="center"/>
      <protection/>
    </xf>
    <xf numFmtId="1" fontId="14" fillId="0" borderId="34" xfId="57" applyNumberFormat="1" applyFont="1" applyBorder="1" applyAlignment="1">
      <alignment horizontal="center"/>
      <protection/>
    </xf>
    <xf numFmtId="2" fontId="21" fillId="0" borderId="34" xfId="62" applyNumberFormat="1" applyFont="1" applyBorder="1" applyAlignment="1">
      <alignment horizontal="left"/>
      <protection/>
    </xf>
    <xf numFmtId="4" fontId="14" fillId="0" borderId="27" xfId="57" applyNumberFormat="1" applyFont="1" applyBorder="1" applyAlignment="1">
      <alignment/>
      <protection/>
    </xf>
    <xf numFmtId="4" fontId="21" fillId="0" borderId="27" xfId="53" applyNumberFormat="1" applyFont="1" applyBorder="1" applyAlignment="1">
      <alignment/>
      <protection/>
    </xf>
    <xf numFmtId="4" fontId="14" fillId="0" borderId="47" xfId="57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18" fillId="0" borderId="10" xfId="57" applyFont="1" applyBorder="1" applyAlignment="1">
      <alignment horizontal="center"/>
      <protection/>
    </xf>
    <xf numFmtId="49" fontId="18" fillId="0" borderId="48" xfId="57" applyNumberFormat="1" applyFont="1" applyBorder="1" applyAlignment="1">
      <alignment horizontal="center"/>
      <protection/>
    </xf>
    <xf numFmtId="49" fontId="18" fillId="0" borderId="49" xfId="57" applyNumberFormat="1" applyFont="1" applyBorder="1" applyAlignment="1">
      <alignment horizontal="center"/>
      <protection/>
    </xf>
    <xf numFmtId="2" fontId="18" fillId="0" borderId="11" xfId="57" applyNumberFormat="1" applyFont="1" applyBorder="1" applyAlignment="1">
      <alignment horizontal="center"/>
      <protection/>
    </xf>
    <xf numFmtId="2" fontId="18" fillId="0" borderId="48" xfId="57" applyNumberFormat="1" applyFont="1" applyBorder="1" applyAlignment="1">
      <alignment horizontal="center"/>
      <protection/>
    </xf>
    <xf numFmtId="2" fontId="19" fillId="0" borderId="48" xfId="62" applyNumberFormat="1" applyFont="1" applyFill="1" applyBorder="1" applyAlignment="1">
      <alignment horizontal="left"/>
      <protection/>
    </xf>
    <xf numFmtId="4" fontId="18" fillId="0" borderId="11" xfId="57" applyNumberFormat="1" applyFont="1" applyFill="1" applyBorder="1" applyAlignment="1">
      <alignment/>
      <protection/>
    </xf>
    <xf numFmtId="4" fontId="18" fillId="0" borderId="12" xfId="57" applyNumberFormat="1" applyFont="1" applyFill="1" applyBorder="1" applyAlignment="1">
      <alignment/>
      <protection/>
    </xf>
    <xf numFmtId="0" fontId="17" fillId="0" borderId="10" xfId="57" applyFont="1" applyBorder="1" applyAlignment="1">
      <alignment horizontal="center"/>
      <protection/>
    </xf>
    <xf numFmtId="49" fontId="17" fillId="0" borderId="48" xfId="57" applyNumberFormat="1" applyFont="1" applyBorder="1" applyAlignment="1">
      <alignment horizontal="center"/>
      <protection/>
    </xf>
    <xf numFmtId="49" fontId="17" fillId="0" borderId="49" xfId="57" applyNumberFormat="1" applyFont="1" applyFill="1" applyBorder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48" xfId="57" applyFont="1" applyBorder="1" applyAlignment="1">
      <alignment horizontal="center"/>
      <protection/>
    </xf>
    <xf numFmtId="0" fontId="17" fillId="0" borderId="48" xfId="57" applyFont="1" applyBorder="1" applyAlignment="1">
      <alignment/>
      <protection/>
    </xf>
    <xf numFmtId="4" fontId="17" fillId="0" borderId="11" xfId="57" applyNumberFormat="1" applyFont="1" applyFill="1" applyBorder="1" applyAlignment="1">
      <alignment/>
      <protection/>
    </xf>
    <xf numFmtId="4" fontId="17" fillId="0" borderId="12" xfId="57" applyNumberFormat="1" applyFont="1" applyFill="1" applyBorder="1" applyAlignment="1">
      <alignment/>
      <protection/>
    </xf>
    <xf numFmtId="0" fontId="14" fillId="0" borderId="10" xfId="57" applyFont="1" applyBorder="1" applyAlignment="1">
      <alignment horizontal="center"/>
      <protection/>
    </xf>
    <xf numFmtId="49" fontId="14" fillId="0" borderId="48" xfId="57" applyNumberFormat="1" applyFont="1" applyBorder="1" applyAlignment="1">
      <alignment horizontal="center"/>
      <protection/>
    </xf>
    <xf numFmtId="49" fontId="14" fillId="0" borderId="49" xfId="57" applyNumberFormat="1" applyFont="1" applyFill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48" xfId="57" applyFont="1" applyBorder="1" applyAlignment="1">
      <alignment horizontal="center"/>
      <protection/>
    </xf>
    <xf numFmtId="0" fontId="14" fillId="0" borderId="48" xfId="57" applyFont="1" applyBorder="1" applyAlignment="1">
      <alignment/>
      <protection/>
    </xf>
    <xf numFmtId="4" fontId="14" fillId="0" borderId="11" xfId="57" applyNumberFormat="1" applyFont="1" applyFill="1" applyBorder="1" applyAlignment="1">
      <alignment/>
      <protection/>
    </xf>
    <xf numFmtId="4" fontId="14" fillId="0" borderId="18" xfId="57" applyNumberFormat="1" applyFont="1" applyFill="1" applyBorder="1" applyAlignment="1">
      <alignment/>
      <protection/>
    </xf>
    <xf numFmtId="4" fontId="14" fillId="0" borderId="14" xfId="57" applyNumberFormat="1" applyFont="1" applyFill="1" applyBorder="1" applyAlignment="1">
      <alignment/>
      <protection/>
    </xf>
    <xf numFmtId="4" fontId="14" fillId="0" borderId="15" xfId="57" applyNumberFormat="1" applyFont="1" applyFill="1" applyBorder="1" applyAlignment="1">
      <alignment/>
      <protection/>
    </xf>
    <xf numFmtId="0" fontId="14" fillId="0" borderId="13" xfId="57" applyFont="1" applyBorder="1" applyAlignment="1">
      <alignment horizontal="center"/>
      <protection/>
    </xf>
    <xf numFmtId="49" fontId="14" fillId="0" borderId="50" xfId="57" applyNumberFormat="1" applyFont="1" applyBorder="1" applyAlignment="1">
      <alignment horizontal="center"/>
      <protection/>
    </xf>
    <xf numFmtId="49" fontId="14" fillId="0" borderId="51" xfId="57" applyNumberFormat="1" applyFont="1" applyFill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0" fontId="14" fillId="0" borderId="50" xfId="57" applyFont="1" applyBorder="1" applyAlignment="1">
      <alignment horizontal="center"/>
      <protection/>
    </xf>
    <xf numFmtId="0" fontId="14" fillId="0" borderId="50" xfId="57" applyFont="1" applyBorder="1" applyAlignment="1">
      <alignment/>
      <protection/>
    </xf>
    <xf numFmtId="0" fontId="17" fillId="0" borderId="11" xfId="57" applyFont="1" applyBorder="1" applyAlignment="1">
      <alignment/>
      <protection/>
    </xf>
    <xf numFmtId="49" fontId="14" fillId="0" borderId="52" xfId="57" applyNumberFormat="1" applyFont="1" applyFill="1" applyBorder="1" applyAlignment="1">
      <alignment horizontal="center"/>
      <protection/>
    </xf>
    <xf numFmtId="0" fontId="14" fillId="0" borderId="14" xfId="57" applyFont="1" applyBorder="1" applyAlignment="1">
      <alignment/>
      <protection/>
    </xf>
    <xf numFmtId="4" fontId="14" fillId="0" borderId="17" xfId="57" applyNumberFormat="1" applyFont="1" applyFill="1" applyBorder="1" applyAlignment="1">
      <alignment/>
      <protection/>
    </xf>
    <xf numFmtId="0" fontId="14" fillId="0" borderId="16" xfId="57" applyFont="1" applyBorder="1" applyAlignment="1">
      <alignment horizontal="center"/>
      <protection/>
    </xf>
    <xf numFmtId="49" fontId="14" fillId="0" borderId="53" xfId="57" applyNumberFormat="1" applyFont="1" applyBorder="1" applyAlignment="1">
      <alignment horizontal="center"/>
      <protection/>
    </xf>
    <xf numFmtId="0" fontId="17" fillId="0" borderId="16" xfId="57" applyFont="1" applyBorder="1" applyAlignment="1">
      <alignment horizontal="center"/>
      <protection/>
    </xf>
    <xf numFmtId="49" fontId="17" fillId="0" borderId="53" xfId="57" applyNumberFormat="1" applyFont="1" applyBorder="1" applyAlignment="1">
      <alignment horizontal="center"/>
      <protection/>
    </xf>
    <xf numFmtId="49" fontId="17" fillId="0" borderId="52" xfId="57" applyNumberFormat="1" applyFont="1" applyFill="1" applyBorder="1" applyAlignment="1">
      <alignment horizontal="center"/>
      <protection/>
    </xf>
    <xf numFmtId="0" fontId="17" fillId="0" borderId="54" xfId="57" applyFont="1" applyBorder="1" applyAlignment="1">
      <alignment horizontal="center"/>
      <protection/>
    </xf>
    <xf numFmtId="0" fontId="17" fillId="0" borderId="55" xfId="57" applyFont="1" applyBorder="1" applyAlignment="1">
      <alignment horizontal="center"/>
      <protection/>
    </xf>
    <xf numFmtId="0" fontId="17" fillId="0" borderId="54" xfId="57" applyFont="1" applyBorder="1" applyAlignment="1">
      <alignment/>
      <protection/>
    </xf>
    <xf numFmtId="4" fontId="17" fillId="0" borderId="54" xfId="57" applyNumberFormat="1" applyFont="1" applyFill="1" applyBorder="1" applyAlignment="1">
      <alignment/>
      <protection/>
    </xf>
    <xf numFmtId="4" fontId="17" fillId="0" borderId="56" xfId="57" applyNumberFormat="1" applyFont="1" applyFill="1" applyBorder="1" applyAlignment="1">
      <alignment/>
      <protection/>
    </xf>
    <xf numFmtId="0" fontId="17" fillId="0" borderId="14" xfId="57" applyFont="1" applyBorder="1" applyAlignment="1">
      <alignment horizontal="center"/>
      <protection/>
    </xf>
    <xf numFmtId="0" fontId="17" fillId="0" borderId="50" xfId="57" applyFont="1" applyBorder="1" applyAlignment="1">
      <alignment horizontal="center"/>
      <protection/>
    </xf>
    <xf numFmtId="0" fontId="17" fillId="0" borderId="14" xfId="57" applyFont="1" applyBorder="1" applyAlignment="1">
      <alignment/>
      <protection/>
    </xf>
    <xf numFmtId="4" fontId="17" fillId="0" borderId="14" xfId="57" applyNumberFormat="1" applyFont="1" applyFill="1" applyBorder="1" applyAlignment="1">
      <alignment/>
      <protection/>
    </xf>
    <xf numFmtId="4" fontId="17" fillId="0" borderId="15" xfId="57" applyNumberFormat="1" applyFont="1" applyFill="1" applyBorder="1" applyAlignment="1">
      <alignment/>
      <protection/>
    </xf>
    <xf numFmtId="0" fontId="14" fillId="0" borderId="11" xfId="57" applyFont="1" applyBorder="1" applyAlignment="1">
      <alignment/>
      <protection/>
    </xf>
    <xf numFmtId="4" fontId="14" fillId="0" borderId="12" xfId="57" applyNumberFormat="1" applyFont="1" applyFill="1" applyBorder="1" applyAlignment="1">
      <alignment/>
      <protection/>
    </xf>
    <xf numFmtId="0" fontId="14" fillId="0" borderId="17" xfId="57" applyFont="1" applyBorder="1" applyAlignment="1">
      <alignment horizontal="center"/>
      <protection/>
    </xf>
    <xf numFmtId="0" fontId="14" fillId="0" borderId="53" xfId="57" applyFont="1" applyBorder="1" applyAlignment="1">
      <alignment horizontal="center"/>
      <protection/>
    </xf>
    <xf numFmtId="0" fontId="14" fillId="0" borderId="17" xfId="57" applyFont="1" applyBorder="1" applyAlignment="1">
      <alignment/>
      <protection/>
    </xf>
    <xf numFmtId="49" fontId="17" fillId="0" borderId="50" xfId="57" applyNumberFormat="1" applyFont="1" applyBorder="1" applyAlignment="1">
      <alignment horizontal="center"/>
      <protection/>
    </xf>
    <xf numFmtId="49" fontId="17" fillId="0" borderId="51" xfId="57" applyNumberFormat="1" applyFont="1" applyFill="1" applyBorder="1" applyAlignment="1">
      <alignment horizontal="center"/>
      <protection/>
    </xf>
    <xf numFmtId="4" fontId="17" fillId="0" borderId="51" xfId="57" applyNumberFormat="1" applyFont="1" applyFill="1" applyBorder="1" applyAlignment="1">
      <alignment/>
      <protection/>
    </xf>
    <xf numFmtId="4" fontId="17" fillId="0" borderId="57" xfId="57" applyNumberFormat="1" applyFont="1" applyFill="1" applyBorder="1" applyAlignment="1">
      <alignment/>
      <protection/>
    </xf>
    <xf numFmtId="4" fontId="17" fillId="0" borderId="50" xfId="57" applyNumberFormat="1" applyFont="1" applyFill="1" applyBorder="1" applyAlignment="1">
      <alignment/>
      <protection/>
    </xf>
    <xf numFmtId="4" fontId="14" fillId="0" borderId="51" xfId="57" applyNumberFormat="1" applyFont="1" applyFill="1" applyBorder="1" applyAlignment="1">
      <alignment/>
      <protection/>
    </xf>
    <xf numFmtId="4" fontId="14" fillId="0" borderId="57" xfId="57" applyNumberFormat="1" applyFont="1" applyFill="1" applyBorder="1" applyAlignment="1">
      <alignment/>
      <protection/>
    </xf>
    <xf numFmtId="4" fontId="14" fillId="0" borderId="50" xfId="57" applyNumberFormat="1" applyFont="1" applyFill="1" applyBorder="1" applyAlignment="1">
      <alignment/>
      <protection/>
    </xf>
    <xf numFmtId="0" fontId="17" fillId="0" borderId="58" xfId="57" applyFont="1" applyBorder="1" applyAlignment="1">
      <alignment horizontal="center"/>
      <protection/>
    </xf>
    <xf numFmtId="49" fontId="17" fillId="0" borderId="55" xfId="57" applyNumberFormat="1" applyFont="1" applyBorder="1" applyAlignment="1">
      <alignment horizontal="center"/>
      <protection/>
    </xf>
    <xf numFmtId="49" fontId="17" fillId="0" borderId="59" xfId="57" applyNumberFormat="1" applyFont="1" applyFill="1" applyBorder="1" applyAlignment="1">
      <alignment horizontal="center"/>
      <protection/>
    </xf>
    <xf numFmtId="4" fontId="17" fillId="0" borderId="59" xfId="57" applyNumberFormat="1" applyFont="1" applyFill="1" applyBorder="1" applyAlignment="1">
      <alignment/>
      <protection/>
    </xf>
    <xf numFmtId="4" fontId="17" fillId="0" borderId="0" xfId="57" applyNumberFormat="1" applyFont="1" applyFill="1" applyBorder="1" applyAlignment="1">
      <alignment/>
      <protection/>
    </xf>
    <xf numFmtId="4" fontId="17" fillId="0" borderId="55" xfId="57" applyNumberFormat="1" applyFont="1" applyFill="1" applyBorder="1" applyAlignment="1">
      <alignment/>
      <protection/>
    </xf>
    <xf numFmtId="0" fontId="17" fillId="0" borderId="17" xfId="57" applyFont="1" applyBorder="1" applyAlignment="1">
      <alignment horizontal="center"/>
      <protection/>
    </xf>
    <xf numFmtId="4" fontId="14" fillId="0" borderId="52" xfId="57" applyNumberFormat="1" applyFont="1" applyFill="1" applyBorder="1" applyAlignment="1">
      <alignment/>
      <protection/>
    </xf>
    <xf numFmtId="4" fontId="14" fillId="0" borderId="60" xfId="57" applyNumberFormat="1" applyFont="1" applyFill="1" applyBorder="1" applyAlignment="1">
      <alignment/>
      <protection/>
    </xf>
    <xf numFmtId="4" fontId="14" fillId="0" borderId="53" xfId="57" applyNumberFormat="1" applyFont="1" applyFill="1" applyBorder="1" applyAlignment="1">
      <alignment/>
      <protection/>
    </xf>
    <xf numFmtId="0" fontId="17" fillId="0" borderId="53" xfId="57" applyFont="1" applyBorder="1" applyAlignment="1">
      <alignment horizontal="center"/>
      <protection/>
    </xf>
    <xf numFmtId="0" fontId="17" fillId="0" borderId="17" xfId="57" applyFont="1" applyBorder="1" applyAlignment="1">
      <alignment/>
      <protection/>
    </xf>
    <xf numFmtId="4" fontId="17" fillId="0" borderId="52" xfId="57" applyNumberFormat="1" applyFont="1" applyFill="1" applyBorder="1" applyAlignment="1">
      <alignment/>
      <protection/>
    </xf>
    <xf numFmtId="4" fontId="17" fillId="0" borderId="60" xfId="57" applyNumberFormat="1" applyFont="1" applyFill="1" applyBorder="1" applyAlignment="1">
      <alignment/>
      <protection/>
    </xf>
    <xf numFmtId="4" fontId="17" fillId="0" borderId="53" xfId="57" applyNumberFormat="1" applyFont="1" applyFill="1" applyBorder="1" applyAlignment="1">
      <alignment/>
      <protection/>
    </xf>
    <xf numFmtId="4" fontId="17" fillId="0" borderId="17" xfId="57" applyNumberFormat="1" applyFont="1" applyFill="1" applyBorder="1" applyAlignment="1">
      <alignment/>
      <protection/>
    </xf>
    <xf numFmtId="0" fontId="17" fillId="0" borderId="33" xfId="57" applyFont="1" applyBorder="1" applyAlignment="1">
      <alignment horizontal="center"/>
      <protection/>
    </xf>
    <xf numFmtId="49" fontId="17" fillId="0" borderId="34" xfId="57" applyNumberFormat="1" applyFont="1" applyBorder="1" applyAlignment="1">
      <alignment horizontal="center"/>
      <protection/>
    </xf>
    <xf numFmtId="49" fontId="17" fillId="0" borderId="35" xfId="57" applyNumberFormat="1" applyFont="1" applyFill="1" applyBorder="1" applyAlignment="1">
      <alignment horizontal="center"/>
      <protection/>
    </xf>
    <xf numFmtId="0" fontId="14" fillId="0" borderId="27" xfId="57" applyFont="1" applyBorder="1" applyAlignment="1">
      <alignment horizontal="center"/>
      <protection/>
    </xf>
    <xf numFmtId="0" fontId="14" fillId="0" borderId="34" xfId="57" applyFont="1" applyBorder="1" applyAlignment="1">
      <alignment horizontal="center"/>
      <protection/>
    </xf>
    <xf numFmtId="0" fontId="14" fillId="0" borderId="27" xfId="57" applyFont="1" applyBorder="1" applyAlignment="1">
      <alignment/>
      <protection/>
    </xf>
    <xf numFmtId="4" fontId="14" fillId="0" borderId="35" xfId="57" applyNumberFormat="1" applyFont="1" applyFill="1" applyBorder="1" applyAlignment="1">
      <alignment/>
      <protection/>
    </xf>
    <xf numFmtId="4" fontId="14" fillId="0" borderId="61" xfId="57" applyNumberFormat="1" applyFont="1" applyFill="1" applyBorder="1" applyAlignment="1">
      <alignment/>
      <protection/>
    </xf>
    <xf numFmtId="4" fontId="14" fillId="0" borderId="34" xfId="57" applyNumberFormat="1" applyFont="1" applyFill="1" applyBorder="1" applyAlignment="1">
      <alignment/>
      <protection/>
    </xf>
    <xf numFmtId="4" fontId="14" fillId="0" borderId="47" xfId="57" applyNumberFormat="1" applyFont="1" applyFill="1" applyBorder="1" applyAlignment="1">
      <alignment/>
      <protection/>
    </xf>
    <xf numFmtId="0" fontId="22" fillId="0" borderId="10" xfId="54" applyFont="1" applyBorder="1" applyAlignment="1">
      <alignment horizontal="center"/>
      <protection/>
    </xf>
    <xf numFmtId="49" fontId="22" fillId="0" borderId="48" xfId="58" applyNumberFormat="1" applyFont="1" applyFill="1" applyBorder="1" applyAlignment="1">
      <alignment horizontal="center"/>
      <protection/>
    </xf>
    <xf numFmtId="49" fontId="22" fillId="0" borderId="49" xfId="57" applyNumberFormat="1" applyFont="1" applyFill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48" xfId="54" applyFont="1" applyBorder="1" applyAlignment="1">
      <alignment horizontal="center"/>
      <protection/>
    </xf>
    <xf numFmtId="0" fontId="22" fillId="0" borderId="11" xfId="58" applyFont="1" applyFill="1" applyBorder="1" applyAlignment="1">
      <alignment/>
      <protection/>
    </xf>
    <xf numFmtId="4" fontId="22" fillId="0" borderId="49" xfId="58" applyNumberFormat="1" applyFont="1" applyFill="1" applyBorder="1" applyAlignment="1">
      <alignment/>
      <protection/>
    </xf>
    <xf numFmtId="4" fontId="22" fillId="0" borderId="62" xfId="58" applyNumberFormat="1" applyFont="1" applyFill="1" applyBorder="1" applyAlignment="1">
      <alignment/>
      <protection/>
    </xf>
    <xf numFmtId="4" fontId="22" fillId="0" borderId="48" xfId="57" applyNumberFormat="1" applyFont="1" applyFill="1" applyBorder="1" applyAlignment="1">
      <alignment/>
      <protection/>
    </xf>
    <xf numFmtId="4" fontId="22" fillId="0" borderId="12" xfId="57" applyNumberFormat="1" applyFont="1" applyFill="1" applyBorder="1" applyAlignment="1">
      <alignment/>
      <protection/>
    </xf>
    <xf numFmtId="0" fontId="14" fillId="0" borderId="33" xfId="54" applyFont="1" applyBorder="1" applyAlignment="1">
      <alignment horizontal="center"/>
      <protection/>
    </xf>
    <xf numFmtId="49" fontId="14" fillId="0" borderId="34" xfId="58" applyNumberFormat="1" applyFont="1" applyFill="1" applyBorder="1" applyAlignment="1">
      <alignment horizontal="center"/>
      <protection/>
    </xf>
    <xf numFmtId="0" fontId="14" fillId="0" borderId="35" xfId="49" applyFont="1" applyBorder="1" applyAlignment="1">
      <alignment horizontal="center"/>
      <protection/>
    </xf>
    <xf numFmtId="0" fontId="14" fillId="0" borderId="27" xfId="54" applyFont="1" applyBorder="1" applyAlignment="1">
      <alignment horizontal="center"/>
      <protection/>
    </xf>
    <xf numFmtId="0" fontId="14" fillId="0" borderId="34" xfId="54" applyFont="1" applyBorder="1" applyAlignment="1">
      <alignment horizontal="center"/>
      <protection/>
    </xf>
    <xf numFmtId="0" fontId="14" fillId="0" borderId="27" xfId="58" applyFont="1" applyFill="1" applyBorder="1" applyAlignment="1">
      <alignment/>
      <protection/>
    </xf>
    <xf numFmtId="4" fontId="14" fillId="0" borderId="35" xfId="58" applyNumberFormat="1" applyFont="1" applyFill="1" applyBorder="1" applyAlignment="1">
      <alignment/>
      <protection/>
    </xf>
    <xf numFmtId="4" fontId="14" fillId="0" borderId="61" xfId="58" applyNumberFormat="1" applyFont="1" applyFill="1" applyBorder="1" applyAlignment="1">
      <alignment/>
      <protection/>
    </xf>
    <xf numFmtId="2" fontId="19" fillId="0" borderId="31" xfId="62" applyNumberFormat="1" applyFont="1" applyFill="1" applyBorder="1" applyAlignment="1">
      <alignment horizontal="left"/>
      <protection/>
    </xf>
    <xf numFmtId="4" fontId="58" fillId="0" borderId="30" xfId="58" applyNumberFormat="1" applyFont="1" applyFill="1" applyBorder="1" applyAlignment="1">
      <alignment/>
      <protection/>
    </xf>
    <xf numFmtId="4" fontId="58" fillId="0" borderId="32" xfId="57" applyNumberFormat="1" applyFont="1" applyFill="1" applyBorder="1" applyAlignment="1">
      <alignment/>
      <protection/>
    </xf>
    <xf numFmtId="0" fontId="17" fillId="0" borderId="10" xfId="54" applyFont="1" applyBorder="1" applyAlignment="1">
      <alignment horizontal="center"/>
      <protection/>
    </xf>
    <xf numFmtId="49" fontId="17" fillId="0" borderId="48" xfId="58" applyNumberFormat="1" applyFont="1" applyFill="1" applyBorder="1" applyAlignment="1">
      <alignment horizontal="center"/>
      <protection/>
    </xf>
    <xf numFmtId="0" fontId="17" fillId="0" borderId="11" xfId="54" applyFont="1" applyBorder="1" applyAlignment="1">
      <alignment horizontal="center"/>
      <protection/>
    </xf>
    <xf numFmtId="0" fontId="17" fillId="0" borderId="48" xfId="54" applyFont="1" applyBorder="1" applyAlignment="1">
      <alignment horizontal="center"/>
      <protection/>
    </xf>
    <xf numFmtId="0" fontId="17" fillId="0" borderId="11" xfId="58" applyFont="1" applyFill="1" applyBorder="1" applyAlignment="1">
      <alignment/>
      <protection/>
    </xf>
    <xf numFmtId="4" fontId="17" fillId="0" borderId="49" xfId="58" applyNumberFormat="1" applyFont="1" applyFill="1" applyBorder="1" applyAlignment="1">
      <alignment/>
      <protection/>
    </xf>
    <xf numFmtId="4" fontId="17" fillId="0" borderId="62" xfId="58" applyNumberFormat="1" applyFont="1" applyFill="1" applyBorder="1" applyAlignment="1">
      <alignment/>
      <protection/>
    </xf>
    <xf numFmtId="4" fontId="17" fillId="0" borderId="48" xfId="57" applyNumberFormat="1" applyFont="1" applyFill="1" applyBorder="1" applyAlignment="1">
      <alignment/>
      <protection/>
    </xf>
    <xf numFmtId="0" fontId="17" fillId="0" borderId="28" xfId="54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0" fillId="0" borderId="0" xfId="51" applyFill="1" applyBorder="1">
      <alignment/>
      <protection/>
    </xf>
    <xf numFmtId="0" fontId="0" fillId="0" borderId="0" xfId="51" applyFill="1">
      <alignment/>
      <protection/>
    </xf>
    <xf numFmtId="0" fontId="13" fillId="0" borderId="0" xfId="51" applyFont="1" applyFill="1" applyAlignment="1">
      <alignment horizontal="center"/>
      <protection/>
    </xf>
    <xf numFmtId="0" fontId="23" fillId="0" borderId="40" xfId="51" applyFont="1" applyFill="1" applyBorder="1" applyAlignment="1">
      <alignment horizontal="center" vertical="center"/>
      <protection/>
    </xf>
    <xf numFmtId="0" fontId="23" fillId="0" borderId="41" xfId="51" applyFont="1" applyFill="1" applyBorder="1" applyAlignment="1">
      <alignment horizontal="center" vertical="center"/>
      <protection/>
    </xf>
    <xf numFmtId="0" fontId="23" fillId="0" borderId="41" xfId="51" applyFont="1" applyFill="1" applyBorder="1" applyAlignment="1">
      <alignment horizontal="center" vertical="center"/>
      <protection/>
    </xf>
    <xf numFmtId="0" fontId="13" fillId="0" borderId="20" xfId="51" applyFont="1" applyFill="1" applyBorder="1" applyAlignment="1">
      <alignment horizontal="center" vertical="center"/>
      <protection/>
    </xf>
    <xf numFmtId="0" fontId="13" fillId="0" borderId="23" xfId="50" applyFont="1" applyFill="1" applyBorder="1" applyAlignment="1">
      <alignment horizontal="center" vertical="center" wrapText="1"/>
      <protection/>
    </xf>
    <xf numFmtId="0" fontId="13" fillId="0" borderId="20" xfId="50" applyFont="1" applyFill="1" applyBorder="1" applyAlignment="1">
      <alignment horizontal="center" vertical="center" wrapText="1"/>
      <protection/>
    </xf>
    <xf numFmtId="0" fontId="13" fillId="0" borderId="21" xfId="50" applyFont="1" applyFill="1" applyBorder="1" applyAlignment="1">
      <alignment horizontal="center" vertical="center" wrapText="1"/>
      <protection/>
    </xf>
    <xf numFmtId="0" fontId="13" fillId="0" borderId="63" xfId="59" applyFont="1" applyFill="1" applyBorder="1" applyAlignment="1">
      <alignment horizontal="center" vertical="center"/>
      <protection/>
    </xf>
    <xf numFmtId="0" fontId="13" fillId="0" borderId="23" xfId="59" applyFont="1" applyFill="1" applyBorder="1" applyAlignment="1">
      <alignment horizontal="center" vertical="center"/>
      <protection/>
    </xf>
    <xf numFmtId="0" fontId="13" fillId="0" borderId="20" xfId="59" applyFont="1" applyFill="1" applyBorder="1" applyAlignment="1">
      <alignment horizontal="center" vertical="center"/>
      <protection/>
    </xf>
    <xf numFmtId="0" fontId="13" fillId="0" borderId="23" xfId="59" applyFont="1" applyFill="1" applyBorder="1" applyAlignment="1">
      <alignment horizontal="left" vertical="center"/>
      <protection/>
    </xf>
    <xf numFmtId="4" fontId="13" fillId="0" borderId="20" xfId="59" applyNumberFormat="1" applyFont="1" applyFill="1" applyBorder="1" applyAlignment="1">
      <alignment vertical="center"/>
      <protection/>
    </xf>
    <xf numFmtId="4" fontId="13" fillId="0" borderId="25" xfId="59" applyNumberFormat="1" applyFont="1" applyFill="1" applyBorder="1" applyAlignment="1">
      <alignment vertical="center"/>
      <protection/>
    </xf>
    <xf numFmtId="0" fontId="13" fillId="0" borderId="10" xfId="59" applyFont="1" applyFill="1" applyBorder="1" applyAlignment="1">
      <alignment horizontal="center" vertical="center"/>
      <protection/>
    </xf>
    <xf numFmtId="49" fontId="13" fillId="0" borderId="48" xfId="59" applyNumberFormat="1" applyFont="1" applyFill="1" applyBorder="1" applyAlignment="1">
      <alignment horizontal="center" vertical="center"/>
      <protection/>
    </xf>
    <xf numFmtId="49" fontId="13" fillId="0" borderId="49" xfId="59" applyNumberFormat="1" applyFont="1" applyFill="1" applyBorder="1" applyAlignment="1">
      <alignment horizontal="center" vertical="center"/>
      <protection/>
    </xf>
    <xf numFmtId="0" fontId="13" fillId="0" borderId="11" xfId="59" applyFont="1" applyFill="1" applyBorder="1" applyAlignment="1">
      <alignment horizontal="center" vertical="center"/>
      <protection/>
    </xf>
    <xf numFmtId="0" fontId="13" fillId="0" borderId="48" xfId="59" applyFont="1" applyFill="1" applyBorder="1" applyAlignment="1">
      <alignment horizontal="center" vertical="center"/>
      <protection/>
    </xf>
    <xf numFmtId="0" fontId="13" fillId="0" borderId="48" xfId="59" applyFont="1" applyFill="1" applyBorder="1" applyAlignment="1">
      <alignment vertical="center" wrapText="1"/>
      <protection/>
    </xf>
    <xf numFmtId="4" fontId="13" fillId="0" borderId="11" xfId="59" applyNumberFormat="1" applyFont="1" applyFill="1" applyBorder="1" applyAlignment="1">
      <alignment vertical="center"/>
      <protection/>
    </xf>
    <xf numFmtId="4" fontId="13" fillId="0" borderId="64" xfId="59" applyNumberFormat="1" applyFont="1" applyFill="1" applyBorder="1" applyAlignment="1">
      <alignment vertical="center"/>
      <protection/>
    </xf>
    <xf numFmtId="0" fontId="12" fillId="0" borderId="33" xfId="59" applyFont="1" applyFill="1" applyBorder="1" applyAlignment="1">
      <alignment horizontal="center" vertical="center"/>
      <protection/>
    </xf>
    <xf numFmtId="49" fontId="12" fillId="0" borderId="34" xfId="59" applyNumberFormat="1" applyFont="1" applyFill="1" applyBorder="1" applyAlignment="1">
      <alignment horizontal="center" vertical="center"/>
      <protection/>
    </xf>
    <xf numFmtId="49" fontId="12" fillId="0" borderId="35" xfId="59" applyNumberFormat="1" applyFont="1" applyFill="1" applyBorder="1" applyAlignment="1">
      <alignment horizontal="center" vertical="center"/>
      <protection/>
    </xf>
    <xf numFmtId="0" fontId="12" fillId="0" borderId="27" xfId="59" applyFont="1" applyFill="1" applyBorder="1" applyAlignment="1">
      <alignment horizontal="center" vertical="center"/>
      <protection/>
    </xf>
    <xf numFmtId="0" fontId="12" fillId="0" borderId="34" xfId="59" applyFont="1" applyFill="1" applyBorder="1" applyAlignment="1">
      <alignment horizontal="center" vertical="center"/>
      <protection/>
    </xf>
    <xf numFmtId="0" fontId="12" fillId="0" borderId="34" xfId="59" applyFont="1" applyFill="1" applyBorder="1" applyAlignment="1">
      <alignment vertical="center" wrapText="1"/>
      <protection/>
    </xf>
    <xf numFmtId="4" fontId="12" fillId="0" borderId="27" xfId="59" applyNumberFormat="1" applyFont="1" applyFill="1" applyBorder="1" applyAlignment="1">
      <alignment vertical="center"/>
      <protection/>
    </xf>
    <xf numFmtId="4" fontId="12" fillId="0" borderId="65" xfId="59" applyNumberFormat="1" applyFont="1" applyFill="1" applyBorder="1" applyAlignment="1">
      <alignment vertical="center"/>
      <protection/>
    </xf>
    <xf numFmtId="0" fontId="13" fillId="34" borderId="10" xfId="59" applyFont="1" applyFill="1" applyBorder="1" applyAlignment="1">
      <alignment horizontal="center" vertical="center"/>
      <protection/>
    </xf>
    <xf numFmtId="49" fontId="13" fillId="34" borderId="48" xfId="59" applyNumberFormat="1" applyFont="1" applyFill="1" applyBorder="1" applyAlignment="1">
      <alignment horizontal="center" vertical="center"/>
      <protection/>
    </xf>
    <xf numFmtId="49" fontId="13" fillId="34" borderId="49" xfId="59" applyNumberFormat="1" applyFont="1" applyFill="1" applyBorder="1" applyAlignment="1">
      <alignment horizontal="center" vertical="center"/>
      <protection/>
    </xf>
    <xf numFmtId="0" fontId="13" fillId="34" borderId="11" xfId="59" applyFont="1" applyFill="1" applyBorder="1" applyAlignment="1">
      <alignment horizontal="center" vertical="center"/>
      <protection/>
    </xf>
    <xf numFmtId="0" fontId="13" fillId="34" borderId="48" xfId="59" applyFont="1" applyFill="1" applyBorder="1" applyAlignment="1">
      <alignment horizontal="center" vertical="center"/>
      <protection/>
    </xf>
    <xf numFmtId="0" fontId="13" fillId="34" borderId="48" xfId="59" applyFont="1" applyFill="1" applyBorder="1" applyAlignment="1">
      <alignment vertical="center" wrapText="1"/>
      <protection/>
    </xf>
    <xf numFmtId="4" fontId="13" fillId="34" borderId="11" xfId="59" applyNumberFormat="1" applyFont="1" applyFill="1" applyBorder="1" applyAlignment="1">
      <alignment vertical="center"/>
      <protection/>
    </xf>
    <xf numFmtId="4" fontId="13" fillId="34" borderId="64" xfId="59" applyNumberFormat="1" applyFont="1" applyFill="1" applyBorder="1" applyAlignment="1">
      <alignment vertical="center"/>
      <protection/>
    </xf>
    <xf numFmtId="0" fontId="12" fillId="0" borderId="27" xfId="59" applyFont="1" applyFill="1" applyBorder="1" applyAlignment="1">
      <alignment vertical="center" wrapText="1"/>
      <protection/>
    </xf>
    <xf numFmtId="4" fontId="12" fillId="0" borderId="35" xfId="59" applyNumberFormat="1" applyFont="1" applyFill="1" applyBorder="1" applyAlignment="1">
      <alignment vertical="center"/>
      <protection/>
    </xf>
    <xf numFmtId="0" fontId="23" fillId="0" borderId="31" xfId="52" applyFont="1" applyFill="1" applyBorder="1" applyAlignment="1">
      <alignment vertical="center" wrapText="1"/>
      <protection/>
    </xf>
    <xf numFmtId="4" fontId="13" fillId="0" borderId="49" xfId="59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61" applyFont="1" applyAlignment="1">
      <alignment horizontal="right"/>
      <protection/>
    </xf>
    <xf numFmtId="0" fontId="10" fillId="0" borderId="0" xfId="53" applyFont="1" applyAlignment="1">
      <alignment horizontal="center"/>
      <protection/>
    </xf>
    <xf numFmtId="0" fontId="11" fillId="0" borderId="0" xfId="49" applyFont="1" applyFill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0" fillId="0" borderId="24" xfId="48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14" fillId="0" borderId="0" xfId="57" applyFont="1" applyAlignment="1">
      <alignment horizontal="right"/>
      <protection/>
    </xf>
    <xf numFmtId="0" fontId="16" fillId="0" borderId="41" xfId="49" applyFont="1" applyBorder="1" applyAlignment="1">
      <alignment horizontal="center"/>
      <protection/>
    </xf>
    <xf numFmtId="0" fontId="16" fillId="0" borderId="44" xfId="49" applyFont="1" applyBorder="1" applyAlignment="1">
      <alignment horizontal="center"/>
      <protection/>
    </xf>
    <xf numFmtId="0" fontId="17" fillId="0" borderId="41" xfId="57" applyFont="1" applyFill="1" applyBorder="1" applyAlignment="1">
      <alignment horizontal="center"/>
      <protection/>
    </xf>
    <xf numFmtId="0" fontId="17" fillId="0" borderId="44" xfId="57" applyFont="1" applyFill="1" applyBorder="1" applyAlignment="1">
      <alignment horizontal="center"/>
      <protection/>
    </xf>
    <xf numFmtId="49" fontId="18" fillId="0" borderId="34" xfId="57" applyNumberFormat="1" applyFont="1" applyBorder="1" applyAlignment="1">
      <alignment horizontal="center"/>
      <protection/>
    </xf>
    <xf numFmtId="49" fontId="18" fillId="0" borderId="35" xfId="57" applyNumberFormat="1" applyFont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1" fillId="0" borderId="0" xfId="50" applyFont="1" applyFill="1" applyAlignment="1">
      <alignment horizontal="center" vertical="center"/>
      <protection/>
    </xf>
    <xf numFmtId="0" fontId="23" fillId="0" borderId="23" xfId="51" applyFont="1" applyFill="1" applyBorder="1" applyAlignment="1">
      <alignment horizontal="center" vertical="center"/>
      <protection/>
    </xf>
    <xf numFmtId="0" fontId="23" fillId="0" borderId="24" xfId="51" applyFont="1" applyFill="1" applyBorder="1" applyAlignment="1">
      <alignment horizontal="center" vertical="center"/>
      <protection/>
    </xf>
    <xf numFmtId="0" fontId="13" fillId="0" borderId="23" xfId="59" applyFont="1" applyFill="1" applyBorder="1" applyAlignment="1">
      <alignment horizontal="center" vertical="center"/>
      <protection/>
    </xf>
    <xf numFmtId="0" fontId="13" fillId="0" borderId="24" xfId="59" applyFont="1" applyFill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04 - OSMTVS" xfId="51"/>
    <cellStyle name="normální_2. čtení rozpočtu 2006 - příjmy" xfId="52"/>
    <cellStyle name="normální_2. Rozpočet 2007 - tabulky" xfId="53"/>
    <cellStyle name="normální_Rozpis výdajů 03 bez PO 2 2" xfId="54"/>
    <cellStyle name="normální_Rozpis výdajů 03 bez PO 2 2 2" xfId="55"/>
    <cellStyle name="normální_Rozpis výdajů 03 bez PO 3" xfId="56"/>
    <cellStyle name="normální_Rozpis výdajů 03 bez PO 3 2" xfId="57"/>
    <cellStyle name="normální_Rozpis výdajů 03 bez PO_009_P04_Rozpocet_2010_vydaje" xfId="58"/>
    <cellStyle name="normální_Rozpis výdajů 03 bez PO_04 - OSMTVS" xfId="59"/>
    <cellStyle name="normální_Rozpis výdajů 03 bez PO_UR 2008 1-168 tisk" xfId="60"/>
    <cellStyle name="normální_Rozpočet 2004 (ZK)" xfId="61"/>
    <cellStyle name="normální_Rozpočet 2005 (ZK) 2" xfId="62"/>
    <cellStyle name="Followed Hyperlink" xfId="63"/>
    <cellStyle name="Poznámka" xfId="64"/>
    <cellStyle name="Percent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workbookViewId="0" topLeftCell="A1">
      <selection activeCell="I36" sqref="I3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08" t="s">
        <v>28</v>
      </c>
      <c r="B1" s="308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60</v>
      </c>
      <c r="D2" s="32" t="s">
        <v>76</v>
      </c>
      <c r="E2" s="32" t="s">
        <v>61</v>
      </c>
    </row>
    <row r="3" spans="1:5" ht="15" customHeight="1">
      <c r="A3" s="2" t="s">
        <v>3</v>
      </c>
      <c r="B3" s="29" t="s">
        <v>22</v>
      </c>
      <c r="C3" s="26">
        <f>C4+C5+C6</f>
        <v>2757273.83</v>
      </c>
      <c r="D3" s="26">
        <f>D4+D5+D6</f>
        <v>0</v>
      </c>
      <c r="E3" s="27">
        <f aca="true" t="shared" si="0" ref="E3:E24">C3+D3</f>
        <v>2757273.83</v>
      </c>
    </row>
    <row r="4" spans="1:10" ht="15" customHeight="1">
      <c r="A4" s="6" t="s">
        <v>30</v>
      </c>
      <c r="B4" s="7" t="s">
        <v>4</v>
      </c>
      <c r="C4" s="8">
        <v>2669964.72</v>
      </c>
      <c r="D4" s="9">
        <v>0</v>
      </c>
      <c r="E4" s="10">
        <f t="shared" si="0"/>
        <v>2669964.72</v>
      </c>
      <c r="J4" s="1"/>
    </row>
    <row r="5" spans="1:5" ht="15" customHeight="1">
      <c r="A5" s="6" t="s">
        <v>31</v>
      </c>
      <c r="B5" s="7" t="s">
        <v>5</v>
      </c>
      <c r="C5" s="8">
        <v>87309.10999999999</v>
      </c>
      <c r="D5" s="4">
        <v>0</v>
      </c>
      <c r="E5" s="10">
        <f t="shared" si="0"/>
        <v>87309.10999999999</v>
      </c>
    </row>
    <row r="6" spans="1:5" ht="15" customHeight="1">
      <c r="A6" s="6" t="s">
        <v>32</v>
      </c>
      <c r="B6" s="7" t="s">
        <v>6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24</v>
      </c>
      <c r="B7" s="7" t="s">
        <v>7</v>
      </c>
      <c r="C7" s="13">
        <f>C8+C14</f>
        <v>4749968</v>
      </c>
      <c r="D7" s="13">
        <f>D8+D14</f>
        <v>0</v>
      </c>
      <c r="E7" s="14">
        <f t="shared" si="0"/>
        <v>4749968</v>
      </c>
    </row>
    <row r="8" spans="1:5" ht="15" customHeight="1">
      <c r="A8" s="6" t="s">
        <v>33</v>
      </c>
      <c r="B8" s="7" t="s">
        <v>8</v>
      </c>
      <c r="C8" s="8">
        <f>C9+C10+C12+C13+C11</f>
        <v>4697544.97</v>
      </c>
      <c r="D8" s="8">
        <f>D9+D10+D12+D13</f>
        <v>0</v>
      </c>
      <c r="E8" s="11">
        <f t="shared" si="0"/>
        <v>4697544.97</v>
      </c>
    </row>
    <row r="9" spans="1:5" ht="15" customHeight="1">
      <c r="A9" s="6" t="s">
        <v>34</v>
      </c>
      <c r="B9" s="7" t="s">
        <v>9</v>
      </c>
      <c r="C9" s="8">
        <v>67590.7</v>
      </c>
      <c r="D9" s="8">
        <v>0</v>
      </c>
      <c r="E9" s="11">
        <f t="shared" si="0"/>
        <v>67590.7</v>
      </c>
    </row>
    <row r="10" spans="1:5" ht="15" customHeight="1">
      <c r="A10" s="6" t="s">
        <v>35</v>
      </c>
      <c r="B10" s="7" t="s">
        <v>8</v>
      </c>
      <c r="C10" s="8">
        <v>4603821.199999999</v>
      </c>
      <c r="D10" s="8">
        <v>0</v>
      </c>
      <c r="E10" s="11">
        <f t="shared" si="0"/>
        <v>4603821.199999999</v>
      </c>
    </row>
    <row r="11" spans="1:5" ht="15" customHeight="1">
      <c r="A11" s="6" t="s">
        <v>36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37</v>
      </c>
      <c r="B12" s="7" t="s">
        <v>25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38</v>
      </c>
      <c r="B13" s="7">
        <v>4121</v>
      </c>
      <c r="C13" s="8">
        <f>31370-5236.93</f>
        <v>26133.07</v>
      </c>
      <c r="D13" s="8">
        <v>0</v>
      </c>
      <c r="E13" s="11">
        <f>SUM(C13:D13)</f>
        <v>26133.07</v>
      </c>
    </row>
    <row r="14" spans="1:5" ht="15" customHeight="1">
      <c r="A14" s="6" t="s">
        <v>39</v>
      </c>
      <c r="B14" s="7" t="s">
        <v>26</v>
      </c>
      <c r="C14" s="8">
        <f>C15+C16+C17+C18</f>
        <v>52423.03</v>
      </c>
      <c r="D14" s="8">
        <f>D15+D17+D18</f>
        <v>0</v>
      </c>
      <c r="E14" s="11">
        <f t="shared" si="0"/>
        <v>52423.03</v>
      </c>
    </row>
    <row r="15" spans="1:5" ht="15" customHeight="1">
      <c r="A15" s="6" t="s">
        <v>65</v>
      </c>
      <c r="B15" s="7" t="s">
        <v>10</v>
      </c>
      <c r="C15" s="8">
        <v>48216.15</v>
      </c>
      <c r="D15" s="8">
        <v>0</v>
      </c>
      <c r="E15" s="11">
        <f t="shared" si="0"/>
        <v>48216.15</v>
      </c>
    </row>
    <row r="16" spans="1:5" ht="15" customHeight="1">
      <c r="A16" s="6" t="s">
        <v>40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41</v>
      </c>
      <c r="B17" s="7" t="s">
        <v>27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42</v>
      </c>
      <c r="B18" s="7">
        <v>4221</v>
      </c>
      <c r="C18" s="8">
        <v>4206.88</v>
      </c>
      <c r="D18" s="8">
        <v>0</v>
      </c>
      <c r="E18" s="11">
        <f>SUM(C18:D18)</f>
        <v>4206.88</v>
      </c>
    </row>
    <row r="19" spans="1:5" ht="15" customHeight="1">
      <c r="A19" s="12" t="s">
        <v>11</v>
      </c>
      <c r="B19" s="15" t="s">
        <v>23</v>
      </c>
      <c r="C19" s="13">
        <f>C3+C7</f>
        <v>7507241.83</v>
      </c>
      <c r="D19" s="13">
        <f>D3+D7</f>
        <v>0</v>
      </c>
      <c r="E19" s="14">
        <f t="shared" si="0"/>
        <v>7507241.83</v>
      </c>
    </row>
    <row r="20" spans="1:5" ht="15" customHeight="1">
      <c r="A20" s="12" t="s">
        <v>12</v>
      </c>
      <c r="B20" s="15" t="s">
        <v>13</v>
      </c>
      <c r="C20" s="13">
        <f>SUM(C21:C23)</f>
        <v>1742695.9900000002</v>
      </c>
      <c r="D20" s="13">
        <f>SUM(D21:D23)</f>
        <v>0</v>
      </c>
      <c r="E20" s="14">
        <f t="shared" si="0"/>
        <v>1742695.9900000002</v>
      </c>
    </row>
    <row r="21" spans="1:5" ht="15" customHeight="1">
      <c r="A21" s="6" t="s">
        <v>62</v>
      </c>
      <c r="B21" s="7" t="s">
        <v>14</v>
      </c>
      <c r="C21" s="8">
        <v>100564.53000000001</v>
      </c>
      <c r="D21" s="8">
        <v>0</v>
      </c>
      <c r="E21" s="11">
        <f t="shared" si="0"/>
        <v>100564.53000000001</v>
      </c>
    </row>
    <row r="22" spans="1:5" ht="15" customHeight="1">
      <c r="A22" s="6" t="s">
        <v>63</v>
      </c>
      <c r="B22" s="7">
        <v>8115</v>
      </c>
      <c r="C22" s="8">
        <v>1739006.4600000002</v>
      </c>
      <c r="D22" s="8">
        <v>0</v>
      </c>
      <c r="E22" s="11">
        <f>SUM(C22:D22)</f>
        <v>1739006.4600000002</v>
      </c>
    </row>
    <row r="23" spans="1:5" ht="15" customHeight="1" thickBot="1">
      <c r="A23" s="16" t="s">
        <v>64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21</v>
      </c>
      <c r="B24" s="21"/>
      <c r="C24" s="22">
        <f>C3+C7+C20</f>
        <v>9249937.82</v>
      </c>
      <c r="D24" s="22">
        <f>D19+D20</f>
        <v>0</v>
      </c>
      <c r="E24" s="23">
        <f t="shared" si="0"/>
        <v>9249937.82</v>
      </c>
    </row>
    <row r="25" spans="1:5" ht="13.5" thickBot="1">
      <c r="A25" s="308" t="s">
        <v>29</v>
      </c>
      <c r="B25" s="308"/>
      <c r="C25" s="35"/>
      <c r="D25" s="35"/>
      <c r="E25" s="36" t="s">
        <v>0</v>
      </c>
    </row>
    <row r="26" spans="1:5" ht="24.75" thickBot="1">
      <c r="A26" s="30" t="s">
        <v>15</v>
      </c>
      <c r="B26" s="31" t="s">
        <v>16</v>
      </c>
      <c r="C26" s="32" t="s">
        <v>60</v>
      </c>
      <c r="D26" s="32" t="s">
        <v>76</v>
      </c>
      <c r="E26" s="32" t="s">
        <v>61</v>
      </c>
    </row>
    <row r="27" spans="1:5" ht="15" customHeight="1">
      <c r="A27" s="24" t="s">
        <v>43</v>
      </c>
      <c r="B27" s="3" t="s">
        <v>17</v>
      </c>
      <c r="C27" s="4">
        <v>29496.96</v>
      </c>
      <c r="D27" s="4">
        <v>0</v>
      </c>
      <c r="E27" s="5">
        <f>C27+D27</f>
        <v>29496.96</v>
      </c>
    </row>
    <row r="28" spans="1:5" ht="15" customHeight="1">
      <c r="A28" s="25" t="s">
        <v>44</v>
      </c>
      <c r="B28" s="7" t="s">
        <v>17</v>
      </c>
      <c r="C28" s="8">
        <v>260591.53</v>
      </c>
      <c r="D28" s="4">
        <v>0</v>
      </c>
      <c r="E28" s="5">
        <f aca="true" t="shared" si="1" ref="E28:E43">C28+D28</f>
        <v>260591.53</v>
      </c>
    </row>
    <row r="29" spans="1:5" ht="15" customHeight="1">
      <c r="A29" s="25" t="s">
        <v>45</v>
      </c>
      <c r="B29" s="7">
        <v>6351</v>
      </c>
      <c r="C29" s="8">
        <v>146075.74</v>
      </c>
      <c r="D29" s="4">
        <v>-3097</v>
      </c>
      <c r="E29" s="5">
        <f>SUM(C29:D29)</f>
        <v>142978.74</v>
      </c>
    </row>
    <row r="30" spans="1:5" ht="15" customHeight="1">
      <c r="A30" s="25" t="s">
        <v>46</v>
      </c>
      <c r="B30" s="7" t="s">
        <v>17</v>
      </c>
      <c r="C30" s="8">
        <v>1024670</v>
      </c>
      <c r="D30" s="4">
        <v>0</v>
      </c>
      <c r="E30" s="5">
        <f t="shared" si="1"/>
        <v>1024670</v>
      </c>
    </row>
    <row r="31" spans="1:5" ht="15" customHeight="1">
      <c r="A31" s="25" t="s">
        <v>47</v>
      </c>
      <c r="B31" s="7">
        <v>5169</v>
      </c>
      <c r="C31" s="8">
        <v>782745.3</v>
      </c>
      <c r="D31" s="4">
        <v>-786.5</v>
      </c>
      <c r="E31" s="5">
        <f t="shared" si="1"/>
        <v>781958.8</v>
      </c>
    </row>
    <row r="32" spans="1:5" ht="15" customHeight="1">
      <c r="A32" s="25" t="s">
        <v>48</v>
      </c>
      <c r="B32" s="7" t="s">
        <v>17</v>
      </c>
      <c r="C32" s="8">
        <v>4136508.83</v>
      </c>
      <c r="D32" s="4">
        <v>0</v>
      </c>
      <c r="E32" s="5">
        <f>C32+D32</f>
        <v>4136508.83</v>
      </c>
    </row>
    <row r="33" spans="1:5" ht="15" customHeight="1">
      <c r="A33" s="25" t="s">
        <v>49</v>
      </c>
      <c r="B33" s="7" t="s">
        <v>19</v>
      </c>
      <c r="C33" s="8">
        <v>526381.04</v>
      </c>
      <c r="D33" s="4">
        <v>0</v>
      </c>
      <c r="E33" s="5">
        <f t="shared" si="1"/>
        <v>526381.04</v>
      </c>
    </row>
    <row r="34" spans="1:5" ht="15" customHeight="1">
      <c r="A34" s="25" t="s">
        <v>50</v>
      </c>
      <c r="B34" s="7" t="s">
        <v>17</v>
      </c>
      <c r="C34" s="8">
        <v>12074</v>
      </c>
      <c r="D34" s="4">
        <v>0</v>
      </c>
      <c r="E34" s="5">
        <f t="shared" si="1"/>
        <v>12074</v>
      </c>
    </row>
    <row r="35" spans="1:5" ht="15" customHeight="1">
      <c r="A35" s="25" t="s">
        <v>51</v>
      </c>
      <c r="B35" s="7">
        <v>6121</v>
      </c>
      <c r="C35" s="8">
        <v>916234.5800000001</v>
      </c>
      <c r="D35" s="4">
        <v>3883.5</v>
      </c>
      <c r="E35" s="5">
        <f t="shared" si="1"/>
        <v>920118.0800000001</v>
      </c>
    </row>
    <row r="36" spans="1:5" ht="15" customHeight="1">
      <c r="A36" s="25" t="s">
        <v>52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53</v>
      </c>
      <c r="B37" s="7" t="s">
        <v>19</v>
      </c>
      <c r="C37" s="8">
        <v>1146588.2600000002</v>
      </c>
      <c r="D37" s="4">
        <v>0</v>
      </c>
      <c r="E37" s="5">
        <f t="shared" si="1"/>
        <v>1146588.2600000002</v>
      </c>
    </row>
    <row r="38" spans="1:5" ht="15" customHeight="1">
      <c r="A38" s="25" t="s">
        <v>54</v>
      </c>
      <c r="B38" s="7" t="s">
        <v>19</v>
      </c>
      <c r="C38" s="8">
        <v>17500</v>
      </c>
      <c r="D38" s="4">
        <v>0</v>
      </c>
      <c r="E38" s="5">
        <f t="shared" si="1"/>
        <v>17500</v>
      </c>
    </row>
    <row r="39" spans="1:5" ht="15" customHeight="1">
      <c r="A39" s="25" t="s">
        <v>55</v>
      </c>
      <c r="B39" s="7" t="s">
        <v>17</v>
      </c>
      <c r="C39" s="8">
        <v>9541.25</v>
      </c>
      <c r="D39" s="4">
        <v>0</v>
      </c>
      <c r="E39" s="5">
        <f t="shared" si="1"/>
        <v>9541.25</v>
      </c>
    </row>
    <row r="40" spans="1:5" ht="15" customHeight="1">
      <c r="A40" s="25" t="s">
        <v>56</v>
      </c>
      <c r="B40" s="7" t="s">
        <v>19</v>
      </c>
      <c r="C40" s="8">
        <v>139946.22</v>
      </c>
      <c r="D40" s="4">
        <v>0</v>
      </c>
      <c r="E40" s="5">
        <f>C40+D40</f>
        <v>139946.22</v>
      </c>
    </row>
    <row r="41" spans="1:5" ht="15" customHeight="1">
      <c r="A41" s="25" t="s">
        <v>57</v>
      </c>
      <c r="B41" s="7" t="s">
        <v>19</v>
      </c>
      <c r="C41" s="8">
        <v>11471.73</v>
      </c>
      <c r="D41" s="4">
        <v>0</v>
      </c>
      <c r="E41" s="5">
        <f t="shared" si="1"/>
        <v>11471.73</v>
      </c>
    </row>
    <row r="42" spans="1:5" ht="15" customHeight="1">
      <c r="A42" s="25" t="s">
        <v>58</v>
      </c>
      <c r="B42" s="7" t="s">
        <v>19</v>
      </c>
      <c r="C42" s="8">
        <v>79990.17</v>
      </c>
      <c r="D42" s="4">
        <v>0</v>
      </c>
      <c r="E42" s="5">
        <f t="shared" si="1"/>
        <v>79990.17</v>
      </c>
    </row>
    <row r="43" spans="1:5" ht="15" customHeight="1" thickBot="1">
      <c r="A43" s="25" t="s">
        <v>59</v>
      </c>
      <c r="B43" s="7" t="s">
        <v>19</v>
      </c>
      <c r="C43" s="8">
        <v>10122.21</v>
      </c>
      <c r="D43" s="4">
        <v>0</v>
      </c>
      <c r="E43" s="5">
        <f t="shared" si="1"/>
        <v>10122.21</v>
      </c>
    </row>
    <row r="44" spans="1:5" ht="15" customHeight="1" thickBot="1">
      <c r="A44" s="28" t="s">
        <v>20</v>
      </c>
      <c r="B44" s="21"/>
      <c r="C44" s="22">
        <f>C27+C28+C30+C31+C32+C33+C34+C35+C36+C37+C38+C39+C40+C41+C42+C43+C29</f>
        <v>9249937.820000002</v>
      </c>
      <c r="D44" s="22">
        <f>SUM(D27:D43)</f>
        <v>0</v>
      </c>
      <c r="E44" s="23">
        <f>SUM(E27:E43)</f>
        <v>9249937.820000002</v>
      </c>
    </row>
    <row r="45" spans="3:5" ht="12.75">
      <c r="C45" s="1"/>
      <c r="E45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60" zoomScalePageLayoutView="0" workbookViewId="0" topLeftCell="A25">
      <selection activeCell="F31" sqref="F31"/>
    </sheetView>
  </sheetViews>
  <sheetFormatPr defaultColWidth="9.140625" defaultRowHeight="12.75"/>
  <cols>
    <col min="1" max="1" width="2.8515625" style="37" customWidth="1"/>
    <col min="2" max="2" width="9.8515625" style="37" customWidth="1"/>
    <col min="3" max="4" width="4.7109375" style="37" customWidth="1"/>
    <col min="5" max="5" width="8.57421875" style="37" customWidth="1"/>
    <col min="6" max="6" width="40.8515625" style="37" customWidth="1"/>
    <col min="7" max="7" width="11.7109375" style="38" customWidth="1"/>
    <col min="8" max="8" width="13.421875" style="39" customWidth="1"/>
    <col min="9" max="9" width="11.7109375" style="99" customWidth="1"/>
    <col min="10" max="10" width="13.140625" style="39" customWidth="1"/>
    <col min="11" max="11" width="12.140625" style="37" bestFit="1" customWidth="1"/>
    <col min="12" max="12" width="9.140625" style="37" customWidth="1"/>
    <col min="13" max="13" width="14.28125" style="37" customWidth="1"/>
    <col min="14" max="16384" width="9.140625" style="37" customWidth="1"/>
  </cols>
  <sheetData>
    <row r="1" spans="9:10" ht="12.75">
      <c r="I1" s="309"/>
      <c r="J1" s="309"/>
    </row>
    <row r="2" spans="1:13" ht="18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M2" s="39"/>
    </row>
    <row r="3" spans="1:10" ht="12.75">
      <c r="A3" s="41"/>
      <c r="B3" s="41"/>
      <c r="C3" s="41"/>
      <c r="D3" s="41"/>
      <c r="E3" s="41"/>
      <c r="F3" s="41"/>
      <c r="G3" s="41"/>
      <c r="H3" s="42"/>
      <c r="I3" s="43"/>
      <c r="J3" s="44"/>
    </row>
    <row r="4" spans="1:10" ht="15.75">
      <c r="A4" s="311" t="s">
        <v>67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3" ht="12.75">
      <c r="A5" s="41"/>
      <c r="B5" s="41"/>
      <c r="C5" s="41"/>
      <c r="D5" s="41"/>
      <c r="E5" s="41"/>
      <c r="F5" s="41"/>
      <c r="G5" s="41"/>
      <c r="H5" s="42"/>
      <c r="I5" s="43"/>
      <c r="J5" s="44"/>
      <c r="M5" s="39"/>
    </row>
    <row r="6" spans="1:10" ht="15.75">
      <c r="A6" s="312" t="s">
        <v>68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5.75">
      <c r="A7" s="45"/>
      <c r="B7" s="45"/>
      <c r="C7" s="45"/>
      <c r="D7" s="45"/>
      <c r="E7" s="45"/>
      <c r="F7" s="45"/>
      <c r="G7" s="45"/>
      <c r="H7" s="46"/>
      <c r="I7" s="47"/>
      <c r="J7" s="46"/>
    </row>
    <row r="8" spans="1:10" ht="12.75">
      <c r="A8" s="48"/>
      <c r="B8" s="49"/>
      <c r="C8" s="49"/>
      <c r="D8" s="48"/>
      <c r="E8" s="48"/>
      <c r="F8" s="50"/>
      <c r="G8" s="51"/>
      <c r="H8" s="52"/>
      <c r="I8" s="53"/>
      <c r="J8" s="54"/>
    </row>
    <row r="9" spans="1:10" ht="13.5" thickBot="1">
      <c r="A9" s="55"/>
      <c r="B9" s="56"/>
      <c r="C9" s="56"/>
      <c r="D9" s="56"/>
      <c r="E9" s="56"/>
      <c r="F9" s="56"/>
      <c r="G9" s="57"/>
      <c r="H9" s="58"/>
      <c r="I9" s="59"/>
      <c r="J9" s="58" t="s">
        <v>69</v>
      </c>
    </row>
    <row r="10" spans="1:10" ht="13.5" thickBot="1">
      <c r="A10" s="60" t="s">
        <v>70</v>
      </c>
      <c r="B10" s="313" t="s">
        <v>71</v>
      </c>
      <c r="C10" s="314"/>
      <c r="D10" s="62" t="s">
        <v>72</v>
      </c>
      <c r="E10" s="61" t="s">
        <v>16</v>
      </c>
      <c r="F10" s="62" t="s">
        <v>73</v>
      </c>
      <c r="G10" s="63" t="s">
        <v>74</v>
      </c>
      <c r="H10" s="64" t="s">
        <v>75</v>
      </c>
      <c r="I10" s="65" t="s">
        <v>76</v>
      </c>
      <c r="J10" s="66" t="s">
        <v>77</v>
      </c>
    </row>
    <row r="11" spans="1:10" ht="13.5" thickBot="1">
      <c r="A11" s="67" t="s">
        <v>78</v>
      </c>
      <c r="B11" s="315" t="s">
        <v>79</v>
      </c>
      <c r="C11" s="315"/>
      <c r="D11" s="68" t="s">
        <v>79</v>
      </c>
      <c r="E11" s="69" t="s">
        <v>79</v>
      </c>
      <c r="F11" s="70" t="s">
        <v>80</v>
      </c>
      <c r="G11" s="71">
        <f>G12+G14+G16+G18</f>
        <v>0</v>
      </c>
      <c r="H11" s="72">
        <f>H12+H14+H16+H18+H20+H22+H24+H26+H28+H30+H32+H34+H36+H38+H40+H42+H44+H46+H48+H50+H52+H54+H56+H58+H60+H62+H64++H66+H68+H70+H72+H74+H76++H78+H80+H82+H84+H86+H88+H90</f>
        <v>223181.57305999997</v>
      </c>
      <c r="I11" s="73">
        <f>I12+I14+I16+I18+I20+I22+I24+I26+I28+I30+I32+I34+I36+I38+I40+I42+I44+I46+I48+I50+I52+I54+I56+I58+I60+I62+I64+I66+I68+I70+I72+I74+I92+I94</f>
        <v>3883.5</v>
      </c>
      <c r="J11" s="74">
        <f>J12+J14+J16+J18+J20+J22+J24+J26+J28+J30+J32+J34+J36+J38+J40+J42+J44+J46+J48+J50+J52+J54+J56+J58+J60+J62+J64+J66+J68+J70+J72+J74+J76+J78+J80+J82+J84+J86+J88+J90+J92+J94</f>
        <v>227065.07305999997</v>
      </c>
    </row>
    <row r="12" spans="1:10" ht="25.5" customHeight="1">
      <c r="A12" s="75" t="s">
        <v>78</v>
      </c>
      <c r="B12" s="76" t="s">
        <v>81</v>
      </c>
      <c r="C12" s="77" t="s">
        <v>82</v>
      </c>
      <c r="D12" s="78" t="s">
        <v>79</v>
      </c>
      <c r="E12" s="79" t="s">
        <v>79</v>
      </c>
      <c r="F12" s="80" t="s">
        <v>83</v>
      </c>
      <c r="G12" s="81">
        <f>G13</f>
        <v>0</v>
      </c>
      <c r="H12" s="82">
        <f>H13</f>
        <v>70000</v>
      </c>
      <c r="I12" s="83">
        <f>I13</f>
        <v>0</v>
      </c>
      <c r="J12" s="84">
        <f>H12+I12</f>
        <v>70000</v>
      </c>
    </row>
    <row r="13" spans="1:10" ht="13.5" thickBot="1">
      <c r="A13" s="85"/>
      <c r="B13" s="86"/>
      <c r="C13" s="87"/>
      <c r="D13" s="88">
        <v>6172</v>
      </c>
      <c r="E13" s="89">
        <v>6121</v>
      </c>
      <c r="F13" s="90" t="s">
        <v>84</v>
      </c>
      <c r="G13" s="91">
        <v>0</v>
      </c>
      <c r="H13" s="92">
        <v>70000</v>
      </c>
      <c r="I13" s="93">
        <v>0</v>
      </c>
      <c r="J13" s="94">
        <f aca="true" t="shared" si="0" ref="J13:J76">H13+I13</f>
        <v>70000</v>
      </c>
    </row>
    <row r="14" spans="1:10" ht="22.5">
      <c r="A14" s="95" t="s">
        <v>78</v>
      </c>
      <c r="B14" s="96" t="s">
        <v>85</v>
      </c>
      <c r="C14" s="77" t="s">
        <v>86</v>
      </c>
      <c r="D14" s="78" t="s">
        <v>79</v>
      </c>
      <c r="E14" s="79" t="s">
        <v>79</v>
      </c>
      <c r="F14" s="80" t="s">
        <v>87</v>
      </c>
      <c r="G14" s="81">
        <f>G15</f>
        <v>0</v>
      </c>
      <c r="H14" s="82">
        <f>H15</f>
        <v>1889.8232</v>
      </c>
      <c r="I14" s="83">
        <f>I15</f>
        <v>0</v>
      </c>
      <c r="J14" s="84">
        <f t="shared" si="0"/>
        <v>1889.8232</v>
      </c>
    </row>
    <row r="15" spans="1:10" ht="13.5" thickBot="1">
      <c r="A15" s="97"/>
      <c r="B15" s="98"/>
      <c r="C15" s="87"/>
      <c r="D15" s="88">
        <v>3122</v>
      </c>
      <c r="E15" s="89">
        <v>6121</v>
      </c>
      <c r="F15" s="90" t="s">
        <v>84</v>
      </c>
      <c r="G15" s="91">
        <v>0</v>
      </c>
      <c r="H15" s="92">
        <v>1889.8232</v>
      </c>
      <c r="I15" s="93">
        <v>0</v>
      </c>
      <c r="J15" s="94">
        <f t="shared" si="0"/>
        <v>1889.8232</v>
      </c>
    </row>
    <row r="16" spans="1:10" ht="12.75">
      <c r="A16" s="75" t="s">
        <v>78</v>
      </c>
      <c r="B16" s="76" t="s">
        <v>88</v>
      </c>
      <c r="C16" s="77" t="s">
        <v>89</v>
      </c>
      <c r="D16" s="78" t="s">
        <v>79</v>
      </c>
      <c r="E16" s="79" t="s">
        <v>79</v>
      </c>
      <c r="F16" s="80" t="s">
        <v>90</v>
      </c>
      <c r="G16" s="81">
        <f>G17</f>
        <v>0</v>
      </c>
      <c r="H16" s="82">
        <f>H17</f>
        <v>11243.578</v>
      </c>
      <c r="I16" s="83">
        <f>I17</f>
        <v>0</v>
      </c>
      <c r="J16" s="84">
        <f t="shared" si="0"/>
        <v>11243.578</v>
      </c>
    </row>
    <row r="17" spans="1:10" ht="13.5" thickBot="1">
      <c r="A17" s="85"/>
      <c r="B17" s="86"/>
      <c r="C17" s="87"/>
      <c r="D17" s="88">
        <v>3124</v>
      </c>
      <c r="E17" s="89">
        <v>6121</v>
      </c>
      <c r="F17" s="90" t="s">
        <v>84</v>
      </c>
      <c r="G17" s="91">
        <v>0</v>
      </c>
      <c r="H17" s="92">
        <v>11243.578</v>
      </c>
      <c r="I17" s="93">
        <v>0</v>
      </c>
      <c r="J17" s="94">
        <f t="shared" si="0"/>
        <v>11243.578</v>
      </c>
    </row>
    <row r="18" spans="1:10" ht="12.75">
      <c r="A18" s="75" t="s">
        <v>78</v>
      </c>
      <c r="B18" s="76" t="s">
        <v>91</v>
      </c>
      <c r="C18" s="77" t="s">
        <v>92</v>
      </c>
      <c r="D18" s="78" t="s">
        <v>79</v>
      </c>
      <c r="E18" s="79" t="s">
        <v>79</v>
      </c>
      <c r="F18" s="80" t="s">
        <v>93</v>
      </c>
      <c r="G18" s="81">
        <f>G19</f>
        <v>0</v>
      </c>
      <c r="H18" s="82">
        <f>H19</f>
        <v>2231.35</v>
      </c>
      <c r="I18" s="83">
        <f>I19</f>
        <v>0</v>
      </c>
      <c r="J18" s="84">
        <f t="shared" si="0"/>
        <v>2231.35</v>
      </c>
    </row>
    <row r="19" spans="1:10" ht="13.5" thickBot="1">
      <c r="A19" s="85"/>
      <c r="B19" s="86"/>
      <c r="C19" s="87"/>
      <c r="D19" s="88">
        <v>3123</v>
      </c>
      <c r="E19" s="89">
        <v>6121</v>
      </c>
      <c r="F19" s="90" t="s">
        <v>84</v>
      </c>
      <c r="G19" s="91">
        <v>0</v>
      </c>
      <c r="H19" s="92">
        <v>2231.35</v>
      </c>
      <c r="I19" s="93">
        <v>0</v>
      </c>
      <c r="J19" s="94">
        <f t="shared" si="0"/>
        <v>2231.35</v>
      </c>
    </row>
    <row r="20" spans="1:10" ht="22.5">
      <c r="A20" s="75" t="s">
        <v>78</v>
      </c>
      <c r="B20" s="76" t="s">
        <v>94</v>
      </c>
      <c r="C20" s="77" t="s">
        <v>95</v>
      </c>
      <c r="D20" s="78" t="s">
        <v>79</v>
      </c>
      <c r="E20" s="79" t="s">
        <v>79</v>
      </c>
      <c r="F20" s="80" t="s">
        <v>96</v>
      </c>
      <c r="G20" s="81">
        <f>G21</f>
        <v>0</v>
      </c>
      <c r="H20" s="82">
        <f>H21</f>
        <v>131.40244</v>
      </c>
      <c r="I20" s="83">
        <f>I21</f>
        <v>0</v>
      </c>
      <c r="J20" s="84">
        <f t="shared" si="0"/>
        <v>131.40244</v>
      </c>
    </row>
    <row r="21" spans="1:10" ht="13.5" thickBot="1">
      <c r="A21" s="85"/>
      <c r="B21" s="86"/>
      <c r="C21" s="87"/>
      <c r="D21" s="88">
        <v>3123</v>
      </c>
      <c r="E21" s="89">
        <v>6121</v>
      </c>
      <c r="F21" s="90" t="s">
        <v>84</v>
      </c>
      <c r="G21" s="91">
        <v>0</v>
      </c>
      <c r="H21" s="92">
        <v>131.40244</v>
      </c>
      <c r="I21" s="93">
        <v>0</v>
      </c>
      <c r="J21" s="94">
        <f t="shared" si="0"/>
        <v>131.40244</v>
      </c>
    </row>
    <row r="22" spans="1:10" ht="22.5">
      <c r="A22" s="75" t="s">
        <v>78</v>
      </c>
      <c r="B22" s="76" t="s">
        <v>97</v>
      </c>
      <c r="C22" s="77" t="s">
        <v>98</v>
      </c>
      <c r="D22" s="78" t="s">
        <v>79</v>
      </c>
      <c r="E22" s="79" t="s">
        <v>79</v>
      </c>
      <c r="F22" s="80" t="s">
        <v>99</v>
      </c>
      <c r="G22" s="81">
        <f>G23</f>
        <v>0</v>
      </c>
      <c r="H22" s="82">
        <f>H23</f>
        <v>6449.7309</v>
      </c>
      <c r="I22" s="83">
        <f>I23</f>
        <v>0</v>
      </c>
      <c r="J22" s="84">
        <f t="shared" si="0"/>
        <v>6449.7309</v>
      </c>
    </row>
    <row r="23" spans="1:10" ht="13.5" thickBot="1">
      <c r="A23" s="85"/>
      <c r="B23" s="86"/>
      <c r="C23" s="87"/>
      <c r="D23" s="88">
        <v>3121</v>
      </c>
      <c r="E23" s="89">
        <v>6121</v>
      </c>
      <c r="F23" s="90" t="s">
        <v>84</v>
      </c>
      <c r="G23" s="91">
        <v>0</v>
      </c>
      <c r="H23" s="92">
        <v>6449.7309</v>
      </c>
      <c r="I23" s="93">
        <v>0</v>
      </c>
      <c r="J23" s="94">
        <f t="shared" si="0"/>
        <v>6449.7309</v>
      </c>
    </row>
    <row r="24" spans="1:10" ht="22.5">
      <c r="A24" s="75" t="s">
        <v>78</v>
      </c>
      <c r="B24" s="76" t="s">
        <v>100</v>
      </c>
      <c r="C24" s="77" t="s">
        <v>95</v>
      </c>
      <c r="D24" s="78" t="s">
        <v>79</v>
      </c>
      <c r="E24" s="79" t="s">
        <v>79</v>
      </c>
      <c r="F24" s="80" t="s">
        <v>101</v>
      </c>
      <c r="G24" s="81">
        <f>G25</f>
        <v>0</v>
      </c>
      <c r="H24" s="82">
        <f>H25</f>
        <v>15700</v>
      </c>
      <c r="I24" s="83">
        <f>I25</f>
        <v>0</v>
      </c>
      <c r="J24" s="84">
        <f t="shared" si="0"/>
        <v>15700</v>
      </c>
    </row>
    <row r="25" spans="1:10" ht="13.5" thickBot="1">
      <c r="A25" s="85"/>
      <c r="B25" s="86"/>
      <c r="C25" s="87"/>
      <c r="D25" s="88">
        <v>3123</v>
      </c>
      <c r="E25" s="89">
        <v>6121</v>
      </c>
      <c r="F25" s="90" t="s">
        <v>84</v>
      </c>
      <c r="G25" s="91">
        <v>0</v>
      </c>
      <c r="H25" s="92">
        <v>15700</v>
      </c>
      <c r="I25" s="93">
        <v>0</v>
      </c>
      <c r="J25" s="94">
        <f t="shared" si="0"/>
        <v>15700</v>
      </c>
    </row>
    <row r="26" spans="1:10" ht="12.75">
      <c r="A26" s="75" t="s">
        <v>78</v>
      </c>
      <c r="B26" s="76" t="s">
        <v>102</v>
      </c>
      <c r="C26" s="77" t="s">
        <v>103</v>
      </c>
      <c r="D26" s="78" t="s">
        <v>79</v>
      </c>
      <c r="E26" s="79" t="s">
        <v>79</v>
      </c>
      <c r="F26" s="80" t="s">
        <v>104</v>
      </c>
      <c r="G26" s="81">
        <f>G27</f>
        <v>0</v>
      </c>
      <c r="H26" s="82">
        <f>H27</f>
        <v>2100</v>
      </c>
      <c r="I26" s="83">
        <f>I27</f>
        <v>0</v>
      </c>
      <c r="J26" s="84">
        <f t="shared" si="0"/>
        <v>2100</v>
      </c>
    </row>
    <row r="27" spans="1:10" ht="13.5" thickBot="1">
      <c r="A27" s="85"/>
      <c r="B27" s="86"/>
      <c r="C27" s="87"/>
      <c r="D27" s="88">
        <v>3121</v>
      </c>
      <c r="E27" s="89">
        <v>6121</v>
      </c>
      <c r="F27" s="90" t="s">
        <v>84</v>
      </c>
      <c r="G27" s="91">
        <v>0</v>
      </c>
      <c r="H27" s="92">
        <v>2100</v>
      </c>
      <c r="I27" s="93">
        <v>0</v>
      </c>
      <c r="J27" s="94">
        <f t="shared" si="0"/>
        <v>2100</v>
      </c>
    </row>
    <row r="28" spans="1:10" ht="22.5">
      <c r="A28" s="75" t="s">
        <v>78</v>
      </c>
      <c r="B28" s="76" t="s">
        <v>105</v>
      </c>
      <c r="C28" s="77" t="s">
        <v>106</v>
      </c>
      <c r="D28" s="78" t="s">
        <v>79</v>
      </c>
      <c r="E28" s="79" t="s">
        <v>79</v>
      </c>
      <c r="F28" s="80" t="s">
        <v>107</v>
      </c>
      <c r="G28" s="81">
        <f>G29</f>
        <v>0</v>
      </c>
      <c r="H28" s="82">
        <f>H29</f>
        <v>793.633</v>
      </c>
      <c r="I28" s="83">
        <f>I29</f>
        <v>0</v>
      </c>
      <c r="J28" s="84">
        <f t="shared" si="0"/>
        <v>793.633</v>
      </c>
    </row>
    <row r="29" spans="1:10" ht="13.5" thickBot="1">
      <c r="A29" s="85"/>
      <c r="B29" s="86"/>
      <c r="C29" s="87"/>
      <c r="D29" s="88">
        <v>3123</v>
      </c>
      <c r="E29" s="89">
        <v>6121</v>
      </c>
      <c r="F29" s="90" t="s">
        <v>84</v>
      </c>
      <c r="G29" s="91">
        <v>0</v>
      </c>
      <c r="H29" s="92">
        <v>793.633</v>
      </c>
      <c r="I29" s="93">
        <v>0</v>
      </c>
      <c r="J29" s="94">
        <f t="shared" si="0"/>
        <v>793.633</v>
      </c>
    </row>
    <row r="30" spans="1:10" ht="22.5">
      <c r="A30" s="75" t="s">
        <v>78</v>
      </c>
      <c r="B30" s="76" t="s">
        <v>108</v>
      </c>
      <c r="C30" s="77" t="s">
        <v>103</v>
      </c>
      <c r="D30" s="78" t="s">
        <v>79</v>
      </c>
      <c r="E30" s="79" t="s">
        <v>79</v>
      </c>
      <c r="F30" s="80" t="s">
        <v>109</v>
      </c>
      <c r="G30" s="81">
        <f>G31</f>
        <v>0</v>
      </c>
      <c r="H30" s="82">
        <f>H31</f>
        <v>8920</v>
      </c>
      <c r="I30" s="83">
        <f>I31</f>
        <v>0</v>
      </c>
      <c r="J30" s="84">
        <f t="shared" si="0"/>
        <v>8920</v>
      </c>
    </row>
    <row r="31" spans="1:10" ht="13.5" thickBot="1">
      <c r="A31" s="85"/>
      <c r="B31" s="86"/>
      <c r="C31" s="87"/>
      <c r="D31" s="88">
        <v>3121</v>
      </c>
      <c r="E31" s="89">
        <v>6121</v>
      </c>
      <c r="F31" s="90" t="s">
        <v>84</v>
      </c>
      <c r="G31" s="91">
        <v>0</v>
      </c>
      <c r="H31" s="92">
        <v>8920</v>
      </c>
      <c r="I31" s="93">
        <v>0</v>
      </c>
      <c r="J31" s="94">
        <f t="shared" si="0"/>
        <v>8920</v>
      </c>
    </row>
    <row r="32" spans="1:10" ht="22.5">
      <c r="A32" s="75" t="s">
        <v>78</v>
      </c>
      <c r="B32" s="76" t="s">
        <v>110</v>
      </c>
      <c r="C32" s="77" t="s">
        <v>111</v>
      </c>
      <c r="D32" s="78" t="s">
        <v>79</v>
      </c>
      <c r="E32" s="79" t="s">
        <v>79</v>
      </c>
      <c r="F32" s="80" t="s">
        <v>112</v>
      </c>
      <c r="G32" s="81">
        <f>G33</f>
        <v>0</v>
      </c>
      <c r="H32" s="82">
        <f>H33</f>
        <v>6200</v>
      </c>
      <c r="I32" s="83">
        <f>I33</f>
        <v>0</v>
      </c>
      <c r="J32" s="84">
        <f t="shared" si="0"/>
        <v>6200</v>
      </c>
    </row>
    <row r="33" spans="1:10" ht="13.5" thickBot="1">
      <c r="A33" s="85"/>
      <c r="B33" s="86"/>
      <c r="C33" s="87"/>
      <c r="D33" s="88">
        <v>3122</v>
      </c>
      <c r="E33" s="89">
        <v>6121</v>
      </c>
      <c r="F33" s="90" t="s">
        <v>84</v>
      </c>
      <c r="G33" s="91">
        <v>0</v>
      </c>
      <c r="H33" s="92">
        <v>6200</v>
      </c>
      <c r="I33" s="93">
        <v>0</v>
      </c>
      <c r="J33" s="94">
        <f t="shared" si="0"/>
        <v>6200</v>
      </c>
    </row>
    <row r="34" spans="1:10" ht="22.5">
      <c r="A34" s="75" t="s">
        <v>78</v>
      </c>
      <c r="B34" s="76" t="s">
        <v>113</v>
      </c>
      <c r="C34" s="77" t="s">
        <v>114</v>
      </c>
      <c r="D34" s="78" t="s">
        <v>79</v>
      </c>
      <c r="E34" s="79" t="s">
        <v>79</v>
      </c>
      <c r="F34" s="80" t="s">
        <v>115</v>
      </c>
      <c r="G34" s="81">
        <f>G35</f>
        <v>0</v>
      </c>
      <c r="H34" s="82">
        <f>H35</f>
        <v>8282.63</v>
      </c>
      <c r="I34" s="83">
        <f>I35</f>
        <v>0</v>
      </c>
      <c r="J34" s="84">
        <f t="shared" si="0"/>
        <v>8282.63</v>
      </c>
    </row>
    <row r="35" spans="1:10" ht="13.5" thickBot="1">
      <c r="A35" s="85"/>
      <c r="B35" s="86"/>
      <c r="C35" s="87"/>
      <c r="D35" s="88">
        <v>4357</v>
      </c>
      <c r="E35" s="89">
        <v>6121</v>
      </c>
      <c r="F35" s="90" t="s">
        <v>84</v>
      </c>
      <c r="G35" s="91">
        <v>0</v>
      </c>
      <c r="H35" s="92">
        <v>8282.63</v>
      </c>
      <c r="I35" s="93">
        <v>0</v>
      </c>
      <c r="J35" s="94">
        <f t="shared" si="0"/>
        <v>8282.63</v>
      </c>
    </row>
    <row r="36" spans="1:10" ht="22.5">
      <c r="A36" s="75" t="s">
        <v>78</v>
      </c>
      <c r="B36" s="76" t="s">
        <v>116</v>
      </c>
      <c r="C36" s="77" t="s">
        <v>117</v>
      </c>
      <c r="D36" s="78" t="s">
        <v>79</v>
      </c>
      <c r="E36" s="79" t="s">
        <v>79</v>
      </c>
      <c r="F36" s="80" t="s">
        <v>118</v>
      </c>
      <c r="G36" s="81">
        <f>G37</f>
        <v>0</v>
      </c>
      <c r="H36" s="82">
        <f>H37</f>
        <v>1000</v>
      </c>
      <c r="I36" s="83">
        <f>I37</f>
        <v>0</v>
      </c>
      <c r="J36" s="84">
        <f t="shared" si="0"/>
        <v>1000</v>
      </c>
    </row>
    <row r="37" spans="1:10" ht="13.5" thickBot="1">
      <c r="A37" s="85"/>
      <c r="B37" s="86"/>
      <c r="C37" s="87"/>
      <c r="D37" s="88">
        <v>4357</v>
      </c>
      <c r="E37" s="89">
        <v>6121</v>
      </c>
      <c r="F37" s="90" t="s">
        <v>84</v>
      </c>
      <c r="G37" s="91">
        <v>0</v>
      </c>
      <c r="H37" s="92">
        <v>1000</v>
      </c>
      <c r="I37" s="93">
        <v>0</v>
      </c>
      <c r="J37" s="94">
        <f t="shared" si="0"/>
        <v>1000</v>
      </c>
    </row>
    <row r="38" spans="1:10" ht="22.5">
      <c r="A38" s="75" t="s">
        <v>78</v>
      </c>
      <c r="B38" s="76" t="s">
        <v>119</v>
      </c>
      <c r="C38" s="77" t="s">
        <v>120</v>
      </c>
      <c r="D38" s="78" t="s">
        <v>79</v>
      </c>
      <c r="E38" s="79" t="s">
        <v>79</v>
      </c>
      <c r="F38" s="80" t="s">
        <v>121</v>
      </c>
      <c r="G38" s="81">
        <f>G39</f>
        <v>0</v>
      </c>
      <c r="H38" s="82">
        <f>H39</f>
        <v>4712.08</v>
      </c>
      <c r="I38" s="83">
        <f>I39</f>
        <v>0</v>
      </c>
      <c r="J38" s="84">
        <f t="shared" si="0"/>
        <v>4712.08</v>
      </c>
    </row>
    <row r="39" spans="1:10" ht="13.5" thickBot="1">
      <c r="A39" s="85"/>
      <c r="B39" s="86"/>
      <c r="C39" s="87"/>
      <c r="D39" s="88">
        <v>4357</v>
      </c>
      <c r="E39" s="89">
        <v>6121</v>
      </c>
      <c r="F39" s="90" t="s">
        <v>84</v>
      </c>
      <c r="G39" s="91">
        <v>0</v>
      </c>
      <c r="H39" s="92">
        <v>4712.08</v>
      </c>
      <c r="I39" s="93">
        <v>0</v>
      </c>
      <c r="J39" s="94">
        <f t="shared" si="0"/>
        <v>4712.08</v>
      </c>
    </row>
    <row r="40" spans="1:10" ht="22.5">
      <c r="A40" s="75" t="s">
        <v>78</v>
      </c>
      <c r="B40" s="76" t="s">
        <v>122</v>
      </c>
      <c r="C40" s="77" t="s">
        <v>123</v>
      </c>
      <c r="D40" s="78" t="s">
        <v>79</v>
      </c>
      <c r="E40" s="79" t="s">
        <v>79</v>
      </c>
      <c r="F40" s="80" t="s">
        <v>124</v>
      </c>
      <c r="G40" s="81">
        <f>G41</f>
        <v>0</v>
      </c>
      <c r="H40" s="82">
        <f>H41</f>
        <v>8500</v>
      </c>
      <c r="I40" s="83">
        <f>I41</f>
        <v>0</v>
      </c>
      <c r="J40" s="84">
        <f t="shared" si="0"/>
        <v>8500</v>
      </c>
    </row>
    <row r="41" spans="1:10" ht="13.5" thickBot="1">
      <c r="A41" s="85"/>
      <c r="B41" s="86"/>
      <c r="C41" s="87"/>
      <c r="D41" s="88">
        <v>4357</v>
      </c>
      <c r="E41" s="89">
        <v>6121</v>
      </c>
      <c r="F41" s="90" t="s">
        <v>84</v>
      </c>
      <c r="G41" s="91">
        <v>0</v>
      </c>
      <c r="H41" s="92">
        <v>8500</v>
      </c>
      <c r="I41" s="93">
        <v>0</v>
      </c>
      <c r="J41" s="94">
        <f t="shared" si="0"/>
        <v>8500</v>
      </c>
    </row>
    <row r="42" spans="1:10" ht="22.5">
      <c r="A42" s="75" t="s">
        <v>78</v>
      </c>
      <c r="B42" s="76" t="s">
        <v>125</v>
      </c>
      <c r="C42" s="77" t="s">
        <v>126</v>
      </c>
      <c r="D42" s="78" t="s">
        <v>79</v>
      </c>
      <c r="E42" s="79" t="s">
        <v>79</v>
      </c>
      <c r="F42" s="80" t="s">
        <v>127</v>
      </c>
      <c r="G42" s="81">
        <f>G43</f>
        <v>0</v>
      </c>
      <c r="H42" s="82">
        <f>H43</f>
        <v>500</v>
      </c>
      <c r="I42" s="83">
        <f>I43</f>
        <v>0</v>
      </c>
      <c r="J42" s="84">
        <f t="shared" si="0"/>
        <v>500</v>
      </c>
    </row>
    <row r="43" spans="1:10" ht="13.5" thickBot="1">
      <c r="A43" s="85"/>
      <c r="B43" s="86"/>
      <c r="C43" s="87"/>
      <c r="D43" s="88">
        <v>4357</v>
      </c>
      <c r="E43" s="89">
        <v>6121</v>
      </c>
      <c r="F43" s="90" t="s">
        <v>84</v>
      </c>
      <c r="G43" s="91">
        <v>0</v>
      </c>
      <c r="H43" s="92">
        <v>500</v>
      </c>
      <c r="I43" s="93">
        <v>0</v>
      </c>
      <c r="J43" s="94">
        <f t="shared" si="0"/>
        <v>500</v>
      </c>
    </row>
    <row r="44" spans="1:10" ht="12.75">
      <c r="A44" s="75" t="s">
        <v>78</v>
      </c>
      <c r="B44" s="76" t="s">
        <v>128</v>
      </c>
      <c r="C44" s="77" t="s">
        <v>129</v>
      </c>
      <c r="D44" s="78" t="s">
        <v>79</v>
      </c>
      <c r="E44" s="79" t="s">
        <v>79</v>
      </c>
      <c r="F44" s="80" t="s">
        <v>130</v>
      </c>
      <c r="G44" s="81">
        <f>G45</f>
        <v>0</v>
      </c>
      <c r="H44" s="82">
        <f>H45</f>
        <v>2200</v>
      </c>
      <c r="I44" s="83">
        <f>I45</f>
        <v>0</v>
      </c>
      <c r="J44" s="84">
        <f t="shared" si="0"/>
        <v>2200</v>
      </c>
    </row>
    <row r="45" spans="1:10" ht="13.5" thickBot="1">
      <c r="A45" s="85"/>
      <c r="B45" s="86"/>
      <c r="C45" s="87"/>
      <c r="D45" s="88">
        <v>4357</v>
      </c>
      <c r="E45" s="89">
        <v>6121</v>
      </c>
      <c r="F45" s="90" t="s">
        <v>84</v>
      </c>
      <c r="G45" s="91">
        <v>0</v>
      </c>
      <c r="H45" s="92">
        <v>2200</v>
      </c>
      <c r="I45" s="93">
        <v>0</v>
      </c>
      <c r="J45" s="94">
        <f t="shared" si="0"/>
        <v>2200</v>
      </c>
    </row>
    <row r="46" spans="1:10" ht="12.75">
      <c r="A46" s="75" t="s">
        <v>78</v>
      </c>
      <c r="B46" s="76" t="s">
        <v>131</v>
      </c>
      <c r="C46" s="77" t="s">
        <v>132</v>
      </c>
      <c r="D46" s="78" t="s">
        <v>79</v>
      </c>
      <c r="E46" s="79" t="s">
        <v>79</v>
      </c>
      <c r="F46" s="80" t="s">
        <v>133</v>
      </c>
      <c r="G46" s="81">
        <f>G47</f>
        <v>0</v>
      </c>
      <c r="H46" s="82">
        <f>H47</f>
        <v>15644.93</v>
      </c>
      <c r="I46" s="83">
        <f>I47</f>
        <v>0</v>
      </c>
      <c r="J46" s="84">
        <f t="shared" si="0"/>
        <v>15644.93</v>
      </c>
    </row>
    <row r="47" spans="1:10" ht="13.5" thickBot="1">
      <c r="A47" s="85"/>
      <c r="B47" s="86"/>
      <c r="C47" s="87"/>
      <c r="D47" s="88">
        <v>4357</v>
      </c>
      <c r="E47" s="89">
        <v>6121</v>
      </c>
      <c r="F47" s="90" t="s">
        <v>84</v>
      </c>
      <c r="G47" s="91">
        <v>0</v>
      </c>
      <c r="H47" s="92">
        <v>15644.93</v>
      </c>
      <c r="I47" s="93">
        <v>0</v>
      </c>
      <c r="J47" s="94">
        <f t="shared" si="0"/>
        <v>15644.93</v>
      </c>
    </row>
    <row r="48" spans="1:10" ht="22.5">
      <c r="A48" s="75" t="s">
        <v>78</v>
      </c>
      <c r="B48" s="76" t="s">
        <v>134</v>
      </c>
      <c r="C48" s="77" t="s">
        <v>135</v>
      </c>
      <c r="D48" s="78" t="s">
        <v>79</v>
      </c>
      <c r="E48" s="79" t="s">
        <v>79</v>
      </c>
      <c r="F48" s="80" t="s">
        <v>136</v>
      </c>
      <c r="G48" s="81">
        <f>G49</f>
        <v>0</v>
      </c>
      <c r="H48" s="82">
        <f>H49</f>
        <v>820</v>
      </c>
      <c r="I48" s="83">
        <f>I49</f>
        <v>0</v>
      </c>
      <c r="J48" s="84">
        <f t="shared" si="0"/>
        <v>820</v>
      </c>
    </row>
    <row r="49" spans="1:10" ht="13.5" thickBot="1">
      <c r="A49" s="85"/>
      <c r="B49" s="86"/>
      <c r="C49" s="87"/>
      <c r="D49" s="88">
        <v>4357</v>
      </c>
      <c r="E49" s="89">
        <v>6121</v>
      </c>
      <c r="F49" s="90" t="s">
        <v>84</v>
      </c>
      <c r="G49" s="91">
        <v>0</v>
      </c>
      <c r="H49" s="92">
        <v>820</v>
      </c>
      <c r="I49" s="93">
        <v>0</v>
      </c>
      <c r="J49" s="94">
        <f t="shared" si="0"/>
        <v>820</v>
      </c>
    </row>
    <row r="50" spans="1:10" ht="12.75">
      <c r="A50" s="75" t="s">
        <v>78</v>
      </c>
      <c r="B50" s="76" t="s">
        <v>137</v>
      </c>
      <c r="C50" s="77" t="s">
        <v>135</v>
      </c>
      <c r="D50" s="78" t="s">
        <v>79</v>
      </c>
      <c r="E50" s="79" t="s">
        <v>79</v>
      </c>
      <c r="F50" s="80" t="s">
        <v>138</v>
      </c>
      <c r="G50" s="81">
        <f>G51</f>
        <v>0</v>
      </c>
      <c r="H50" s="82">
        <f>H51</f>
        <v>1873.87</v>
      </c>
      <c r="I50" s="83">
        <f>I51</f>
        <v>0</v>
      </c>
      <c r="J50" s="84">
        <f t="shared" si="0"/>
        <v>1873.87</v>
      </c>
    </row>
    <row r="51" spans="1:10" ht="13.5" thickBot="1">
      <c r="A51" s="85"/>
      <c r="B51" s="86"/>
      <c r="C51" s="87"/>
      <c r="D51" s="88">
        <v>4357</v>
      </c>
      <c r="E51" s="89">
        <v>6121</v>
      </c>
      <c r="F51" s="90" t="s">
        <v>84</v>
      </c>
      <c r="G51" s="91">
        <v>0</v>
      </c>
      <c r="H51" s="92">
        <v>1873.87</v>
      </c>
      <c r="I51" s="93">
        <v>0</v>
      </c>
      <c r="J51" s="94">
        <f t="shared" si="0"/>
        <v>1873.87</v>
      </c>
    </row>
    <row r="52" spans="1:10" ht="12.75">
      <c r="A52" s="75" t="s">
        <v>78</v>
      </c>
      <c r="B52" s="76" t="s">
        <v>139</v>
      </c>
      <c r="C52" s="77" t="s">
        <v>140</v>
      </c>
      <c r="D52" s="78" t="s">
        <v>79</v>
      </c>
      <c r="E52" s="79" t="s">
        <v>79</v>
      </c>
      <c r="F52" s="80" t="s">
        <v>141</v>
      </c>
      <c r="G52" s="81">
        <f>G53</f>
        <v>0</v>
      </c>
      <c r="H52" s="82">
        <f>H53</f>
        <v>900</v>
      </c>
      <c r="I52" s="83">
        <f>I53</f>
        <v>0</v>
      </c>
      <c r="J52" s="84">
        <f t="shared" si="0"/>
        <v>900</v>
      </c>
    </row>
    <row r="53" spans="1:10" ht="13.5" thickBot="1">
      <c r="A53" s="85"/>
      <c r="B53" s="86"/>
      <c r="C53" s="87"/>
      <c r="D53" s="88">
        <v>3523</v>
      </c>
      <c r="E53" s="89">
        <v>6121</v>
      </c>
      <c r="F53" s="90" t="s">
        <v>84</v>
      </c>
      <c r="G53" s="91">
        <v>0</v>
      </c>
      <c r="H53" s="92">
        <v>900</v>
      </c>
      <c r="I53" s="93">
        <v>0</v>
      </c>
      <c r="J53" s="94">
        <f t="shared" si="0"/>
        <v>900</v>
      </c>
    </row>
    <row r="54" spans="1:10" ht="12.75">
      <c r="A54" s="75" t="s">
        <v>78</v>
      </c>
      <c r="B54" s="76" t="s">
        <v>142</v>
      </c>
      <c r="C54" s="77" t="s">
        <v>143</v>
      </c>
      <c r="D54" s="78" t="s">
        <v>79</v>
      </c>
      <c r="E54" s="79" t="s">
        <v>79</v>
      </c>
      <c r="F54" s="80" t="s">
        <v>144</v>
      </c>
      <c r="G54" s="81">
        <f>G55</f>
        <v>0</v>
      </c>
      <c r="H54" s="82">
        <f>H55</f>
        <v>924.07752</v>
      </c>
      <c r="I54" s="83">
        <f>I55</f>
        <v>0</v>
      </c>
      <c r="J54" s="84">
        <f t="shared" si="0"/>
        <v>924.07752</v>
      </c>
    </row>
    <row r="55" spans="1:10" ht="13.5" thickBot="1">
      <c r="A55" s="85"/>
      <c r="B55" s="86"/>
      <c r="C55" s="87"/>
      <c r="D55" s="88">
        <v>3792</v>
      </c>
      <c r="E55" s="89">
        <v>6121</v>
      </c>
      <c r="F55" s="90" t="s">
        <v>84</v>
      </c>
      <c r="G55" s="91">
        <v>0</v>
      </c>
      <c r="H55" s="92">
        <v>924.07752</v>
      </c>
      <c r="I55" s="93">
        <v>0</v>
      </c>
      <c r="J55" s="94">
        <f t="shared" si="0"/>
        <v>924.07752</v>
      </c>
    </row>
    <row r="56" spans="1:10" ht="22.5">
      <c r="A56" s="75" t="s">
        <v>78</v>
      </c>
      <c r="B56" s="76" t="s">
        <v>145</v>
      </c>
      <c r="C56" s="77" t="s">
        <v>146</v>
      </c>
      <c r="D56" s="78" t="s">
        <v>79</v>
      </c>
      <c r="E56" s="79" t="s">
        <v>79</v>
      </c>
      <c r="F56" s="80" t="s">
        <v>147</v>
      </c>
      <c r="G56" s="81">
        <f>G57</f>
        <v>0</v>
      </c>
      <c r="H56" s="82">
        <f>H57</f>
        <v>717.468</v>
      </c>
      <c r="I56" s="83">
        <f>I57</f>
        <v>0</v>
      </c>
      <c r="J56" s="84">
        <f t="shared" si="0"/>
        <v>717.468</v>
      </c>
    </row>
    <row r="57" spans="1:10" ht="13.5" thickBot="1">
      <c r="A57" s="85"/>
      <c r="B57" s="86"/>
      <c r="C57" s="87"/>
      <c r="D57" s="88">
        <v>3123</v>
      </c>
      <c r="E57" s="89">
        <v>6121</v>
      </c>
      <c r="F57" s="90" t="s">
        <v>84</v>
      </c>
      <c r="G57" s="91">
        <v>0</v>
      </c>
      <c r="H57" s="92">
        <v>717.468</v>
      </c>
      <c r="I57" s="93">
        <v>0</v>
      </c>
      <c r="J57" s="94">
        <f t="shared" si="0"/>
        <v>717.468</v>
      </c>
    </row>
    <row r="58" spans="1:10" ht="12.75">
      <c r="A58" s="75" t="s">
        <v>78</v>
      </c>
      <c r="B58" s="76" t="s">
        <v>148</v>
      </c>
      <c r="C58" s="77" t="s">
        <v>140</v>
      </c>
      <c r="D58" s="78" t="s">
        <v>79</v>
      </c>
      <c r="E58" s="79" t="s">
        <v>79</v>
      </c>
      <c r="F58" s="80" t="s">
        <v>149</v>
      </c>
      <c r="G58" s="81">
        <f>G59</f>
        <v>0</v>
      </c>
      <c r="H58" s="82">
        <f>H59</f>
        <v>15197</v>
      </c>
      <c r="I58" s="83">
        <f>I59</f>
        <v>0</v>
      </c>
      <c r="J58" s="84">
        <f t="shared" si="0"/>
        <v>15197</v>
      </c>
    </row>
    <row r="59" spans="1:10" ht="13.5" thickBot="1">
      <c r="A59" s="85"/>
      <c r="B59" s="86"/>
      <c r="C59" s="87"/>
      <c r="D59" s="88">
        <v>3523</v>
      </c>
      <c r="E59" s="89">
        <v>6121</v>
      </c>
      <c r="F59" s="90" t="s">
        <v>84</v>
      </c>
      <c r="G59" s="91">
        <v>0</v>
      </c>
      <c r="H59" s="92">
        <v>15197</v>
      </c>
      <c r="I59" s="93">
        <v>0</v>
      </c>
      <c r="J59" s="94">
        <f t="shared" si="0"/>
        <v>15197</v>
      </c>
    </row>
    <row r="60" spans="1:10" ht="12.75">
      <c r="A60" s="75" t="s">
        <v>78</v>
      </c>
      <c r="B60" s="76" t="s">
        <v>150</v>
      </c>
      <c r="C60" s="77" t="s">
        <v>151</v>
      </c>
      <c r="D60" s="78" t="s">
        <v>79</v>
      </c>
      <c r="E60" s="79" t="s">
        <v>79</v>
      </c>
      <c r="F60" s="80" t="s">
        <v>152</v>
      </c>
      <c r="G60" s="81">
        <f>G61</f>
        <v>0</v>
      </c>
      <c r="H60" s="82">
        <f>H61</f>
        <v>2000</v>
      </c>
      <c r="I60" s="83">
        <f>I61</f>
        <v>0</v>
      </c>
      <c r="J60" s="84">
        <f t="shared" si="0"/>
        <v>2000</v>
      </c>
    </row>
    <row r="61" spans="1:10" ht="13.5" thickBot="1">
      <c r="A61" s="85"/>
      <c r="B61" s="86"/>
      <c r="C61" s="87"/>
      <c r="D61" s="88">
        <v>3133</v>
      </c>
      <c r="E61" s="89">
        <v>6121</v>
      </c>
      <c r="F61" s="90" t="s">
        <v>84</v>
      </c>
      <c r="G61" s="91">
        <v>0</v>
      </c>
      <c r="H61" s="92">
        <v>2000</v>
      </c>
      <c r="I61" s="93">
        <v>0</v>
      </c>
      <c r="J61" s="94">
        <f t="shared" si="0"/>
        <v>2000</v>
      </c>
    </row>
    <row r="62" spans="1:10" ht="22.5">
      <c r="A62" s="75" t="s">
        <v>78</v>
      </c>
      <c r="B62" s="76" t="s">
        <v>153</v>
      </c>
      <c r="C62" s="77" t="s">
        <v>92</v>
      </c>
      <c r="D62" s="78" t="s">
        <v>79</v>
      </c>
      <c r="E62" s="79" t="s">
        <v>79</v>
      </c>
      <c r="F62" s="80" t="s">
        <v>154</v>
      </c>
      <c r="G62" s="81">
        <f>G63</f>
        <v>0</v>
      </c>
      <c r="H62" s="82">
        <f>H63</f>
        <v>2850</v>
      </c>
      <c r="I62" s="83">
        <f>I63</f>
        <v>0</v>
      </c>
      <c r="J62" s="84">
        <f t="shared" si="0"/>
        <v>2850</v>
      </c>
    </row>
    <row r="63" spans="1:10" ht="13.5" thickBot="1">
      <c r="A63" s="85"/>
      <c r="B63" s="86"/>
      <c r="C63" s="87"/>
      <c r="D63" s="88">
        <v>3123</v>
      </c>
      <c r="E63" s="89">
        <v>6121</v>
      </c>
      <c r="F63" s="90" t="s">
        <v>84</v>
      </c>
      <c r="G63" s="91">
        <v>0</v>
      </c>
      <c r="H63" s="92">
        <v>2850</v>
      </c>
      <c r="I63" s="93">
        <v>0</v>
      </c>
      <c r="J63" s="94">
        <f t="shared" si="0"/>
        <v>2850</v>
      </c>
    </row>
    <row r="64" spans="1:10" ht="22.5">
      <c r="A64" s="75" t="s">
        <v>78</v>
      </c>
      <c r="B64" s="76" t="s">
        <v>155</v>
      </c>
      <c r="C64" s="77" t="s">
        <v>92</v>
      </c>
      <c r="D64" s="78" t="s">
        <v>79</v>
      </c>
      <c r="E64" s="79" t="s">
        <v>79</v>
      </c>
      <c r="F64" s="80" t="s">
        <v>156</v>
      </c>
      <c r="G64" s="81">
        <f>G65</f>
        <v>0</v>
      </c>
      <c r="H64" s="82">
        <f>H65</f>
        <v>550</v>
      </c>
      <c r="I64" s="83">
        <f>I65</f>
        <v>0</v>
      </c>
      <c r="J64" s="84">
        <f t="shared" si="0"/>
        <v>550</v>
      </c>
    </row>
    <row r="65" spans="1:10" ht="13.5" thickBot="1">
      <c r="A65" s="85"/>
      <c r="B65" s="86"/>
      <c r="C65" s="87"/>
      <c r="D65" s="88">
        <v>3123</v>
      </c>
      <c r="E65" s="89">
        <v>6121</v>
      </c>
      <c r="F65" s="90" t="s">
        <v>84</v>
      </c>
      <c r="G65" s="91">
        <v>0</v>
      </c>
      <c r="H65" s="92">
        <v>550</v>
      </c>
      <c r="I65" s="93">
        <v>0</v>
      </c>
      <c r="J65" s="94">
        <f t="shared" si="0"/>
        <v>550</v>
      </c>
    </row>
    <row r="66" spans="1:10" ht="22.5">
      <c r="A66" s="75" t="s">
        <v>78</v>
      </c>
      <c r="B66" s="76" t="s">
        <v>157</v>
      </c>
      <c r="C66" s="77" t="s">
        <v>92</v>
      </c>
      <c r="D66" s="78" t="s">
        <v>79</v>
      </c>
      <c r="E66" s="79" t="s">
        <v>79</v>
      </c>
      <c r="F66" s="80" t="s">
        <v>158</v>
      </c>
      <c r="G66" s="81">
        <f>G67</f>
        <v>0</v>
      </c>
      <c r="H66" s="82">
        <f>H67</f>
        <v>700</v>
      </c>
      <c r="I66" s="83">
        <f>I67</f>
        <v>0</v>
      </c>
      <c r="J66" s="84">
        <f t="shared" si="0"/>
        <v>700</v>
      </c>
    </row>
    <row r="67" spans="1:10" ht="13.5" thickBot="1">
      <c r="A67" s="85"/>
      <c r="B67" s="86"/>
      <c r="C67" s="87"/>
      <c r="D67" s="88">
        <v>3123</v>
      </c>
      <c r="E67" s="89">
        <v>6121</v>
      </c>
      <c r="F67" s="90" t="s">
        <v>84</v>
      </c>
      <c r="G67" s="91">
        <v>0</v>
      </c>
      <c r="H67" s="92">
        <v>700</v>
      </c>
      <c r="I67" s="93">
        <v>0</v>
      </c>
      <c r="J67" s="94">
        <f t="shared" si="0"/>
        <v>700</v>
      </c>
    </row>
    <row r="68" spans="1:10" ht="22.5">
      <c r="A68" s="75" t="s">
        <v>78</v>
      </c>
      <c r="B68" s="76" t="s">
        <v>159</v>
      </c>
      <c r="C68" s="77" t="s">
        <v>160</v>
      </c>
      <c r="D68" s="78" t="s">
        <v>79</v>
      </c>
      <c r="E68" s="79" t="s">
        <v>79</v>
      </c>
      <c r="F68" s="80" t="s">
        <v>161</v>
      </c>
      <c r="G68" s="81">
        <f>G69</f>
        <v>0</v>
      </c>
      <c r="H68" s="82">
        <f>H69</f>
        <v>2400</v>
      </c>
      <c r="I68" s="83">
        <f>I69</f>
        <v>0</v>
      </c>
      <c r="J68" s="84">
        <f t="shared" si="0"/>
        <v>2400</v>
      </c>
    </row>
    <row r="69" spans="1:10" ht="13.5" thickBot="1">
      <c r="A69" s="85"/>
      <c r="B69" s="86"/>
      <c r="C69" s="87"/>
      <c r="D69" s="88">
        <v>3123</v>
      </c>
      <c r="E69" s="89">
        <v>6121</v>
      </c>
      <c r="F69" s="90" t="s">
        <v>84</v>
      </c>
      <c r="G69" s="91">
        <v>0</v>
      </c>
      <c r="H69" s="92">
        <v>2400</v>
      </c>
      <c r="I69" s="93">
        <v>0</v>
      </c>
      <c r="J69" s="94">
        <f t="shared" si="0"/>
        <v>2400</v>
      </c>
    </row>
    <row r="70" spans="1:10" ht="12.75">
      <c r="A70" s="75" t="s">
        <v>78</v>
      </c>
      <c r="B70" s="76" t="s">
        <v>162</v>
      </c>
      <c r="C70" s="77" t="s">
        <v>163</v>
      </c>
      <c r="D70" s="78" t="s">
        <v>79</v>
      </c>
      <c r="E70" s="79" t="s">
        <v>79</v>
      </c>
      <c r="F70" s="80" t="s">
        <v>164</v>
      </c>
      <c r="G70" s="81">
        <f>G71</f>
        <v>0</v>
      </c>
      <c r="H70" s="82">
        <f>H71</f>
        <v>7900</v>
      </c>
      <c r="I70" s="83">
        <f>I71</f>
        <v>0</v>
      </c>
      <c r="J70" s="84">
        <f t="shared" si="0"/>
        <v>7900</v>
      </c>
    </row>
    <row r="71" spans="1:10" ht="13.5" thickBot="1">
      <c r="A71" s="85"/>
      <c r="B71" s="86"/>
      <c r="C71" s="87"/>
      <c r="D71" s="88">
        <v>3150</v>
      </c>
      <c r="E71" s="89">
        <v>6121</v>
      </c>
      <c r="F71" s="90" t="s">
        <v>84</v>
      </c>
      <c r="G71" s="91">
        <v>0</v>
      </c>
      <c r="H71" s="92">
        <v>7900</v>
      </c>
      <c r="I71" s="93">
        <v>0</v>
      </c>
      <c r="J71" s="94">
        <f t="shared" si="0"/>
        <v>7900</v>
      </c>
    </row>
    <row r="72" spans="1:10" ht="22.5">
      <c r="A72" s="75" t="s">
        <v>78</v>
      </c>
      <c r="B72" s="76" t="s">
        <v>165</v>
      </c>
      <c r="C72" s="77" t="s">
        <v>166</v>
      </c>
      <c r="D72" s="78" t="s">
        <v>79</v>
      </c>
      <c r="E72" s="79" t="s">
        <v>79</v>
      </c>
      <c r="F72" s="80" t="s">
        <v>167</v>
      </c>
      <c r="G72" s="81">
        <f>G73</f>
        <v>0</v>
      </c>
      <c r="H72" s="82">
        <f>H73</f>
        <v>8000</v>
      </c>
      <c r="I72" s="83">
        <f>I73</f>
        <v>0</v>
      </c>
      <c r="J72" s="84">
        <f t="shared" si="0"/>
        <v>8000</v>
      </c>
    </row>
    <row r="73" spans="1:10" ht="13.5" thickBot="1">
      <c r="A73" s="85"/>
      <c r="B73" s="86"/>
      <c r="C73" s="87"/>
      <c r="D73" s="88">
        <v>3121</v>
      </c>
      <c r="E73" s="89">
        <v>6121</v>
      </c>
      <c r="F73" s="90" t="s">
        <v>84</v>
      </c>
      <c r="G73" s="91">
        <v>0</v>
      </c>
      <c r="H73" s="92">
        <v>8000</v>
      </c>
      <c r="I73" s="93">
        <v>0</v>
      </c>
      <c r="J73" s="94">
        <f t="shared" si="0"/>
        <v>8000</v>
      </c>
    </row>
    <row r="74" spans="1:10" ht="12.75">
      <c r="A74" s="75" t="s">
        <v>78</v>
      </c>
      <c r="B74" s="76" t="s">
        <v>168</v>
      </c>
      <c r="C74" s="77" t="s">
        <v>82</v>
      </c>
      <c r="D74" s="78" t="s">
        <v>79</v>
      </c>
      <c r="E74" s="79" t="s">
        <v>79</v>
      </c>
      <c r="F74" s="80" t="s">
        <v>169</v>
      </c>
      <c r="G74" s="81">
        <f>G75</f>
        <v>0</v>
      </c>
      <c r="H74" s="82">
        <f>H75</f>
        <v>2362</v>
      </c>
      <c r="I74" s="83">
        <f>I75</f>
        <v>0</v>
      </c>
      <c r="J74" s="84">
        <f t="shared" si="0"/>
        <v>2362</v>
      </c>
    </row>
    <row r="75" spans="1:10" ht="13.5" thickBot="1">
      <c r="A75" s="85"/>
      <c r="B75" s="86"/>
      <c r="C75" s="87"/>
      <c r="D75" s="88">
        <v>6172</v>
      </c>
      <c r="E75" s="89">
        <v>6121</v>
      </c>
      <c r="F75" s="90" t="s">
        <v>84</v>
      </c>
      <c r="G75" s="91">
        <v>0</v>
      </c>
      <c r="H75" s="92">
        <v>2362</v>
      </c>
      <c r="I75" s="93">
        <v>0</v>
      </c>
      <c r="J75" s="94">
        <f t="shared" si="0"/>
        <v>2362</v>
      </c>
    </row>
    <row r="76" spans="1:10" ht="12.75">
      <c r="A76" s="75" t="s">
        <v>78</v>
      </c>
      <c r="B76" s="76" t="s">
        <v>170</v>
      </c>
      <c r="C76" s="77" t="s">
        <v>140</v>
      </c>
      <c r="D76" s="78" t="s">
        <v>79</v>
      </c>
      <c r="E76" s="79" t="s">
        <v>79</v>
      </c>
      <c r="F76" s="80" t="s">
        <v>171</v>
      </c>
      <c r="G76" s="81">
        <f>G77</f>
        <v>0</v>
      </c>
      <c r="H76" s="82">
        <f>H77</f>
        <v>525</v>
      </c>
      <c r="I76" s="83">
        <f>I77</f>
        <v>0</v>
      </c>
      <c r="J76" s="84">
        <f t="shared" si="0"/>
        <v>525</v>
      </c>
    </row>
    <row r="77" spans="1:10" ht="13.5" thickBot="1">
      <c r="A77" s="85"/>
      <c r="B77" s="86"/>
      <c r="C77" s="87"/>
      <c r="D77" s="88">
        <v>3523</v>
      </c>
      <c r="E77" s="89">
        <v>6121</v>
      </c>
      <c r="F77" s="90" t="s">
        <v>84</v>
      </c>
      <c r="G77" s="91">
        <v>0</v>
      </c>
      <c r="H77" s="92">
        <v>525</v>
      </c>
      <c r="I77" s="93">
        <v>0</v>
      </c>
      <c r="J77" s="94">
        <f aca="true" t="shared" si="1" ref="J77:J95">H77+I77</f>
        <v>525</v>
      </c>
    </row>
    <row r="78" spans="1:10" ht="22.5">
      <c r="A78" s="75" t="s">
        <v>78</v>
      </c>
      <c r="B78" s="76" t="s">
        <v>172</v>
      </c>
      <c r="C78" s="77" t="s">
        <v>173</v>
      </c>
      <c r="D78" s="78" t="s">
        <v>79</v>
      </c>
      <c r="E78" s="79" t="s">
        <v>79</v>
      </c>
      <c r="F78" s="80" t="s">
        <v>174</v>
      </c>
      <c r="G78" s="81">
        <f>G79</f>
        <v>0</v>
      </c>
      <c r="H78" s="82">
        <f>H79</f>
        <v>750</v>
      </c>
      <c r="I78" s="83">
        <f>I79</f>
        <v>0</v>
      </c>
      <c r="J78" s="84">
        <f t="shared" si="1"/>
        <v>750</v>
      </c>
    </row>
    <row r="79" spans="1:10" ht="13.5" thickBot="1">
      <c r="A79" s="85"/>
      <c r="B79" s="86"/>
      <c r="C79" s="87"/>
      <c r="D79" s="88">
        <v>4357</v>
      </c>
      <c r="E79" s="89">
        <v>6121</v>
      </c>
      <c r="F79" s="90" t="s">
        <v>84</v>
      </c>
      <c r="G79" s="91">
        <v>0</v>
      </c>
      <c r="H79" s="92">
        <v>750</v>
      </c>
      <c r="I79" s="93">
        <v>0</v>
      </c>
      <c r="J79" s="94">
        <f t="shared" si="1"/>
        <v>750</v>
      </c>
    </row>
    <row r="80" spans="1:10" ht="12.75">
      <c r="A80" s="75" t="s">
        <v>78</v>
      </c>
      <c r="B80" s="76" t="s">
        <v>175</v>
      </c>
      <c r="C80" s="77" t="s">
        <v>176</v>
      </c>
      <c r="D80" s="78" t="s">
        <v>79</v>
      </c>
      <c r="E80" s="79" t="s">
        <v>79</v>
      </c>
      <c r="F80" s="80" t="s">
        <v>177</v>
      </c>
      <c r="G80" s="81">
        <f>G81</f>
        <v>0</v>
      </c>
      <c r="H80" s="82">
        <f>H81</f>
        <v>1800</v>
      </c>
      <c r="I80" s="83">
        <f>I81</f>
        <v>0</v>
      </c>
      <c r="J80" s="84">
        <f t="shared" si="1"/>
        <v>1800</v>
      </c>
    </row>
    <row r="81" spans="1:10" ht="13.5" thickBot="1">
      <c r="A81" s="85"/>
      <c r="B81" s="86"/>
      <c r="C81" s="87"/>
      <c r="D81" s="88">
        <v>4357</v>
      </c>
      <c r="E81" s="89">
        <v>6121</v>
      </c>
      <c r="F81" s="90" t="s">
        <v>84</v>
      </c>
      <c r="G81" s="91">
        <v>0</v>
      </c>
      <c r="H81" s="92">
        <v>1800</v>
      </c>
      <c r="I81" s="93">
        <v>0</v>
      </c>
      <c r="J81" s="94">
        <f t="shared" si="1"/>
        <v>1800</v>
      </c>
    </row>
    <row r="82" spans="1:10" ht="22.5">
      <c r="A82" s="75" t="s">
        <v>78</v>
      </c>
      <c r="B82" s="76" t="s">
        <v>178</v>
      </c>
      <c r="C82" s="77" t="s">
        <v>173</v>
      </c>
      <c r="D82" s="78" t="s">
        <v>79</v>
      </c>
      <c r="E82" s="79" t="s">
        <v>79</v>
      </c>
      <c r="F82" s="80" t="s">
        <v>179</v>
      </c>
      <c r="G82" s="81">
        <f>G83</f>
        <v>0</v>
      </c>
      <c r="H82" s="82">
        <f>H83</f>
        <v>363</v>
      </c>
      <c r="I82" s="83">
        <f>I83</f>
        <v>0</v>
      </c>
      <c r="J82" s="84">
        <f t="shared" si="1"/>
        <v>363</v>
      </c>
    </row>
    <row r="83" spans="1:10" ht="13.5" thickBot="1">
      <c r="A83" s="85"/>
      <c r="B83" s="86"/>
      <c r="C83" s="87"/>
      <c r="D83" s="88">
        <v>4357</v>
      </c>
      <c r="E83" s="89">
        <v>6121</v>
      </c>
      <c r="F83" s="90" t="s">
        <v>84</v>
      </c>
      <c r="G83" s="91">
        <v>0</v>
      </c>
      <c r="H83" s="92">
        <v>363</v>
      </c>
      <c r="I83" s="93">
        <v>0</v>
      </c>
      <c r="J83" s="94">
        <f t="shared" si="1"/>
        <v>363</v>
      </c>
    </row>
    <row r="84" spans="1:10" ht="12.75">
      <c r="A84" s="75" t="s">
        <v>78</v>
      </c>
      <c r="B84" s="76" t="s">
        <v>180</v>
      </c>
      <c r="C84" s="77" t="s">
        <v>173</v>
      </c>
      <c r="D84" s="78" t="s">
        <v>79</v>
      </c>
      <c r="E84" s="79" t="s">
        <v>79</v>
      </c>
      <c r="F84" s="80" t="s">
        <v>181</v>
      </c>
      <c r="G84" s="81">
        <f>G85</f>
        <v>0</v>
      </c>
      <c r="H84" s="82">
        <f>H85</f>
        <v>150</v>
      </c>
      <c r="I84" s="83">
        <f>I85</f>
        <v>0</v>
      </c>
      <c r="J84" s="84">
        <f t="shared" si="1"/>
        <v>150</v>
      </c>
    </row>
    <row r="85" spans="1:10" ht="13.5" thickBot="1">
      <c r="A85" s="85"/>
      <c r="B85" s="86"/>
      <c r="C85" s="87"/>
      <c r="D85" s="88">
        <v>4357</v>
      </c>
      <c r="E85" s="89">
        <v>6121</v>
      </c>
      <c r="F85" s="90" t="s">
        <v>84</v>
      </c>
      <c r="G85" s="91">
        <v>0</v>
      </c>
      <c r="H85" s="92">
        <v>150</v>
      </c>
      <c r="I85" s="93">
        <v>0</v>
      </c>
      <c r="J85" s="94">
        <f t="shared" si="1"/>
        <v>150</v>
      </c>
    </row>
    <row r="86" spans="1:10" ht="22.5">
      <c r="A86" s="75" t="s">
        <v>78</v>
      </c>
      <c r="B86" s="76" t="s">
        <v>182</v>
      </c>
      <c r="C86" s="77" t="s">
        <v>183</v>
      </c>
      <c r="D86" s="78" t="s">
        <v>79</v>
      </c>
      <c r="E86" s="79" t="s">
        <v>79</v>
      </c>
      <c r="F86" s="80" t="s">
        <v>184</v>
      </c>
      <c r="G86" s="81">
        <f>G87</f>
        <v>0</v>
      </c>
      <c r="H86" s="82">
        <f>H87</f>
        <v>500</v>
      </c>
      <c r="I86" s="83">
        <f>I87</f>
        <v>0</v>
      </c>
      <c r="J86" s="84">
        <f t="shared" si="1"/>
        <v>500</v>
      </c>
    </row>
    <row r="87" spans="1:10" ht="13.5" thickBot="1">
      <c r="A87" s="85"/>
      <c r="B87" s="86"/>
      <c r="C87" s="87"/>
      <c r="D87" s="88">
        <v>3315</v>
      </c>
      <c r="E87" s="89">
        <v>6121</v>
      </c>
      <c r="F87" s="90" t="s">
        <v>84</v>
      </c>
      <c r="G87" s="91">
        <v>0</v>
      </c>
      <c r="H87" s="92">
        <v>500</v>
      </c>
      <c r="I87" s="93">
        <v>0</v>
      </c>
      <c r="J87" s="94">
        <f t="shared" si="1"/>
        <v>500</v>
      </c>
    </row>
    <row r="88" spans="1:10" ht="12.75">
      <c r="A88" s="75" t="s">
        <v>78</v>
      </c>
      <c r="B88" s="76" t="s">
        <v>185</v>
      </c>
      <c r="C88" s="77" t="s">
        <v>186</v>
      </c>
      <c r="D88" s="78" t="s">
        <v>79</v>
      </c>
      <c r="E88" s="79" t="s">
        <v>79</v>
      </c>
      <c r="F88" s="80" t="s">
        <v>187</v>
      </c>
      <c r="G88" s="81">
        <f>G89</f>
        <v>0</v>
      </c>
      <c r="H88" s="82">
        <f>H89</f>
        <v>4500</v>
      </c>
      <c r="I88" s="83">
        <f>I89</f>
        <v>0</v>
      </c>
      <c r="J88" s="84">
        <f t="shared" si="1"/>
        <v>4500</v>
      </c>
    </row>
    <row r="89" spans="1:10" ht="13.5" thickBot="1">
      <c r="A89" s="85"/>
      <c r="B89" s="86"/>
      <c r="C89" s="87"/>
      <c r="D89" s="88">
        <v>3121</v>
      </c>
      <c r="E89" s="89">
        <v>6121</v>
      </c>
      <c r="F89" s="90" t="s">
        <v>84</v>
      </c>
      <c r="G89" s="91">
        <v>0</v>
      </c>
      <c r="H89" s="92">
        <v>4500</v>
      </c>
      <c r="I89" s="93">
        <v>0</v>
      </c>
      <c r="J89" s="94">
        <f t="shared" si="1"/>
        <v>4500</v>
      </c>
    </row>
    <row r="90" spans="1:10" ht="12" customHeight="1">
      <c r="A90" s="75" t="s">
        <v>78</v>
      </c>
      <c r="B90" s="76" t="s">
        <v>188</v>
      </c>
      <c r="C90" s="77" t="s">
        <v>189</v>
      </c>
      <c r="D90" s="78" t="s">
        <v>79</v>
      </c>
      <c r="E90" s="79" t="s">
        <v>79</v>
      </c>
      <c r="F90" s="80" t="s">
        <v>190</v>
      </c>
      <c r="G90" s="81">
        <f>G91</f>
        <v>0</v>
      </c>
      <c r="H90" s="82">
        <f>H91</f>
        <v>900</v>
      </c>
      <c r="I90" s="83">
        <f>I91</f>
        <v>0</v>
      </c>
      <c r="J90" s="84">
        <f t="shared" si="1"/>
        <v>900</v>
      </c>
    </row>
    <row r="91" spans="1:10" ht="12" customHeight="1" thickBot="1">
      <c r="A91" s="85"/>
      <c r="B91" s="86"/>
      <c r="C91" s="87"/>
      <c r="D91" s="88">
        <v>3133</v>
      </c>
      <c r="E91" s="89">
        <v>5171</v>
      </c>
      <c r="F91" s="90" t="s">
        <v>191</v>
      </c>
      <c r="G91" s="91">
        <v>0</v>
      </c>
      <c r="H91" s="92">
        <v>900</v>
      </c>
      <c r="I91" s="93">
        <v>0</v>
      </c>
      <c r="J91" s="94">
        <f t="shared" si="1"/>
        <v>900</v>
      </c>
    </row>
    <row r="92" spans="1:10" ht="12" customHeight="1">
      <c r="A92" s="75" t="s">
        <v>78</v>
      </c>
      <c r="B92" s="76" t="s">
        <v>192</v>
      </c>
      <c r="C92" s="77" t="s">
        <v>140</v>
      </c>
      <c r="D92" s="78" t="s">
        <v>79</v>
      </c>
      <c r="E92" s="79" t="s">
        <v>79</v>
      </c>
      <c r="F92" s="80" t="s">
        <v>193</v>
      </c>
      <c r="G92" s="81">
        <f>G93</f>
        <v>0</v>
      </c>
      <c r="H92" s="82">
        <f>H93</f>
        <v>0</v>
      </c>
      <c r="I92" s="83">
        <f>I93</f>
        <v>3097</v>
      </c>
      <c r="J92" s="84">
        <f t="shared" si="1"/>
        <v>3097</v>
      </c>
    </row>
    <row r="93" spans="1:10" ht="12" customHeight="1" thickBot="1">
      <c r="A93" s="85"/>
      <c r="B93" s="86"/>
      <c r="C93" s="87"/>
      <c r="D93" s="88">
        <v>3523</v>
      </c>
      <c r="E93" s="89">
        <v>6121</v>
      </c>
      <c r="F93" s="90" t="s">
        <v>84</v>
      </c>
      <c r="G93" s="91">
        <v>0</v>
      </c>
      <c r="H93" s="92">
        <v>0</v>
      </c>
      <c r="I93" s="93">
        <v>3097</v>
      </c>
      <c r="J93" s="94">
        <f t="shared" si="1"/>
        <v>3097</v>
      </c>
    </row>
    <row r="94" spans="1:10" ht="22.5" customHeight="1">
      <c r="A94" s="75" t="s">
        <v>78</v>
      </c>
      <c r="B94" s="76" t="s">
        <v>194</v>
      </c>
      <c r="C94" s="77" t="s">
        <v>195</v>
      </c>
      <c r="D94" s="78" t="s">
        <v>79</v>
      </c>
      <c r="E94" s="79" t="s">
        <v>79</v>
      </c>
      <c r="F94" s="80" t="s">
        <v>196</v>
      </c>
      <c r="G94" s="81">
        <f>G95</f>
        <v>0</v>
      </c>
      <c r="H94" s="82">
        <f>H95</f>
        <v>0</v>
      </c>
      <c r="I94" s="83">
        <f>I95</f>
        <v>786.5</v>
      </c>
      <c r="J94" s="84">
        <f t="shared" si="1"/>
        <v>786.5</v>
      </c>
    </row>
    <row r="95" spans="1:10" ht="12" customHeight="1" thickBot="1">
      <c r="A95" s="85"/>
      <c r="B95" s="86"/>
      <c r="C95" s="87"/>
      <c r="D95" s="88">
        <v>3533</v>
      </c>
      <c r="E95" s="89">
        <v>6121</v>
      </c>
      <c r="F95" s="90" t="s">
        <v>84</v>
      </c>
      <c r="G95" s="91">
        <v>0</v>
      </c>
      <c r="H95" s="92">
        <v>0</v>
      </c>
      <c r="I95" s="93">
        <v>786.5</v>
      </c>
      <c r="J95" s="94">
        <f t="shared" si="1"/>
        <v>786.5</v>
      </c>
    </row>
  </sheetData>
  <sheetProtection/>
  <mergeCells count="6">
    <mergeCell ref="I1:J1"/>
    <mergeCell ref="A2:J2"/>
    <mergeCell ref="A4:J4"/>
    <mergeCell ref="A6:J6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scale="72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60" zoomScalePageLayoutView="0" workbookViewId="0" topLeftCell="A1">
      <selection activeCell="J14" sqref="J14"/>
    </sheetView>
  </sheetViews>
  <sheetFormatPr defaultColWidth="9.140625" defaultRowHeight="12.75"/>
  <cols>
    <col min="1" max="1" width="3.140625" style="0" customWidth="1"/>
    <col min="2" max="2" width="7.57421875" style="0" customWidth="1"/>
    <col min="3" max="3" width="4.7109375" style="0" customWidth="1"/>
    <col min="4" max="4" width="5.7109375" style="0" customWidth="1"/>
    <col min="5" max="5" width="4.7109375" style="0" customWidth="1"/>
    <col min="6" max="6" width="7.8515625" style="0" customWidth="1"/>
    <col min="7" max="7" width="49.7109375" style="0" customWidth="1"/>
    <col min="8" max="8" width="11.7109375" style="0" customWidth="1"/>
    <col min="9" max="9" width="13.28125" style="0" customWidth="1"/>
    <col min="10" max="10" width="11.7109375" style="0" customWidth="1"/>
    <col min="11" max="11" width="13.28125" style="0" customWidth="1"/>
  </cols>
  <sheetData>
    <row r="1" spans="1:11" ht="12.75">
      <c r="A1" s="318" t="s">
        <v>197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41"/>
      <c r="B2" s="41"/>
      <c r="C2" s="41"/>
      <c r="D2" s="41"/>
      <c r="E2" s="41"/>
      <c r="F2" s="41"/>
      <c r="G2" s="100" t="s">
        <v>198</v>
      </c>
      <c r="H2" s="41"/>
      <c r="I2" s="41"/>
      <c r="J2" s="101"/>
      <c r="K2" s="101"/>
    </row>
    <row r="3" spans="1:11" ht="15.7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5.75">
      <c r="A4" s="311" t="s">
        <v>199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3.5" thickBot="1">
      <c r="A5" s="102"/>
      <c r="B5" s="102"/>
      <c r="C5" s="102"/>
      <c r="D5" s="102"/>
      <c r="E5" s="101"/>
      <c r="F5" s="101"/>
      <c r="G5" s="101"/>
      <c r="H5" s="101"/>
      <c r="I5" s="101"/>
      <c r="J5" s="101"/>
      <c r="K5" s="103" t="s">
        <v>200</v>
      </c>
    </row>
    <row r="6" spans="1:11" ht="24" customHeight="1" thickBot="1">
      <c r="A6" s="104" t="s">
        <v>70</v>
      </c>
      <c r="B6" s="319" t="s">
        <v>71</v>
      </c>
      <c r="C6" s="320"/>
      <c r="D6" s="106" t="s">
        <v>201</v>
      </c>
      <c r="E6" s="107" t="s">
        <v>72</v>
      </c>
      <c r="F6" s="105" t="s">
        <v>16</v>
      </c>
      <c r="G6" s="108" t="s">
        <v>202</v>
      </c>
      <c r="H6" s="109" t="s">
        <v>74</v>
      </c>
      <c r="I6" s="109" t="s">
        <v>203</v>
      </c>
      <c r="J6" s="110" t="s">
        <v>76</v>
      </c>
      <c r="K6" s="111" t="s">
        <v>204</v>
      </c>
    </row>
    <row r="7" spans="1:11" ht="18" customHeight="1" thickBot="1">
      <c r="A7" s="112" t="s">
        <v>78</v>
      </c>
      <c r="B7" s="321" t="s">
        <v>79</v>
      </c>
      <c r="C7" s="322"/>
      <c r="D7" s="114" t="s">
        <v>79</v>
      </c>
      <c r="E7" s="115" t="s">
        <v>79</v>
      </c>
      <c r="F7" s="113" t="s">
        <v>79</v>
      </c>
      <c r="G7" s="116" t="s">
        <v>205</v>
      </c>
      <c r="H7" s="117">
        <f>H8+H10+H31+H33</f>
        <v>8298150</v>
      </c>
      <c r="I7" s="117">
        <f>I8+I10+I31+I33</f>
        <v>10378117.870000001</v>
      </c>
      <c r="J7" s="117">
        <f>J8+J10+J31+J33</f>
        <v>-786500</v>
      </c>
      <c r="K7" s="118">
        <f>K8+K10+K31+K33</f>
        <v>9591617.870000001</v>
      </c>
    </row>
    <row r="8" spans="1:11" ht="18" customHeight="1">
      <c r="A8" s="119" t="s">
        <v>206</v>
      </c>
      <c r="B8" s="120" t="s">
        <v>207</v>
      </c>
      <c r="C8" s="121" t="s">
        <v>82</v>
      </c>
      <c r="D8" s="122"/>
      <c r="E8" s="123" t="s">
        <v>79</v>
      </c>
      <c r="F8" s="124" t="s">
        <v>79</v>
      </c>
      <c r="G8" s="125" t="s">
        <v>208</v>
      </c>
      <c r="H8" s="126">
        <f>H9</f>
        <v>25000</v>
      </c>
      <c r="I8" s="126">
        <f>I9</f>
        <v>54000</v>
      </c>
      <c r="J8" s="126">
        <f>J9</f>
        <v>0</v>
      </c>
      <c r="K8" s="127">
        <f aca="true" t="shared" si="0" ref="K8:K22">I8+J8</f>
        <v>54000</v>
      </c>
    </row>
    <row r="9" spans="1:18" ht="18" customHeight="1" thickBot="1">
      <c r="A9" s="128"/>
      <c r="B9" s="323"/>
      <c r="C9" s="324"/>
      <c r="D9" s="129"/>
      <c r="E9" s="130">
        <v>3532</v>
      </c>
      <c r="F9" s="131">
        <v>5169</v>
      </c>
      <c r="G9" s="132" t="s">
        <v>209</v>
      </c>
      <c r="H9" s="133">
        <v>25000</v>
      </c>
      <c r="I9" s="133">
        <v>54000</v>
      </c>
      <c r="J9" s="134">
        <v>0</v>
      </c>
      <c r="K9" s="135">
        <f t="shared" si="0"/>
        <v>54000</v>
      </c>
      <c r="R9" s="136"/>
    </row>
    <row r="10" spans="1:18" ht="18" customHeight="1">
      <c r="A10" s="137" t="s">
        <v>206</v>
      </c>
      <c r="B10" s="138" t="s">
        <v>79</v>
      </c>
      <c r="C10" s="139" t="s">
        <v>79</v>
      </c>
      <c r="D10" s="139"/>
      <c r="E10" s="140" t="s">
        <v>79</v>
      </c>
      <c r="F10" s="141" t="s">
        <v>79</v>
      </c>
      <c r="G10" s="142" t="s">
        <v>210</v>
      </c>
      <c r="H10" s="143">
        <f>H11+H15+H18+H20+H23+H25+H29</f>
        <v>4930000</v>
      </c>
      <c r="I10" s="143">
        <f>I11+I15+I18+I20+I23+I25+I29</f>
        <v>6980947.87</v>
      </c>
      <c r="J10" s="143">
        <f>J11+J15+J18+J20+J23+J29+J25+J27</f>
        <v>-786500</v>
      </c>
      <c r="K10" s="144">
        <f t="shared" si="0"/>
        <v>6194447.87</v>
      </c>
      <c r="R10" s="136"/>
    </row>
    <row r="11" spans="1:11" ht="18" customHeight="1">
      <c r="A11" s="145" t="s">
        <v>211</v>
      </c>
      <c r="B11" s="146" t="s">
        <v>212</v>
      </c>
      <c r="C11" s="147" t="s">
        <v>82</v>
      </c>
      <c r="D11" s="147"/>
      <c r="E11" s="148" t="s">
        <v>79</v>
      </c>
      <c r="F11" s="149" t="s">
        <v>79</v>
      </c>
      <c r="G11" s="150" t="s">
        <v>213</v>
      </c>
      <c r="H11" s="151">
        <f>H12+H13+H14</f>
        <v>800000</v>
      </c>
      <c r="I11" s="151">
        <f>I12+I13+I14</f>
        <v>770980</v>
      </c>
      <c r="J11" s="151">
        <f>J12+J13+J14</f>
        <v>0</v>
      </c>
      <c r="K11" s="152">
        <f t="shared" si="0"/>
        <v>770980</v>
      </c>
    </row>
    <row r="12" spans="1:11" ht="18" customHeight="1">
      <c r="A12" s="153"/>
      <c r="B12" s="154"/>
      <c r="C12" s="155"/>
      <c r="D12" s="155"/>
      <c r="E12" s="156">
        <v>3592</v>
      </c>
      <c r="F12" s="157">
        <v>5021</v>
      </c>
      <c r="G12" s="158" t="s">
        <v>214</v>
      </c>
      <c r="H12" s="159">
        <v>80000</v>
      </c>
      <c r="I12" s="159">
        <v>80000</v>
      </c>
      <c r="J12" s="159">
        <v>0</v>
      </c>
      <c r="K12" s="160">
        <f t="shared" si="0"/>
        <v>80000</v>
      </c>
    </row>
    <row r="13" spans="1:11" ht="18" customHeight="1">
      <c r="A13" s="153"/>
      <c r="B13" s="154"/>
      <c r="C13" s="155"/>
      <c r="D13" s="155"/>
      <c r="E13" s="156">
        <v>3599</v>
      </c>
      <c r="F13" s="157">
        <v>5021</v>
      </c>
      <c r="G13" s="158" t="s">
        <v>215</v>
      </c>
      <c r="H13" s="159">
        <v>300000</v>
      </c>
      <c r="I13" s="159">
        <v>300000</v>
      </c>
      <c r="J13" s="161">
        <v>0</v>
      </c>
      <c r="K13" s="162">
        <f t="shared" si="0"/>
        <v>300000</v>
      </c>
    </row>
    <row r="14" spans="1:11" ht="18" customHeight="1">
      <c r="A14" s="163"/>
      <c r="B14" s="164"/>
      <c r="C14" s="165"/>
      <c r="D14" s="165"/>
      <c r="E14" s="166">
        <v>3599</v>
      </c>
      <c r="F14" s="167">
        <v>5169</v>
      </c>
      <c r="G14" s="168" t="s">
        <v>209</v>
      </c>
      <c r="H14" s="161">
        <v>420000</v>
      </c>
      <c r="I14" s="161">
        <v>390980</v>
      </c>
      <c r="J14" s="161">
        <v>0</v>
      </c>
      <c r="K14" s="162">
        <f t="shared" si="0"/>
        <v>390980</v>
      </c>
    </row>
    <row r="15" spans="1:11" ht="18" customHeight="1">
      <c r="A15" s="145" t="s">
        <v>211</v>
      </c>
      <c r="B15" s="146" t="s">
        <v>216</v>
      </c>
      <c r="C15" s="147" t="s">
        <v>82</v>
      </c>
      <c r="D15" s="147"/>
      <c r="E15" s="148" t="s">
        <v>79</v>
      </c>
      <c r="F15" s="149" t="s">
        <v>79</v>
      </c>
      <c r="G15" s="169" t="s">
        <v>217</v>
      </c>
      <c r="H15" s="151">
        <f>H16+H17</f>
        <v>300000</v>
      </c>
      <c r="I15" s="151">
        <f>I16+I17</f>
        <v>300000</v>
      </c>
      <c r="J15" s="151">
        <f>J16+J17</f>
        <v>0</v>
      </c>
      <c r="K15" s="152">
        <f t="shared" si="0"/>
        <v>300000</v>
      </c>
    </row>
    <row r="16" spans="1:11" ht="18" customHeight="1">
      <c r="A16" s="163"/>
      <c r="B16" s="164"/>
      <c r="C16" s="170"/>
      <c r="D16" s="170"/>
      <c r="E16" s="166">
        <v>3599</v>
      </c>
      <c r="F16" s="167">
        <v>5021</v>
      </c>
      <c r="G16" s="171" t="s">
        <v>218</v>
      </c>
      <c r="H16" s="161">
        <v>200000</v>
      </c>
      <c r="I16" s="172">
        <v>200000</v>
      </c>
      <c r="J16" s="172">
        <v>0</v>
      </c>
      <c r="K16" s="160">
        <f t="shared" si="0"/>
        <v>200000</v>
      </c>
    </row>
    <row r="17" spans="1:11" ht="18" customHeight="1">
      <c r="A17" s="173"/>
      <c r="B17" s="174"/>
      <c r="C17" s="170"/>
      <c r="D17" s="170"/>
      <c r="E17" s="166">
        <v>3599</v>
      </c>
      <c r="F17" s="167">
        <v>5169</v>
      </c>
      <c r="G17" s="171" t="s">
        <v>209</v>
      </c>
      <c r="H17" s="161">
        <v>100000</v>
      </c>
      <c r="I17" s="161">
        <v>100000</v>
      </c>
      <c r="J17" s="161">
        <v>0</v>
      </c>
      <c r="K17" s="162">
        <f t="shared" si="0"/>
        <v>100000</v>
      </c>
    </row>
    <row r="18" spans="1:11" ht="18" customHeight="1">
      <c r="A18" s="175" t="s">
        <v>211</v>
      </c>
      <c r="B18" s="176" t="s">
        <v>219</v>
      </c>
      <c r="C18" s="177" t="s">
        <v>82</v>
      </c>
      <c r="D18" s="177"/>
      <c r="E18" s="178" t="s">
        <v>79</v>
      </c>
      <c r="F18" s="179" t="s">
        <v>79</v>
      </c>
      <c r="G18" s="180" t="s">
        <v>220</v>
      </c>
      <c r="H18" s="181">
        <f>H19</f>
        <v>900000</v>
      </c>
      <c r="I18" s="181">
        <f>I19</f>
        <v>900000</v>
      </c>
      <c r="J18" s="181">
        <f>J19</f>
        <v>0</v>
      </c>
      <c r="K18" s="182">
        <f t="shared" si="0"/>
        <v>900000</v>
      </c>
    </row>
    <row r="19" spans="1:11" ht="18" customHeight="1">
      <c r="A19" s="175"/>
      <c r="B19" s="176"/>
      <c r="C19" s="177"/>
      <c r="D19" s="177"/>
      <c r="E19" s="166">
        <v>3513</v>
      </c>
      <c r="F19" s="167">
        <v>5169</v>
      </c>
      <c r="G19" s="171" t="s">
        <v>209</v>
      </c>
      <c r="H19" s="161">
        <v>900000</v>
      </c>
      <c r="I19" s="161">
        <v>900000</v>
      </c>
      <c r="J19" s="161">
        <v>0</v>
      </c>
      <c r="K19" s="162">
        <f t="shared" si="0"/>
        <v>900000</v>
      </c>
    </row>
    <row r="20" spans="1:11" ht="18" customHeight="1">
      <c r="A20" s="175" t="s">
        <v>211</v>
      </c>
      <c r="B20" s="176" t="s">
        <v>221</v>
      </c>
      <c r="C20" s="177" t="s">
        <v>82</v>
      </c>
      <c r="D20" s="177"/>
      <c r="E20" s="183" t="s">
        <v>79</v>
      </c>
      <c r="F20" s="184" t="s">
        <v>79</v>
      </c>
      <c r="G20" s="185" t="s">
        <v>222</v>
      </c>
      <c r="H20" s="186">
        <f>H21+H22</f>
        <v>600000</v>
      </c>
      <c r="I20" s="186">
        <f>I21+I22</f>
        <v>600000</v>
      </c>
      <c r="J20" s="186">
        <f>J21+J22</f>
        <v>0</v>
      </c>
      <c r="K20" s="187">
        <f t="shared" si="0"/>
        <v>600000</v>
      </c>
    </row>
    <row r="21" spans="1:11" ht="18" customHeight="1">
      <c r="A21" s="175"/>
      <c r="B21" s="176"/>
      <c r="C21" s="177"/>
      <c r="D21" s="177"/>
      <c r="E21" s="156">
        <v>3525</v>
      </c>
      <c r="F21" s="157">
        <v>5151</v>
      </c>
      <c r="G21" s="188" t="s">
        <v>223</v>
      </c>
      <c r="H21" s="159">
        <v>300000</v>
      </c>
      <c r="I21" s="159">
        <v>300000</v>
      </c>
      <c r="J21" s="159">
        <v>0</v>
      </c>
      <c r="K21" s="189">
        <f t="shared" si="0"/>
        <v>300000</v>
      </c>
    </row>
    <row r="22" spans="1:11" ht="18" customHeight="1">
      <c r="A22" s="175"/>
      <c r="B22" s="176"/>
      <c r="C22" s="177"/>
      <c r="D22" s="177"/>
      <c r="E22" s="190">
        <v>3525</v>
      </c>
      <c r="F22" s="191">
        <v>5171</v>
      </c>
      <c r="G22" s="192" t="s">
        <v>224</v>
      </c>
      <c r="H22" s="172">
        <v>300000</v>
      </c>
      <c r="I22" s="172">
        <v>300000</v>
      </c>
      <c r="J22" s="172">
        <v>0</v>
      </c>
      <c r="K22" s="160">
        <f t="shared" si="0"/>
        <v>300000</v>
      </c>
    </row>
    <row r="23" spans="1:11" ht="18" customHeight="1">
      <c r="A23" s="183" t="s">
        <v>211</v>
      </c>
      <c r="B23" s="193" t="s">
        <v>225</v>
      </c>
      <c r="C23" s="194" t="s">
        <v>82</v>
      </c>
      <c r="D23" s="194"/>
      <c r="E23" s="183" t="s">
        <v>79</v>
      </c>
      <c r="F23" s="184" t="s">
        <v>79</v>
      </c>
      <c r="G23" s="185" t="s">
        <v>226</v>
      </c>
      <c r="H23" s="195">
        <f>H24</f>
        <v>1950000</v>
      </c>
      <c r="I23" s="196">
        <f>I24</f>
        <v>1950000</v>
      </c>
      <c r="J23" s="197">
        <f>J24</f>
        <v>0</v>
      </c>
      <c r="K23" s="186">
        <f>I24+J24</f>
        <v>1950000</v>
      </c>
    </row>
    <row r="24" spans="1:11" ht="18" customHeight="1">
      <c r="A24" s="183"/>
      <c r="B24" s="193"/>
      <c r="C24" s="194"/>
      <c r="D24" s="194"/>
      <c r="E24" s="166">
        <v>3599</v>
      </c>
      <c r="F24" s="167">
        <v>5169</v>
      </c>
      <c r="G24" s="171" t="s">
        <v>227</v>
      </c>
      <c r="H24" s="198">
        <v>1950000</v>
      </c>
      <c r="I24" s="199">
        <v>1950000</v>
      </c>
      <c r="J24" s="200">
        <v>0</v>
      </c>
      <c r="K24" s="161">
        <f>I24+J24</f>
        <v>1950000</v>
      </c>
    </row>
    <row r="25" spans="1:11" ht="18" customHeight="1">
      <c r="A25" s="201" t="s">
        <v>211</v>
      </c>
      <c r="B25" s="202" t="s">
        <v>228</v>
      </c>
      <c r="C25" s="203" t="s">
        <v>82</v>
      </c>
      <c r="D25" s="203"/>
      <c r="E25" s="178" t="s">
        <v>79</v>
      </c>
      <c r="F25" s="179" t="s">
        <v>229</v>
      </c>
      <c r="G25" s="180" t="s">
        <v>230</v>
      </c>
      <c r="H25" s="204">
        <f>H26</f>
        <v>0</v>
      </c>
      <c r="I25" s="205">
        <f>I26</f>
        <v>1424092</v>
      </c>
      <c r="J25" s="206">
        <v>-786500</v>
      </c>
      <c r="K25" s="182">
        <f>I26+J26</f>
        <v>637592</v>
      </c>
    </row>
    <row r="26" spans="1:11" ht="18" customHeight="1">
      <c r="A26" s="207"/>
      <c r="B26" s="176"/>
      <c r="C26" s="177"/>
      <c r="D26" s="177"/>
      <c r="E26" s="190">
        <v>3599</v>
      </c>
      <c r="F26" s="191">
        <v>5169</v>
      </c>
      <c r="G26" s="192" t="s">
        <v>227</v>
      </c>
      <c r="H26" s="208">
        <v>0</v>
      </c>
      <c r="I26" s="209">
        <v>1424092</v>
      </c>
      <c r="J26" s="210">
        <v>-786500</v>
      </c>
      <c r="K26" s="172">
        <f>I26+J26</f>
        <v>637592</v>
      </c>
    </row>
    <row r="27" spans="1:11" ht="18" customHeight="1">
      <c r="A27" s="207" t="s">
        <v>211</v>
      </c>
      <c r="B27" s="176" t="s">
        <v>231</v>
      </c>
      <c r="C27" s="177" t="s">
        <v>82</v>
      </c>
      <c r="D27" s="177"/>
      <c r="E27" s="207" t="s">
        <v>79</v>
      </c>
      <c r="F27" s="211" t="s">
        <v>79</v>
      </c>
      <c r="G27" s="212" t="s">
        <v>232</v>
      </c>
      <c r="H27" s="213">
        <f>H28</f>
        <v>0</v>
      </c>
      <c r="I27" s="214">
        <f>I28</f>
        <v>575908</v>
      </c>
      <c r="J27" s="215">
        <f>J28</f>
        <v>0</v>
      </c>
      <c r="K27" s="216">
        <f>K28</f>
        <v>575908</v>
      </c>
    </row>
    <row r="28" spans="1:11" ht="18" customHeight="1">
      <c r="A28" s="207"/>
      <c r="B28" s="176"/>
      <c r="C28" s="177"/>
      <c r="D28" s="177"/>
      <c r="E28" s="190">
        <v>3599</v>
      </c>
      <c r="F28" s="191">
        <v>5192</v>
      </c>
      <c r="G28" s="192" t="s">
        <v>233</v>
      </c>
      <c r="H28" s="208">
        <v>0</v>
      </c>
      <c r="I28" s="209">
        <v>575908</v>
      </c>
      <c r="J28" s="210">
        <v>0</v>
      </c>
      <c r="K28" s="172">
        <f>I28+J28</f>
        <v>575908</v>
      </c>
    </row>
    <row r="29" spans="1:11" ht="18" customHeight="1">
      <c r="A29" s="183" t="s">
        <v>211</v>
      </c>
      <c r="B29" s="193" t="s">
        <v>234</v>
      </c>
      <c r="C29" s="194" t="s">
        <v>82</v>
      </c>
      <c r="D29" s="194"/>
      <c r="E29" s="183" t="s">
        <v>79</v>
      </c>
      <c r="F29" s="184" t="s">
        <v>79</v>
      </c>
      <c r="G29" s="185" t="s">
        <v>235</v>
      </c>
      <c r="H29" s="195">
        <f>H30</f>
        <v>380000</v>
      </c>
      <c r="I29" s="196">
        <f>I30</f>
        <v>1035875.87</v>
      </c>
      <c r="J29" s="197">
        <f>J30</f>
        <v>0</v>
      </c>
      <c r="K29" s="186">
        <f>I29+J29</f>
        <v>1035875.87</v>
      </c>
    </row>
    <row r="30" spans="1:11" ht="18" customHeight="1" thickBot="1">
      <c r="A30" s="217"/>
      <c r="B30" s="218"/>
      <c r="C30" s="219"/>
      <c r="D30" s="219"/>
      <c r="E30" s="220">
        <v>3599</v>
      </c>
      <c r="F30" s="221">
        <v>5169</v>
      </c>
      <c r="G30" s="222" t="s">
        <v>209</v>
      </c>
      <c r="H30" s="223">
        <v>380000</v>
      </c>
      <c r="I30" s="224">
        <v>1035875.87</v>
      </c>
      <c r="J30" s="225">
        <v>0</v>
      </c>
      <c r="K30" s="226">
        <f>I30+J30</f>
        <v>1035875.87</v>
      </c>
    </row>
    <row r="31" spans="1:11" ht="18" customHeight="1">
      <c r="A31" s="227" t="s">
        <v>206</v>
      </c>
      <c r="B31" s="228" t="s">
        <v>236</v>
      </c>
      <c r="C31" s="229" t="s">
        <v>82</v>
      </c>
      <c r="D31" s="229"/>
      <c r="E31" s="230" t="s">
        <v>79</v>
      </c>
      <c r="F31" s="231" t="s">
        <v>79</v>
      </c>
      <c r="G31" s="232" t="s">
        <v>237</v>
      </c>
      <c r="H31" s="233">
        <f>H32</f>
        <v>164500</v>
      </c>
      <c r="I31" s="234">
        <f>I32</f>
        <v>164520</v>
      </c>
      <c r="J31" s="235">
        <f>J32</f>
        <v>0</v>
      </c>
      <c r="K31" s="236">
        <f>K32</f>
        <v>164520</v>
      </c>
    </row>
    <row r="32" spans="1:11" ht="18" customHeight="1" thickBot="1">
      <c r="A32" s="237"/>
      <c r="B32" s="238"/>
      <c r="C32" s="239"/>
      <c r="D32" s="239"/>
      <c r="E32" s="240">
        <v>6172</v>
      </c>
      <c r="F32" s="241">
        <v>5192</v>
      </c>
      <c r="G32" s="242" t="s">
        <v>238</v>
      </c>
      <c r="H32" s="243">
        <v>164500</v>
      </c>
      <c r="I32" s="244">
        <v>164520</v>
      </c>
      <c r="J32" s="225">
        <v>0</v>
      </c>
      <c r="K32" s="226">
        <f>I32+J32</f>
        <v>164520</v>
      </c>
    </row>
    <row r="33" spans="1:11" ht="18" customHeight="1">
      <c r="A33" s="137" t="s">
        <v>206</v>
      </c>
      <c r="B33" s="138" t="s">
        <v>79</v>
      </c>
      <c r="C33" s="139" t="s">
        <v>79</v>
      </c>
      <c r="D33" s="139"/>
      <c r="E33" s="140" t="s">
        <v>79</v>
      </c>
      <c r="F33" s="141" t="s">
        <v>79</v>
      </c>
      <c r="G33" s="245" t="s">
        <v>239</v>
      </c>
      <c r="H33" s="246">
        <f>H34+H36</f>
        <v>3178650</v>
      </c>
      <c r="I33" s="246">
        <f>I34+I36</f>
        <v>3178650</v>
      </c>
      <c r="J33" s="246">
        <f>J34</f>
        <v>0</v>
      </c>
      <c r="K33" s="247">
        <f>I33+J33</f>
        <v>3178650</v>
      </c>
    </row>
    <row r="34" spans="1:11" ht="18" customHeight="1">
      <c r="A34" s="248" t="s">
        <v>211</v>
      </c>
      <c r="B34" s="249" t="s">
        <v>240</v>
      </c>
      <c r="C34" s="147" t="s">
        <v>82</v>
      </c>
      <c r="D34" s="147"/>
      <c r="E34" s="250" t="s">
        <v>79</v>
      </c>
      <c r="F34" s="251" t="s">
        <v>79</v>
      </c>
      <c r="G34" s="252" t="s">
        <v>241</v>
      </c>
      <c r="H34" s="253">
        <f>H35</f>
        <v>2110250</v>
      </c>
      <c r="I34" s="254">
        <f>I35</f>
        <v>2110250</v>
      </c>
      <c r="J34" s="255">
        <f>J35</f>
        <v>0</v>
      </c>
      <c r="K34" s="152">
        <f>K35</f>
        <v>2110250</v>
      </c>
    </row>
    <row r="35" spans="1:11" ht="18" customHeight="1" thickBot="1">
      <c r="A35" s="237"/>
      <c r="B35" s="238"/>
      <c r="C35" s="239"/>
      <c r="D35" s="239"/>
      <c r="E35" s="240">
        <v>3533</v>
      </c>
      <c r="F35" s="241">
        <v>5169</v>
      </c>
      <c r="G35" s="242" t="s">
        <v>209</v>
      </c>
      <c r="H35" s="243">
        <v>2110250</v>
      </c>
      <c r="I35" s="244">
        <v>2110250</v>
      </c>
      <c r="J35" s="225">
        <v>0</v>
      </c>
      <c r="K35" s="226">
        <f>I35+J35</f>
        <v>2110250</v>
      </c>
    </row>
    <row r="36" spans="1:11" ht="18" customHeight="1">
      <c r="A36" s="256" t="s">
        <v>211</v>
      </c>
      <c r="B36" s="249" t="s">
        <v>242</v>
      </c>
      <c r="C36" s="147" t="s">
        <v>82</v>
      </c>
      <c r="D36" s="147"/>
      <c r="E36" s="250" t="s">
        <v>79</v>
      </c>
      <c r="F36" s="251" t="s">
        <v>79</v>
      </c>
      <c r="G36" s="252" t="s">
        <v>243</v>
      </c>
      <c r="H36" s="253">
        <f>H37</f>
        <v>1068400</v>
      </c>
      <c r="I36" s="254">
        <f>I37</f>
        <v>1068400</v>
      </c>
      <c r="J36" s="255">
        <f>J37</f>
        <v>0</v>
      </c>
      <c r="K36" s="152">
        <f>K37</f>
        <v>1068400</v>
      </c>
    </row>
    <row r="37" spans="1:11" ht="18" customHeight="1" thickBot="1">
      <c r="A37" s="237"/>
      <c r="B37" s="238"/>
      <c r="C37" s="239"/>
      <c r="D37" s="239"/>
      <c r="E37" s="240">
        <v>3599</v>
      </c>
      <c r="F37" s="241">
        <v>5169</v>
      </c>
      <c r="G37" s="242" t="s">
        <v>209</v>
      </c>
      <c r="H37" s="243">
        <v>1068400</v>
      </c>
      <c r="I37" s="244">
        <v>1068400</v>
      </c>
      <c r="J37" s="225">
        <v>0</v>
      </c>
      <c r="K37" s="226">
        <f>I37+J37</f>
        <v>1068400</v>
      </c>
    </row>
    <row r="40" spans="1:14" ht="15.75" customHeight="1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257"/>
      <c r="M40" s="257"/>
      <c r="N40" s="257"/>
    </row>
    <row r="43" ht="12.75">
      <c r="A43" s="258"/>
    </row>
    <row r="44" spans="1:14" ht="12.75">
      <c r="A44" s="258"/>
      <c r="N44">
        <v>0</v>
      </c>
    </row>
    <row r="45" ht="12.75">
      <c r="A45" s="258"/>
    </row>
    <row r="46" spans="4:5" ht="15">
      <c r="D46" s="259"/>
      <c r="E46" s="259"/>
    </row>
    <row r="47" ht="12.75">
      <c r="A47" s="258"/>
    </row>
    <row r="48" ht="12.75">
      <c r="A48" s="258"/>
    </row>
    <row r="50" ht="12.75">
      <c r="G50" s="260"/>
    </row>
    <row r="51" ht="12.75">
      <c r="A51" s="258"/>
    </row>
    <row r="52" ht="12.75">
      <c r="A52" s="258"/>
    </row>
    <row r="54" ht="12.75">
      <c r="G54" s="261"/>
    </row>
    <row r="55" ht="12.75">
      <c r="A55" s="258"/>
    </row>
    <row r="56" ht="12.75">
      <c r="A56" s="258"/>
    </row>
    <row r="63" spans="4:11" ht="30.75" customHeight="1">
      <c r="D63" s="317"/>
      <c r="E63" s="317"/>
      <c r="F63" s="317"/>
      <c r="G63" s="317"/>
      <c r="H63" s="317"/>
      <c r="I63" s="317"/>
      <c r="J63" s="317"/>
      <c r="K63" s="317"/>
    </row>
  </sheetData>
  <sheetProtection/>
  <mergeCells count="8">
    <mergeCell ref="A40:K40"/>
    <mergeCell ref="D63:K63"/>
    <mergeCell ref="A1:K1"/>
    <mergeCell ref="A3:K3"/>
    <mergeCell ref="A4:K4"/>
    <mergeCell ref="B6:C6"/>
    <mergeCell ref="B7:C7"/>
    <mergeCell ref="B9:C9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60" zoomScalePageLayoutView="0" workbookViewId="0" topLeftCell="A1">
      <selection activeCell="H31" sqref="H31"/>
    </sheetView>
  </sheetViews>
  <sheetFormatPr defaultColWidth="9.140625" defaultRowHeight="12.75"/>
  <cols>
    <col min="1" max="1" width="3.140625" style="0" customWidth="1"/>
    <col min="2" max="2" width="7.140625" style="0" customWidth="1"/>
    <col min="3" max="5" width="4.7109375" style="0" customWidth="1"/>
    <col min="6" max="6" width="38.7109375" style="0" customWidth="1"/>
    <col min="7" max="7" width="10.00390625" style="0" customWidth="1"/>
    <col min="8" max="8" width="9.57421875" style="0" customWidth="1"/>
    <col min="9" max="9" width="9.421875" style="0" customWidth="1"/>
    <col min="10" max="10" width="10.00390625" style="0" customWidth="1"/>
  </cols>
  <sheetData>
    <row r="1" spans="1:10" ht="12.75">
      <c r="A1" s="262"/>
      <c r="B1" s="262"/>
      <c r="C1" s="262"/>
      <c r="D1" s="262"/>
      <c r="E1" s="262"/>
      <c r="F1" s="262"/>
      <c r="G1" s="263"/>
      <c r="H1" s="325" t="s">
        <v>244</v>
      </c>
      <c r="I1" s="325"/>
      <c r="J1" s="325"/>
    </row>
    <row r="2" spans="1:10" ht="12.75">
      <c r="A2" s="262"/>
      <c r="B2" s="262"/>
      <c r="C2" s="262"/>
      <c r="D2" s="262"/>
      <c r="E2" s="262"/>
      <c r="F2" s="262"/>
      <c r="G2" s="263"/>
      <c r="H2" s="263"/>
      <c r="I2" s="263"/>
      <c r="J2" s="262"/>
    </row>
    <row r="3" spans="1:10" ht="18">
      <c r="A3" s="310"/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8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.75">
      <c r="A5" s="311" t="s">
        <v>198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>
      <c r="A6" s="41"/>
      <c r="B6" s="41"/>
      <c r="C6" s="41"/>
      <c r="D6" s="41"/>
      <c r="E6" s="41"/>
      <c r="F6" s="41"/>
      <c r="G6" s="41"/>
      <c r="H6" s="41"/>
      <c r="I6" s="101"/>
      <c r="J6" s="101"/>
    </row>
    <row r="7" spans="1:10" ht="15.75">
      <c r="A7" s="326" t="s">
        <v>245</v>
      </c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3.5" thickBot="1">
      <c r="A8" s="264"/>
      <c r="B8" s="264"/>
      <c r="C8" s="264"/>
      <c r="D8" s="265"/>
      <c r="E8" s="265"/>
      <c r="F8" s="265"/>
      <c r="G8" s="266"/>
      <c r="H8" s="266"/>
      <c r="I8" s="265"/>
      <c r="J8" s="266" t="s">
        <v>69</v>
      </c>
    </row>
    <row r="9" spans="1:10" ht="23.25" thickBot="1">
      <c r="A9" s="267" t="s">
        <v>70</v>
      </c>
      <c r="B9" s="327" t="s">
        <v>71</v>
      </c>
      <c r="C9" s="328"/>
      <c r="D9" s="268" t="s">
        <v>72</v>
      </c>
      <c r="E9" s="269" t="s">
        <v>16</v>
      </c>
      <c r="F9" s="270" t="s">
        <v>246</v>
      </c>
      <c r="G9" s="271" t="s">
        <v>74</v>
      </c>
      <c r="H9" s="272" t="s">
        <v>247</v>
      </c>
      <c r="I9" s="272" t="s">
        <v>76</v>
      </c>
      <c r="J9" s="273" t="s">
        <v>248</v>
      </c>
    </row>
    <row r="10" spans="1:10" ht="13.5" thickBot="1">
      <c r="A10" s="274" t="s">
        <v>78</v>
      </c>
      <c r="B10" s="329" t="s">
        <v>79</v>
      </c>
      <c r="C10" s="330"/>
      <c r="D10" s="276" t="s">
        <v>79</v>
      </c>
      <c r="E10" s="275" t="s">
        <v>79</v>
      </c>
      <c r="F10" s="277" t="s">
        <v>249</v>
      </c>
      <c r="G10" s="278">
        <f>G11+G13</f>
        <v>3097</v>
      </c>
      <c r="H10" s="278">
        <f>H11+H13+H15+H17</f>
        <v>7327</v>
      </c>
      <c r="I10" s="278">
        <f>I11+I13+I15+I17</f>
        <v>-3097</v>
      </c>
      <c r="J10" s="279">
        <f>H10+I10</f>
        <v>4230</v>
      </c>
    </row>
    <row r="11" spans="1:10" ht="22.5">
      <c r="A11" s="280" t="s">
        <v>206</v>
      </c>
      <c r="B11" s="281" t="s">
        <v>250</v>
      </c>
      <c r="C11" s="282" t="s">
        <v>140</v>
      </c>
      <c r="D11" s="283" t="s">
        <v>79</v>
      </c>
      <c r="E11" s="284" t="s">
        <v>79</v>
      </c>
      <c r="F11" s="285" t="s">
        <v>251</v>
      </c>
      <c r="G11" s="286">
        <v>3097</v>
      </c>
      <c r="H11" s="286">
        <v>3097</v>
      </c>
      <c r="I11" s="286">
        <f>I12</f>
        <v>-3097</v>
      </c>
      <c r="J11" s="287">
        <f>J12</f>
        <v>0</v>
      </c>
    </row>
    <row r="12" spans="1:10" ht="23.25" thickBot="1">
      <c r="A12" s="288"/>
      <c r="B12" s="289"/>
      <c r="C12" s="290"/>
      <c r="D12" s="291">
        <v>3523</v>
      </c>
      <c r="E12" s="292">
        <v>6351</v>
      </c>
      <c r="F12" s="293" t="s">
        <v>252</v>
      </c>
      <c r="G12" s="294">
        <v>3097</v>
      </c>
      <c r="H12" s="294">
        <v>3097</v>
      </c>
      <c r="I12" s="294">
        <v>-3097</v>
      </c>
      <c r="J12" s="295">
        <f>H12+I12</f>
        <v>0</v>
      </c>
    </row>
    <row r="13" spans="1:10" ht="22.5">
      <c r="A13" s="296" t="s">
        <v>206</v>
      </c>
      <c r="B13" s="297" t="s">
        <v>253</v>
      </c>
      <c r="C13" s="298" t="s">
        <v>195</v>
      </c>
      <c r="D13" s="299" t="s">
        <v>79</v>
      </c>
      <c r="E13" s="300" t="s">
        <v>79</v>
      </c>
      <c r="F13" s="301" t="s">
        <v>254</v>
      </c>
      <c r="G13" s="302">
        <f>G14</f>
        <v>0</v>
      </c>
      <c r="H13" s="302">
        <v>1500</v>
      </c>
      <c r="I13" s="302">
        <f>I14</f>
        <v>0</v>
      </c>
      <c r="J13" s="303">
        <f>J14</f>
        <v>1500</v>
      </c>
    </row>
    <row r="14" spans="1:10" ht="23.25" thickBot="1">
      <c r="A14" s="288"/>
      <c r="B14" s="289"/>
      <c r="C14" s="290"/>
      <c r="D14" s="291">
        <v>3533</v>
      </c>
      <c r="E14" s="291">
        <v>6351</v>
      </c>
      <c r="F14" s="304" t="s">
        <v>252</v>
      </c>
      <c r="G14" s="305">
        <v>0</v>
      </c>
      <c r="H14" s="294">
        <v>1500</v>
      </c>
      <c r="I14" s="294">
        <v>0</v>
      </c>
      <c r="J14" s="295">
        <f>H14+I14</f>
        <v>1500</v>
      </c>
    </row>
    <row r="15" spans="1:10" ht="22.5">
      <c r="A15" s="280" t="s">
        <v>206</v>
      </c>
      <c r="B15" s="281" t="s">
        <v>255</v>
      </c>
      <c r="C15" s="282" t="s">
        <v>140</v>
      </c>
      <c r="D15" s="283" t="s">
        <v>79</v>
      </c>
      <c r="E15" s="283" t="s">
        <v>79</v>
      </c>
      <c r="F15" s="306" t="s">
        <v>256</v>
      </c>
      <c r="G15" s="307">
        <v>0</v>
      </c>
      <c r="H15" s="286">
        <v>230</v>
      </c>
      <c r="I15" s="286">
        <f>I16</f>
        <v>0</v>
      </c>
      <c r="J15" s="287">
        <f>J16</f>
        <v>230</v>
      </c>
    </row>
    <row r="16" spans="1:10" ht="23.25" thickBot="1">
      <c r="A16" s="288"/>
      <c r="B16" s="289"/>
      <c r="C16" s="290"/>
      <c r="D16" s="291">
        <v>3523</v>
      </c>
      <c r="E16" s="292">
        <v>6351</v>
      </c>
      <c r="F16" s="293" t="s">
        <v>252</v>
      </c>
      <c r="G16" s="294">
        <v>0</v>
      </c>
      <c r="H16" s="294">
        <v>230</v>
      </c>
      <c r="I16" s="294">
        <v>0</v>
      </c>
      <c r="J16" s="295">
        <f>H16+I16</f>
        <v>230</v>
      </c>
    </row>
    <row r="17" spans="1:10" ht="22.5">
      <c r="A17" s="280" t="s">
        <v>206</v>
      </c>
      <c r="B17" s="281" t="s">
        <v>257</v>
      </c>
      <c r="C17" s="282" t="s">
        <v>140</v>
      </c>
      <c r="D17" s="283" t="s">
        <v>79</v>
      </c>
      <c r="E17" s="284" t="s">
        <v>79</v>
      </c>
      <c r="F17" s="285" t="s">
        <v>258</v>
      </c>
      <c r="G17" s="286">
        <v>0</v>
      </c>
      <c r="H17" s="286">
        <v>2500</v>
      </c>
      <c r="I17" s="286">
        <f>I18</f>
        <v>0</v>
      </c>
      <c r="J17" s="287">
        <f>J18</f>
        <v>2500</v>
      </c>
    </row>
    <row r="18" spans="1:10" ht="23.25" thickBot="1">
      <c r="A18" s="288"/>
      <c r="B18" s="289"/>
      <c r="C18" s="290"/>
      <c r="D18" s="291">
        <v>3523</v>
      </c>
      <c r="E18" s="292">
        <v>5331</v>
      </c>
      <c r="F18" s="293" t="s">
        <v>259</v>
      </c>
      <c r="G18" s="294">
        <v>0</v>
      </c>
      <c r="H18" s="294">
        <v>2500</v>
      </c>
      <c r="I18" s="294">
        <v>0</v>
      </c>
      <c r="J18" s="295">
        <f>H18+I18</f>
        <v>2500</v>
      </c>
    </row>
  </sheetData>
  <sheetProtection/>
  <mergeCells count="6">
    <mergeCell ref="H1:J1"/>
    <mergeCell ref="A3:J3"/>
    <mergeCell ref="A5:J5"/>
    <mergeCell ref="A7:J7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2017-08-10T10:55:14Z</cp:lastPrinted>
  <dcterms:created xsi:type="dcterms:W3CDTF">2007-12-18T12:40:54Z</dcterms:created>
  <dcterms:modified xsi:type="dcterms:W3CDTF">2017-08-10T10:55:29Z</dcterms:modified>
  <cp:category/>
  <cp:version/>
  <cp:contentType/>
  <cp:contentStatus/>
</cp:coreProperties>
</file>