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/>
  </bookViews>
  <sheets>
    <sheet name="91704" sheetId="1" r:id="rId1"/>
    <sheet name="Bilance P a V" sheetId="3" r:id="rId2"/>
  </sheets>
  <definedNames>
    <definedName name="_xlnm.Print_Area" localSheetId="0">'91704'!$A$1:$T$89</definedName>
  </definedNames>
  <calcPr calcId="145621"/>
</workbook>
</file>

<file path=xl/calcChain.xml><?xml version="1.0" encoding="utf-8"?>
<calcChain xmlns="http://schemas.openxmlformats.org/spreadsheetml/2006/main">
  <c r="D46" i="3" l="1"/>
  <c r="C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46" i="3" s="1"/>
  <c r="E25" i="3"/>
  <c r="E24" i="3"/>
  <c r="E23" i="3"/>
  <c r="E22" i="3"/>
  <c r="E21" i="3"/>
  <c r="D21" i="3"/>
  <c r="C21" i="3"/>
  <c r="E19" i="3"/>
  <c r="E18" i="3"/>
  <c r="E17" i="3"/>
  <c r="E16" i="3"/>
  <c r="D15" i="3"/>
  <c r="C15" i="3"/>
  <c r="E15" i="3" s="1"/>
  <c r="E14" i="3"/>
  <c r="C14" i="3"/>
  <c r="E13" i="3"/>
  <c r="E12" i="3"/>
  <c r="E11" i="3"/>
  <c r="E10" i="3"/>
  <c r="D9" i="3"/>
  <c r="D8" i="3" s="1"/>
  <c r="C9" i="3"/>
  <c r="E9" i="3" s="1"/>
  <c r="E7" i="3"/>
  <c r="E6" i="3"/>
  <c r="E5" i="3"/>
  <c r="D4" i="3"/>
  <c r="D20" i="3" s="1"/>
  <c r="D26" i="3" s="1"/>
  <c r="C4" i="3"/>
  <c r="E4" i="3" l="1"/>
  <c r="C8" i="3"/>
  <c r="R87" i="1"/>
  <c r="S87" i="1" s="1"/>
  <c r="R85" i="1"/>
  <c r="S85" i="1" s="1"/>
  <c r="R83" i="1"/>
  <c r="R81" i="1"/>
  <c r="S81" i="1" s="1"/>
  <c r="R79" i="1"/>
  <c r="S79" i="1" s="1"/>
  <c r="R77" i="1"/>
  <c r="S77" i="1" s="1"/>
  <c r="R75" i="1"/>
  <c r="S75" i="1" s="1"/>
  <c r="R73" i="1"/>
  <c r="S73" i="1" s="1"/>
  <c r="R71" i="1"/>
  <c r="S71" i="1" s="1"/>
  <c r="R69" i="1"/>
  <c r="S69" i="1" s="1"/>
  <c r="R67" i="1"/>
  <c r="S67" i="1" s="1"/>
  <c r="R65" i="1"/>
  <c r="S65" i="1" s="1"/>
  <c r="S88" i="1"/>
  <c r="S86" i="1"/>
  <c r="S84" i="1"/>
  <c r="S83" i="1"/>
  <c r="S82" i="1"/>
  <c r="S80" i="1"/>
  <c r="S78" i="1"/>
  <c r="S76" i="1"/>
  <c r="S74" i="1"/>
  <c r="S72" i="1"/>
  <c r="S70" i="1"/>
  <c r="S68" i="1"/>
  <c r="S66" i="1"/>
  <c r="C20" i="3" l="1"/>
  <c r="E20" i="3" s="1"/>
  <c r="E8" i="3"/>
  <c r="C26" i="3"/>
  <c r="E26" i="3" s="1"/>
  <c r="Q246" i="1"/>
  <c r="S246" i="1" s="1"/>
  <c r="Q245" i="1"/>
  <c r="S245" i="1" s="1"/>
  <c r="P244" i="1"/>
  <c r="Q244" i="1" s="1"/>
  <c r="S244" i="1" s="1"/>
  <c r="Q243" i="1"/>
  <c r="S243" i="1" s="1"/>
  <c r="Q242" i="1"/>
  <c r="S242" i="1" s="1"/>
  <c r="Q241" i="1"/>
  <c r="S241" i="1" s="1"/>
  <c r="Q240" i="1"/>
  <c r="S240" i="1" s="1"/>
  <c r="P239" i="1"/>
  <c r="Q239" i="1" s="1"/>
  <c r="S239" i="1" s="1"/>
  <c r="M238" i="1"/>
  <c r="O238" i="1" s="1"/>
  <c r="Q238" i="1" s="1"/>
  <c r="S238" i="1" s="1"/>
  <c r="M237" i="1"/>
  <c r="O237" i="1" s="1"/>
  <c r="Q237" i="1" s="1"/>
  <c r="S237" i="1" s="1"/>
  <c r="M236" i="1"/>
  <c r="O236" i="1" s="1"/>
  <c r="Q236" i="1" s="1"/>
  <c r="S236" i="1" s="1"/>
  <c r="M235" i="1"/>
  <c r="O235" i="1" s="1"/>
  <c r="Q235" i="1" s="1"/>
  <c r="S235" i="1" s="1"/>
  <c r="M234" i="1"/>
  <c r="O234" i="1" s="1"/>
  <c r="Q234" i="1" s="1"/>
  <c r="S234" i="1" s="1"/>
  <c r="M233" i="1"/>
  <c r="O233" i="1" s="1"/>
  <c r="Q233" i="1" s="1"/>
  <c r="S233" i="1" s="1"/>
  <c r="M232" i="1"/>
  <c r="O232" i="1" s="1"/>
  <c r="Q232" i="1" s="1"/>
  <c r="S232" i="1" s="1"/>
  <c r="M231" i="1"/>
  <c r="O231" i="1" s="1"/>
  <c r="Q231" i="1" s="1"/>
  <c r="S231" i="1" s="1"/>
  <c r="M230" i="1"/>
  <c r="O230" i="1" s="1"/>
  <c r="Q230" i="1" s="1"/>
  <c r="S230" i="1" s="1"/>
  <c r="M229" i="1"/>
  <c r="O229" i="1" s="1"/>
  <c r="Q229" i="1" s="1"/>
  <c r="S229" i="1" s="1"/>
  <c r="M228" i="1"/>
  <c r="O228" i="1" s="1"/>
  <c r="Q228" i="1" s="1"/>
  <c r="S228" i="1" s="1"/>
  <c r="M227" i="1"/>
  <c r="O227" i="1" s="1"/>
  <c r="Q227" i="1" s="1"/>
  <c r="S227" i="1" s="1"/>
  <c r="M226" i="1"/>
  <c r="O226" i="1" s="1"/>
  <c r="Q226" i="1" s="1"/>
  <c r="S226" i="1" s="1"/>
  <c r="M225" i="1"/>
  <c r="O225" i="1" s="1"/>
  <c r="Q225" i="1" s="1"/>
  <c r="S225" i="1" s="1"/>
  <c r="M224" i="1"/>
  <c r="O224" i="1" s="1"/>
  <c r="Q224" i="1" s="1"/>
  <c r="S224" i="1" s="1"/>
  <c r="M223" i="1"/>
  <c r="O223" i="1" s="1"/>
  <c r="Q223" i="1" s="1"/>
  <c r="S223" i="1" s="1"/>
  <c r="M222" i="1"/>
  <c r="O222" i="1" s="1"/>
  <c r="Q222" i="1" s="1"/>
  <c r="S222" i="1" s="1"/>
  <c r="M221" i="1"/>
  <c r="O221" i="1" s="1"/>
  <c r="Q221" i="1" s="1"/>
  <c r="S221" i="1" s="1"/>
  <c r="M220" i="1"/>
  <c r="O220" i="1" s="1"/>
  <c r="Q220" i="1" s="1"/>
  <c r="S220" i="1" s="1"/>
  <c r="M219" i="1"/>
  <c r="O219" i="1" s="1"/>
  <c r="Q219" i="1" s="1"/>
  <c r="S219" i="1" s="1"/>
  <c r="M218" i="1"/>
  <c r="O218" i="1" s="1"/>
  <c r="Q218" i="1" s="1"/>
  <c r="S218" i="1" s="1"/>
  <c r="M217" i="1"/>
  <c r="O217" i="1" s="1"/>
  <c r="Q217" i="1" s="1"/>
  <c r="S217" i="1" s="1"/>
  <c r="M216" i="1"/>
  <c r="O216" i="1" s="1"/>
  <c r="Q216" i="1" s="1"/>
  <c r="S216" i="1" s="1"/>
  <c r="M215" i="1"/>
  <c r="O215" i="1" s="1"/>
  <c r="Q215" i="1" s="1"/>
  <c r="S215" i="1" s="1"/>
  <c r="M214" i="1"/>
  <c r="O214" i="1" s="1"/>
  <c r="Q214" i="1" s="1"/>
  <c r="S214" i="1" s="1"/>
  <c r="M213" i="1"/>
  <c r="O213" i="1" s="1"/>
  <c r="Q213" i="1" s="1"/>
  <c r="S213" i="1" s="1"/>
  <c r="M212" i="1"/>
  <c r="O212" i="1" s="1"/>
  <c r="Q212" i="1" s="1"/>
  <c r="S212" i="1" s="1"/>
  <c r="M211" i="1"/>
  <c r="O211" i="1" s="1"/>
  <c r="Q211" i="1" s="1"/>
  <c r="S211" i="1" s="1"/>
  <c r="M210" i="1"/>
  <c r="O210" i="1" s="1"/>
  <c r="Q210" i="1" s="1"/>
  <c r="S210" i="1" s="1"/>
  <c r="M209" i="1"/>
  <c r="O209" i="1" s="1"/>
  <c r="Q209" i="1" s="1"/>
  <c r="S209" i="1" s="1"/>
  <c r="M208" i="1"/>
  <c r="O208" i="1" s="1"/>
  <c r="Q208" i="1" s="1"/>
  <c r="S208" i="1" s="1"/>
  <c r="M207" i="1"/>
  <c r="O207" i="1" s="1"/>
  <c r="Q207" i="1" s="1"/>
  <c r="S207" i="1" s="1"/>
  <c r="M206" i="1"/>
  <c r="O206" i="1" s="1"/>
  <c r="Q206" i="1" s="1"/>
  <c r="S206" i="1" s="1"/>
  <c r="M205" i="1"/>
  <c r="O205" i="1" s="1"/>
  <c r="Q205" i="1" s="1"/>
  <c r="S205" i="1" s="1"/>
  <c r="M204" i="1"/>
  <c r="O204" i="1" s="1"/>
  <c r="Q204" i="1" s="1"/>
  <c r="S204" i="1" s="1"/>
  <c r="M203" i="1"/>
  <c r="O203" i="1" s="1"/>
  <c r="Q203" i="1" s="1"/>
  <c r="S203" i="1" s="1"/>
  <c r="M202" i="1"/>
  <c r="O202" i="1" s="1"/>
  <c r="Q202" i="1" s="1"/>
  <c r="S202" i="1" s="1"/>
  <c r="M201" i="1"/>
  <c r="O201" i="1" s="1"/>
  <c r="Q201" i="1" s="1"/>
  <c r="S201" i="1" s="1"/>
  <c r="M200" i="1"/>
  <c r="O200" i="1" s="1"/>
  <c r="Q200" i="1" s="1"/>
  <c r="S200" i="1" s="1"/>
  <c r="M199" i="1"/>
  <c r="O199" i="1" s="1"/>
  <c r="Q199" i="1" s="1"/>
  <c r="S199" i="1" s="1"/>
  <c r="M198" i="1"/>
  <c r="O198" i="1" s="1"/>
  <c r="Q198" i="1" s="1"/>
  <c r="S198" i="1" s="1"/>
  <c r="M197" i="1"/>
  <c r="O197" i="1" s="1"/>
  <c r="Q197" i="1" s="1"/>
  <c r="S197" i="1" s="1"/>
  <c r="M196" i="1"/>
  <c r="O196" i="1" s="1"/>
  <c r="Q196" i="1" s="1"/>
  <c r="S196" i="1" s="1"/>
  <c r="M195" i="1"/>
  <c r="O195" i="1" s="1"/>
  <c r="Q195" i="1" s="1"/>
  <c r="S195" i="1" s="1"/>
  <c r="M194" i="1"/>
  <c r="O194" i="1" s="1"/>
  <c r="Q194" i="1" s="1"/>
  <c r="S194" i="1" s="1"/>
  <c r="M193" i="1"/>
  <c r="O193" i="1" s="1"/>
  <c r="Q193" i="1" s="1"/>
  <c r="S193" i="1" s="1"/>
  <c r="M192" i="1"/>
  <c r="O192" i="1" s="1"/>
  <c r="Q192" i="1" s="1"/>
  <c r="S192" i="1" s="1"/>
  <c r="M191" i="1"/>
  <c r="O191" i="1" s="1"/>
  <c r="Q191" i="1" s="1"/>
  <c r="S191" i="1" s="1"/>
  <c r="M190" i="1"/>
  <c r="O190" i="1" s="1"/>
  <c r="Q190" i="1" s="1"/>
  <c r="S190" i="1" s="1"/>
  <c r="M189" i="1"/>
  <c r="O189" i="1" s="1"/>
  <c r="Q189" i="1" s="1"/>
  <c r="S189" i="1" s="1"/>
  <c r="M188" i="1"/>
  <c r="O188" i="1" s="1"/>
  <c r="Q188" i="1" s="1"/>
  <c r="S188" i="1" s="1"/>
  <c r="M187" i="1"/>
  <c r="O187" i="1" s="1"/>
  <c r="Q187" i="1" s="1"/>
  <c r="S187" i="1" s="1"/>
  <c r="M186" i="1"/>
  <c r="O186" i="1" s="1"/>
  <c r="Q186" i="1" s="1"/>
  <c r="S186" i="1" s="1"/>
  <c r="M185" i="1"/>
  <c r="O185" i="1" s="1"/>
  <c r="Q185" i="1" s="1"/>
  <c r="S185" i="1" s="1"/>
  <c r="M184" i="1"/>
  <c r="O184" i="1" s="1"/>
  <c r="Q184" i="1" s="1"/>
  <c r="S184" i="1" s="1"/>
  <c r="M183" i="1"/>
  <c r="O183" i="1" s="1"/>
  <c r="Q183" i="1" s="1"/>
  <c r="S183" i="1" s="1"/>
  <c r="M182" i="1"/>
  <c r="O182" i="1" s="1"/>
  <c r="Q182" i="1" s="1"/>
  <c r="S182" i="1" s="1"/>
  <c r="M181" i="1"/>
  <c r="O181" i="1" s="1"/>
  <c r="Q181" i="1" s="1"/>
  <c r="S181" i="1" s="1"/>
  <c r="M180" i="1"/>
  <c r="O180" i="1" s="1"/>
  <c r="Q180" i="1" s="1"/>
  <c r="S180" i="1" s="1"/>
  <c r="M179" i="1"/>
  <c r="O179" i="1" s="1"/>
  <c r="Q179" i="1" s="1"/>
  <c r="S179" i="1" s="1"/>
  <c r="M178" i="1"/>
  <c r="O178" i="1" s="1"/>
  <c r="Q178" i="1" s="1"/>
  <c r="S178" i="1" s="1"/>
  <c r="M177" i="1"/>
  <c r="O177" i="1" s="1"/>
  <c r="Q177" i="1" s="1"/>
  <c r="S177" i="1" s="1"/>
  <c r="M176" i="1"/>
  <c r="O176" i="1" s="1"/>
  <c r="Q176" i="1" s="1"/>
  <c r="S176" i="1" s="1"/>
  <c r="M175" i="1"/>
  <c r="O175" i="1" s="1"/>
  <c r="Q175" i="1" s="1"/>
  <c r="S175" i="1" s="1"/>
  <c r="M174" i="1"/>
  <c r="O174" i="1" s="1"/>
  <c r="Q174" i="1" s="1"/>
  <c r="S174" i="1" s="1"/>
  <c r="M173" i="1"/>
  <c r="O173" i="1" s="1"/>
  <c r="Q173" i="1" s="1"/>
  <c r="S173" i="1" s="1"/>
  <c r="M172" i="1"/>
  <c r="O172" i="1" s="1"/>
  <c r="Q172" i="1" s="1"/>
  <c r="S172" i="1" s="1"/>
  <c r="M171" i="1"/>
  <c r="O171" i="1" s="1"/>
  <c r="Q171" i="1" s="1"/>
  <c r="S171" i="1" s="1"/>
  <c r="M170" i="1"/>
  <c r="O170" i="1" s="1"/>
  <c r="Q170" i="1" s="1"/>
  <c r="S170" i="1" s="1"/>
  <c r="M169" i="1"/>
  <c r="O169" i="1" s="1"/>
  <c r="Q169" i="1" s="1"/>
  <c r="S169" i="1" s="1"/>
  <c r="M168" i="1"/>
  <c r="O168" i="1" s="1"/>
  <c r="Q168" i="1" s="1"/>
  <c r="S168" i="1" s="1"/>
  <c r="M167" i="1"/>
  <c r="O167" i="1" s="1"/>
  <c r="Q167" i="1" s="1"/>
  <c r="S167" i="1" s="1"/>
  <c r="M166" i="1"/>
  <c r="O166" i="1" s="1"/>
  <c r="Q166" i="1" s="1"/>
  <c r="S166" i="1" s="1"/>
  <c r="M165" i="1"/>
  <c r="O165" i="1" s="1"/>
  <c r="Q165" i="1" s="1"/>
  <c r="S165" i="1" s="1"/>
  <c r="M164" i="1"/>
  <c r="O164" i="1" s="1"/>
  <c r="Q164" i="1" s="1"/>
  <c r="S164" i="1" s="1"/>
  <c r="M163" i="1"/>
  <c r="O163" i="1" s="1"/>
  <c r="Q163" i="1" s="1"/>
  <c r="S163" i="1" s="1"/>
  <c r="M162" i="1"/>
  <c r="O162" i="1" s="1"/>
  <c r="Q162" i="1" s="1"/>
  <c r="S162" i="1" s="1"/>
  <c r="M161" i="1"/>
  <c r="O161" i="1" s="1"/>
  <c r="Q161" i="1" s="1"/>
  <c r="S161" i="1" s="1"/>
  <c r="M160" i="1"/>
  <c r="O160" i="1" s="1"/>
  <c r="Q160" i="1" s="1"/>
  <c r="S160" i="1" s="1"/>
  <c r="M159" i="1"/>
  <c r="O159" i="1" s="1"/>
  <c r="Q159" i="1" s="1"/>
  <c r="S159" i="1" s="1"/>
  <c r="M158" i="1"/>
  <c r="O158" i="1" s="1"/>
  <c r="Q158" i="1" s="1"/>
  <c r="S158" i="1" s="1"/>
  <c r="M157" i="1"/>
  <c r="O157" i="1" s="1"/>
  <c r="Q157" i="1" s="1"/>
  <c r="S157" i="1" s="1"/>
  <c r="M156" i="1"/>
  <c r="O156" i="1" s="1"/>
  <c r="Q156" i="1" s="1"/>
  <c r="S156" i="1" s="1"/>
  <c r="M155" i="1"/>
  <c r="O155" i="1" s="1"/>
  <c r="Q155" i="1" s="1"/>
  <c r="S155" i="1" s="1"/>
  <c r="M154" i="1"/>
  <c r="O154" i="1" s="1"/>
  <c r="Q154" i="1" s="1"/>
  <c r="S154" i="1" s="1"/>
  <c r="M153" i="1"/>
  <c r="O153" i="1" s="1"/>
  <c r="Q153" i="1" s="1"/>
  <c r="S153" i="1" s="1"/>
  <c r="M152" i="1"/>
  <c r="O152" i="1" s="1"/>
  <c r="Q152" i="1" s="1"/>
  <c r="S152" i="1" s="1"/>
  <c r="M151" i="1"/>
  <c r="O151" i="1" s="1"/>
  <c r="Q151" i="1" s="1"/>
  <c r="S151" i="1" s="1"/>
  <c r="M150" i="1"/>
  <c r="O150" i="1" s="1"/>
  <c r="Q150" i="1" s="1"/>
  <c r="S150" i="1" s="1"/>
  <c r="M149" i="1"/>
  <c r="O149" i="1" s="1"/>
  <c r="Q149" i="1" s="1"/>
  <c r="S149" i="1" s="1"/>
  <c r="M148" i="1"/>
  <c r="O148" i="1" s="1"/>
  <c r="Q148" i="1" s="1"/>
  <c r="S148" i="1" s="1"/>
  <c r="M147" i="1"/>
  <c r="O147" i="1" s="1"/>
  <c r="Q147" i="1" s="1"/>
  <c r="S147" i="1" s="1"/>
  <c r="M146" i="1"/>
  <c r="O146" i="1" s="1"/>
  <c r="Q146" i="1" s="1"/>
  <c r="S146" i="1" s="1"/>
  <c r="M145" i="1"/>
  <c r="O145" i="1" s="1"/>
  <c r="Q145" i="1" s="1"/>
  <c r="S145" i="1" s="1"/>
  <c r="M144" i="1"/>
  <c r="O144" i="1" s="1"/>
  <c r="Q144" i="1" s="1"/>
  <c r="S144" i="1" s="1"/>
  <c r="M143" i="1"/>
  <c r="O143" i="1" s="1"/>
  <c r="Q143" i="1" s="1"/>
  <c r="S143" i="1" s="1"/>
  <c r="M142" i="1"/>
  <c r="O142" i="1" s="1"/>
  <c r="Q142" i="1" s="1"/>
  <c r="S142" i="1" s="1"/>
  <c r="M141" i="1"/>
  <c r="O141" i="1" s="1"/>
  <c r="Q141" i="1" s="1"/>
  <c r="S141" i="1" s="1"/>
  <c r="M140" i="1"/>
  <c r="O140" i="1" s="1"/>
  <c r="Q140" i="1" s="1"/>
  <c r="S140" i="1" s="1"/>
  <c r="L139" i="1"/>
  <c r="M139" i="1" s="1"/>
  <c r="O139" i="1" s="1"/>
  <c r="Q139" i="1" s="1"/>
  <c r="S139" i="1" s="1"/>
  <c r="Q138" i="1"/>
  <c r="S138" i="1" s="1"/>
  <c r="P137" i="1"/>
  <c r="Q137" i="1" s="1"/>
  <c r="S137" i="1" s="1"/>
  <c r="Q136" i="1"/>
  <c r="S136" i="1" s="1"/>
  <c r="P135" i="1"/>
  <c r="Q135" i="1" s="1"/>
  <c r="S135" i="1" s="1"/>
  <c r="Q134" i="1"/>
  <c r="S134" i="1" s="1"/>
  <c r="P133" i="1"/>
  <c r="Q133" i="1" s="1"/>
  <c r="S133" i="1" s="1"/>
  <c r="Q132" i="1"/>
  <c r="S132" i="1" s="1"/>
  <c r="P131" i="1"/>
  <c r="Q131" i="1" s="1"/>
  <c r="S131" i="1" s="1"/>
  <c r="Q130" i="1"/>
  <c r="S130" i="1" s="1"/>
  <c r="P129" i="1"/>
  <c r="Q129" i="1" s="1"/>
  <c r="S129" i="1" s="1"/>
  <c r="Q128" i="1"/>
  <c r="S128" i="1" s="1"/>
  <c r="P127" i="1"/>
  <c r="Q127" i="1" s="1"/>
  <c r="S127" i="1" s="1"/>
  <c r="Q126" i="1"/>
  <c r="S126" i="1" s="1"/>
  <c r="P125" i="1"/>
  <c r="Q125" i="1" s="1"/>
  <c r="S125" i="1" s="1"/>
  <c r="I124" i="1"/>
  <c r="K124" i="1" s="1"/>
  <c r="M124" i="1" s="1"/>
  <c r="O124" i="1" s="1"/>
  <c r="Q124" i="1" s="1"/>
  <c r="S124" i="1" s="1"/>
  <c r="P123" i="1"/>
  <c r="G123" i="1"/>
  <c r="I123" i="1" s="1"/>
  <c r="K123" i="1" s="1"/>
  <c r="M123" i="1" s="1"/>
  <c r="O123" i="1" s="1"/>
  <c r="I122" i="1"/>
  <c r="K122" i="1" s="1"/>
  <c r="M122" i="1" s="1"/>
  <c r="O122" i="1" s="1"/>
  <c r="Q122" i="1" s="1"/>
  <c r="S122" i="1" s="1"/>
  <c r="G121" i="1"/>
  <c r="I121" i="1" s="1"/>
  <c r="K121" i="1" s="1"/>
  <c r="M121" i="1" s="1"/>
  <c r="O121" i="1" s="1"/>
  <c r="Q121" i="1" s="1"/>
  <c r="S121" i="1" s="1"/>
  <c r="I120" i="1"/>
  <c r="K120" i="1" s="1"/>
  <c r="M120" i="1" s="1"/>
  <c r="O120" i="1" s="1"/>
  <c r="Q120" i="1" s="1"/>
  <c r="S120" i="1" s="1"/>
  <c r="G119" i="1"/>
  <c r="I119" i="1" s="1"/>
  <c r="K119" i="1" s="1"/>
  <c r="M119" i="1" s="1"/>
  <c r="O119" i="1" s="1"/>
  <c r="Q119" i="1" s="1"/>
  <c r="S119" i="1" s="1"/>
  <c r="I118" i="1"/>
  <c r="K118" i="1" s="1"/>
  <c r="M118" i="1" s="1"/>
  <c r="O118" i="1" s="1"/>
  <c r="Q118" i="1" s="1"/>
  <c r="S118" i="1" s="1"/>
  <c r="L117" i="1"/>
  <c r="L114" i="1" s="1"/>
  <c r="G117" i="1"/>
  <c r="I117" i="1" s="1"/>
  <c r="K117" i="1" s="1"/>
  <c r="I116" i="1"/>
  <c r="K116" i="1" s="1"/>
  <c r="M116" i="1" s="1"/>
  <c r="O116" i="1" s="1"/>
  <c r="Q116" i="1" s="1"/>
  <c r="S116" i="1" s="1"/>
  <c r="G115" i="1"/>
  <c r="I113" i="1"/>
  <c r="K113" i="1" s="1"/>
  <c r="M113" i="1" s="1"/>
  <c r="O113" i="1" s="1"/>
  <c r="Q113" i="1" s="1"/>
  <c r="S113" i="1" s="1"/>
  <c r="G112" i="1"/>
  <c r="I112" i="1" s="1"/>
  <c r="K112" i="1" s="1"/>
  <c r="M112" i="1" s="1"/>
  <c r="O112" i="1" s="1"/>
  <c r="Q112" i="1" s="1"/>
  <c r="S112" i="1" s="1"/>
  <c r="I111" i="1"/>
  <c r="K111" i="1" s="1"/>
  <c r="M111" i="1" s="1"/>
  <c r="O111" i="1" s="1"/>
  <c r="Q111" i="1" s="1"/>
  <c r="S111" i="1" s="1"/>
  <c r="G110" i="1"/>
  <c r="I110" i="1" s="1"/>
  <c r="K110" i="1" s="1"/>
  <c r="M110" i="1" s="1"/>
  <c r="O110" i="1" s="1"/>
  <c r="Q110" i="1" s="1"/>
  <c r="S110" i="1" s="1"/>
  <c r="I109" i="1"/>
  <c r="K109" i="1" s="1"/>
  <c r="M109" i="1" s="1"/>
  <c r="O109" i="1" s="1"/>
  <c r="Q109" i="1" s="1"/>
  <c r="S109" i="1" s="1"/>
  <c r="G108" i="1"/>
  <c r="I108" i="1" s="1"/>
  <c r="K108" i="1" s="1"/>
  <c r="M108" i="1" s="1"/>
  <c r="O108" i="1" s="1"/>
  <c r="Q108" i="1" s="1"/>
  <c r="S108" i="1" s="1"/>
  <c r="M106" i="1"/>
  <c r="O106" i="1" s="1"/>
  <c r="Q106" i="1" s="1"/>
  <c r="S106" i="1" s="1"/>
  <c r="M105" i="1"/>
  <c r="O105" i="1" s="1"/>
  <c r="Q105" i="1" s="1"/>
  <c r="S105" i="1" s="1"/>
  <c r="M104" i="1"/>
  <c r="O104" i="1" s="1"/>
  <c r="Q104" i="1" s="1"/>
  <c r="S104" i="1" s="1"/>
  <c r="M103" i="1"/>
  <c r="O103" i="1" s="1"/>
  <c r="Q103" i="1" s="1"/>
  <c r="S103" i="1" s="1"/>
  <c r="M102" i="1"/>
  <c r="O102" i="1" s="1"/>
  <c r="Q102" i="1" s="1"/>
  <c r="S102" i="1" s="1"/>
  <c r="M101" i="1"/>
  <c r="O101" i="1" s="1"/>
  <c r="Q101" i="1" s="1"/>
  <c r="S101" i="1" s="1"/>
  <c r="M100" i="1"/>
  <c r="O100" i="1" s="1"/>
  <c r="Q100" i="1" s="1"/>
  <c r="S100" i="1" s="1"/>
  <c r="M99" i="1"/>
  <c r="O99" i="1" s="1"/>
  <c r="Q99" i="1" s="1"/>
  <c r="S99" i="1" s="1"/>
  <c r="M98" i="1"/>
  <c r="O98" i="1" s="1"/>
  <c r="Q98" i="1" s="1"/>
  <c r="S98" i="1" s="1"/>
  <c r="M97" i="1"/>
  <c r="O97" i="1" s="1"/>
  <c r="Q97" i="1" s="1"/>
  <c r="S97" i="1" s="1"/>
  <c r="I96" i="1"/>
  <c r="K96" i="1" s="1"/>
  <c r="M96" i="1" s="1"/>
  <c r="O96" i="1" s="1"/>
  <c r="Q96" i="1" s="1"/>
  <c r="S96" i="1" s="1"/>
  <c r="G95" i="1"/>
  <c r="I95" i="1" s="1"/>
  <c r="K95" i="1" s="1"/>
  <c r="M95" i="1" s="1"/>
  <c r="O95" i="1" s="1"/>
  <c r="Q95" i="1" s="1"/>
  <c r="S95" i="1" s="1"/>
  <c r="I94" i="1"/>
  <c r="K94" i="1" s="1"/>
  <c r="M94" i="1" s="1"/>
  <c r="O94" i="1" s="1"/>
  <c r="Q94" i="1" s="1"/>
  <c r="S94" i="1" s="1"/>
  <c r="G93" i="1"/>
  <c r="I93" i="1" s="1"/>
  <c r="K93" i="1" s="1"/>
  <c r="M93" i="1" s="1"/>
  <c r="O93" i="1" s="1"/>
  <c r="Q93" i="1" s="1"/>
  <c r="S93" i="1" s="1"/>
  <c r="I92" i="1"/>
  <c r="K92" i="1" s="1"/>
  <c r="M92" i="1" s="1"/>
  <c r="O92" i="1" s="1"/>
  <c r="Q92" i="1" s="1"/>
  <c r="S92" i="1" s="1"/>
  <c r="G91" i="1"/>
  <c r="I91" i="1" s="1"/>
  <c r="K91" i="1" s="1"/>
  <c r="M91" i="1" s="1"/>
  <c r="O91" i="1" s="1"/>
  <c r="Q91" i="1" s="1"/>
  <c r="S91" i="1" s="1"/>
  <c r="L90" i="1"/>
  <c r="L89" i="1" s="1"/>
  <c r="N89" i="1"/>
  <c r="I64" i="1"/>
  <c r="K64" i="1" s="1"/>
  <c r="M64" i="1" s="1"/>
  <c r="O64" i="1" s="1"/>
  <c r="Q64" i="1" s="1"/>
  <c r="S64" i="1" s="1"/>
  <c r="G63" i="1"/>
  <c r="M62" i="1"/>
  <c r="O62" i="1" s="1"/>
  <c r="Q62" i="1" s="1"/>
  <c r="S62" i="1" s="1"/>
  <c r="I62" i="1"/>
  <c r="K62" i="1" s="1"/>
  <c r="G61" i="1"/>
  <c r="I61" i="1" s="1"/>
  <c r="K61" i="1" s="1"/>
  <c r="M61" i="1" s="1"/>
  <c r="O61" i="1" s="1"/>
  <c r="Q61" i="1" s="1"/>
  <c r="S61" i="1" s="1"/>
  <c r="I60" i="1"/>
  <c r="K60" i="1" s="1"/>
  <c r="M60" i="1" s="1"/>
  <c r="O60" i="1" s="1"/>
  <c r="Q60" i="1" s="1"/>
  <c r="S60" i="1" s="1"/>
  <c r="K59" i="1"/>
  <c r="M59" i="1" s="1"/>
  <c r="O59" i="1" s="1"/>
  <c r="Q59" i="1" s="1"/>
  <c r="S59" i="1" s="1"/>
  <c r="G59" i="1"/>
  <c r="I59" i="1" s="1"/>
  <c r="O58" i="1"/>
  <c r="Q58" i="1" s="1"/>
  <c r="S58" i="1" s="1"/>
  <c r="N57" i="1"/>
  <c r="O57" i="1" s="1"/>
  <c r="Q57" i="1" s="1"/>
  <c r="S57" i="1" s="1"/>
  <c r="O56" i="1"/>
  <c r="Q56" i="1" s="1"/>
  <c r="S56" i="1" s="1"/>
  <c r="N55" i="1"/>
  <c r="I54" i="1"/>
  <c r="K54" i="1" s="1"/>
  <c r="M54" i="1" s="1"/>
  <c r="O54" i="1" s="1"/>
  <c r="Q54" i="1" s="1"/>
  <c r="S54" i="1" s="1"/>
  <c r="N53" i="1"/>
  <c r="G53" i="1"/>
  <c r="I53" i="1" s="1"/>
  <c r="K53" i="1" s="1"/>
  <c r="M53" i="1" s="1"/>
  <c r="O53" i="1" s="1"/>
  <c r="Q53" i="1" s="1"/>
  <c r="S53" i="1" s="1"/>
  <c r="Q51" i="1"/>
  <c r="S51" i="1" s="1"/>
  <c r="Q50" i="1"/>
  <c r="S50" i="1" s="1"/>
  <c r="Q49" i="1"/>
  <c r="S49" i="1" s="1"/>
  <c r="Q48" i="1"/>
  <c r="S48" i="1" s="1"/>
  <c r="O47" i="1"/>
  <c r="Q47" i="1" s="1"/>
  <c r="S47" i="1" s="1"/>
  <c r="O46" i="1"/>
  <c r="Q46" i="1" s="1"/>
  <c r="S46" i="1" s="1"/>
  <c r="N45" i="1"/>
  <c r="O45" i="1" s="1"/>
  <c r="Q45" i="1" s="1"/>
  <c r="S45" i="1" s="1"/>
  <c r="I44" i="1"/>
  <c r="K44" i="1" s="1"/>
  <c r="M44" i="1" s="1"/>
  <c r="O44" i="1" s="1"/>
  <c r="Q44" i="1" s="1"/>
  <c r="S44" i="1" s="1"/>
  <c r="G43" i="1"/>
  <c r="I43" i="1" s="1"/>
  <c r="K43" i="1" s="1"/>
  <c r="M43" i="1" s="1"/>
  <c r="O43" i="1" s="1"/>
  <c r="Q43" i="1" s="1"/>
  <c r="S43" i="1" s="1"/>
  <c r="I42" i="1"/>
  <c r="K42" i="1" s="1"/>
  <c r="M42" i="1" s="1"/>
  <c r="O42" i="1" s="1"/>
  <c r="Q42" i="1" s="1"/>
  <c r="S42" i="1" s="1"/>
  <c r="P41" i="1"/>
  <c r="G41" i="1"/>
  <c r="I41" i="1" s="1"/>
  <c r="K41" i="1" s="1"/>
  <c r="M41" i="1" s="1"/>
  <c r="O41" i="1" s="1"/>
  <c r="Q41" i="1" s="1"/>
  <c r="S41" i="1" s="1"/>
  <c r="I40" i="1"/>
  <c r="K40" i="1" s="1"/>
  <c r="M40" i="1" s="1"/>
  <c r="O40" i="1" s="1"/>
  <c r="Q40" i="1" s="1"/>
  <c r="S40" i="1" s="1"/>
  <c r="G39" i="1"/>
  <c r="I39" i="1" s="1"/>
  <c r="K39" i="1" s="1"/>
  <c r="M39" i="1" s="1"/>
  <c r="O39" i="1" s="1"/>
  <c r="Q39" i="1" s="1"/>
  <c r="S39" i="1" s="1"/>
  <c r="I38" i="1"/>
  <c r="K38" i="1" s="1"/>
  <c r="M38" i="1" s="1"/>
  <c r="O38" i="1" s="1"/>
  <c r="Q38" i="1" s="1"/>
  <c r="S38" i="1" s="1"/>
  <c r="G37" i="1"/>
  <c r="I37" i="1" s="1"/>
  <c r="K37" i="1" s="1"/>
  <c r="M37" i="1" s="1"/>
  <c r="O37" i="1" s="1"/>
  <c r="Q37" i="1" s="1"/>
  <c r="S37" i="1" s="1"/>
  <c r="I36" i="1"/>
  <c r="K36" i="1" s="1"/>
  <c r="M36" i="1" s="1"/>
  <c r="O36" i="1" s="1"/>
  <c r="Q36" i="1" s="1"/>
  <c r="S36" i="1" s="1"/>
  <c r="G35" i="1"/>
  <c r="I35" i="1" s="1"/>
  <c r="K35" i="1" s="1"/>
  <c r="M35" i="1" s="1"/>
  <c r="O35" i="1" s="1"/>
  <c r="Q35" i="1" s="1"/>
  <c r="S35" i="1" s="1"/>
  <c r="I34" i="1"/>
  <c r="K34" i="1" s="1"/>
  <c r="M34" i="1" s="1"/>
  <c r="O34" i="1" s="1"/>
  <c r="Q34" i="1" s="1"/>
  <c r="S34" i="1" s="1"/>
  <c r="G33" i="1"/>
  <c r="I33" i="1" s="1"/>
  <c r="K33" i="1" s="1"/>
  <c r="M33" i="1" s="1"/>
  <c r="O33" i="1" s="1"/>
  <c r="Q33" i="1" s="1"/>
  <c r="S33" i="1" s="1"/>
  <c r="I32" i="1"/>
  <c r="K32" i="1" s="1"/>
  <c r="M32" i="1" s="1"/>
  <c r="O32" i="1" s="1"/>
  <c r="Q32" i="1" s="1"/>
  <c r="S32" i="1" s="1"/>
  <c r="G31" i="1"/>
  <c r="I31" i="1" s="1"/>
  <c r="K31" i="1" s="1"/>
  <c r="M31" i="1" s="1"/>
  <c r="O31" i="1" s="1"/>
  <c r="Q31" i="1" s="1"/>
  <c r="S31" i="1" s="1"/>
  <c r="I30" i="1"/>
  <c r="K30" i="1" s="1"/>
  <c r="M30" i="1" s="1"/>
  <c r="O30" i="1" s="1"/>
  <c r="Q30" i="1" s="1"/>
  <c r="S30" i="1" s="1"/>
  <c r="G29" i="1"/>
  <c r="I29" i="1" s="1"/>
  <c r="K29" i="1" s="1"/>
  <c r="M29" i="1" s="1"/>
  <c r="O29" i="1" s="1"/>
  <c r="Q29" i="1" s="1"/>
  <c r="S29" i="1" s="1"/>
  <c r="K28" i="1"/>
  <c r="M28" i="1" s="1"/>
  <c r="O28" i="1" s="1"/>
  <c r="Q28" i="1" s="1"/>
  <c r="S28" i="1" s="1"/>
  <c r="L27" i="1"/>
  <c r="L12" i="1" s="1"/>
  <c r="J27" i="1"/>
  <c r="K27" i="1" s="1"/>
  <c r="I26" i="1"/>
  <c r="K26" i="1" s="1"/>
  <c r="M26" i="1" s="1"/>
  <c r="O26" i="1" s="1"/>
  <c r="Q26" i="1" s="1"/>
  <c r="S26" i="1" s="1"/>
  <c r="H25" i="1"/>
  <c r="I25" i="1" s="1"/>
  <c r="K25" i="1" s="1"/>
  <c r="M25" i="1" s="1"/>
  <c r="O25" i="1" s="1"/>
  <c r="Q25" i="1" s="1"/>
  <c r="S25" i="1" s="1"/>
  <c r="I24" i="1"/>
  <c r="K24" i="1" s="1"/>
  <c r="M24" i="1" s="1"/>
  <c r="O24" i="1" s="1"/>
  <c r="Q24" i="1" s="1"/>
  <c r="S24" i="1" s="1"/>
  <c r="H23" i="1"/>
  <c r="I23" i="1" s="1"/>
  <c r="K23" i="1" s="1"/>
  <c r="M23" i="1" s="1"/>
  <c r="O23" i="1" s="1"/>
  <c r="Q23" i="1" s="1"/>
  <c r="S23" i="1" s="1"/>
  <c r="I22" i="1"/>
  <c r="K22" i="1" s="1"/>
  <c r="M22" i="1" s="1"/>
  <c r="O22" i="1" s="1"/>
  <c r="Q22" i="1" s="1"/>
  <c r="S22" i="1" s="1"/>
  <c r="H21" i="1"/>
  <c r="I21" i="1" s="1"/>
  <c r="K21" i="1" s="1"/>
  <c r="M21" i="1" s="1"/>
  <c r="O21" i="1" s="1"/>
  <c r="Q21" i="1" s="1"/>
  <c r="S21" i="1" s="1"/>
  <c r="I20" i="1"/>
  <c r="K20" i="1" s="1"/>
  <c r="M20" i="1" s="1"/>
  <c r="O20" i="1" s="1"/>
  <c r="Q20" i="1" s="1"/>
  <c r="S20" i="1" s="1"/>
  <c r="H19" i="1"/>
  <c r="I19" i="1" s="1"/>
  <c r="K19" i="1" s="1"/>
  <c r="M19" i="1" s="1"/>
  <c r="O19" i="1" s="1"/>
  <c r="Q19" i="1" s="1"/>
  <c r="S19" i="1" s="1"/>
  <c r="I18" i="1"/>
  <c r="K18" i="1" s="1"/>
  <c r="M18" i="1" s="1"/>
  <c r="O18" i="1" s="1"/>
  <c r="Q18" i="1" s="1"/>
  <c r="S18" i="1" s="1"/>
  <c r="I17" i="1"/>
  <c r="K17" i="1" s="1"/>
  <c r="M17" i="1" s="1"/>
  <c r="O17" i="1" s="1"/>
  <c r="Q17" i="1" s="1"/>
  <c r="S17" i="1" s="1"/>
  <c r="I16" i="1"/>
  <c r="K16" i="1" s="1"/>
  <c r="M16" i="1" s="1"/>
  <c r="O16" i="1" s="1"/>
  <c r="Q16" i="1" s="1"/>
  <c r="S16" i="1" s="1"/>
  <c r="J15" i="1"/>
  <c r="J12" i="1" s="1"/>
  <c r="J9" i="1" s="1"/>
  <c r="H15" i="1"/>
  <c r="G15" i="1"/>
  <c r="I14" i="1"/>
  <c r="K14" i="1" s="1"/>
  <c r="M14" i="1" s="1"/>
  <c r="O14" i="1" s="1"/>
  <c r="Q14" i="1" s="1"/>
  <c r="S14" i="1" s="1"/>
  <c r="G13" i="1"/>
  <c r="I13" i="1" s="1"/>
  <c r="K13" i="1" s="1"/>
  <c r="M13" i="1" s="1"/>
  <c r="O13" i="1" s="1"/>
  <c r="Q13" i="1" s="1"/>
  <c r="S13" i="1" s="1"/>
  <c r="P12" i="1"/>
  <c r="O11" i="1"/>
  <c r="Q11" i="1" s="1"/>
  <c r="S11" i="1" s="1"/>
  <c r="N10" i="1"/>
  <c r="O10" i="1" s="1"/>
  <c r="Q10" i="1" s="1"/>
  <c r="S10" i="1" s="1"/>
  <c r="Q123" i="1" l="1"/>
  <c r="S123" i="1" s="1"/>
  <c r="R89" i="1"/>
  <c r="R9" i="1" s="1"/>
  <c r="M117" i="1"/>
  <c r="O117" i="1" s="1"/>
  <c r="Q117" i="1" s="1"/>
  <c r="S117" i="1" s="1"/>
  <c r="I15" i="1"/>
  <c r="K15" i="1" s="1"/>
  <c r="M15" i="1" s="1"/>
  <c r="O15" i="1" s="1"/>
  <c r="Q15" i="1" s="1"/>
  <c r="S15" i="1" s="1"/>
  <c r="L9" i="1"/>
  <c r="M27" i="1"/>
  <c r="O27" i="1" s="1"/>
  <c r="Q27" i="1" s="1"/>
  <c r="S27" i="1" s="1"/>
  <c r="N12" i="1"/>
  <c r="G12" i="1"/>
  <c r="G107" i="1"/>
  <c r="I107" i="1" s="1"/>
  <c r="K107" i="1" s="1"/>
  <c r="M107" i="1" s="1"/>
  <c r="O107" i="1" s="1"/>
  <c r="Q107" i="1" s="1"/>
  <c r="S107" i="1" s="1"/>
  <c r="O55" i="1"/>
  <c r="Q55" i="1" s="1"/>
  <c r="S55" i="1" s="1"/>
  <c r="N52" i="1"/>
  <c r="N9" i="1" s="1"/>
  <c r="H12" i="1"/>
  <c r="H9" i="1" s="1"/>
  <c r="I63" i="1"/>
  <c r="K63" i="1" s="1"/>
  <c r="M63" i="1" s="1"/>
  <c r="O63" i="1" s="1"/>
  <c r="Q63" i="1" s="1"/>
  <c r="S63" i="1" s="1"/>
  <c r="G52" i="1"/>
  <c r="I52" i="1" s="1"/>
  <c r="K52" i="1" s="1"/>
  <c r="M52" i="1" s="1"/>
  <c r="G90" i="1"/>
  <c r="P114" i="1"/>
  <c r="P89" i="1" s="1"/>
  <c r="P9" i="1" s="1"/>
  <c r="G114" i="1"/>
  <c r="I114" i="1" s="1"/>
  <c r="K114" i="1" s="1"/>
  <c r="M114" i="1" s="1"/>
  <c r="O114" i="1" s="1"/>
  <c r="I115" i="1"/>
  <c r="K115" i="1" s="1"/>
  <c r="M115" i="1" s="1"/>
  <c r="O115" i="1" s="1"/>
  <c r="Q115" i="1" s="1"/>
  <c r="S115" i="1" s="1"/>
  <c r="Q114" i="1" l="1"/>
  <c r="S114" i="1" s="1"/>
  <c r="I90" i="1"/>
  <c r="K90" i="1" s="1"/>
  <c r="M90" i="1" s="1"/>
  <c r="O90" i="1" s="1"/>
  <c r="Q90" i="1" s="1"/>
  <c r="S90" i="1" s="1"/>
  <c r="G89" i="1"/>
  <c r="I89" i="1" s="1"/>
  <c r="K89" i="1" s="1"/>
  <c r="M89" i="1" s="1"/>
  <c r="O89" i="1" s="1"/>
  <c r="Q89" i="1" s="1"/>
  <c r="S89" i="1" s="1"/>
  <c r="I12" i="1"/>
  <c r="K12" i="1" s="1"/>
  <c r="M12" i="1" s="1"/>
  <c r="O12" i="1" s="1"/>
  <c r="Q12" i="1" s="1"/>
  <c r="S12" i="1" s="1"/>
  <c r="O52" i="1"/>
  <c r="Q52" i="1" s="1"/>
  <c r="S52" i="1" s="1"/>
  <c r="G9" i="1" l="1"/>
  <c r="I9" i="1" s="1"/>
  <c r="K9" i="1" s="1"/>
  <c r="M9" i="1" s="1"/>
  <c r="O9" i="1" s="1"/>
  <c r="Q9" i="1" s="1"/>
  <c r="S9" i="1" s="1"/>
</calcChain>
</file>

<file path=xl/sharedStrings.xml><?xml version="1.0" encoding="utf-8"?>
<sst xmlns="http://schemas.openxmlformats.org/spreadsheetml/2006/main" count="994" uniqueCount="368">
  <si>
    <t>Odbor školství, mládeže, tělovýchovy a sportu</t>
  </si>
  <si>
    <t>KAPITOLA 917 04 - TRANSFERY</t>
  </si>
  <si>
    <t>tis.Kč</t>
  </si>
  <si>
    <t>uk.</t>
  </si>
  <si>
    <t>č.a.</t>
  </si>
  <si>
    <t>§</t>
  </si>
  <si>
    <t>pol.</t>
  </si>
  <si>
    <t>91704 - T R A N S F E R Y</t>
  </si>
  <si>
    <t>SR 2017</t>
  </si>
  <si>
    <t>RO č. 1/17</t>
  </si>
  <si>
    <t>UR 2017</t>
  </si>
  <si>
    <t>RO č. 27/17</t>
  </si>
  <si>
    <t>RO č. 59, ZR 48/17</t>
  </si>
  <si>
    <t>ZR 67,68,90/17+ VS</t>
  </si>
  <si>
    <t>ZR č. 99,101,120/17</t>
  </si>
  <si>
    <t>SU</t>
  </si>
  <si>
    <t>x</t>
  </si>
  <si>
    <t>Výdajový limit resortu v kapitole</t>
  </si>
  <si>
    <t>Finanční vypořádání dotací za rok 2016</t>
  </si>
  <si>
    <t>00000 33064</t>
  </si>
  <si>
    <t xml:space="preserve">odvod do SR  nedočerpané dotace 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</si>
  <si>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</si>
  <si>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</si>
  <si>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</si>
  <si>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</si>
  <si>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</si>
  <si>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</si>
  <si>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</si>
  <si>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>neinvestiční transfery spolkům</t>
  </si>
  <si>
    <t xml:space="preserve">SU </t>
  </si>
  <si>
    <t>0480480</t>
  </si>
  <si>
    <t>2330</t>
  </si>
  <si>
    <t>DDM Větrník, Liberec,  p.o. - Realizace okresních kol soutěží v okrese Liberec a krajských kol soutěží</t>
  </si>
  <si>
    <t>0480481</t>
  </si>
  <si>
    <t>4476</t>
  </si>
  <si>
    <t>DDM Libertin, Česká Lípa, Škroupovo nám. 138, p.o. - Realizace okresních kol soutěží v okrese Česká Lípa</t>
  </si>
  <si>
    <t>0480482</t>
  </si>
  <si>
    <t>3454</t>
  </si>
  <si>
    <t>DDM Vikýř, Jablonec n/N, Podhorská 49, p.o. - Realizace okresních kol soutěží v okrese Jablonec n/N</t>
  </si>
  <si>
    <t>0480483</t>
  </si>
  <si>
    <t>5443</t>
  </si>
  <si>
    <t>ZŠ Dr.F.L.Riegra Semily, p.o. - Realizace okresních kol soutěží v okrese Semily</t>
  </si>
  <si>
    <t>0480484</t>
  </si>
  <si>
    <t>Jednota českých matematiků a fyziků, pobočný spolek Liberec - Ústřední kolo Matematické olympiády 2017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</si>
  <si>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</si>
  <si>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</si>
  <si>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</si>
  <si>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</si>
  <si>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</si>
  <si>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</si>
  <si>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</si>
  <si>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</si>
  <si>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</si>
  <si>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</si>
  <si>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</si>
  <si>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</si>
  <si>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</si>
  <si>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</si>
  <si>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0480465</t>
  </si>
  <si>
    <t>Asociace pro mládež, vědu a techniku AMAVET, z.s. , Starochodovská 1360/78, Praha 4, 14900 - Festival vědy a techniky pro děti a mládež</t>
  </si>
  <si>
    <t>0480466</t>
  </si>
  <si>
    <t>Veletrh dětské knihy - Sdružení pro veletrhy dětské knihy</t>
  </si>
  <si>
    <t>ostatní neinvestiční transfery neziskovým a podobným organizacím</t>
  </si>
  <si>
    <t>0480467</t>
  </si>
  <si>
    <t>Sdružení pro rozvoj Libereckého kraje - NFV</t>
  </si>
  <si>
    <t>neinvestiční půjčené prostředky spolkům</t>
  </si>
  <si>
    <t>0480489</t>
  </si>
  <si>
    <t>Program "Naplňování Koncepce podpory mládeže na krajské úrovni"</t>
  </si>
  <si>
    <t>ÚZ 00000</t>
  </si>
  <si>
    <t>ostatní neinvestiční transfery neziskovým a podobným organ.</t>
  </si>
  <si>
    <t>ÚZ 33064</t>
  </si>
  <si>
    <t>0480500</t>
  </si>
  <si>
    <t>3455</t>
  </si>
  <si>
    <t>ZUŠ, Jablonec n/N, Podhorská 47, p.o. - Akademie umění a kultury pro seniory Libereckého kraje</t>
  </si>
  <si>
    <t>0480501</t>
  </si>
  <si>
    <t>Sdružení pro rozvoj Libereckého kraje, z.s., Liberec - Pakt zaměstananosti</t>
  </si>
  <si>
    <t>Podpora obcí při změně zřizovatelských funkcí</t>
  </si>
  <si>
    <t>0480088</t>
  </si>
  <si>
    <t>Systémová podpora vzdělávání žáků ve speciálních ZŠ</t>
  </si>
  <si>
    <t>0480487</t>
  </si>
  <si>
    <t>2329</t>
  </si>
  <si>
    <t>ZŠ praktická a ZŠ speciální, Jablonné v Podještědí, p.o. -Systémová podpora vzdělávání žáků zařazených do vzdělávacího programu ZŠ speciální</t>
  </si>
  <si>
    <t>0480488</t>
  </si>
  <si>
    <t>5492</t>
  </si>
  <si>
    <t>ZŠ Turnov, Zborovská 519 p.o. -Systémová podpora vzdělávání žáků zařazených do vzdělávacího programu ZŠ speciální</t>
  </si>
  <si>
    <t>0480186</t>
  </si>
  <si>
    <t>ZŠ praktická a ZŠ speciální, Jablonné v Podještědí, p.o. - Zajištění stab.podm.pro vzdělávání žáků ZŠ spec. a ZŠ prakt.</t>
  </si>
  <si>
    <t>0480188</t>
  </si>
  <si>
    <t>ZŠ Turnov, Zborovská 519, p.o. - Zajištění stab.podm.pro vzdělávání žáků ZŠ spec. a ZŠ prakt.</t>
  </si>
  <si>
    <t>0480309</t>
  </si>
  <si>
    <t>2494</t>
  </si>
  <si>
    <t>ZŠ Nové Město pod Smrkem - Zajištění stab.podm.pro vzdělávání žáků ZŠ spec. a ZŠ prakt.</t>
  </si>
  <si>
    <t>sport v regionu</t>
  </si>
  <si>
    <t>Významné sportovní areály</t>
  </si>
  <si>
    <t>0480497</t>
  </si>
  <si>
    <t>JIZERSKÁ, o.p.s. , Bedřichov - JIZERSKÁ MAGISTRÁLA 2016/2017</t>
  </si>
  <si>
    <t>neinvestiční transf.obecně prospěšným společnostem</t>
  </si>
  <si>
    <t>0480498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</si>
  <si>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</si>
  <si>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</si>
  <si>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</si>
  <si>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0480499</t>
  </si>
  <si>
    <t>4104</t>
  </si>
  <si>
    <t>SVAZEK OBCÍ NOVOBORSKA, Nový Bor - Úprava a údržba Lužickohorské magistrály</t>
  </si>
  <si>
    <t>0480136</t>
  </si>
  <si>
    <t>0480137</t>
  </si>
  <si>
    <t>0480142</t>
  </si>
  <si>
    <t>0480193</t>
  </si>
  <si>
    <t>5004</t>
  </si>
  <si>
    <t>Město Jilemnice, Masarykova nám. 82, Jilemnice - Všesportovní a volnočasový areál Hraběnka</t>
  </si>
  <si>
    <t>investiční transfery obcím</t>
  </si>
  <si>
    <t>0480479</t>
  </si>
  <si>
    <t>3009</t>
  </si>
  <si>
    <t>Obec Bedřichov, Bedřichov 218 - Zasněžování běžeckých stop - Bedřichov stadion</t>
  </si>
  <si>
    <t>Sportovně společenské aktivity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</si>
  <si>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</si>
  <si>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</si>
  <si>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</si>
  <si>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</si>
  <si>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</si>
  <si>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</si>
  <si>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</si>
  <si>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Podpora sportu</t>
  </si>
  <si>
    <t>0480468</t>
  </si>
  <si>
    <t xml:space="preserve">SKI KLUB JIZERSKÁ PADESÁTKA z.s., IČ: 41324471 - Jizerská padesátka </t>
  </si>
  <si>
    <t>0480469</t>
  </si>
  <si>
    <t xml:space="preserve">Český atletický svaz, Praha, IČ: 00539244 - Mezinárodní atletický mítink "Jablonecká hala"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</si>
  <si>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</si>
  <si>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</si>
  <si>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</si>
  <si>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</si>
  <si>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0480472</t>
  </si>
  <si>
    <t>Nerozepsaná rezerva sport a tělovýchova</t>
  </si>
  <si>
    <t>0480490</t>
  </si>
  <si>
    <t>Liberecká sportovní a tělovýchovná organizace, z.s., Liberec, Jablonecká 88/18 - Činnost servisního centra sportu při LB-STO z.s.</t>
  </si>
  <si>
    <t>0480491</t>
  </si>
  <si>
    <t>Okresní organizace České unie sportu Jablonec nad Nisou, z.s., E.Floriánové 2834/9- Zabezpečení činnosti servisního centra sportu České unie sportu okres Jablonec nad Nisou</t>
  </si>
  <si>
    <t>0480492</t>
  </si>
  <si>
    <t>Sportovní unie Českolipska, z.s.,Česká Lípa, Žižkova 231 - Podpora činnosti servisního centra sportu ČUS při Sportovní unii Českolipska, z.s.</t>
  </si>
  <si>
    <t>0480493</t>
  </si>
  <si>
    <t>Okresní sportovní a tělovýchovné sdružení Semily, z.s. , 3. května 327 - Podpora činnosti Servisního centra ČUS při Okresním sportovním a tělovýchovném sdružení Semily,z.s.</t>
  </si>
  <si>
    <t>0480494</t>
  </si>
  <si>
    <t>Krajská organizace ČUS Libereckého kraje, Liberec, Jablonecká 88/18 - Činnost servisního centra sportu při KO ČUS LK</t>
  </si>
  <si>
    <t>0480495</t>
  </si>
  <si>
    <t>TJ Staré Splavy, z.s., Jarmilina stezka 256, Doksy-Staré Splavy - Mezinárodní ten.turnaj žen Macha Lake Satellite 2017</t>
  </si>
  <si>
    <t>0480496</t>
  </si>
  <si>
    <t>SH ČMS - Sbor dobrovolných hasičů Liberec-Sever, Liberec, Ostašovská 110 - Účast na Světových hasičských a policejních hrách a Americas Finest City Half Marathon</t>
  </si>
  <si>
    <t>0480485</t>
  </si>
  <si>
    <t>TJ LIAZ Jablonec n/N, z.s. - Jablonecká hala 2017</t>
  </si>
  <si>
    <t>0480348</t>
  </si>
  <si>
    <t>Autodrom Promotion s.r.o., Praha 8, Lindnerova 998 - Rally Bohemia 2016</t>
  </si>
  <si>
    <t>neinvestiční transfery nefinan.podnikatelským subjektům-p.o.</t>
  </si>
  <si>
    <t>0480412</t>
  </si>
  <si>
    <t>LIBERECKÝ KRAJSKÝ FOTBALOVÝ SVAZ, Liberec - Činnost Libereckého krajského fotbalového svazu</t>
  </si>
  <si>
    <t>0480413</t>
  </si>
  <si>
    <t>Okresní organizace České unie sportu Jablonec nad Nisou, z.s.- Zabezpečení činnosti servisního centra sportu České unie sportu okres Jablonec nad Nisou</t>
  </si>
  <si>
    <t>0480415</t>
  </si>
  <si>
    <t>Liberecká sportovní a tělovýchovná organizace, z.s., Liberec- Činnost servisního centra sportu při LB-STo z.s. v r. 2016</t>
  </si>
  <si>
    <t>0480417</t>
  </si>
  <si>
    <t>Česká florbalová unie o.s., Praha- Podpora rozvoje florbalu Liberecký kraj</t>
  </si>
  <si>
    <t>0480342</t>
  </si>
  <si>
    <t>AC SYNER Turnov - Memoriál Ludvíka Daňka 2016</t>
  </si>
  <si>
    <t>0480351</t>
  </si>
  <si>
    <t>Krajská rada Asociace školních sportovních klubů ČR LK, Liberec, Jablonecká 88/18 - Krajská liga škol 2016</t>
  </si>
  <si>
    <t>0480352</t>
  </si>
  <si>
    <t>PAKLI SPORT KLUB, Jablonné v Podještědí, Zdislavy z Lemberka 437 - 17. International MTB marathon Malevil Cup 2016</t>
  </si>
  <si>
    <t>0480442</t>
  </si>
  <si>
    <t>Singltrek pod Smrkem, Hejnice- Údržba stezek Singltreku pod Smrkem</t>
  </si>
  <si>
    <t>0480443</t>
  </si>
  <si>
    <t>Šerm Liberec, z.s.- Babylon Cup 2016</t>
  </si>
  <si>
    <t>0480445</t>
  </si>
  <si>
    <t>TERRA SPORT, s. r. o., Liberec II-Nové Město- ČT AUTHOR CUP</t>
  </si>
  <si>
    <t>neinvestiční transfery nefinan.podnikat.subjektům-p.o.</t>
  </si>
  <si>
    <t>0480446</t>
  </si>
  <si>
    <t>Český svaz ledního hokeje, z.s., Praha 9-Libeň- Výchova talentované mládeže (VTM) 2016 - v rámci Libereckého kraje</t>
  </si>
  <si>
    <t>0480448</t>
  </si>
  <si>
    <t>KRAJSKÁ ORGANIZACE ČUS LIBERECKÉHO KRAJE, Liberec- Podpora činnosti KO ČUS LK v r. 2016</t>
  </si>
  <si>
    <t>0480478</t>
  </si>
  <si>
    <t>VK DUKLA LIBEREC s.r.o., Liberec 3, Husitská 528/28 - Liga mistrů - pronájem akreditované haly</t>
  </si>
  <si>
    <t>neinvestiční transfery nefinančním podnikat.subjektům-p.o.</t>
  </si>
  <si>
    <t>0480385</t>
  </si>
  <si>
    <t>Mgr. Ilona Šulcová TaPŠ ILMA, Turnov - Czech Dance Championship 2016</t>
  </si>
  <si>
    <t/>
  </si>
  <si>
    <t>neinvestiční transfery nefinan.podnikatelským subjektům-f.o.</t>
  </si>
  <si>
    <t>0480386</t>
  </si>
  <si>
    <t>Sportovní akademie Luďka Zelenky, z.s., Český Dub- Fotbalový kemp Luďka Zelenky 2016</t>
  </si>
  <si>
    <t>0480388</t>
  </si>
  <si>
    <t>Mgr. Ilona Šulcová TaPŠ ILMA, Turnov - WADF 2016 World Dance Championship</t>
  </si>
  <si>
    <t>0480392</t>
  </si>
  <si>
    <t>TĚLOVÝCHOVNÁ JEDNOTA DOKSY- EURO HRY DOKSY 2016</t>
  </si>
  <si>
    <t>0480393</t>
  </si>
  <si>
    <t>Czech Gravity Sports Association o.s., Praha- KOZÁKOV CHALLENGE 2016</t>
  </si>
  <si>
    <t>0480394</t>
  </si>
  <si>
    <t>Gymnastika Liberec z.s.- Gymlib - Pohár olympijských nadějí - OHC LIBEREC 2016</t>
  </si>
  <si>
    <t>0480395</t>
  </si>
  <si>
    <t>ČLTK BIŽUTERIE Jablonec nad Nisou- Mezinárodní tenisové turnaje v Jablonci n.N.</t>
  </si>
  <si>
    <t>0480396</t>
  </si>
  <si>
    <t>AFEU, z.s., Český Dub- Zelencup Junior 2016</t>
  </si>
  <si>
    <t>0480397</t>
  </si>
  <si>
    <t>AFEU, z.s., Český Dub- ZELENCUP 2016</t>
  </si>
  <si>
    <t>0480399</t>
  </si>
  <si>
    <t>4704</t>
  </si>
  <si>
    <t>Sport Česká Lípa, příspěvková organizace- Českolipský City Cross Run 2016</t>
  </si>
  <si>
    <t>0480400</t>
  </si>
  <si>
    <t>Tělovýchovná jednota Turnov, o.s.- Mapové, technické, materiální a personální zajištění Pěkných prázdnin s orientačním během v Českém ráji - 25. ročník</t>
  </si>
  <si>
    <t>0480402</t>
  </si>
  <si>
    <t>TJ VK DUKLA LIBEREC z.s.- Krajské centrum mládeže pro Liberecký kraj - volejbal chlapci a dívky</t>
  </si>
  <si>
    <t>0480406</t>
  </si>
  <si>
    <t>Trampolíny Liberec, z.s.- Mezinárodní závod přátelství ve skocích na trampolíně</t>
  </si>
  <si>
    <t>0480409</t>
  </si>
  <si>
    <t>Outdoor Challege Liberec, z. s.- Auto Enge Triatlon Hrádek nad Nisou 2016</t>
  </si>
  <si>
    <t>0480410</t>
  </si>
  <si>
    <t>Tělovýchovná jednota Bílí Tygři Liberec, z.s.- Tygří den před Libereckou radnicí</t>
  </si>
  <si>
    <t>0480354</t>
  </si>
  <si>
    <t>Démoni Česká Lípa- Činnost sportovního klubu Démoni Česká Lípa</t>
  </si>
  <si>
    <t>0480355</t>
  </si>
  <si>
    <t>1. Novoborský šachový klub, z.s., Nový Bor- Reprezentace, trénink, zajištění</t>
  </si>
  <si>
    <t>0480358</t>
  </si>
  <si>
    <t>SKP KORNSPITZ Jablonec z.s.- Podpora činnosti SKP Kornspitz Jablonec</t>
  </si>
  <si>
    <t>0480359</t>
  </si>
  <si>
    <t>TJ DUKLA Liberec, z.s. - Podpora činnosti TJ Dukla Liberec, z.s.</t>
  </si>
  <si>
    <t>0480360</t>
  </si>
  <si>
    <t>FK Jablonec, z.s.- Podpora činnosti sportovního klubu</t>
  </si>
  <si>
    <t>0480361</t>
  </si>
  <si>
    <t>VK Dukla Liberec - Podpora volejbalového klubu Dukla Liberec</t>
  </si>
  <si>
    <t>0480362</t>
  </si>
  <si>
    <t>AQUA KLUB Liberec- Celoroční činnost sportovního klubu Aqua Liberec</t>
  </si>
  <si>
    <t>0480363</t>
  </si>
  <si>
    <t>Basketbalový klub Kondoři Liberec- Zlepšení podmínek pro sportovní přípravu a rozvoj BK Kondoři Liberec</t>
  </si>
  <si>
    <t>0480364</t>
  </si>
  <si>
    <t>Tělovýchovná jednota BÍLÍ TYGŘI LIBEREC, z.s.- Podpora činnosti sportovního klubu</t>
  </si>
  <si>
    <t>0480365</t>
  </si>
  <si>
    <t>KARATE SPORT RELAX z.s., Česká Lípa - KARATE SPORT RELAX z.s. - klub reprezentující Liberecký kraj</t>
  </si>
  <si>
    <t>0480366</t>
  </si>
  <si>
    <t>FC Slovan Liberec - mládež- Podpora činnosti Akademie mládeže ve sportovním klubu</t>
  </si>
  <si>
    <t>0480368</t>
  </si>
  <si>
    <t xml:space="preserve">ŠK ZIKUDATurnov, z.s.- Sportovní soutěžní a treninková činnost šachového klubu </t>
  </si>
  <si>
    <t>0480371</t>
  </si>
  <si>
    <t>TJ LIAZ Jablonec n/N, o.s.- Celoroční činnost atletického oddílu LIAZ Jablonec vedoucí k úspěšné reprezentaci</t>
  </si>
  <si>
    <t>0480374</t>
  </si>
  <si>
    <t>Floorball Club Česká Lípa z.s.- Činnost Floorball Clubu Česká Lípa</t>
  </si>
  <si>
    <t>0480375</t>
  </si>
  <si>
    <t>Sportovní středisko - plavecký klub Česká Lípa- Pravidelná činnost PK Česká Lípa</t>
  </si>
  <si>
    <t>0480376</t>
  </si>
  <si>
    <t>DRACI FBC LIBEREC- Sportovní činnost FBC Liberec 2016</t>
  </si>
  <si>
    <t>0480377</t>
  </si>
  <si>
    <t>AC Turnov, z.s.- AC Turnov, z.s.</t>
  </si>
  <si>
    <t>0480380</t>
  </si>
  <si>
    <t>Lyžařský sportovní klub Lomnice nad Popelkou- LSK Lomnice nad Popelkou</t>
  </si>
  <si>
    <t>0480382</t>
  </si>
  <si>
    <t>AC Slovan Liberec, z. s.- Podpora vrcholové a výkonnostní atletiky v Liberci v roce 2016</t>
  </si>
  <si>
    <t>0480286</t>
  </si>
  <si>
    <t>Tenisový klub Frýdlant o.s. - Celoroční činnost mládeže Tenisového klubu Frýdlant</t>
  </si>
  <si>
    <t>3419</t>
  </si>
  <si>
    <t>5222</t>
  </si>
  <si>
    <t>0480502</t>
  </si>
  <si>
    <t>Kluby reprezentující Liberecký kraj - sport</t>
  </si>
  <si>
    <t>investiční transfery spolkům</t>
  </si>
  <si>
    <t>investiční transfery nefinančním podnikat.subjektům-p.o.</t>
  </si>
  <si>
    <t>0480503</t>
  </si>
  <si>
    <t>Podpora investičních projektů - sport</t>
  </si>
  <si>
    <t xml:space="preserve">Změna rozpočtu - rozpočtové opatření č. 189/17   </t>
  </si>
  <si>
    <t>Příloha č.1 - tab.část k ZR-RO č. 189/17</t>
  </si>
  <si>
    <t>ZR - RO č. 189/17</t>
  </si>
  <si>
    <t>ZR 189/17</t>
  </si>
  <si>
    <t>0480577</t>
  </si>
  <si>
    <t>0480578</t>
  </si>
  <si>
    <t>0480579</t>
  </si>
  <si>
    <t>0480580</t>
  </si>
  <si>
    <t>0480581</t>
  </si>
  <si>
    <t>0480582</t>
  </si>
  <si>
    <t>0480583</t>
  </si>
  <si>
    <t>0480584</t>
  </si>
  <si>
    <t>0480585</t>
  </si>
  <si>
    <t>0480586</t>
  </si>
  <si>
    <t>0480587</t>
  </si>
  <si>
    <t>0480588</t>
  </si>
  <si>
    <t>Zš a Mš Mírová 81, Mimoň, p.o.-Systém.podpora vzdělávání žáků zařazených do vzděl. progr. ZŠ  speciální</t>
  </si>
  <si>
    <t>Zš praktická, Nový Bor, náměstí Míru 104, okr. Č. Lípa, p.o.-Systém.podpora vzdělávání žáků zařazených do vzděl. progr. ZŠ  speciální</t>
  </si>
  <si>
    <t>Zš, Praktická škola a Mš, Č. Lípa, Moskevská 679, p.o.-Systém.podpora vzdělávání žáků zařazených do vzděl. progr. ZŠ  speciální</t>
  </si>
  <si>
    <t>Zš a Mš, Raspenava, okr.Liberec - p.o.-Systém.podpora vzdělávání žáků zařazených do vzděl. progr. ZŠ  speciální</t>
  </si>
  <si>
    <t>Zš a Mš, Hrádek n/N  - Loučná, p.o.-Systém.podpora vzdělávání žáků zařazených do vzděl. progr. ZŠ  speciální</t>
  </si>
  <si>
    <t>Zš, Liberec, Orlí 140/7, p.o.-Systém.podpora vzdělávání žáků zařazených do vzděl. progr. ZŠ  speciální</t>
  </si>
  <si>
    <t>Zš spec. a mš spec. Jilemnice-Systém.podpora vzdělávání žáků zařazených do vzděl. progr. ZŠ  speciální</t>
  </si>
  <si>
    <t>4467</t>
  </si>
  <si>
    <t>4478</t>
  </si>
  <si>
    <t>4479</t>
  </si>
  <si>
    <t>Zš Český Dub, Komenského 46, okr.Liberec, p.o.-Systém.podpora vzdělávání žáků zařazených do vzděl. progr. ZŠ  speciální</t>
  </si>
  <si>
    <t>2452</t>
  </si>
  <si>
    <t>2497</t>
  </si>
  <si>
    <t>Zš praktická a Zš spec., Husova 784, Frýdlant, okr. Liberec-Systém.podpora vzdělávání žáků zařazených do vzděl. progr. ZŠ  speciální</t>
  </si>
  <si>
    <t>2314</t>
  </si>
  <si>
    <t>2302</t>
  </si>
  <si>
    <t>2310</t>
  </si>
  <si>
    <t>Zš, Rokytnice nad Jizerou 172, p.o.-Systém.podpora vzdělávání žáků zařazených do vzděl. progr. ZŠ  speciální</t>
  </si>
  <si>
    <t>5479</t>
  </si>
  <si>
    <t>5424</t>
  </si>
  <si>
    <t>Mš a Zš Sluníčko Turnov, Kosmonautů 1641, p.o.-Systém.podpora vzdělávání žáků zařazených do vzděl. progr. ZŠ  speciální</t>
  </si>
  <si>
    <t>5490</t>
  </si>
  <si>
    <t>Zš a Zš spec.Lomnice n/P, p.o.-Systém.podpora vzdělávání žáků zařazených do vzděl. progr. ZŠ  speciální</t>
  </si>
  <si>
    <t>5491</t>
  </si>
  <si>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</si>
  <si>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</si>
  <si>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</si>
  <si>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</si>
  <si>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</si>
  <si>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</si>
  <si>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</si>
  <si>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</si>
  <si>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</si>
  <si>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</si>
  <si>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</si>
  <si>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</si>
  <si>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</si>
  <si>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</si>
  <si>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</si>
  <si>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</si>
  <si>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</si>
  <si>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</si>
  <si>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</si>
  <si>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</si>
  <si>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</si>
  <si>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</si>
  <si>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</si>
  <si>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</si>
  <si>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</si>
  <si>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</si>
  <si>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</si>
  <si>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st.fondů)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</si>
  <si>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</si>
  <si>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</si>
  <si>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</si>
  <si>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</si>
  <si>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</si>
  <si>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</si>
  <si>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</si>
  <si>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</si>
  <si>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</si>
  <si>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</si>
  <si>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</si>
  <si>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</si>
  <si>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Úvěr</t>
  </si>
  <si>
    <t>4.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</si>
  <si>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</si>
  <si>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</si>
  <si>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</si>
  <si>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</si>
  <si>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</si>
  <si>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</si>
  <si>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</si>
  <si>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</si>
  <si>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</si>
  <si>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</si>
  <si>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</si>
  <si>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</si>
  <si>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</si>
  <si>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</si>
  <si>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</si>
  <si>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</si>
  <si>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</si>
  <si>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</si>
  <si>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</si>
  <si>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</si>
  <si>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</si>
  <si>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</si>
  <si>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</si>
  <si>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</si>
  <si>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ZR-RO č. 189/17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</si>
</sst>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_ ;\-#,##0.000\ "/>
    <numFmt numFmtId="166" formatCode="#,##0.0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8"/>
      <color theme="9" tint="-0.499984740745262"/>
      <name val="Arial"/>
      <family val="2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B0F0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color theme="3"/>
      <name val="Arial"/>
      <family val="2"/>
      <charset val="238"/>
    </font>
    <font>
      <b/>
      <sz val="10"/>
      <color theme="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5">
    <xf numFmtId="0" fontId="0" fillId="0" borderId="0" xfId="0"/>
    <xf numFmtId="0" fontId="1" fillId="2" borderId="0" xfId="1" applyFill="1"/>
    <xf numFmtId="0" fontId="2" fillId="2" borderId="0" xfId="1" applyFont="1" applyFill="1"/>
    <xf numFmtId="0" fontId="3" fillId="2" borderId="0" xfId="2" applyFill="1"/>
    <xf numFmtId="0" fontId="1" fillId="2" borderId="0" xfId="3" applyFill="1"/>
    <xf numFmtId="0" fontId="6" fillId="2" borderId="0" xfId="4" applyFont="1" applyFill="1" applyBorder="1" applyAlignment="1">
      <alignment horizontal="center"/>
    </xf>
    <xf numFmtId="49" fontId="6" fillId="2" borderId="0" xfId="4" applyNumberFormat="1" applyFont="1" applyFill="1" applyBorder="1" applyAlignment="1">
      <alignment horizontal="center"/>
    </xf>
    <xf numFmtId="0" fontId="2" fillId="2" borderId="0" xfId="4" applyFont="1" applyFill="1" applyBorder="1" applyAlignment="1">
      <alignment horizontal="center"/>
    </xf>
    <xf numFmtId="0" fontId="5" fillId="2" borderId="0" xfId="4" applyFont="1" applyFill="1" applyBorder="1"/>
    <xf numFmtId="4" fontId="2" fillId="2" borderId="0" xfId="4" applyNumberFormat="1" applyFont="1" applyFill="1" applyBorder="1"/>
    <xf numFmtId="164" fontId="2" fillId="2" borderId="0" xfId="4" applyNumberFormat="1" applyFont="1" applyFill="1" applyBorder="1"/>
    <xf numFmtId="0" fontId="1" fillId="2" borderId="0" xfId="1" applyFill="1" applyBorder="1"/>
    <xf numFmtId="0" fontId="2" fillId="2" borderId="0" xfId="1" applyFont="1" applyFill="1" applyBorder="1"/>
    <xf numFmtId="0" fontId="1" fillId="2" borderId="0" xfId="4" applyFill="1"/>
    <xf numFmtId="4" fontId="1" fillId="2" borderId="0" xfId="4" applyNumberFormat="1" applyFill="1"/>
    <xf numFmtId="0" fontId="6" fillId="2" borderId="0" xfId="4" applyFont="1" applyFill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0" fontId="9" fillId="2" borderId="2" xfId="5" applyFont="1" applyFill="1" applyBorder="1" applyAlignment="1">
      <alignment horizontal="center" vertical="center"/>
    </xf>
    <xf numFmtId="0" fontId="6" fillId="2" borderId="4" xfId="6" applyFont="1" applyFill="1" applyBorder="1" applyAlignment="1">
      <alignment horizontal="center" vertical="center"/>
    </xf>
    <xf numFmtId="0" fontId="6" fillId="2" borderId="4" xfId="6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left" vertical="center"/>
    </xf>
    <xf numFmtId="164" fontId="7" fillId="2" borderId="5" xfId="4" applyNumberFormat="1" applyFont="1" applyFill="1" applyBorder="1" applyAlignment="1"/>
    <xf numFmtId="164" fontId="7" fillId="2" borderId="5" xfId="1" applyNumberFormat="1" applyFont="1" applyFill="1" applyBorder="1" applyAlignment="1"/>
    <xf numFmtId="164" fontId="6" fillId="2" borderId="5" xfId="1" applyNumberFormat="1" applyFont="1" applyFill="1" applyBorder="1" applyAlignment="1"/>
    <xf numFmtId="164" fontId="6" fillId="2" borderId="4" xfId="1" applyNumberFormat="1" applyFont="1" applyFill="1" applyBorder="1"/>
    <xf numFmtId="0" fontId="6" fillId="2" borderId="6" xfId="7" applyFont="1" applyFill="1" applyBorder="1" applyAlignment="1">
      <alignment horizontal="center" vertical="center"/>
    </xf>
    <xf numFmtId="0" fontId="9" fillId="2" borderId="7" xfId="6" applyFont="1" applyFill="1" applyBorder="1" applyAlignment="1">
      <alignment horizontal="center" vertical="center"/>
    </xf>
    <xf numFmtId="0" fontId="6" fillId="2" borderId="8" xfId="6" applyFont="1" applyFill="1" applyBorder="1" applyAlignment="1">
      <alignment horizontal="left" vertical="center"/>
    </xf>
    <xf numFmtId="164" fontId="7" fillId="2" borderId="9" xfId="7" applyNumberFormat="1" applyFont="1" applyFill="1" applyBorder="1" applyAlignment="1"/>
    <xf numFmtId="164" fontId="7" fillId="2" borderId="9" xfId="4" applyNumberFormat="1" applyFont="1" applyFill="1" applyBorder="1" applyAlignment="1"/>
    <xf numFmtId="164" fontId="7" fillId="2" borderId="9" xfId="1" applyNumberFormat="1" applyFont="1" applyFill="1" applyBorder="1" applyAlignment="1"/>
    <xf numFmtId="164" fontId="6" fillId="2" borderId="9" xfId="1" applyNumberFormat="1" applyFont="1" applyFill="1" applyBorder="1" applyAlignment="1"/>
    <xf numFmtId="164" fontId="6" fillId="2" borderId="10" xfId="1" applyNumberFormat="1" applyFont="1" applyFill="1" applyBorder="1"/>
    <xf numFmtId="0" fontId="2" fillId="2" borderId="11" xfId="7" applyFont="1" applyFill="1" applyBorder="1" applyAlignment="1">
      <alignment horizontal="center" vertical="center"/>
    </xf>
    <xf numFmtId="0" fontId="2" fillId="2" borderId="14" xfId="7" applyFont="1" applyFill="1" applyBorder="1" applyAlignment="1">
      <alignment horizontal="center" vertical="center"/>
    </xf>
    <xf numFmtId="0" fontId="2" fillId="2" borderId="12" xfId="7" applyFont="1" applyFill="1" applyBorder="1" applyAlignment="1">
      <alignment vertical="center"/>
    </xf>
    <xf numFmtId="164" fontId="10" fillId="2" borderId="15" xfId="7" applyNumberFormat="1" applyFont="1" applyFill="1" applyBorder="1" applyAlignment="1"/>
    <xf numFmtId="164" fontId="7" fillId="2" borderId="15" xfId="4" applyNumberFormat="1" applyFont="1" applyFill="1" applyBorder="1" applyAlignment="1"/>
    <xf numFmtId="164" fontId="7" fillId="2" borderId="15" xfId="1" applyNumberFormat="1" applyFont="1" applyFill="1" applyBorder="1" applyAlignment="1"/>
    <xf numFmtId="164" fontId="10" fillId="2" borderId="15" xfId="1" applyNumberFormat="1" applyFont="1" applyFill="1" applyBorder="1" applyAlignment="1"/>
    <xf numFmtId="164" fontId="2" fillId="2" borderId="16" xfId="1" applyNumberFormat="1" applyFont="1" applyFill="1" applyBorder="1"/>
    <xf numFmtId="0" fontId="6" fillId="2" borderId="6" xfId="4" applyFont="1" applyFill="1" applyBorder="1" applyAlignment="1">
      <alignment horizontal="center" vertical="center"/>
    </xf>
    <xf numFmtId="49" fontId="6" fillId="2" borderId="8" xfId="4" applyNumberFormat="1" applyFont="1" applyFill="1" applyBorder="1" applyAlignment="1">
      <alignment horizontal="center" vertical="center"/>
    </xf>
    <xf numFmtId="49" fontId="6" fillId="2" borderId="21" xfId="4" applyNumberFormat="1" applyFont="1" applyFill="1" applyBorder="1" applyAlignment="1">
      <alignment horizontal="center" vertical="center"/>
    </xf>
    <xf numFmtId="0" fontId="6" fillId="2" borderId="7" xfId="4" applyFont="1" applyFill="1" applyBorder="1" applyAlignment="1">
      <alignment horizontal="center" vertical="center"/>
    </xf>
    <xf numFmtId="0" fontId="6" fillId="2" borderId="8" xfId="4" applyFont="1" applyFill="1" applyBorder="1" applyAlignment="1">
      <alignment horizontal="center" vertical="center"/>
    </xf>
    <xf numFmtId="0" fontId="6" fillId="2" borderId="8" xfId="4" applyFont="1" applyFill="1" applyBorder="1" applyAlignment="1">
      <alignment vertical="center" wrapText="1"/>
    </xf>
    <xf numFmtId="164" fontId="7" fillId="2" borderId="10" xfId="4" applyNumberFormat="1" applyFont="1" applyFill="1" applyBorder="1" applyAlignment="1"/>
    <xf numFmtId="164" fontId="7" fillId="2" borderId="10" xfId="1" applyNumberFormat="1" applyFont="1" applyFill="1" applyBorder="1" applyAlignment="1"/>
    <xf numFmtId="164" fontId="6" fillId="2" borderId="10" xfId="1" applyNumberFormat="1" applyFont="1" applyFill="1" applyBorder="1" applyAlignment="1"/>
    <xf numFmtId="0" fontId="10" fillId="2" borderId="22" xfId="4" applyFont="1" applyFill="1" applyBorder="1" applyAlignment="1">
      <alignment horizontal="center" vertical="center"/>
    </xf>
    <xf numFmtId="49" fontId="10" fillId="2" borderId="23" xfId="4" applyNumberFormat="1" applyFont="1" applyFill="1" applyBorder="1" applyAlignment="1">
      <alignment horizontal="center" vertical="center"/>
    </xf>
    <xf numFmtId="49" fontId="10" fillId="2" borderId="24" xfId="4" applyNumberFormat="1" applyFont="1" applyFill="1" applyBorder="1" applyAlignment="1">
      <alignment horizontal="center" vertical="center"/>
    </xf>
    <xf numFmtId="0" fontId="10" fillId="2" borderId="25" xfId="4" applyFont="1" applyFill="1" applyBorder="1" applyAlignment="1">
      <alignment horizontal="center" vertical="center"/>
    </xf>
    <xf numFmtId="0" fontId="2" fillId="2" borderId="23" xfId="4" applyFont="1" applyFill="1" applyBorder="1" applyAlignment="1">
      <alignment horizontal="center" vertical="center"/>
    </xf>
    <xf numFmtId="0" fontId="2" fillId="2" borderId="26" xfId="4" applyFont="1" applyFill="1" applyBorder="1" applyAlignment="1">
      <alignment vertical="center"/>
    </xf>
    <xf numFmtId="164" fontId="10" fillId="2" borderId="27" xfId="4" applyNumberFormat="1" applyFont="1" applyFill="1" applyBorder="1" applyAlignment="1"/>
    <xf numFmtId="164" fontId="10" fillId="2" borderId="27" xfId="1" applyNumberFormat="1" applyFont="1" applyFill="1" applyBorder="1" applyAlignment="1"/>
    <xf numFmtId="164" fontId="2" fillId="2" borderId="27" xfId="1" applyNumberFormat="1" applyFont="1" applyFill="1" applyBorder="1"/>
    <xf numFmtId="0" fontId="6" fillId="2" borderId="28" xfId="4" applyFont="1" applyFill="1" applyBorder="1" applyAlignment="1">
      <alignment horizontal="center" vertical="center"/>
    </xf>
    <xf numFmtId="49" fontId="6" fillId="2" borderId="29" xfId="4" applyNumberFormat="1" applyFont="1" applyFill="1" applyBorder="1" applyAlignment="1">
      <alignment horizontal="center" vertical="center"/>
    </xf>
    <xf numFmtId="49" fontId="6" fillId="2" borderId="30" xfId="4" applyNumberFormat="1" applyFont="1" applyFill="1" applyBorder="1" applyAlignment="1">
      <alignment horizontal="center" vertical="center"/>
    </xf>
    <xf numFmtId="0" fontId="6" fillId="2" borderId="31" xfId="4" applyFont="1" applyFill="1" applyBorder="1" applyAlignment="1">
      <alignment horizontal="center" vertical="center"/>
    </xf>
    <xf numFmtId="0" fontId="6" fillId="2" borderId="29" xfId="4" applyFont="1" applyFill="1" applyBorder="1" applyAlignment="1">
      <alignment horizontal="center" vertical="center"/>
    </xf>
    <xf numFmtId="0" fontId="6" fillId="2" borderId="23" xfId="4" applyFont="1" applyFill="1" applyBorder="1" applyAlignment="1">
      <alignment vertical="center" wrapText="1"/>
    </xf>
    <xf numFmtId="164" fontId="7" fillId="2" borderId="27" xfId="4" applyNumberFormat="1" applyFont="1" applyFill="1" applyBorder="1" applyAlignment="1"/>
    <xf numFmtId="164" fontId="7" fillId="2" borderId="27" xfId="1" applyNumberFormat="1" applyFont="1" applyFill="1" applyBorder="1" applyAlignment="1"/>
    <xf numFmtId="164" fontId="6" fillId="2" borderId="27" xfId="1" applyNumberFormat="1" applyFont="1" applyFill="1" applyBorder="1" applyAlignment="1"/>
    <xf numFmtId="164" fontId="6" fillId="2" borderId="27" xfId="1" applyNumberFormat="1" applyFont="1" applyFill="1" applyBorder="1"/>
    <xf numFmtId="0" fontId="2" fillId="2" borderId="29" xfId="4" applyFont="1" applyFill="1" applyBorder="1" applyAlignment="1">
      <alignment horizontal="center" vertical="center"/>
    </xf>
    <xf numFmtId="0" fontId="2" fillId="2" borderId="29" xfId="4" applyFont="1" applyFill="1" applyBorder="1" applyAlignment="1">
      <alignment vertical="center"/>
    </xf>
    <xf numFmtId="0" fontId="2" fillId="2" borderId="23" xfId="4" applyFont="1" applyFill="1" applyBorder="1" applyAlignment="1">
      <alignment vertical="center"/>
    </xf>
    <xf numFmtId="0" fontId="6" fillId="2" borderId="22" xfId="4" applyFont="1" applyFill="1" applyBorder="1" applyAlignment="1">
      <alignment horizontal="center" vertical="center"/>
    </xf>
    <xf numFmtId="49" fontId="6" fillId="2" borderId="23" xfId="4" applyNumberFormat="1" applyFont="1" applyFill="1" applyBorder="1" applyAlignment="1">
      <alignment horizontal="center" vertical="center"/>
    </xf>
    <xf numFmtId="49" fontId="6" fillId="2" borderId="24" xfId="4" applyNumberFormat="1" applyFont="1" applyFill="1" applyBorder="1" applyAlignment="1">
      <alignment horizontal="center" vertical="center"/>
    </xf>
    <xf numFmtId="0" fontId="6" fillId="2" borderId="25" xfId="4" applyFont="1" applyFill="1" applyBorder="1" applyAlignment="1">
      <alignment horizontal="center"/>
    </xf>
    <xf numFmtId="0" fontId="6" fillId="2" borderId="23" xfId="4" applyFont="1" applyFill="1" applyBorder="1" applyAlignment="1">
      <alignment wrapText="1"/>
    </xf>
    <xf numFmtId="0" fontId="2" fillId="2" borderId="25" xfId="4" applyFont="1" applyFill="1" applyBorder="1" applyAlignment="1">
      <alignment horizontal="center"/>
    </xf>
    <xf numFmtId="0" fontId="2" fillId="2" borderId="23" xfId="4" applyFont="1" applyFill="1" applyBorder="1" applyAlignment="1">
      <alignment wrapText="1"/>
    </xf>
    <xf numFmtId="0" fontId="6" fillId="2" borderId="23" xfId="1" applyFont="1" applyFill="1" applyBorder="1" applyAlignment="1">
      <alignment vertical="center" wrapText="1"/>
    </xf>
    <xf numFmtId="0" fontId="6" fillId="2" borderId="23" xfId="4" applyFont="1" applyFill="1" applyBorder="1" applyAlignment="1">
      <alignment horizontal="center"/>
    </xf>
    <xf numFmtId="0" fontId="2" fillId="2" borderId="23" xfId="4" applyFont="1" applyFill="1" applyBorder="1" applyAlignment="1">
      <alignment horizontal="center"/>
    </xf>
    <xf numFmtId="0" fontId="6" fillId="2" borderId="25" xfId="4" applyFont="1" applyFill="1" applyBorder="1" applyAlignment="1">
      <alignment horizontal="center" vertical="center"/>
    </xf>
    <xf numFmtId="0" fontId="6" fillId="2" borderId="23" xfId="4" applyFont="1" applyFill="1" applyBorder="1" applyAlignment="1">
      <alignment horizontal="center" vertical="center"/>
    </xf>
    <xf numFmtId="0" fontId="6" fillId="2" borderId="29" xfId="4" applyFont="1" applyFill="1" applyBorder="1" applyAlignment="1">
      <alignment vertical="center" wrapText="1"/>
    </xf>
    <xf numFmtId="0" fontId="2" fillId="2" borderId="23" xfId="4" applyFont="1" applyFill="1" applyBorder="1" applyAlignment="1">
      <alignment vertical="center" wrapText="1"/>
    </xf>
    <xf numFmtId="0" fontId="10" fillId="2" borderId="32" xfId="4" applyFont="1" applyFill="1" applyBorder="1" applyAlignment="1">
      <alignment horizontal="center" vertical="center"/>
    </xf>
    <xf numFmtId="49" fontId="10" fillId="2" borderId="33" xfId="4" applyNumberFormat="1" applyFont="1" applyFill="1" applyBorder="1" applyAlignment="1">
      <alignment horizontal="center" vertical="center"/>
    </xf>
    <xf numFmtId="49" fontId="10" fillId="2" borderId="34" xfId="4" applyNumberFormat="1" applyFont="1" applyFill="1" applyBorder="1" applyAlignment="1">
      <alignment horizontal="center" vertical="center"/>
    </xf>
    <xf numFmtId="0" fontId="10" fillId="2" borderId="35" xfId="4" applyFont="1" applyFill="1" applyBorder="1" applyAlignment="1">
      <alignment horizontal="center" vertical="center"/>
    </xf>
    <xf numFmtId="0" fontId="2" fillId="2" borderId="33" xfId="4" applyFont="1" applyFill="1" applyBorder="1" applyAlignment="1">
      <alignment horizontal="center" vertical="center"/>
    </xf>
    <xf numFmtId="0" fontId="2" fillId="2" borderId="33" xfId="4" applyFont="1" applyFill="1" applyBorder="1" applyAlignment="1">
      <alignment vertical="center" wrapText="1"/>
    </xf>
    <xf numFmtId="49" fontId="6" fillId="2" borderId="36" xfId="4" applyNumberFormat="1" applyFont="1" applyFill="1" applyBorder="1" applyAlignment="1">
      <alignment horizontal="center" vertical="center"/>
    </xf>
    <xf numFmtId="0" fontId="6" fillId="2" borderId="32" xfId="4" applyFont="1" applyFill="1" applyBorder="1" applyAlignment="1">
      <alignment horizontal="center" vertical="center"/>
    </xf>
    <xf numFmtId="49" fontId="6" fillId="2" borderId="0" xfId="4" applyNumberFormat="1" applyFont="1" applyFill="1" applyBorder="1" applyAlignment="1">
      <alignment horizontal="center" vertical="center"/>
    </xf>
    <xf numFmtId="0" fontId="2" fillId="2" borderId="33" xfId="4" applyFont="1" applyFill="1" applyBorder="1" applyAlignment="1">
      <alignment vertical="center"/>
    </xf>
    <xf numFmtId="0" fontId="6" fillId="2" borderId="37" xfId="4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wrapText="1"/>
    </xf>
    <xf numFmtId="0" fontId="6" fillId="2" borderId="25" xfId="1" applyFont="1" applyFill="1" applyBorder="1" applyAlignment="1">
      <alignment horizontal="center" wrapText="1"/>
    </xf>
    <xf numFmtId="0" fontId="6" fillId="2" borderId="23" xfId="1" applyFont="1" applyFill="1" applyBorder="1" applyAlignment="1">
      <alignment wrapText="1"/>
    </xf>
    <xf numFmtId="164" fontId="7" fillId="2" borderId="27" xfId="1" applyNumberFormat="1" applyFont="1" applyFill="1" applyBorder="1" applyAlignment="1">
      <alignment wrapText="1"/>
    </xf>
    <xf numFmtId="164" fontId="7" fillId="2" borderId="27" xfId="4" applyNumberFormat="1" applyFont="1" applyFill="1" applyBorder="1" applyAlignment="1">
      <alignment wrapText="1"/>
    </xf>
    <xf numFmtId="0" fontId="2" fillId="2" borderId="38" xfId="4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wrapText="1"/>
    </xf>
    <xf numFmtId="0" fontId="2" fillId="2" borderId="39" xfId="1" applyFont="1" applyFill="1" applyBorder="1" applyAlignment="1">
      <alignment wrapText="1"/>
    </xf>
    <xf numFmtId="0" fontId="2" fillId="2" borderId="39" xfId="1" applyFont="1" applyFill="1" applyBorder="1" applyAlignment="1">
      <alignment horizontal="center" wrapText="1"/>
    </xf>
    <xf numFmtId="0" fontId="2" fillId="2" borderId="40" xfId="1" applyFont="1" applyFill="1" applyBorder="1" applyAlignment="1">
      <alignment horizontal="center" wrapText="1"/>
    </xf>
    <xf numFmtId="164" fontId="10" fillId="2" borderId="27" xfId="1" applyNumberFormat="1" applyFont="1" applyFill="1" applyBorder="1" applyAlignment="1">
      <alignment wrapText="1"/>
    </xf>
    <xf numFmtId="164" fontId="10" fillId="2" borderId="27" xfId="4" applyNumberFormat="1" applyFont="1" applyFill="1" applyBorder="1" applyAlignment="1">
      <alignment wrapText="1"/>
    </xf>
    <xf numFmtId="0" fontId="6" fillId="2" borderId="38" xfId="4" applyFont="1" applyFill="1" applyBorder="1" applyAlignment="1">
      <alignment horizontal="center" vertical="center" wrapText="1"/>
    </xf>
    <xf numFmtId="0" fontId="6" fillId="2" borderId="39" xfId="1" applyFont="1" applyFill="1" applyBorder="1" applyAlignment="1">
      <alignment horizontal="center" wrapText="1"/>
    </xf>
    <xf numFmtId="0" fontId="6" fillId="2" borderId="40" xfId="1" applyFont="1" applyFill="1" applyBorder="1" applyAlignment="1">
      <alignment horizontal="center" wrapText="1"/>
    </xf>
    <xf numFmtId="0" fontId="6" fillId="2" borderId="26" xfId="1" applyFont="1" applyFill="1" applyBorder="1" applyAlignment="1">
      <alignment wrapText="1"/>
    </xf>
    <xf numFmtId="0" fontId="6" fillId="2" borderId="39" xfId="1" applyFont="1" applyFill="1" applyBorder="1" applyAlignment="1">
      <alignment wrapText="1"/>
    </xf>
    <xf numFmtId="0" fontId="2" fillId="2" borderId="26" xfId="4" applyFont="1" applyFill="1" applyBorder="1" applyAlignment="1">
      <alignment horizontal="center" vertical="center"/>
    </xf>
    <xf numFmtId="164" fontId="10" fillId="2" borderId="16" xfId="1" applyNumberFormat="1" applyFont="1" applyFill="1" applyBorder="1" applyAlignment="1">
      <alignment wrapText="1"/>
    </xf>
    <xf numFmtId="164" fontId="10" fillId="2" borderId="16" xfId="4" applyNumberFormat="1" applyFont="1" applyFill="1" applyBorder="1" applyAlignment="1"/>
    <xf numFmtId="164" fontId="10" fillId="2" borderId="16" xfId="1" applyNumberFormat="1" applyFont="1" applyFill="1" applyBorder="1" applyAlignment="1"/>
    <xf numFmtId="164" fontId="10" fillId="2" borderId="16" xfId="4" applyNumberFormat="1" applyFont="1" applyFill="1" applyBorder="1" applyAlignment="1">
      <alignment wrapText="1"/>
    </xf>
    <xf numFmtId="0" fontId="2" fillId="2" borderId="25" xfId="4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/>
    </xf>
    <xf numFmtId="0" fontId="11" fillId="2" borderId="45" xfId="4" applyFont="1" applyFill="1" applyBorder="1" applyAlignment="1">
      <alignment horizontal="center" vertical="center"/>
    </xf>
    <xf numFmtId="0" fontId="11" fillId="2" borderId="2" xfId="4" applyFont="1" applyFill="1" applyBorder="1" applyAlignment="1">
      <alignment horizontal="center" vertical="center"/>
    </xf>
    <xf numFmtId="0" fontId="11" fillId="2" borderId="2" xfId="4" applyFont="1" applyFill="1" applyBorder="1" applyAlignment="1">
      <alignment vertical="center" wrapText="1"/>
    </xf>
    <xf numFmtId="164" fontId="13" fillId="2" borderId="10" xfId="4" applyNumberFormat="1" applyFont="1" applyFill="1" applyBorder="1" applyAlignment="1"/>
    <xf numFmtId="164" fontId="13" fillId="2" borderId="10" xfId="1" applyNumberFormat="1" applyFont="1" applyFill="1" applyBorder="1" applyAlignment="1"/>
    <xf numFmtId="164" fontId="11" fillId="2" borderId="10" xfId="1" applyNumberFormat="1" applyFont="1" applyFill="1" applyBorder="1" applyAlignment="1"/>
    <xf numFmtId="164" fontId="11" fillId="2" borderId="10" xfId="1" applyNumberFormat="1" applyFont="1" applyFill="1" applyBorder="1"/>
    <xf numFmtId="0" fontId="2" fillId="2" borderId="46" xfId="4" applyFont="1" applyFill="1" applyBorder="1" applyAlignment="1">
      <alignment horizontal="center" vertical="center"/>
    </xf>
    <xf numFmtId="49" fontId="2" fillId="2" borderId="26" xfId="4" applyNumberFormat="1" applyFont="1" applyFill="1" applyBorder="1" applyAlignment="1">
      <alignment horizontal="center" vertical="center"/>
    </xf>
    <xf numFmtId="0" fontId="2" fillId="2" borderId="39" xfId="5" applyFont="1" applyFill="1" applyBorder="1" applyAlignment="1">
      <alignment horizontal="center" vertical="center"/>
    </xf>
    <xf numFmtId="0" fontId="2" fillId="2" borderId="40" xfId="4" applyFont="1" applyFill="1" applyBorder="1" applyAlignment="1">
      <alignment horizontal="center" vertical="center"/>
    </xf>
    <xf numFmtId="0" fontId="11" fillId="2" borderId="6" xfId="4" applyFont="1" applyFill="1" applyBorder="1" applyAlignment="1">
      <alignment horizontal="center" vertical="center"/>
    </xf>
    <xf numFmtId="49" fontId="11" fillId="2" borderId="8" xfId="4" applyNumberFormat="1" applyFont="1" applyFill="1" applyBorder="1" applyAlignment="1">
      <alignment horizontal="center" vertical="center"/>
    </xf>
    <xf numFmtId="49" fontId="11" fillId="2" borderId="21" xfId="4" applyNumberFormat="1" applyFont="1" applyFill="1" applyBorder="1" applyAlignment="1">
      <alignment horizontal="center" vertical="center"/>
    </xf>
    <xf numFmtId="0" fontId="11" fillId="2" borderId="7" xfId="4" applyFont="1" applyFill="1" applyBorder="1" applyAlignment="1">
      <alignment horizontal="center" vertical="center"/>
    </xf>
    <xf numFmtId="0" fontId="11" fillId="2" borderId="8" xfId="4" applyFont="1" applyFill="1" applyBorder="1" applyAlignment="1">
      <alignment horizontal="center" vertical="center"/>
    </xf>
    <xf numFmtId="0" fontId="11" fillId="2" borderId="8" xfId="4" applyFont="1" applyFill="1" applyBorder="1" applyAlignment="1">
      <alignment vertical="center" wrapText="1"/>
    </xf>
    <xf numFmtId="164" fontId="11" fillId="2" borderId="9" xfId="4" applyNumberFormat="1" applyFont="1" applyFill="1" applyBorder="1" applyAlignment="1"/>
    <xf numFmtId="164" fontId="11" fillId="2" borderId="9" xfId="1" applyNumberFormat="1" applyFont="1" applyFill="1" applyBorder="1" applyAlignment="1"/>
    <xf numFmtId="164" fontId="11" fillId="2" borderId="9" xfId="1" applyNumberFormat="1" applyFont="1" applyFill="1" applyBorder="1"/>
    <xf numFmtId="0" fontId="10" fillId="2" borderId="11" xfId="4" applyFont="1" applyFill="1" applyBorder="1" applyAlignment="1">
      <alignment horizontal="center" vertical="center"/>
    </xf>
    <xf numFmtId="49" fontId="10" fillId="2" borderId="12" xfId="4" applyNumberFormat="1" applyFont="1" applyFill="1" applyBorder="1" applyAlignment="1">
      <alignment horizontal="center" vertical="center"/>
    </xf>
    <xf numFmtId="49" fontId="10" fillId="2" borderId="13" xfId="4" applyNumberFormat="1" applyFont="1" applyFill="1" applyBorder="1" applyAlignment="1">
      <alignment horizontal="center" vertical="center"/>
    </xf>
    <xf numFmtId="0" fontId="10" fillId="2" borderId="14" xfId="4" applyFont="1" applyFill="1" applyBorder="1" applyAlignment="1">
      <alignment horizontal="center" vertical="center"/>
    </xf>
    <xf numFmtId="0" fontId="2" fillId="2" borderId="14" xfId="4" applyFont="1" applyFill="1" applyBorder="1" applyAlignment="1">
      <alignment horizontal="center" vertical="center"/>
    </xf>
    <xf numFmtId="0" fontId="2" fillId="2" borderId="12" xfId="4" applyFont="1" applyFill="1" applyBorder="1" applyAlignment="1">
      <alignment vertical="center"/>
    </xf>
    <xf numFmtId="164" fontId="10" fillId="2" borderId="15" xfId="4" applyNumberFormat="1" applyFont="1" applyFill="1" applyBorder="1" applyAlignment="1"/>
    <xf numFmtId="164" fontId="2" fillId="2" borderId="15" xfId="1" applyNumberFormat="1" applyFont="1" applyFill="1" applyBorder="1"/>
    <xf numFmtId="164" fontId="11" fillId="2" borderId="10" xfId="4" applyNumberFormat="1" applyFont="1" applyFill="1" applyBorder="1" applyAlignment="1"/>
    <xf numFmtId="0" fontId="14" fillId="2" borderId="26" xfId="8" applyFont="1" applyFill="1" applyBorder="1" applyAlignment="1">
      <alignment vertical="center" wrapText="1"/>
    </xf>
    <xf numFmtId="0" fontId="6" fillId="2" borderId="23" xfId="8" applyFont="1" applyFill="1" applyBorder="1" applyAlignment="1">
      <alignment vertical="center" wrapText="1"/>
    </xf>
    <xf numFmtId="0" fontId="14" fillId="2" borderId="23" xfId="8" applyFont="1" applyFill="1" applyBorder="1" applyAlignment="1">
      <alignment vertical="center" wrapText="1"/>
    </xf>
    <xf numFmtId="0" fontId="15" fillId="2" borderId="23" xfId="8" applyFont="1" applyFill="1" applyBorder="1" applyAlignment="1">
      <alignment vertical="center" wrapText="1"/>
    </xf>
    <xf numFmtId="0" fontId="10" fillId="2" borderId="31" xfId="4" applyFont="1" applyFill="1" applyBorder="1" applyAlignment="1">
      <alignment horizontal="center" vertical="center"/>
    </xf>
    <xf numFmtId="0" fontId="2" fillId="2" borderId="29" xfId="4" applyFont="1" applyFill="1" applyBorder="1" applyAlignment="1">
      <alignment vertical="center" wrapText="1"/>
    </xf>
    <xf numFmtId="0" fontId="10" fillId="2" borderId="46" xfId="4" applyFont="1" applyFill="1" applyBorder="1" applyAlignment="1">
      <alignment horizontal="center" vertical="center"/>
    </xf>
    <xf numFmtId="49" fontId="10" fillId="2" borderId="26" xfId="4" applyNumberFormat="1" applyFont="1" applyFill="1" applyBorder="1" applyAlignment="1">
      <alignment horizontal="center" vertical="center"/>
    </xf>
    <xf numFmtId="49" fontId="10" fillId="2" borderId="39" xfId="4" applyNumberFormat="1" applyFont="1" applyFill="1" applyBorder="1" applyAlignment="1">
      <alignment horizontal="center" vertical="center"/>
    </xf>
    <xf numFmtId="0" fontId="10" fillId="2" borderId="40" xfId="4" applyFont="1" applyFill="1" applyBorder="1" applyAlignment="1">
      <alignment horizontal="center" vertical="center"/>
    </xf>
    <xf numFmtId="0" fontId="6" fillId="2" borderId="46" xfId="4" applyFont="1" applyFill="1" applyBorder="1" applyAlignment="1">
      <alignment horizontal="center" vertical="center"/>
    </xf>
    <xf numFmtId="49" fontId="6" fillId="2" borderId="26" xfId="4" applyNumberFormat="1" applyFont="1" applyFill="1" applyBorder="1" applyAlignment="1">
      <alignment horizontal="center" vertical="center"/>
    </xf>
    <xf numFmtId="49" fontId="6" fillId="2" borderId="39" xfId="4" applyNumberFormat="1" applyFont="1" applyFill="1" applyBorder="1" applyAlignment="1">
      <alignment horizontal="center" vertical="center"/>
    </xf>
    <xf numFmtId="0" fontId="6" fillId="2" borderId="40" xfId="4" applyFont="1" applyFill="1" applyBorder="1" applyAlignment="1">
      <alignment horizontal="center" vertical="center"/>
    </xf>
    <xf numFmtId="0" fontId="6" fillId="2" borderId="26" xfId="4" applyFont="1" applyFill="1" applyBorder="1" applyAlignment="1">
      <alignment horizontal="center" vertical="center"/>
    </xf>
    <xf numFmtId="0" fontId="1" fillId="2" borderId="48" xfId="1" applyFill="1" applyBorder="1"/>
    <xf numFmtId="0" fontId="6" fillId="2" borderId="37" xfId="9" applyFont="1" applyFill="1" applyBorder="1" applyAlignment="1">
      <alignment horizontal="center" wrapText="1"/>
    </xf>
    <xf numFmtId="49" fontId="6" fillId="2" borderId="23" xfId="8" applyNumberFormat="1" applyFont="1" applyFill="1" applyBorder="1" applyAlignment="1">
      <alignment horizontal="center" wrapText="1"/>
    </xf>
    <xf numFmtId="49" fontId="6" fillId="2" borderId="24" xfId="8" applyNumberFormat="1" applyFont="1" applyFill="1" applyBorder="1" applyAlignment="1">
      <alignment horizontal="center" wrapText="1"/>
    </xf>
    <xf numFmtId="49" fontId="6" fillId="2" borderId="25" xfId="8" applyNumberFormat="1" applyFont="1" applyFill="1" applyBorder="1" applyAlignment="1">
      <alignment horizontal="center" wrapText="1"/>
    </xf>
    <xf numFmtId="0" fontId="6" fillId="2" borderId="36" xfId="1" applyFont="1" applyFill="1" applyBorder="1" applyAlignment="1">
      <alignment wrapText="1"/>
    </xf>
    <xf numFmtId="0" fontId="16" fillId="2" borderId="38" xfId="9" applyFont="1" applyFill="1" applyBorder="1" applyAlignment="1">
      <alignment horizontal="center" wrapText="1"/>
    </xf>
    <xf numFmtId="49" fontId="6" fillId="2" borderId="26" xfId="8" applyNumberFormat="1" applyFont="1" applyFill="1" applyBorder="1" applyAlignment="1">
      <alignment horizontal="center" wrapText="1"/>
    </xf>
    <xf numFmtId="49" fontId="6" fillId="2" borderId="39" xfId="8" applyNumberFormat="1" applyFont="1" applyFill="1" applyBorder="1" applyAlignment="1">
      <alignment horizontal="center" wrapText="1"/>
    </xf>
    <xf numFmtId="49" fontId="2" fillId="2" borderId="40" xfId="8" applyNumberFormat="1" applyFont="1" applyFill="1" applyBorder="1" applyAlignment="1">
      <alignment horizontal="center" wrapText="1"/>
    </xf>
    <xf numFmtId="0" fontId="2" fillId="2" borderId="47" xfId="8" applyFont="1" applyFill="1" applyBorder="1" applyAlignment="1">
      <alignment wrapText="1"/>
    </xf>
    <xf numFmtId="0" fontId="6" fillId="2" borderId="37" xfId="1" applyFont="1" applyFill="1" applyBorder="1"/>
    <xf numFmtId="0" fontId="6" fillId="2" borderId="24" xfId="1" applyFont="1" applyFill="1" applyBorder="1" applyAlignment="1">
      <alignment horizontal="center"/>
    </xf>
    <xf numFmtId="0" fontId="6" fillId="2" borderId="25" xfId="1" applyFont="1" applyFill="1" applyBorder="1" applyAlignment="1">
      <alignment horizontal="center"/>
    </xf>
    <xf numFmtId="0" fontId="6" fillId="2" borderId="23" xfId="1" applyFont="1" applyFill="1" applyBorder="1" applyAlignment="1">
      <alignment horizontal="left" vertical="center" wrapText="1"/>
    </xf>
    <xf numFmtId="0" fontId="2" fillId="2" borderId="24" xfId="1" applyFont="1" applyFill="1" applyBorder="1" applyAlignment="1">
      <alignment horizontal="center"/>
    </xf>
    <xf numFmtId="0" fontId="2" fillId="2" borderId="25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left" vertical="center" wrapText="1"/>
    </xf>
    <xf numFmtId="0" fontId="2" fillId="2" borderId="49" xfId="1" applyFont="1" applyFill="1" applyBorder="1"/>
    <xf numFmtId="0" fontId="2" fillId="2" borderId="18" xfId="1" applyFont="1" applyFill="1" applyBorder="1"/>
    <xf numFmtId="0" fontId="2" fillId="2" borderId="19" xfId="1" applyFont="1" applyFill="1" applyBorder="1"/>
    <xf numFmtId="0" fontId="2" fillId="2" borderId="19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left" vertical="center" wrapText="1"/>
    </xf>
    <xf numFmtId="14" fontId="1" fillId="2" borderId="0" xfId="1" applyNumberFormat="1" applyFill="1"/>
    <xf numFmtId="4" fontId="1" fillId="2" borderId="0" xfId="1" applyNumberFormat="1" applyFill="1"/>
    <xf numFmtId="49" fontId="6" fillId="2" borderId="47" xfId="4" applyNumberFormat="1" applyFont="1" applyFill="1" applyBorder="1" applyAlignment="1">
      <alignment horizontal="center" vertical="center"/>
    </xf>
    <xf numFmtId="164" fontId="1" fillId="2" borderId="0" xfId="1" applyNumberFormat="1" applyFill="1" applyBorder="1"/>
    <xf numFmtId="0" fontId="8" fillId="2" borderId="2" xfId="5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8" fillId="2" borderId="7" xfId="6" applyFont="1" applyFill="1" applyBorder="1" applyAlignment="1">
      <alignment horizontal="center" vertical="center"/>
    </xf>
    <xf numFmtId="0" fontId="20" fillId="0" borderId="0" xfId="0" applyFont="1" applyFill="1"/>
    <xf numFmtId="0" fontId="20" fillId="0" borderId="0" xfId="0" applyFont="1" applyFill="1" applyAlignment="1">
      <alignment horizontal="right"/>
    </xf>
    <xf numFmtId="0" fontId="21" fillId="3" borderId="41" xfId="0" applyFont="1" applyFill="1" applyBorder="1" applyAlignment="1">
      <alignment horizontal="center" vertical="center" wrapText="1"/>
    </xf>
    <xf numFmtId="0" fontId="21" fillId="3" borderId="44" xfId="0" applyFont="1" applyFill="1" applyBorder="1" applyAlignment="1">
      <alignment horizontal="center" vertical="center" wrapText="1"/>
    </xf>
    <xf numFmtId="0" fontId="21" fillId="3" borderId="51" xfId="0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vertical="center" wrapText="1"/>
    </xf>
    <xf numFmtId="0" fontId="22" fillId="0" borderId="31" xfId="0" applyFont="1" applyBorder="1" applyAlignment="1">
      <alignment horizontal="right" vertical="center" wrapText="1"/>
    </xf>
    <xf numFmtId="4" fontId="22" fillId="0" borderId="31" xfId="0" applyNumberFormat="1" applyFont="1" applyBorder="1" applyAlignment="1">
      <alignment horizontal="right" vertical="center" wrapText="1"/>
    </xf>
    <xf numFmtId="4" fontId="22" fillId="0" borderId="52" xfId="0" applyNumberFormat="1" applyFont="1" applyBorder="1" applyAlignment="1">
      <alignment horizontal="right" vertical="center" wrapText="1"/>
    </xf>
    <xf numFmtId="0" fontId="23" fillId="0" borderId="22" xfId="0" applyFont="1" applyBorder="1" applyAlignment="1">
      <alignment vertical="center" wrapText="1"/>
    </xf>
    <xf numFmtId="0" fontId="23" fillId="0" borderId="25" xfId="0" applyFont="1" applyBorder="1" applyAlignment="1">
      <alignment horizontal="right" vertical="center" wrapText="1"/>
    </xf>
    <xf numFmtId="4" fontId="23" fillId="0" borderId="25" xfId="0" applyNumberFormat="1" applyFont="1" applyBorder="1" applyAlignment="1">
      <alignment horizontal="right" vertical="center" wrapText="1"/>
    </xf>
    <xf numFmtId="4" fontId="23" fillId="0" borderId="25" xfId="0" applyNumberFormat="1" applyFont="1" applyBorder="1" applyAlignment="1">
      <alignment vertical="center"/>
    </xf>
    <xf numFmtId="4" fontId="23" fillId="0" borderId="53" xfId="0" applyNumberFormat="1" applyFont="1" applyBorder="1" applyAlignment="1">
      <alignment vertical="center"/>
    </xf>
    <xf numFmtId="4" fontId="0" fillId="0" borderId="0" xfId="0" applyNumberFormat="1"/>
    <xf numFmtId="4" fontId="23" fillId="0" borderId="31" xfId="0" applyNumberFormat="1" applyFont="1" applyBorder="1" applyAlignment="1">
      <alignment horizontal="right" vertical="center" wrapText="1"/>
    </xf>
    <xf numFmtId="0" fontId="22" fillId="0" borderId="22" xfId="0" applyFont="1" applyBorder="1" applyAlignment="1">
      <alignment vertical="center" wrapText="1"/>
    </xf>
    <xf numFmtId="4" fontId="22" fillId="0" borderId="25" xfId="0" applyNumberFormat="1" applyFont="1" applyBorder="1" applyAlignment="1">
      <alignment horizontal="right" vertical="center" wrapText="1"/>
    </xf>
    <xf numFmtId="4" fontId="22" fillId="0" borderId="53" xfId="0" applyNumberFormat="1" applyFont="1" applyBorder="1" applyAlignment="1">
      <alignment horizontal="right" vertical="center" wrapText="1"/>
    </xf>
    <xf numFmtId="4" fontId="23" fillId="0" borderId="53" xfId="0" applyNumberFormat="1" applyFont="1" applyBorder="1" applyAlignment="1">
      <alignment horizontal="right" vertical="center" wrapText="1"/>
    </xf>
    <xf numFmtId="0" fontId="22" fillId="0" borderId="25" xfId="0" applyFont="1" applyBorder="1" applyAlignment="1">
      <alignment horizontal="right" vertical="center" wrapText="1"/>
    </xf>
    <xf numFmtId="0" fontId="23" fillId="0" borderId="46" xfId="0" applyFont="1" applyBorder="1" applyAlignment="1">
      <alignment vertical="center" wrapText="1"/>
    </xf>
    <xf numFmtId="0" fontId="23" fillId="0" borderId="40" xfId="0" applyFont="1" applyBorder="1" applyAlignment="1">
      <alignment horizontal="right" vertical="center" wrapText="1"/>
    </xf>
    <xf numFmtId="4" fontId="23" fillId="0" borderId="40" xfId="0" applyNumberFormat="1" applyFont="1" applyBorder="1" applyAlignment="1">
      <alignment horizontal="right" vertical="center" wrapText="1"/>
    </xf>
    <xf numFmtId="4" fontId="23" fillId="0" borderId="54" xfId="0" applyNumberFormat="1" applyFont="1" applyBorder="1" applyAlignment="1">
      <alignment horizontal="right" vertical="center" wrapText="1"/>
    </xf>
    <xf numFmtId="0" fontId="22" fillId="0" borderId="41" xfId="0" applyFont="1" applyBorder="1" applyAlignment="1">
      <alignment vertical="center" wrapText="1"/>
    </xf>
    <xf numFmtId="0" fontId="22" fillId="0" borderId="44" xfId="0" applyFont="1" applyBorder="1" applyAlignment="1">
      <alignment horizontal="right" vertical="center" wrapText="1"/>
    </xf>
    <xf numFmtId="4" fontId="22" fillId="0" borderId="44" xfId="0" applyNumberFormat="1" applyFont="1" applyBorder="1" applyAlignment="1">
      <alignment horizontal="right" vertical="center" wrapText="1"/>
    </xf>
    <xf numFmtId="4" fontId="22" fillId="0" borderId="51" xfId="0" applyNumberFormat="1" applyFont="1" applyBorder="1" applyAlignment="1">
      <alignment horizontal="right" vertical="center" wrapText="1"/>
    </xf>
    <xf numFmtId="0" fontId="20" fillId="0" borderId="0" xfId="0" applyFont="1" applyFill="1" applyBorder="1"/>
    <xf numFmtId="166" fontId="20" fillId="0" borderId="50" xfId="0" applyNumberFormat="1" applyFont="1" applyFill="1" applyBorder="1" applyAlignment="1">
      <alignment horizontal="right"/>
    </xf>
    <xf numFmtId="0" fontId="23" fillId="0" borderId="28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right" vertical="center" wrapText="1"/>
    </xf>
    <xf numFmtId="4" fontId="23" fillId="0" borderId="52" xfId="0" applyNumberFormat="1" applyFont="1" applyBorder="1" applyAlignment="1">
      <alignment horizontal="right" vertical="center" wrapText="1"/>
    </xf>
    <xf numFmtId="0" fontId="23" fillId="0" borderId="22" xfId="0" applyFont="1" applyBorder="1" applyAlignment="1">
      <alignment horizontal="left" vertical="center" wrapText="1"/>
    </xf>
    <xf numFmtId="0" fontId="22" fillId="0" borderId="41" xfId="0" applyFont="1" applyBorder="1" applyAlignment="1">
      <alignment horizontal="left" vertical="center" wrapText="1"/>
    </xf>
    <xf numFmtId="164" fontId="6" fillId="2" borderId="27" xfId="4" applyNumberFormat="1" applyFont="1" applyFill="1" applyBorder="1" applyAlignment="1"/>
    <xf numFmtId="0" fontId="17" fillId="2" borderId="0" xfId="0" applyFont="1" applyFill="1"/>
    <xf numFmtId="0" fontId="2" fillId="2" borderId="22" xfId="4" applyFont="1" applyFill="1" applyBorder="1" applyAlignment="1">
      <alignment horizontal="center" vertical="center"/>
    </xf>
    <xf numFmtId="49" fontId="2" fillId="2" borderId="23" xfId="4" applyNumberFormat="1" applyFont="1" applyFill="1" applyBorder="1" applyAlignment="1">
      <alignment horizontal="center" vertical="center"/>
    </xf>
    <xf numFmtId="49" fontId="2" fillId="2" borderId="24" xfId="4" applyNumberFormat="1" applyFont="1" applyFill="1" applyBorder="1" applyAlignment="1">
      <alignment horizontal="center" vertical="center"/>
    </xf>
    <xf numFmtId="164" fontId="2" fillId="2" borderId="27" xfId="4" applyNumberFormat="1" applyFont="1" applyFill="1" applyBorder="1" applyAlignment="1"/>
    <xf numFmtId="164" fontId="2" fillId="2" borderId="27" xfId="1" applyNumberFormat="1" applyFont="1" applyFill="1" applyBorder="1" applyAlignment="1"/>
    <xf numFmtId="0" fontId="0" fillId="2" borderId="0" xfId="0" applyFill="1" applyBorder="1"/>
    <xf numFmtId="165" fontId="0" fillId="2" borderId="0" xfId="0" applyNumberFormat="1" applyFill="1" applyBorder="1"/>
    <xf numFmtId="0" fontId="18" fillId="2" borderId="0" xfId="0" applyFont="1" applyFill="1" applyBorder="1"/>
    <xf numFmtId="0" fontId="1" fillId="2" borderId="0" xfId="1" applyFont="1" applyFill="1" applyBorder="1"/>
    <xf numFmtId="165" fontId="18" fillId="2" borderId="0" xfId="0" applyNumberFormat="1" applyFont="1" applyFill="1" applyBorder="1"/>
    <xf numFmtId="165" fontId="1" fillId="2" borderId="0" xfId="1" applyNumberFormat="1" applyFill="1" applyBorder="1"/>
    <xf numFmtId="0" fontId="24" fillId="2" borderId="41" xfId="4" applyFont="1" applyFill="1" applyBorder="1" applyAlignment="1">
      <alignment horizontal="center" vertical="center"/>
    </xf>
    <xf numFmtId="0" fontId="24" fillId="2" borderId="44" xfId="4" applyFont="1" applyFill="1" applyBorder="1" applyAlignment="1">
      <alignment horizontal="center" vertical="center"/>
    </xf>
    <xf numFmtId="0" fontId="24" fillId="2" borderId="42" xfId="4" applyFont="1" applyFill="1" applyBorder="1" applyAlignment="1">
      <alignment horizontal="center" vertical="center"/>
    </xf>
    <xf numFmtId="0" fontId="24" fillId="2" borderId="42" xfId="4" applyFont="1" applyFill="1" applyBorder="1" applyAlignment="1">
      <alignment vertical="center"/>
    </xf>
    <xf numFmtId="164" fontId="24" fillId="2" borderId="4" xfId="4" applyNumberFormat="1" applyFont="1" applyFill="1" applyBorder="1" applyAlignment="1"/>
    <xf numFmtId="164" fontId="24" fillId="2" borderId="4" xfId="1" applyNumberFormat="1" applyFont="1" applyFill="1" applyBorder="1" applyAlignment="1"/>
    <xf numFmtId="164" fontId="24" fillId="2" borderId="4" xfId="1" applyNumberFormat="1" applyFont="1" applyFill="1" applyBorder="1"/>
    <xf numFmtId="0" fontId="24" fillId="2" borderId="17" xfId="4" applyFont="1" applyFill="1" applyBorder="1" applyAlignment="1">
      <alignment horizontal="center" vertical="center"/>
    </xf>
    <xf numFmtId="0" fontId="24" fillId="2" borderId="20" xfId="4" applyFont="1" applyFill="1" applyBorder="1" applyAlignment="1">
      <alignment horizontal="center" vertical="center"/>
    </xf>
    <xf numFmtId="0" fontId="24" fillId="2" borderId="18" xfId="4" applyFont="1" applyFill="1" applyBorder="1" applyAlignment="1">
      <alignment horizontal="center" vertical="center"/>
    </xf>
    <xf numFmtId="0" fontId="24" fillId="2" borderId="18" xfId="4" applyFont="1" applyFill="1" applyBorder="1" applyAlignment="1">
      <alignment vertical="center"/>
    </xf>
    <xf numFmtId="0" fontId="8" fillId="2" borderId="2" xfId="5" applyFont="1" applyFill="1" applyBorder="1" applyAlignment="1">
      <alignment horizontal="center" vertical="center"/>
    </xf>
    <xf numFmtId="0" fontId="8" fillId="2" borderId="3" xfId="5" applyFont="1" applyFill="1" applyBorder="1" applyAlignment="1">
      <alignment horizontal="center" vertical="center"/>
    </xf>
    <xf numFmtId="4" fontId="2" fillId="2" borderId="0" xfId="1" applyNumberFormat="1" applyFont="1" applyFill="1" applyAlignment="1"/>
    <xf numFmtId="0" fontId="0" fillId="2" borderId="0" xfId="0" applyFill="1" applyAlignment="1"/>
    <xf numFmtId="0" fontId="2" fillId="2" borderId="0" xfId="0" applyFont="1" applyFill="1" applyAlignment="1"/>
    <xf numFmtId="0" fontId="4" fillId="2" borderId="0" xfId="2" applyFont="1" applyFill="1" applyAlignment="1">
      <alignment horizontal="center"/>
    </xf>
    <xf numFmtId="0" fontId="5" fillId="2" borderId="0" xfId="3" applyFont="1" applyFill="1" applyAlignment="1">
      <alignment horizontal="center"/>
    </xf>
    <xf numFmtId="49" fontId="11" fillId="2" borderId="2" xfId="4" applyNumberFormat="1" applyFont="1" applyFill="1" applyBorder="1" applyAlignment="1">
      <alignment horizontal="center" vertical="center"/>
    </xf>
    <xf numFmtId="0" fontId="12" fillId="2" borderId="3" xfId="5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7" fillId="2" borderId="3" xfId="4" applyFont="1" applyFill="1" applyBorder="1" applyAlignment="1">
      <alignment horizontal="center" vertical="center"/>
    </xf>
    <xf numFmtId="0" fontId="8" fillId="2" borderId="7" xfId="6" applyFont="1" applyFill="1" applyBorder="1" applyAlignment="1">
      <alignment horizontal="center" vertical="center"/>
    </xf>
    <xf numFmtId="49" fontId="6" fillId="2" borderId="12" xfId="7" applyNumberFormat="1" applyFont="1" applyFill="1" applyBorder="1" applyAlignment="1">
      <alignment horizontal="center" vertical="center"/>
    </xf>
    <xf numFmtId="49" fontId="6" fillId="2" borderId="13" xfId="7" applyNumberFormat="1" applyFont="1" applyFill="1" applyBorder="1" applyAlignment="1">
      <alignment horizontal="center" vertical="center"/>
    </xf>
    <xf numFmtId="49" fontId="24" fillId="2" borderId="18" xfId="4" applyNumberFormat="1" applyFont="1" applyFill="1" applyBorder="1" applyAlignment="1">
      <alignment horizontal="center" vertical="center"/>
    </xf>
    <xf numFmtId="0" fontId="25" fillId="2" borderId="19" xfId="5" applyFont="1" applyFill="1" applyBorder="1" applyAlignment="1">
      <alignment horizontal="center" vertical="center"/>
    </xf>
    <xf numFmtId="49" fontId="24" fillId="2" borderId="42" xfId="4" applyNumberFormat="1" applyFont="1" applyFill="1" applyBorder="1" applyAlignment="1">
      <alignment horizontal="center" vertical="center"/>
    </xf>
    <xf numFmtId="0" fontId="25" fillId="2" borderId="43" xfId="5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/>
    </xf>
  </cellXfs>
  <cellStyles count="10">
    <cellStyle name="Normální" xfId="0" builtinId="0"/>
    <cellStyle name="normální 2" xfId="3"/>
    <cellStyle name="Normální 3" xfId="6"/>
    <cellStyle name="normální_03. Ekonomický" xfId="9"/>
    <cellStyle name="normální_04 - OSMTVS" xfId="5"/>
    <cellStyle name="normální_2. Rozpočet 2007 - tabulky" xfId="2"/>
    <cellStyle name="normální_Rozpis výdajů 03 bez PO 2 2" xfId="1"/>
    <cellStyle name="normální_Rozpis výdajů 03 bez PO 3" xfId="7"/>
    <cellStyle name="normální_Rozpis výdajů 03 bez PO_03. Ekonomický" xfId="8"/>
    <cellStyle name="normální_Rozpis výdajů 03 bez PO_04 - OSMTVS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7"/>
  <sheetViews>
    <sheetView showGridLines="0" tabSelected="1" zoomScaleNormal="100" workbookViewId="0">
      <selection activeCell="V13" sqref="V13"/>
    </sheetView>
  </sheetViews>
  <sheetFormatPr defaultColWidth="3.140625" defaultRowHeight="12.75" x14ac:dyDescent="0.2"/>
  <cols>
    <col min="1" max="1" width="3.140625" style="1" customWidth="1"/>
    <col min="2" max="2" width="9.85546875" style="1" customWidth="1"/>
    <col min="3" max="4" width="4.7109375" style="1" customWidth="1"/>
    <col min="5" max="5" width="8.5703125" style="1" customWidth="1"/>
    <col min="6" max="6" width="44" style="1" bestFit="1" customWidth="1"/>
    <col min="7" max="7" width="8.7109375" style="190" customWidth="1"/>
    <col min="8" max="9" width="7.7109375" style="1" hidden="1" customWidth="1"/>
    <col min="10" max="10" width="9" style="1" hidden="1" customWidth="1"/>
    <col min="11" max="11" width="8.42578125" style="1" hidden="1" customWidth="1"/>
    <col min="12" max="13" width="9.140625" style="1" hidden="1" customWidth="1"/>
    <col min="14" max="14" width="9.140625" style="2" hidden="1" customWidth="1"/>
    <col min="15" max="15" width="9.5703125" style="1" hidden="1" customWidth="1"/>
    <col min="16" max="16" width="9.140625" style="2" hidden="1" customWidth="1"/>
    <col min="17" max="17" width="9.7109375" style="2" customWidth="1"/>
    <col min="18" max="18" width="9.5703125" style="2" customWidth="1"/>
    <col min="19" max="19" width="9.140625" style="1" customWidth="1"/>
    <col min="20" max="20" width="11.7109375" style="2" customWidth="1"/>
    <col min="21" max="21" width="10.42578125" style="1" customWidth="1"/>
    <col min="22" max="253" width="9.140625" style="1" customWidth="1"/>
    <col min="254" max="16384" width="3.140625" style="1"/>
  </cols>
  <sheetData>
    <row r="1" spans="1:21" ht="15" x14ac:dyDescent="0.25">
      <c r="G1" s="258"/>
      <c r="H1" s="259"/>
      <c r="I1" s="259"/>
      <c r="K1" s="258"/>
      <c r="L1" s="259"/>
      <c r="M1" s="259"/>
      <c r="Q1" s="258" t="s">
        <v>262</v>
      </c>
      <c r="R1" s="260"/>
      <c r="S1" s="260"/>
    </row>
    <row r="2" spans="1:21" ht="18" x14ac:dyDescent="0.25">
      <c r="A2" s="261" t="s">
        <v>261</v>
      </c>
      <c r="B2" s="261"/>
      <c r="C2" s="261"/>
      <c r="D2" s="261"/>
      <c r="E2" s="261"/>
      <c r="F2" s="261"/>
      <c r="G2" s="261"/>
      <c r="H2" s="261"/>
      <c r="I2" s="261"/>
    </row>
    <row r="3" spans="1:21" ht="12" customHeight="1" x14ac:dyDescent="0.25">
      <c r="A3" s="3"/>
      <c r="B3" s="3"/>
      <c r="C3" s="3"/>
      <c r="D3" s="3"/>
      <c r="E3" s="3"/>
      <c r="F3" s="3"/>
      <c r="G3" s="3"/>
      <c r="H3" s="4"/>
      <c r="I3" s="4"/>
    </row>
    <row r="4" spans="1:21" ht="15.75" x14ac:dyDescent="0.25">
      <c r="A4" s="262" t="s">
        <v>0</v>
      </c>
      <c r="B4" s="262"/>
      <c r="C4" s="262"/>
      <c r="D4" s="262"/>
      <c r="E4" s="262"/>
      <c r="F4" s="262"/>
      <c r="G4" s="262"/>
      <c r="H4" s="262"/>
      <c r="I4" s="262"/>
    </row>
    <row r="5" spans="1:21" ht="12" customHeight="1" x14ac:dyDescent="0.25">
      <c r="A5" s="3"/>
      <c r="B5" s="3"/>
      <c r="C5" s="3"/>
      <c r="D5" s="3"/>
      <c r="E5" s="3"/>
      <c r="F5" s="3"/>
      <c r="G5" s="3"/>
      <c r="H5" s="4"/>
      <c r="I5" s="4"/>
    </row>
    <row r="6" spans="1:21" s="11" customFormat="1" ht="15.6" x14ac:dyDescent="0.3">
      <c r="A6" s="5"/>
      <c r="B6" s="6"/>
      <c r="C6" s="6"/>
      <c r="D6" s="7"/>
      <c r="E6" s="7"/>
      <c r="F6" s="8" t="s">
        <v>1</v>
      </c>
      <c r="G6" s="9"/>
      <c r="H6" s="10"/>
      <c r="I6" s="10"/>
      <c r="N6" s="12"/>
      <c r="P6" s="12"/>
      <c r="Q6" s="12"/>
      <c r="R6" s="12"/>
      <c r="T6" s="12"/>
    </row>
    <row r="7" spans="1:21" s="11" customFormat="1" ht="13.5" thickBot="1" x14ac:dyDescent="0.25">
      <c r="A7" s="13"/>
      <c r="B7" s="13"/>
      <c r="C7" s="13"/>
      <c r="D7" s="13"/>
      <c r="E7" s="13"/>
      <c r="F7" s="13"/>
      <c r="G7" s="14"/>
      <c r="H7" s="13"/>
      <c r="I7" s="15"/>
      <c r="J7" s="13"/>
      <c r="K7" s="15"/>
      <c r="M7" s="15"/>
      <c r="O7" s="15"/>
      <c r="Q7" s="15"/>
      <c r="S7" s="15" t="s">
        <v>2</v>
      </c>
      <c r="T7" s="12"/>
    </row>
    <row r="8" spans="1:21" s="11" customFormat="1" ht="28.9" customHeight="1" thickBot="1" x14ac:dyDescent="0.25">
      <c r="A8" s="16" t="s">
        <v>3</v>
      </c>
      <c r="B8" s="256" t="s">
        <v>4</v>
      </c>
      <c r="C8" s="257"/>
      <c r="D8" s="17" t="s">
        <v>5</v>
      </c>
      <c r="E8" s="193" t="s">
        <v>6</v>
      </c>
      <c r="F8" s="194" t="s">
        <v>7</v>
      </c>
      <c r="G8" s="18" t="s">
        <v>8</v>
      </c>
      <c r="H8" s="18" t="s">
        <v>9</v>
      </c>
      <c r="I8" s="18" t="s">
        <v>10</v>
      </c>
      <c r="J8" s="18" t="s">
        <v>11</v>
      </c>
      <c r="K8" s="18" t="s">
        <v>10</v>
      </c>
      <c r="L8" s="19" t="s">
        <v>12</v>
      </c>
      <c r="M8" s="18" t="s">
        <v>10</v>
      </c>
      <c r="N8" s="19" t="s">
        <v>13</v>
      </c>
      <c r="O8" s="18" t="s">
        <v>10</v>
      </c>
      <c r="P8" s="19" t="s">
        <v>14</v>
      </c>
      <c r="Q8" s="18" t="s">
        <v>10</v>
      </c>
      <c r="R8" s="19" t="s">
        <v>263</v>
      </c>
      <c r="S8" s="18" t="s">
        <v>10</v>
      </c>
      <c r="T8" s="12"/>
      <c r="U8" s="192"/>
    </row>
    <row r="9" spans="1:21" s="11" customFormat="1" ht="12.75" customHeight="1" thickBot="1" x14ac:dyDescent="0.25">
      <c r="A9" s="16" t="s">
        <v>15</v>
      </c>
      <c r="B9" s="265" t="s">
        <v>16</v>
      </c>
      <c r="C9" s="266"/>
      <c r="D9" s="194" t="s">
        <v>16</v>
      </c>
      <c r="E9" s="194" t="s">
        <v>16</v>
      </c>
      <c r="F9" s="20" t="s">
        <v>17</v>
      </c>
      <c r="G9" s="21">
        <f>+G12+G52+G89</f>
        <v>21994.15</v>
      </c>
      <c r="H9" s="21">
        <f>+H12+H52+H89</f>
        <v>0</v>
      </c>
      <c r="I9" s="21">
        <f>+G9+H9</f>
        <v>21994.15</v>
      </c>
      <c r="J9" s="22">
        <f>+J12+J52+J89</f>
        <v>0</v>
      </c>
      <c r="K9" s="22">
        <f>+I9+J9</f>
        <v>21994.15</v>
      </c>
      <c r="L9" s="22">
        <f>+L12+L52+L89</f>
        <v>17371.425999999999</v>
      </c>
      <c r="M9" s="22">
        <f>+K9+L9</f>
        <v>39365.576000000001</v>
      </c>
      <c r="N9" s="22">
        <f>+N10+N12+N52+N89</f>
        <v>332.40499999999997</v>
      </c>
      <c r="O9" s="22">
        <f>+M9+N9</f>
        <v>39697.981</v>
      </c>
      <c r="P9" s="23">
        <f>+P10+P12+P52+P89</f>
        <v>22250</v>
      </c>
      <c r="Q9" s="23">
        <f>+O9+P9</f>
        <v>61947.981</v>
      </c>
      <c r="R9" s="24">
        <f>+R10+R12+R52+R89</f>
        <v>0</v>
      </c>
      <c r="S9" s="24">
        <f>+Q9+R9</f>
        <v>61947.981</v>
      </c>
      <c r="T9" s="12" t="s">
        <v>264</v>
      </c>
      <c r="U9" s="192"/>
    </row>
    <row r="10" spans="1:21" s="11" customFormat="1" ht="12.75" customHeight="1" x14ac:dyDescent="0.2">
      <c r="A10" s="25" t="s">
        <v>16</v>
      </c>
      <c r="B10" s="267" t="s">
        <v>16</v>
      </c>
      <c r="C10" s="267"/>
      <c r="D10" s="26" t="s">
        <v>16</v>
      </c>
      <c r="E10" s="195" t="s">
        <v>16</v>
      </c>
      <c r="F10" s="27" t="s">
        <v>18</v>
      </c>
      <c r="G10" s="28">
        <v>0</v>
      </c>
      <c r="H10" s="29"/>
      <c r="I10" s="29"/>
      <c r="J10" s="30"/>
      <c r="K10" s="30">
        <v>0</v>
      </c>
      <c r="L10" s="30"/>
      <c r="M10" s="30">
        <v>0</v>
      </c>
      <c r="N10" s="28">
        <f>+N11</f>
        <v>34.953000000000003</v>
      </c>
      <c r="O10" s="30">
        <f t="shared" ref="O10:O101" si="0">+M10+N10</f>
        <v>34.953000000000003</v>
      </c>
      <c r="P10" s="31">
        <v>0</v>
      </c>
      <c r="Q10" s="31">
        <f t="shared" ref="Q10:Q97" si="1">+O10+P10</f>
        <v>34.953000000000003</v>
      </c>
      <c r="R10" s="32">
        <v>0</v>
      </c>
      <c r="S10" s="32">
        <f t="shared" ref="S10:S97" si="2">+Q10+R10</f>
        <v>34.953000000000003</v>
      </c>
      <c r="T10" s="12"/>
    </row>
    <row r="11" spans="1:21" s="11" customFormat="1" ht="12.75" customHeight="1" thickBot="1" x14ac:dyDescent="0.25">
      <c r="A11" s="33"/>
      <c r="B11" s="268" t="s">
        <v>19</v>
      </c>
      <c r="C11" s="269"/>
      <c r="D11" s="34">
        <v>6402</v>
      </c>
      <c r="E11" s="34">
        <v>5364</v>
      </c>
      <c r="F11" s="35" t="s">
        <v>20</v>
      </c>
      <c r="G11" s="36">
        <v>0</v>
      </c>
      <c r="H11" s="37"/>
      <c r="I11" s="37"/>
      <c r="J11" s="38"/>
      <c r="K11" s="39">
        <v>0</v>
      </c>
      <c r="L11" s="39"/>
      <c r="M11" s="39">
        <v>0</v>
      </c>
      <c r="N11" s="36">
        <v>34.953000000000003</v>
      </c>
      <c r="O11" s="39">
        <f t="shared" si="0"/>
        <v>34.953000000000003</v>
      </c>
      <c r="P11" s="39">
        <v>0</v>
      </c>
      <c r="Q11" s="39">
        <f t="shared" si="1"/>
        <v>34.953000000000003</v>
      </c>
      <c r="R11" s="40">
        <v>0</v>
      </c>
      <c r="S11" s="40">
        <f t="shared" si="2"/>
        <v>34.953000000000003</v>
      </c>
      <c r="T11" s="12"/>
    </row>
    <row r="12" spans="1:21" s="11" customFormat="1" ht="13.5" thickBot="1" x14ac:dyDescent="0.25">
      <c r="A12" s="252" t="s">
        <v>15</v>
      </c>
      <c r="B12" s="270" t="s">
        <v>16</v>
      </c>
      <c r="C12" s="271"/>
      <c r="D12" s="253" t="s">
        <v>16</v>
      </c>
      <c r="E12" s="254" t="s">
        <v>16</v>
      </c>
      <c r="F12" s="255" t="s">
        <v>21</v>
      </c>
      <c r="G12" s="249">
        <f>+G13+G15+G29+G31+G33+G35+G37+G39+G41+G43</f>
        <v>4980</v>
      </c>
      <c r="H12" s="249">
        <f>+H15+H19+H21+H23+H25</f>
        <v>0</v>
      </c>
      <c r="I12" s="249">
        <f t="shared" ref="I12:I124" si="3">+G12+H12</f>
        <v>4980</v>
      </c>
      <c r="J12" s="250">
        <f>+J15+J27</f>
        <v>0</v>
      </c>
      <c r="K12" s="250">
        <f t="shared" ref="K12:K120" si="4">+I12+J12</f>
        <v>4980</v>
      </c>
      <c r="L12" s="250">
        <f>+L15+L27</f>
        <v>0</v>
      </c>
      <c r="M12" s="250">
        <f t="shared" ref="M12:M120" si="5">+K12+L12</f>
        <v>4980</v>
      </c>
      <c r="N12" s="250">
        <f>+N45</f>
        <v>424.952</v>
      </c>
      <c r="O12" s="250">
        <f t="shared" si="0"/>
        <v>5404.9520000000002</v>
      </c>
      <c r="P12" s="250">
        <f>+P41+P48+P50</f>
        <v>250</v>
      </c>
      <c r="Q12" s="250">
        <f t="shared" si="1"/>
        <v>5654.9520000000002</v>
      </c>
      <c r="R12" s="251">
        <v>0</v>
      </c>
      <c r="S12" s="251">
        <f t="shared" si="2"/>
        <v>5654.9520000000002</v>
      </c>
      <c r="T12" s="12"/>
    </row>
    <row r="13" spans="1:21" s="11" customFormat="1" x14ac:dyDescent="0.2">
      <c r="A13" s="41" t="s">
        <v>15</v>
      </c>
      <c r="B13" s="42" t="s">
        <v>22</v>
      </c>
      <c r="C13" s="43" t="s">
        <v>23</v>
      </c>
      <c r="D13" s="44" t="s">
        <v>16</v>
      </c>
      <c r="E13" s="45" t="s">
        <v>16</v>
      </c>
      <c r="F13" s="46" t="s">
        <v>24</v>
      </c>
      <c r="G13" s="47">
        <f>+G14</f>
        <v>200</v>
      </c>
      <c r="H13" s="47">
        <v>0</v>
      </c>
      <c r="I13" s="47">
        <f t="shared" si="3"/>
        <v>200</v>
      </c>
      <c r="J13" s="48">
        <v>0</v>
      </c>
      <c r="K13" s="48">
        <f t="shared" si="4"/>
        <v>200</v>
      </c>
      <c r="L13" s="48">
        <v>0</v>
      </c>
      <c r="M13" s="48">
        <f t="shared" si="5"/>
        <v>200</v>
      </c>
      <c r="N13" s="48">
        <v>0</v>
      </c>
      <c r="O13" s="48">
        <f t="shared" si="0"/>
        <v>200</v>
      </c>
      <c r="P13" s="49">
        <v>0</v>
      </c>
      <c r="Q13" s="49">
        <f t="shared" si="1"/>
        <v>200</v>
      </c>
      <c r="R13" s="32">
        <v>0</v>
      </c>
      <c r="S13" s="32">
        <f t="shared" si="2"/>
        <v>200</v>
      </c>
      <c r="T13" s="12"/>
    </row>
    <row r="14" spans="1:21" s="11" customFormat="1" x14ac:dyDescent="0.2">
      <c r="A14" s="50"/>
      <c r="B14" s="51"/>
      <c r="C14" s="52"/>
      <c r="D14" s="53">
        <v>3299</v>
      </c>
      <c r="E14" s="54">
        <v>5321</v>
      </c>
      <c r="F14" s="55" t="s">
        <v>25</v>
      </c>
      <c r="G14" s="56">
        <v>200</v>
      </c>
      <c r="H14" s="56">
        <v>0</v>
      </c>
      <c r="I14" s="56">
        <f t="shared" si="3"/>
        <v>200</v>
      </c>
      <c r="J14" s="57">
        <v>0</v>
      </c>
      <c r="K14" s="57">
        <f t="shared" si="4"/>
        <v>200</v>
      </c>
      <c r="L14" s="57">
        <v>0</v>
      </c>
      <c r="M14" s="57">
        <f t="shared" si="5"/>
        <v>200</v>
      </c>
      <c r="N14" s="57">
        <v>0</v>
      </c>
      <c r="O14" s="57">
        <f t="shared" si="0"/>
        <v>200</v>
      </c>
      <c r="P14" s="57">
        <v>0</v>
      </c>
      <c r="Q14" s="57">
        <f t="shared" si="1"/>
        <v>200</v>
      </c>
      <c r="R14" s="58">
        <v>0</v>
      </c>
      <c r="S14" s="58">
        <f t="shared" si="2"/>
        <v>200</v>
      </c>
      <c r="T14" s="12"/>
    </row>
    <row r="15" spans="1:21" s="11" customFormat="1" x14ac:dyDescent="0.2">
      <c r="A15" s="59" t="s">
        <v>15</v>
      </c>
      <c r="B15" s="60" t="s">
        <v>26</v>
      </c>
      <c r="C15" s="61" t="s">
        <v>23</v>
      </c>
      <c r="D15" s="62" t="s">
        <v>16</v>
      </c>
      <c r="E15" s="63" t="s">
        <v>16</v>
      </c>
      <c r="F15" s="64" t="s">
        <v>27</v>
      </c>
      <c r="G15" s="65">
        <f>SUM(G16:G18)</f>
        <v>400</v>
      </c>
      <c r="H15" s="65">
        <f>SUM(H16:H18)</f>
        <v>-125</v>
      </c>
      <c r="I15" s="65">
        <f t="shared" si="3"/>
        <v>275</v>
      </c>
      <c r="J15" s="66">
        <f>SUM(J16:J18)</f>
        <v>-150</v>
      </c>
      <c r="K15" s="66">
        <f t="shared" si="4"/>
        <v>125</v>
      </c>
      <c r="L15" s="66">
        <v>0</v>
      </c>
      <c r="M15" s="66">
        <f t="shared" si="5"/>
        <v>125</v>
      </c>
      <c r="N15" s="66">
        <v>0</v>
      </c>
      <c r="O15" s="66">
        <f t="shared" si="0"/>
        <v>125</v>
      </c>
      <c r="P15" s="67">
        <v>0</v>
      </c>
      <c r="Q15" s="67">
        <f t="shared" si="1"/>
        <v>125</v>
      </c>
      <c r="R15" s="68">
        <v>0</v>
      </c>
      <c r="S15" s="68">
        <f t="shared" si="2"/>
        <v>125</v>
      </c>
      <c r="T15" s="12"/>
    </row>
    <row r="16" spans="1:21" s="11" customFormat="1" x14ac:dyDescent="0.2">
      <c r="A16" s="50"/>
      <c r="B16" s="51"/>
      <c r="C16" s="52"/>
      <c r="D16" s="53">
        <v>3113</v>
      </c>
      <c r="E16" s="69">
        <v>5321</v>
      </c>
      <c r="F16" s="70" t="s">
        <v>25</v>
      </c>
      <c r="G16" s="56">
        <v>15</v>
      </c>
      <c r="H16" s="56">
        <v>0</v>
      </c>
      <c r="I16" s="56">
        <f t="shared" si="3"/>
        <v>15</v>
      </c>
      <c r="J16" s="57">
        <v>0</v>
      </c>
      <c r="K16" s="57">
        <f t="shared" si="4"/>
        <v>15</v>
      </c>
      <c r="L16" s="57">
        <v>0</v>
      </c>
      <c r="M16" s="57">
        <f t="shared" si="5"/>
        <v>15</v>
      </c>
      <c r="N16" s="57">
        <v>0</v>
      </c>
      <c r="O16" s="57">
        <f t="shared" si="0"/>
        <v>15</v>
      </c>
      <c r="P16" s="57">
        <v>0</v>
      </c>
      <c r="Q16" s="57">
        <f t="shared" si="1"/>
        <v>15</v>
      </c>
      <c r="R16" s="58">
        <v>0</v>
      </c>
      <c r="S16" s="58">
        <f t="shared" si="2"/>
        <v>15</v>
      </c>
      <c r="T16" s="12"/>
    </row>
    <row r="17" spans="1:20" s="11" customFormat="1" x14ac:dyDescent="0.2">
      <c r="A17" s="50"/>
      <c r="B17" s="51"/>
      <c r="C17" s="52"/>
      <c r="D17" s="53">
        <v>3233</v>
      </c>
      <c r="E17" s="69">
        <v>5321</v>
      </c>
      <c r="F17" s="70" t="s">
        <v>25</v>
      </c>
      <c r="G17" s="56">
        <v>145</v>
      </c>
      <c r="H17" s="56">
        <v>-125</v>
      </c>
      <c r="I17" s="56">
        <f t="shared" si="3"/>
        <v>20</v>
      </c>
      <c r="J17" s="57">
        <v>0</v>
      </c>
      <c r="K17" s="57">
        <f t="shared" si="4"/>
        <v>20</v>
      </c>
      <c r="L17" s="57">
        <v>0</v>
      </c>
      <c r="M17" s="57">
        <f t="shared" si="5"/>
        <v>20</v>
      </c>
      <c r="N17" s="57">
        <v>0</v>
      </c>
      <c r="O17" s="57">
        <f t="shared" si="0"/>
        <v>20</v>
      </c>
      <c r="P17" s="57">
        <v>0</v>
      </c>
      <c r="Q17" s="57">
        <f t="shared" si="1"/>
        <v>20</v>
      </c>
      <c r="R17" s="58">
        <v>0</v>
      </c>
      <c r="S17" s="58">
        <f t="shared" si="2"/>
        <v>20</v>
      </c>
      <c r="T17" s="12"/>
    </row>
    <row r="18" spans="1:20" s="11" customFormat="1" x14ac:dyDescent="0.2">
      <c r="A18" s="50"/>
      <c r="B18" s="51"/>
      <c r="C18" s="52"/>
      <c r="D18" s="53">
        <v>3299</v>
      </c>
      <c r="E18" s="69">
        <v>5222</v>
      </c>
      <c r="F18" s="71" t="s">
        <v>28</v>
      </c>
      <c r="G18" s="56">
        <v>240</v>
      </c>
      <c r="H18" s="56">
        <v>0</v>
      </c>
      <c r="I18" s="56">
        <f t="shared" si="3"/>
        <v>240</v>
      </c>
      <c r="J18" s="57">
        <v>-150</v>
      </c>
      <c r="K18" s="57">
        <f t="shared" si="4"/>
        <v>90</v>
      </c>
      <c r="L18" s="57">
        <v>0</v>
      </c>
      <c r="M18" s="57">
        <f t="shared" si="5"/>
        <v>90</v>
      </c>
      <c r="N18" s="57">
        <v>0</v>
      </c>
      <c r="O18" s="57">
        <f t="shared" si="0"/>
        <v>90</v>
      </c>
      <c r="P18" s="57">
        <v>0</v>
      </c>
      <c r="Q18" s="57">
        <f t="shared" si="1"/>
        <v>90</v>
      </c>
      <c r="R18" s="58">
        <v>0</v>
      </c>
      <c r="S18" s="58">
        <f t="shared" si="2"/>
        <v>90</v>
      </c>
      <c r="T18" s="12"/>
    </row>
    <row r="19" spans="1:20" s="11" customFormat="1" ht="22.5" x14ac:dyDescent="0.2">
      <c r="A19" s="72" t="s">
        <v>29</v>
      </c>
      <c r="B19" s="73" t="s">
        <v>30</v>
      </c>
      <c r="C19" s="74" t="s">
        <v>31</v>
      </c>
      <c r="D19" s="75" t="s">
        <v>16</v>
      </c>
      <c r="E19" s="75" t="s">
        <v>16</v>
      </c>
      <c r="F19" s="76" t="s">
        <v>32</v>
      </c>
      <c r="G19" s="65">
        <v>0</v>
      </c>
      <c r="H19" s="65">
        <f>+H20</f>
        <v>80</v>
      </c>
      <c r="I19" s="65">
        <f t="shared" si="3"/>
        <v>80</v>
      </c>
      <c r="J19" s="66">
        <v>0</v>
      </c>
      <c r="K19" s="66">
        <f t="shared" si="4"/>
        <v>80</v>
      </c>
      <c r="L19" s="66">
        <v>0</v>
      </c>
      <c r="M19" s="66">
        <f t="shared" si="5"/>
        <v>80</v>
      </c>
      <c r="N19" s="66">
        <v>0</v>
      </c>
      <c r="O19" s="66">
        <f t="shared" si="0"/>
        <v>80</v>
      </c>
      <c r="P19" s="67">
        <v>0</v>
      </c>
      <c r="Q19" s="67">
        <f t="shared" si="1"/>
        <v>80</v>
      </c>
      <c r="R19" s="68">
        <v>0</v>
      </c>
      <c r="S19" s="68">
        <f t="shared" si="2"/>
        <v>80</v>
      </c>
      <c r="T19" s="12"/>
    </row>
    <row r="20" spans="1:20" s="11" customFormat="1" x14ac:dyDescent="0.2">
      <c r="A20" s="72"/>
      <c r="B20" s="73"/>
      <c r="C20" s="74"/>
      <c r="D20" s="77">
        <v>3233</v>
      </c>
      <c r="E20" s="77">
        <v>5321</v>
      </c>
      <c r="F20" s="78" t="s">
        <v>25</v>
      </c>
      <c r="G20" s="56">
        <v>0</v>
      </c>
      <c r="H20" s="56">
        <v>80</v>
      </c>
      <c r="I20" s="56">
        <f t="shared" si="3"/>
        <v>80</v>
      </c>
      <c r="J20" s="57">
        <v>0</v>
      </c>
      <c r="K20" s="57">
        <f t="shared" si="4"/>
        <v>80</v>
      </c>
      <c r="L20" s="57">
        <v>0</v>
      </c>
      <c r="M20" s="57">
        <f t="shared" si="5"/>
        <v>80</v>
      </c>
      <c r="N20" s="57">
        <v>0</v>
      </c>
      <c r="O20" s="57">
        <f t="shared" si="0"/>
        <v>80</v>
      </c>
      <c r="P20" s="57">
        <v>0</v>
      </c>
      <c r="Q20" s="57">
        <f t="shared" si="1"/>
        <v>80</v>
      </c>
      <c r="R20" s="58">
        <v>0</v>
      </c>
      <c r="S20" s="58">
        <f t="shared" si="2"/>
        <v>80</v>
      </c>
      <c r="T20" s="12"/>
    </row>
    <row r="21" spans="1:20" s="11" customFormat="1" ht="22.5" x14ac:dyDescent="0.2">
      <c r="A21" s="72" t="s">
        <v>29</v>
      </c>
      <c r="B21" s="73" t="s">
        <v>33</v>
      </c>
      <c r="C21" s="74" t="s">
        <v>34</v>
      </c>
      <c r="D21" s="75" t="s">
        <v>16</v>
      </c>
      <c r="E21" s="75" t="s">
        <v>16</v>
      </c>
      <c r="F21" s="76" t="s">
        <v>35</v>
      </c>
      <c r="G21" s="65">
        <v>0</v>
      </c>
      <c r="H21" s="65">
        <f>+H22</f>
        <v>15</v>
      </c>
      <c r="I21" s="65">
        <f t="shared" si="3"/>
        <v>15</v>
      </c>
      <c r="J21" s="66">
        <v>0</v>
      </c>
      <c r="K21" s="66">
        <f t="shared" si="4"/>
        <v>15</v>
      </c>
      <c r="L21" s="66">
        <v>0</v>
      </c>
      <c r="M21" s="66">
        <f t="shared" si="5"/>
        <v>15</v>
      </c>
      <c r="N21" s="66">
        <v>0</v>
      </c>
      <c r="O21" s="66">
        <f t="shared" si="0"/>
        <v>15</v>
      </c>
      <c r="P21" s="67">
        <v>0</v>
      </c>
      <c r="Q21" s="67">
        <f t="shared" si="1"/>
        <v>15</v>
      </c>
      <c r="R21" s="68">
        <v>0</v>
      </c>
      <c r="S21" s="68">
        <f t="shared" si="2"/>
        <v>15</v>
      </c>
      <c r="T21" s="12"/>
    </row>
    <row r="22" spans="1:20" s="11" customFormat="1" x14ac:dyDescent="0.2">
      <c r="A22" s="72"/>
      <c r="B22" s="73"/>
      <c r="C22" s="74"/>
      <c r="D22" s="77">
        <v>3233</v>
      </c>
      <c r="E22" s="77">
        <v>5321</v>
      </c>
      <c r="F22" s="78" t="s">
        <v>25</v>
      </c>
      <c r="G22" s="56">
        <v>0</v>
      </c>
      <c r="H22" s="56">
        <v>15</v>
      </c>
      <c r="I22" s="56">
        <f t="shared" si="3"/>
        <v>15</v>
      </c>
      <c r="J22" s="57">
        <v>0</v>
      </c>
      <c r="K22" s="57">
        <f t="shared" si="4"/>
        <v>15</v>
      </c>
      <c r="L22" s="57">
        <v>0</v>
      </c>
      <c r="M22" s="57">
        <f t="shared" si="5"/>
        <v>15</v>
      </c>
      <c r="N22" s="57">
        <v>0</v>
      </c>
      <c r="O22" s="57">
        <f t="shared" si="0"/>
        <v>15</v>
      </c>
      <c r="P22" s="57">
        <v>0</v>
      </c>
      <c r="Q22" s="57">
        <f t="shared" si="1"/>
        <v>15</v>
      </c>
      <c r="R22" s="58">
        <v>0</v>
      </c>
      <c r="S22" s="58">
        <f t="shared" si="2"/>
        <v>15</v>
      </c>
      <c r="T22" s="12"/>
    </row>
    <row r="23" spans="1:20" s="11" customFormat="1" ht="33.75" x14ac:dyDescent="0.2">
      <c r="A23" s="72" t="s">
        <v>15</v>
      </c>
      <c r="B23" s="73" t="s">
        <v>36</v>
      </c>
      <c r="C23" s="74" t="s">
        <v>37</v>
      </c>
      <c r="D23" s="75" t="s">
        <v>16</v>
      </c>
      <c r="E23" s="75" t="s">
        <v>16</v>
      </c>
      <c r="F23" s="76" t="s">
        <v>38</v>
      </c>
      <c r="G23" s="65">
        <v>0</v>
      </c>
      <c r="H23" s="65">
        <f>+H24</f>
        <v>15</v>
      </c>
      <c r="I23" s="65">
        <f t="shared" si="3"/>
        <v>15</v>
      </c>
      <c r="J23" s="66">
        <v>0</v>
      </c>
      <c r="K23" s="66">
        <f t="shared" si="4"/>
        <v>15</v>
      </c>
      <c r="L23" s="66">
        <v>0</v>
      </c>
      <c r="M23" s="66">
        <f t="shared" si="5"/>
        <v>15</v>
      </c>
      <c r="N23" s="66">
        <v>0</v>
      </c>
      <c r="O23" s="66">
        <f t="shared" si="0"/>
        <v>15</v>
      </c>
      <c r="P23" s="67">
        <v>0</v>
      </c>
      <c r="Q23" s="67">
        <f t="shared" si="1"/>
        <v>15</v>
      </c>
      <c r="R23" s="68">
        <v>0</v>
      </c>
      <c r="S23" s="68">
        <f t="shared" si="2"/>
        <v>15</v>
      </c>
      <c r="T23" s="12"/>
    </row>
    <row r="24" spans="1:20" s="11" customFormat="1" x14ac:dyDescent="0.2">
      <c r="A24" s="72"/>
      <c r="B24" s="73"/>
      <c r="C24" s="74"/>
      <c r="D24" s="77">
        <v>3233</v>
      </c>
      <c r="E24" s="77">
        <v>5321</v>
      </c>
      <c r="F24" s="78" t="s">
        <v>25</v>
      </c>
      <c r="G24" s="56">
        <v>0</v>
      </c>
      <c r="H24" s="56">
        <v>15</v>
      </c>
      <c r="I24" s="56">
        <f t="shared" si="3"/>
        <v>15</v>
      </c>
      <c r="J24" s="57">
        <v>0</v>
      </c>
      <c r="K24" s="57">
        <f t="shared" si="4"/>
        <v>15</v>
      </c>
      <c r="L24" s="57">
        <v>0</v>
      </c>
      <c r="M24" s="57">
        <f t="shared" si="5"/>
        <v>15</v>
      </c>
      <c r="N24" s="57">
        <v>0</v>
      </c>
      <c r="O24" s="57">
        <f t="shared" si="0"/>
        <v>15</v>
      </c>
      <c r="P24" s="57">
        <v>0</v>
      </c>
      <c r="Q24" s="57">
        <f t="shared" si="1"/>
        <v>15</v>
      </c>
      <c r="R24" s="58">
        <v>0</v>
      </c>
      <c r="S24" s="58">
        <f t="shared" si="2"/>
        <v>15</v>
      </c>
      <c r="T24" s="12"/>
    </row>
    <row r="25" spans="1:20" s="11" customFormat="1" ht="22.5" x14ac:dyDescent="0.2">
      <c r="A25" s="72" t="s">
        <v>15</v>
      </c>
      <c r="B25" s="73" t="s">
        <v>39</v>
      </c>
      <c r="C25" s="74" t="s">
        <v>40</v>
      </c>
      <c r="D25" s="75" t="s">
        <v>16</v>
      </c>
      <c r="E25" s="75" t="s">
        <v>16</v>
      </c>
      <c r="F25" s="79" t="s">
        <v>41</v>
      </c>
      <c r="G25" s="65">
        <v>0</v>
      </c>
      <c r="H25" s="65">
        <f>+H26</f>
        <v>15</v>
      </c>
      <c r="I25" s="65">
        <f t="shared" si="3"/>
        <v>15</v>
      </c>
      <c r="J25" s="66">
        <v>0</v>
      </c>
      <c r="K25" s="66">
        <f t="shared" si="4"/>
        <v>15</v>
      </c>
      <c r="L25" s="66">
        <v>0</v>
      </c>
      <c r="M25" s="66">
        <f t="shared" si="5"/>
        <v>15</v>
      </c>
      <c r="N25" s="66">
        <v>0</v>
      </c>
      <c r="O25" s="66">
        <f t="shared" si="0"/>
        <v>15</v>
      </c>
      <c r="P25" s="67">
        <v>0</v>
      </c>
      <c r="Q25" s="67">
        <f t="shared" si="1"/>
        <v>15</v>
      </c>
      <c r="R25" s="68">
        <v>0</v>
      </c>
      <c r="S25" s="68">
        <f t="shared" si="2"/>
        <v>15</v>
      </c>
      <c r="T25" s="12"/>
    </row>
    <row r="26" spans="1:20" s="11" customFormat="1" x14ac:dyDescent="0.2">
      <c r="A26" s="50"/>
      <c r="B26" s="51"/>
      <c r="C26" s="52"/>
      <c r="D26" s="77">
        <v>3113</v>
      </c>
      <c r="E26" s="77">
        <v>5321</v>
      </c>
      <c r="F26" s="78" t="s">
        <v>25</v>
      </c>
      <c r="G26" s="56">
        <v>0</v>
      </c>
      <c r="H26" s="56">
        <v>15</v>
      </c>
      <c r="I26" s="56">
        <f t="shared" si="3"/>
        <v>15</v>
      </c>
      <c r="J26" s="57">
        <v>0</v>
      </c>
      <c r="K26" s="57">
        <f t="shared" si="4"/>
        <v>15</v>
      </c>
      <c r="L26" s="57">
        <v>0</v>
      </c>
      <c r="M26" s="57">
        <f t="shared" si="5"/>
        <v>15</v>
      </c>
      <c r="N26" s="57">
        <v>0</v>
      </c>
      <c r="O26" s="57">
        <f t="shared" si="0"/>
        <v>15</v>
      </c>
      <c r="P26" s="57">
        <v>0</v>
      </c>
      <c r="Q26" s="57">
        <f t="shared" si="1"/>
        <v>15</v>
      </c>
      <c r="R26" s="58">
        <v>0</v>
      </c>
      <c r="S26" s="58">
        <f t="shared" si="2"/>
        <v>15</v>
      </c>
      <c r="T26" s="12"/>
    </row>
    <row r="27" spans="1:20" s="11" customFormat="1" ht="33.75" x14ac:dyDescent="0.2">
      <c r="A27" s="72" t="s">
        <v>15</v>
      </c>
      <c r="B27" s="73" t="s">
        <v>42</v>
      </c>
      <c r="C27" s="74" t="s">
        <v>23</v>
      </c>
      <c r="D27" s="75" t="s">
        <v>16</v>
      </c>
      <c r="E27" s="80" t="s">
        <v>16</v>
      </c>
      <c r="F27" s="76" t="s">
        <v>43</v>
      </c>
      <c r="G27" s="65">
        <v>0</v>
      </c>
      <c r="H27" s="65"/>
      <c r="I27" s="65">
        <v>0</v>
      </c>
      <c r="J27" s="66">
        <f>+J28</f>
        <v>150</v>
      </c>
      <c r="K27" s="66">
        <f t="shared" si="4"/>
        <v>150</v>
      </c>
      <c r="L27" s="66">
        <f>+L28</f>
        <v>0</v>
      </c>
      <c r="M27" s="66">
        <f t="shared" si="5"/>
        <v>150</v>
      </c>
      <c r="N27" s="66">
        <v>0</v>
      </c>
      <c r="O27" s="66">
        <f t="shared" si="0"/>
        <v>150</v>
      </c>
      <c r="P27" s="67">
        <v>0</v>
      </c>
      <c r="Q27" s="67">
        <f t="shared" si="1"/>
        <v>150</v>
      </c>
      <c r="R27" s="68">
        <v>0</v>
      </c>
      <c r="S27" s="68">
        <f t="shared" si="2"/>
        <v>150</v>
      </c>
      <c r="T27" s="12"/>
    </row>
    <row r="28" spans="1:20" s="11" customFormat="1" x14ac:dyDescent="0.2">
      <c r="A28" s="50"/>
      <c r="B28" s="51"/>
      <c r="C28" s="52"/>
      <c r="D28" s="77">
        <v>3299</v>
      </c>
      <c r="E28" s="81">
        <v>5222</v>
      </c>
      <c r="F28" s="78" t="s">
        <v>28</v>
      </c>
      <c r="G28" s="56">
        <v>0</v>
      </c>
      <c r="H28" s="56"/>
      <c r="I28" s="56">
        <v>0</v>
      </c>
      <c r="J28" s="57">
        <v>150</v>
      </c>
      <c r="K28" s="57">
        <f t="shared" si="4"/>
        <v>150</v>
      </c>
      <c r="L28" s="57">
        <v>0</v>
      </c>
      <c r="M28" s="57">
        <f t="shared" si="5"/>
        <v>150</v>
      </c>
      <c r="N28" s="57">
        <v>0</v>
      </c>
      <c r="O28" s="57">
        <f t="shared" si="0"/>
        <v>150</v>
      </c>
      <c r="P28" s="57">
        <v>0</v>
      </c>
      <c r="Q28" s="57">
        <f t="shared" si="1"/>
        <v>150</v>
      </c>
      <c r="R28" s="58">
        <v>0</v>
      </c>
      <c r="S28" s="58">
        <f t="shared" si="2"/>
        <v>150</v>
      </c>
      <c r="T28" s="12"/>
    </row>
    <row r="29" spans="1:20" s="11" customFormat="1" ht="22.5" x14ac:dyDescent="0.2">
      <c r="A29" s="72" t="s">
        <v>15</v>
      </c>
      <c r="B29" s="73" t="s">
        <v>44</v>
      </c>
      <c r="C29" s="74" t="s">
        <v>45</v>
      </c>
      <c r="D29" s="82" t="s">
        <v>16</v>
      </c>
      <c r="E29" s="83" t="s">
        <v>16</v>
      </c>
      <c r="F29" s="64" t="s">
        <v>46</v>
      </c>
      <c r="G29" s="65">
        <f>+G30</f>
        <v>50</v>
      </c>
      <c r="H29" s="65">
        <v>0</v>
      </c>
      <c r="I29" s="65">
        <f t="shared" si="3"/>
        <v>50</v>
      </c>
      <c r="J29" s="66">
        <v>0</v>
      </c>
      <c r="K29" s="66">
        <f t="shared" si="4"/>
        <v>50</v>
      </c>
      <c r="L29" s="66">
        <v>0</v>
      </c>
      <c r="M29" s="66">
        <f t="shared" si="5"/>
        <v>50</v>
      </c>
      <c r="N29" s="66">
        <v>0</v>
      </c>
      <c r="O29" s="66">
        <f t="shared" si="0"/>
        <v>50</v>
      </c>
      <c r="P29" s="67">
        <v>0</v>
      </c>
      <c r="Q29" s="67">
        <f t="shared" si="1"/>
        <v>50</v>
      </c>
      <c r="R29" s="68">
        <v>0</v>
      </c>
      <c r="S29" s="68">
        <f t="shared" si="2"/>
        <v>50</v>
      </c>
      <c r="T29" s="12"/>
    </row>
    <row r="30" spans="1:20" s="11" customFormat="1" x14ac:dyDescent="0.2">
      <c r="A30" s="50"/>
      <c r="B30" s="51"/>
      <c r="C30" s="52"/>
      <c r="D30" s="53">
        <v>3299</v>
      </c>
      <c r="E30" s="54">
        <v>5332</v>
      </c>
      <c r="F30" s="71" t="s">
        <v>47</v>
      </c>
      <c r="G30" s="56">
        <v>50</v>
      </c>
      <c r="H30" s="56">
        <v>0</v>
      </c>
      <c r="I30" s="56">
        <f t="shared" si="3"/>
        <v>50</v>
      </c>
      <c r="J30" s="57">
        <v>0</v>
      </c>
      <c r="K30" s="57">
        <f t="shared" si="4"/>
        <v>50</v>
      </c>
      <c r="L30" s="57">
        <v>0</v>
      </c>
      <c r="M30" s="57">
        <f t="shared" si="5"/>
        <v>50</v>
      </c>
      <c r="N30" s="57">
        <v>0</v>
      </c>
      <c r="O30" s="57">
        <f t="shared" si="0"/>
        <v>50</v>
      </c>
      <c r="P30" s="57">
        <v>0</v>
      </c>
      <c r="Q30" s="57">
        <f t="shared" si="1"/>
        <v>50</v>
      </c>
      <c r="R30" s="58">
        <v>0</v>
      </c>
      <c r="S30" s="58">
        <f t="shared" si="2"/>
        <v>50</v>
      </c>
      <c r="T30" s="12"/>
    </row>
    <row r="31" spans="1:20" s="11" customFormat="1" ht="22.5" x14ac:dyDescent="0.2">
      <c r="A31" s="72" t="s">
        <v>15</v>
      </c>
      <c r="B31" s="73" t="s">
        <v>48</v>
      </c>
      <c r="C31" s="74" t="s">
        <v>49</v>
      </c>
      <c r="D31" s="82" t="s">
        <v>16</v>
      </c>
      <c r="E31" s="83" t="s">
        <v>16</v>
      </c>
      <c r="F31" s="64" t="s">
        <v>50</v>
      </c>
      <c r="G31" s="65">
        <f>+G32</f>
        <v>100</v>
      </c>
      <c r="H31" s="65">
        <v>0</v>
      </c>
      <c r="I31" s="65">
        <f t="shared" si="3"/>
        <v>100</v>
      </c>
      <c r="J31" s="66">
        <v>0</v>
      </c>
      <c r="K31" s="66">
        <f t="shared" si="4"/>
        <v>100</v>
      </c>
      <c r="L31" s="66">
        <v>0</v>
      </c>
      <c r="M31" s="66">
        <f t="shared" si="5"/>
        <v>100</v>
      </c>
      <c r="N31" s="66">
        <v>0</v>
      </c>
      <c r="O31" s="66">
        <f t="shared" si="0"/>
        <v>100</v>
      </c>
      <c r="P31" s="67">
        <v>0</v>
      </c>
      <c r="Q31" s="67">
        <f t="shared" si="1"/>
        <v>100</v>
      </c>
      <c r="R31" s="68">
        <v>0</v>
      </c>
      <c r="S31" s="68">
        <f t="shared" si="2"/>
        <v>100</v>
      </c>
      <c r="T31" s="12"/>
    </row>
    <row r="32" spans="1:20" s="11" customFormat="1" x14ac:dyDescent="0.2">
      <c r="A32" s="50"/>
      <c r="B32" s="51"/>
      <c r="C32" s="52"/>
      <c r="D32" s="53">
        <v>3299</v>
      </c>
      <c r="E32" s="54">
        <v>5321</v>
      </c>
      <c r="F32" s="71" t="s">
        <v>25</v>
      </c>
      <c r="G32" s="56">
        <v>100</v>
      </c>
      <c r="H32" s="56">
        <v>0</v>
      </c>
      <c r="I32" s="56">
        <f t="shared" si="3"/>
        <v>100</v>
      </c>
      <c r="J32" s="57">
        <v>0</v>
      </c>
      <c r="K32" s="57">
        <f t="shared" si="4"/>
        <v>100</v>
      </c>
      <c r="L32" s="57">
        <v>0</v>
      </c>
      <c r="M32" s="57">
        <f t="shared" si="5"/>
        <v>100</v>
      </c>
      <c r="N32" s="57">
        <v>0</v>
      </c>
      <c r="O32" s="57">
        <f t="shared" si="0"/>
        <v>100</v>
      </c>
      <c r="P32" s="57">
        <v>0</v>
      </c>
      <c r="Q32" s="57">
        <f t="shared" si="1"/>
        <v>100</v>
      </c>
      <c r="R32" s="58">
        <v>0</v>
      </c>
      <c r="S32" s="58">
        <f t="shared" si="2"/>
        <v>100</v>
      </c>
      <c r="T32" s="12"/>
    </row>
    <row r="33" spans="1:20" s="11" customFormat="1" x14ac:dyDescent="0.2">
      <c r="A33" s="59" t="s">
        <v>15</v>
      </c>
      <c r="B33" s="60" t="s">
        <v>51</v>
      </c>
      <c r="C33" s="61" t="s">
        <v>23</v>
      </c>
      <c r="D33" s="62" t="s">
        <v>16</v>
      </c>
      <c r="E33" s="63" t="s">
        <v>16</v>
      </c>
      <c r="F33" s="84" t="s">
        <v>52</v>
      </c>
      <c r="G33" s="65">
        <f>+G34</f>
        <v>30</v>
      </c>
      <c r="H33" s="65">
        <v>0</v>
      </c>
      <c r="I33" s="65">
        <f t="shared" si="3"/>
        <v>30</v>
      </c>
      <c r="J33" s="66">
        <v>0</v>
      </c>
      <c r="K33" s="66">
        <f t="shared" si="4"/>
        <v>30</v>
      </c>
      <c r="L33" s="66">
        <v>0</v>
      </c>
      <c r="M33" s="66">
        <f t="shared" si="5"/>
        <v>30</v>
      </c>
      <c r="N33" s="66">
        <v>0</v>
      </c>
      <c r="O33" s="66">
        <f t="shared" si="0"/>
        <v>30</v>
      </c>
      <c r="P33" s="67">
        <v>0</v>
      </c>
      <c r="Q33" s="67">
        <f t="shared" si="1"/>
        <v>30</v>
      </c>
      <c r="R33" s="68">
        <v>0</v>
      </c>
      <c r="S33" s="68">
        <f t="shared" si="2"/>
        <v>30</v>
      </c>
      <c r="T33" s="12"/>
    </row>
    <row r="34" spans="1:20" s="11" customFormat="1" x14ac:dyDescent="0.2">
      <c r="A34" s="50"/>
      <c r="B34" s="51"/>
      <c r="C34" s="52"/>
      <c r="D34" s="53">
        <v>3299</v>
      </c>
      <c r="E34" s="54">
        <v>5222</v>
      </c>
      <c r="F34" s="71" t="s">
        <v>28</v>
      </c>
      <c r="G34" s="56">
        <v>30</v>
      </c>
      <c r="H34" s="56">
        <v>0</v>
      </c>
      <c r="I34" s="56">
        <f t="shared" si="3"/>
        <v>30</v>
      </c>
      <c r="J34" s="57">
        <v>0</v>
      </c>
      <c r="K34" s="57">
        <f t="shared" si="4"/>
        <v>30</v>
      </c>
      <c r="L34" s="57">
        <v>0</v>
      </c>
      <c r="M34" s="57">
        <f t="shared" si="5"/>
        <v>30</v>
      </c>
      <c r="N34" s="57">
        <v>0</v>
      </c>
      <c r="O34" s="57">
        <f t="shared" si="0"/>
        <v>30</v>
      </c>
      <c r="P34" s="57">
        <v>0</v>
      </c>
      <c r="Q34" s="57">
        <f t="shared" si="1"/>
        <v>30</v>
      </c>
      <c r="R34" s="58">
        <v>0</v>
      </c>
      <c r="S34" s="58">
        <f t="shared" si="2"/>
        <v>30</v>
      </c>
      <c r="T34" s="12"/>
    </row>
    <row r="35" spans="1:20" s="11" customFormat="1" ht="22.5" x14ac:dyDescent="0.2">
      <c r="A35" s="72" t="s">
        <v>15</v>
      </c>
      <c r="B35" s="73" t="s">
        <v>53</v>
      </c>
      <c r="C35" s="74" t="s">
        <v>45</v>
      </c>
      <c r="D35" s="82" t="s">
        <v>16</v>
      </c>
      <c r="E35" s="83" t="s">
        <v>16</v>
      </c>
      <c r="F35" s="64" t="s">
        <v>54</v>
      </c>
      <c r="G35" s="65">
        <f>+G36</f>
        <v>500</v>
      </c>
      <c r="H35" s="65">
        <v>0</v>
      </c>
      <c r="I35" s="65">
        <f t="shared" si="3"/>
        <v>500</v>
      </c>
      <c r="J35" s="66">
        <v>0</v>
      </c>
      <c r="K35" s="66">
        <f t="shared" si="4"/>
        <v>500</v>
      </c>
      <c r="L35" s="66">
        <v>0</v>
      </c>
      <c r="M35" s="66">
        <f t="shared" si="5"/>
        <v>500</v>
      </c>
      <c r="N35" s="66">
        <v>0</v>
      </c>
      <c r="O35" s="66">
        <f t="shared" si="0"/>
        <v>500</v>
      </c>
      <c r="P35" s="67">
        <v>0</v>
      </c>
      <c r="Q35" s="67">
        <f t="shared" si="1"/>
        <v>500</v>
      </c>
      <c r="R35" s="68">
        <v>0</v>
      </c>
      <c r="S35" s="68">
        <f t="shared" si="2"/>
        <v>500</v>
      </c>
      <c r="T35" s="12"/>
    </row>
    <row r="36" spans="1:20" s="11" customFormat="1" x14ac:dyDescent="0.2">
      <c r="A36" s="50"/>
      <c r="B36" s="51"/>
      <c r="C36" s="52"/>
      <c r="D36" s="53">
        <v>3299</v>
      </c>
      <c r="E36" s="54">
        <v>5332</v>
      </c>
      <c r="F36" s="71" t="s">
        <v>47</v>
      </c>
      <c r="G36" s="56">
        <v>500</v>
      </c>
      <c r="H36" s="56">
        <v>0</v>
      </c>
      <c r="I36" s="56">
        <f t="shared" si="3"/>
        <v>500</v>
      </c>
      <c r="J36" s="57">
        <v>0</v>
      </c>
      <c r="K36" s="57">
        <f t="shared" si="4"/>
        <v>500</v>
      </c>
      <c r="L36" s="57">
        <v>0</v>
      </c>
      <c r="M36" s="57">
        <f t="shared" si="5"/>
        <v>500</v>
      </c>
      <c r="N36" s="57">
        <v>0</v>
      </c>
      <c r="O36" s="57">
        <f t="shared" si="0"/>
        <v>500</v>
      </c>
      <c r="P36" s="57">
        <v>0</v>
      </c>
      <c r="Q36" s="57">
        <f t="shared" si="1"/>
        <v>500</v>
      </c>
      <c r="R36" s="58">
        <v>0</v>
      </c>
      <c r="S36" s="58">
        <f t="shared" si="2"/>
        <v>500</v>
      </c>
      <c r="T36" s="12"/>
    </row>
    <row r="37" spans="1:20" s="11" customFormat="1" ht="22.5" x14ac:dyDescent="0.2">
      <c r="A37" s="59" t="s">
        <v>15</v>
      </c>
      <c r="B37" s="60" t="s">
        <v>55</v>
      </c>
      <c r="C37" s="61" t="s">
        <v>23</v>
      </c>
      <c r="D37" s="62" t="s">
        <v>16</v>
      </c>
      <c r="E37" s="63" t="s">
        <v>16</v>
      </c>
      <c r="F37" s="84" t="s">
        <v>56</v>
      </c>
      <c r="G37" s="65">
        <f>+G38</f>
        <v>500</v>
      </c>
      <c r="H37" s="65">
        <v>0</v>
      </c>
      <c r="I37" s="65">
        <f t="shared" si="3"/>
        <v>500</v>
      </c>
      <c r="J37" s="66">
        <v>0</v>
      </c>
      <c r="K37" s="66">
        <f t="shared" si="4"/>
        <v>500</v>
      </c>
      <c r="L37" s="66">
        <v>0</v>
      </c>
      <c r="M37" s="66">
        <f t="shared" si="5"/>
        <v>500</v>
      </c>
      <c r="N37" s="66">
        <v>0</v>
      </c>
      <c r="O37" s="66">
        <f t="shared" si="0"/>
        <v>500</v>
      </c>
      <c r="P37" s="67">
        <v>0</v>
      </c>
      <c r="Q37" s="67">
        <f t="shared" si="1"/>
        <v>500</v>
      </c>
      <c r="R37" s="68">
        <v>0</v>
      </c>
      <c r="S37" s="68">
        <f t="shared" si="2"/>
        <v>500</v>
      </c>
      <c r="T37" s="12"/>
    </row>
    <row r="38" spans="1:20" s="11" customFormat="1" x14ac:dyDescent="0.2">
      <c r="A38" s="50"/>
      <c r="B38" s="51"/>
      <c r="C38" s="52"/>
      <c r="D38" s="53">
        <v>3299</v>
      </c>
      <c r="E38" s="54">
        <v>5221</v>
      </c>
      <c r="F38" s="71" t="s">
        <v>57</v>
      </c>
      <c r="G38" s="56">
        <v>500</v>
      </c>
      <c r="H38" s="56">
        <v>0</v>
      </c>
      <c r="I38" s="56">
        <f t="shared" si="3"/>
        <v>500</v>
      </c>
      <c r="J38" s="57">
        <v>0</v>
      </c>
      <c r="K38" s="57">
        <f t="shared" si="4"/>
        <v>500</v>
      </c>
      <c r="L38" s="57">
        <v>0</v>
      </c>
      <c r="M38" s="57">
        <f t="shared" si="5"/>
        <v>500</v>
      </c>
      <c r="N38" s="57">
        <v>0</v>
      </c>
      <c r="O38" s="57">
        <f t="shared" si="0"/>
        <v>500</v>
      </c>
      <c r="P38" s="57">
        <v>0</v>
      </c>
      <c r="Q38" s="57">
        <f t="shared" si="1"/>
        <v>500</v>
      </c>
      <c r="R38" s="58">
        <v>0</v>
      </c>
      <c r="S38" s="58">
        <f t="shared" si="2"/>
        <v>500</v>
      </c>
      <c r="T38" s="12"/>
    </row>
    <row r="39" spans="1:20" s="11" customFormat="1" ht="33.75" x14ac:dyDescent="0.2">
      <c r="A39" s="72" t="s">
        <v>15</v>
      </c>
      <c r="B39" s="73" t="s">
        <v>58</v>
      </c>
      <c r="C39" s="74" t="s">
        <v>23</v>
      </c>
      <c r="D39" s="82" t="s">
        <v>16</v>
      </c>
      <c r="E39" s="83" t="s">
        <v>16</v>
      </c>
      <c r="F39" s="64" t="s">
        <v>59</v>
      </c>
      <c r="G39" s="65">
        <f>+G40</f>
        <v>100</v>
      </c>
      <c r="H39" s="65">
        <v>0</v>
      </c>
      <c r="I39" s="65">
        <f t="shared" si="3"/>
        <v>100</v>
      </c>
      <c r="J39" s="66">
        <v>0</v>
      </c>
      <c r="K39" s="66">
        <f t="shared" si="4"/>
        <v>100</v>
      </c>
      <c r="L39" s="66">
        <v>0</v>
      </c>
      <c r="M39" s="66">
        <f t="shared" si="5"/>
        <v>100</v>
      </c>
      <c r="N39" s="66">
        <v>0</v>
      </c>
      <c r="O39" s="66">
        <f t="shared" si="0"/>
        <v>100</v>
      </c>
      <c r="P39" s="67">
        <v>0</v>
      </c>
      <c r="Q39" s="67">
        <f t="shared" si="1"/>
        <v>100</v>
      </c>
      <c r="R39" s="68">
        <v>0</v>
      </c>
      <c r="S39" s="68">
        <f t="shared" si="2"/>
        <v>100</v>
      </c>
      <c r="T39" s="12"/>
    </row>
    <row r="40" spans="1:20" s="11" customFormat="1" x14ac:dyDescent="0.2">
      <c r="A40" s="50"/>
      <c r="B40" s="51"/>
      <c r="C40" s="52"/>
      <c r="D40" s="53">
        <v>3299</v>
      </c>
      <c r="E40" s="54">
        <v>5222</v>
      </c>
      <c r="F40" s="71" t="s">
        <v>28</v>
      </c>
      <c r="G40" s="56">
        <v>100</v>
      </c>
      <c r="H40" s="56">
        <v>0</v>
      </c>
      <c r="I40" s="56">
        <f t="shared" si="3"/>
        <v>100</v>
      </c>
      <c r="J40" s="57">
        <v>0</v>
      </c>
      <c r="K40" s="57">
        <f t="shared" si="4"/>
        <v>100</v>
      </c>
      <c r="L40" s="57">
        <v>0</v>
      </c>
      <c r="M40" s="57">
        <f t="shared" si="5"/>
        <v>100</v>
      </c>
      <c r="N40" s="57">
        <v>0</v>
      </c>
      <c r="O40" s="57">
        <f t="shared" si="0"/>
        <v>100</v>
      </c>
      <c r="P40" s="57">
        <v>0</v>
      </c>
      <c r="Q40" s="57">
        <f t="shared" si="1"/>
        <v>100</v>
      </c>
      <c r="R40" s="58">
        <v>0</v>
      </c>
      <c r="S40" s="58">
        <f t="shared" si="2"/>
        <v>100</v>
      </c>
      <c r="T40" s="12"/>
    </row>
    <row r="41" spans="1:20" s="11" customFormat="1" ht="22.5" x14ac:dyDescent="0.2">
      <c r="A41" s="72" t="s">
        <v>15</v>
      </c>
      <c r="B41" s="73" t="s">
        <v>60</v>
      </c>
      <c r="C41" s="74" t="s">
        <v>23</v>
      </c>
      <c r="D41" s="82" t="s">
        <v>16</v>
      </c>
      <c r="E41" s="83" t="s">
        <v>16</v>
      </c>
      <c r="F41" s="64" t="s">
        <v>61</v>
      </c>
      <c r="G41" s="65">
        <f>+G42</f>
        <v>100</v>
      </c>
      <c r="H41" s="65">
        <v>0</v>
      </c>
      <c r="I41" s="65">
        <f t="shared" si="3"/>
        <v>100</v>
      </c>
      <c r="J41" s="66">
        <v>0</v>
      </c>
      <c r="K41" s="66">
        <f t="shared" si="4"/>
        <v>100</v>
      </c>
      <c r="L41" s="66">
        <v>0</v>
      </c>
      <c r="M41" s="66">
        <f t="shared" si="5"/>
        <v>100</v>
      </c>
      <c r="N41" s="66">
        <v>0</v>
      </c>
      <c r="O41" s="66">
        <f t="shared" si="0"/>
        <v>100</v>
      </c>
      <c r="P41" s="66">
        <f>+P42</f>
        <v>-100</v>
      </c>
      <c r="Q41" s="67">
        <f t="shared" si="1"/>
        <v>0</v>
      </c>
      <c r="R41" s="68">
        <v>0</v>
      </c>
      <c r="S41" s="68">
        <f t="shared" si="2"/>
        <v>0</v>
      </c>
      <c r="T41" s="12"/>
    </row>
    <row r="42" spans="1:20" s="11" customFormat="1" ht="22.5" x14ac:dyDescent="0.2">
      <c r="A42" s="50"/>
      <c r="B42" s="51"/>
      <c r="C42" s="52"/>
      <c r="D42" s="53">
        <v>3299</v>
      </c>
      <c r="E42" s="54">
        <v>5229</v>
      </c>
      <c r="F42" s="85" t="s">
        <v>62</v>
      </c>
      <c r="G42" s="56">
        <v>100</v>
      </c>
      <c r="H42" s="56">
        <v>0</v>
      </c>
      <c r="I42" s="56">
        <f t="shared" si="3"/>
        <v>100</v>
      </c>
      <c r="J42" s="57">
        <v>0</v>
      </c>
      <c r="K42" s="57">
        <f t="shared" si="4"/>
        <v>100</v>
      </c>
      <c r="L42" s="57">
        <v>0</v>
      </c>
      <c r="M42" s="57">
        <f t="shared" si="5"/>
        <v>100</v>
      </c>
      <c r="N42" s="57">
        <v>0</v>
      </c>
      <c r="O42" s="57">
        <f t="shared" si="0"/>
        <v>100</v>
      </c>
      <c r="P42" s="57">
        <v>-100</v>
      </c>
      <c r="Q42" s="57">
        <f t="shared" si="1"/>
        <v>0</v>
      </c>
      <c r="R42" s="58">
        <v>0</v>
      </c>
      <c r="S42" s="58">
        <f t="shared" si="2"/>
        <v>0</v>
      </c>
      <c r="T42" s="12"/>
    </row>
    <row r="43" spans="1:20" s="11" customFormat="1" x14ac:dyDescent="0.2">
      <c r="A43" s="72" t="s">
        <v>15</v>
      </c>
      <c r="B43" s="73" t="s">
        <v>63</v>
      </c>
      <c r="C43" s="74" t="s">
        <v>23</v>
      </c>
      <c r="D43" s="82" t="s">
        <v>16</v>
      </c>
      <c r="E43" s="83" t="s">
        <v>16</v>
      </c>
      <c r="F43" s="64" t="s">
        <v>64</v>
      </c>
      <c r="G43" s="65">
        <f>+G44</f>
        <v>3000</v>
      </c>
      <c r="H43" s="65">
        <v>0</v>
      </c>
      <c r="I43" s="65">
        <f t="shared" si="3"/>
        <v>3000</v>
      </c>
      <c r="J43" s="66">
        <v>0</v>
      </c>
      <c r="K43" s="66">
        <f t="shared" si="4"/>
        <v>3000</v>
      </c>
      <c r="L43" s="66">
        <v>0</v>
      </c>
      <c r="M43" s="66">
        <f t="shared" si="5"/>
        <v>3000</v>
      </c>
      <c r="N43" s="66">
        <v>0</v>
      </c>
      <c r="O43" s="66">
        <f t="shared" si="0"/>
        <v>3000</v>
      </c>
      <c r="P43" s="67">
        <v>0</v>
      </c>
      <c r="Q43" s="67">
        <f t="shared" si="1"/>
        <v>3000</v>
      </c>
      <c r="R43" s="68">
        <v>0</v>
      </c>
      <c r="S43" s="68">
        <f t="shared" si="2"/>
        <v>3000</v>
      </c>
      <c r="T43" s="12"/>
    </row>
    <row r="44" spans="1:20" s="11" customFormat="1" x14ac:dyDescent="0.2">
      <c r="A44" s="86"/>
      <c r="B44" s="87"/>
      <c r="C44" s="88"/>
      <c r="D44" s="89">
        <v>3299</v>
      </c>
      <c r="E44" s="90">
        <v>5622</v>
      </c>
      <c r="F44" s="91" t="s">
        <v>65</v>
      </c>
      <c r="G44" s="56">
        <v>3000</v>
      </c>
      <c r="H44" s="56">
        <v>0</v>
      </c>
      <c r="I44" s="56">
        <f t="shared" si="3"/>
        <v>3000</v>
      </c>
      <c r="J44" s="57">
        <v>0</v>
      </c>
      <c r="K44" s="57">
        <f t="shared" si="4"/>
        <v>3000</v>
      </c>
      <c r="L44" s="57">
        <v>0</v>
      </c>
      <c r="M44" s="57">
        <f t="shared" si="5"/>
        <v>3000</v>
      </c>
      <c r="N44" s="57">
        <v>0</v>
      </c>
      <c r="O44" s="57">
        <f t="shared" si="0"/>
        <v>3000</v>
      </c>
      <c r="P44" s="57">
        <v>0</v>
      </c>
      <c r="Q44" s="57">
        <f t="shared" si="1"/>
        <v>3000</v>
      </c>
      <c r="R44" s="58">
        <v>0</v>
      </c>
      <c r="S44" s="58">
        <f t="shared" si="2"/>
        <v>3000</v>
      </c>
      <c r="T44" s="12"/>
    </row>
    <row r="45" spans="1:20" s="11" customFormat="1" ht="22.5" x14ac:dyDescent="0.2">
      <c r="A45" s="72" t="s">
        <v>15</v>
      </c>
      <c r="B45" s="73" t="s">
        <v>66</v>
      </c>
      <c r="C45" s="74" t="s">
        <v>23</v>
      </c>
      <c r="D45" s="82" t="s">
        <v>16</v>
      </c>
      <c r="E45" s="83" t="s">
        <v>16</v>
      </c>
      <c r="F45" s="64" t="s">
        <v>67</v>
      </c>
      <c r="G45" s="65">
        <v>0</v>
      </c>
      <c r="H45" s="56"/>
      <c r="I45" s="56"/>
      <c r="J45" s="57"/>
      <c r="K45" s="66">
        <v>0</v>
      </c>
      <c r="L45" s="66"/>
      <c r="M45" s="66">
        <v>0</v>
      </c>
      <c r="N45" s="66">
        <f>SUM(N46:N47)</f>
        <v>424.952</v>
      </c>
      <c r="O45" s="66">
        <f t="shared" si="0"/>
        <v>424.952</v>
      </c>
      <c r="P45" s="67">
        <v>0</v>
      </c>
      <c r="Q45" s="67">
        <f t="shared" si="1"/>
        <v>424.952</v>
      </c>
      <c r="R45" s="68">
        <v>0</v>
      </c>
      <c r="S45" s="68">
        <f t="shared" si="2"/>
        <v>424.952</v>
      </c>
      <c r="T45" s="12"/>
    </row>
    <row r="46" spans="1:20" s="11" customFormat="1" x14ac:dyDescent="0.2">
      <c r="A46" s="72"/>
      <c r="B46" s="92" t="s">
        <v>68</v>
      </c>
      <c r="C46" s="92"/>
      <c r="D46" s="53">
        <v>3419</v>
      </c>
      <c r="E46" s="54">
        <v>5229</v>
      </c>
      <c r="F46" s="71" t="s">
        <v>69</v>
      </c>
      <c r="G46" s="56">
        <v>0</v>
      </c>
      <c r="H46" s="56"/>
      <c r="I46" s="56"/>
      <c r="J46" s="57"/>
      <c r="K46" s="57">
        <v>0</v>
      </c>
      <c r="L46" s="57"/>
      <c r="M46" s="57">
        <v>0</v>
      </c>
      <c r="N46" s="57">
        <v>127.5</v>
      </c>
      <c r="O46" s="57">
        <f t="shared" si="0"/>
        <v>127.5</v>
      </c>
      <c r="P46" s="57">
        <v>0</v>
      </c>
      <c r="Q46" s="57">
        <f t="shared" si="1"/>
        <v>127.5</v>
      </c>
      <c r="R46" s="58">
        <v>0</v>
      </c>
      <c r="S46" s="58">
        <f t="shared" si="2"/>
        <v>127.5</v>
      </c>
      <c r="T46" s="12"/>
    </row>
    <row r="47" spans="1:20" s="11" customFormat="1" x14ac:dyDescent="0.2">
      <c r="A47" s="93"/>
      <c r="B47" s="94" t="s">
        <v>70</v>
      </c>
      <c r="C47" s="94"/>
      <c r="D47" s="89">
        <v>3419</v>
      </c>
      <c r="E47" s="90">
        <v>5229</v>
      </c>
      <c r="F47" s="95" t="s">
        <v>69</v>
      </c>
      <c r="G47" s="56">
        <v>0</v>
      </c>
      <c r="H47" s="56"/>
      <c r="I47" s="56"/>
      <c r="J47" s="57"/>
      <c r="K47" s="57">
        <v>0</v>
      </c>
      <c r="L47" s="57"/>
      <c r="M47" s="57">
        <v>0</v>
      </c>
      <c r="N47" s="57">
        <v>297.452</v>
      </c>
      <c r="O47" s="57">
        <f t="shared" si="0"/>
        <v>297.452</v>
      </c>
      <c r="P47" s="57">
        <v>0</v>
      </c>
      <c r="Q47" s="57">
        <f t="shared" si="1"/>
        <v>297.452</v>
      </c>
      <c r="R47" s="58">
        <v>0</v>
      </c>
      <c r="S47" s="58">
        <f t="shared" si="2"/>
        <v>297.452</v>
      </c>
      <c r="T47" s="12"/>
    </row>
    <row r="48" spans="1:20" s="11" customFormat="1" ht="22.5" x14ac:dyDescent="0.2">
      <c r="A48" s="96" t="s">
        <v>15</v>
      </c>
      <c r="B48" s="73" t="s">
        <v>71</v>
      </c>
      <c r="C48" s="74" t="s">
        <v>72</v>
      </c>
      <c r="D48" s="97" t="s">
        <v>16</v>
      </c>
      <c r="E48" s="98" t="s">
        <v>16</v>
      </c>
      <c r="F48" s="99" t="s">
        <v>73</v>
      </c>
      <c r="G48" s="100">
        <v>0</v>
      </c>
      <c r="H48" s="56"/>
      <c r="I48" s="56"/>
      <c r="J48" s="57"/>
      <c r="K48" s="57"/>
      <c r="L48" s="57"/>
      <c r="M48" s="100">
        <v>0</v>
      </c>
      <c r="N48" s="100">
        <v>0</v>
      </c>
      <c r="O48" s="100">
        <v>0</v>
      </c>
      <c r="P48" s="101">
        <v>200</v>
      </c>
      <c r="Q48" s="67">
        <f t="shared" si="1"/>
        <v>200</v>
      </c>
      <c r="R48" s="68">
        <v>0</v>
      </c>
      <c r="S48" s="68">
        <f t="shared" si="2"/>
        <v>200</v>
      </c>
      <c r="T48" s="12"/>
    </row>
    <row r="49" spans="1:21" s="11" customFormat="1" x14ac:dyDescent="0.2">
      <c r="A49" s="102"/>
      <c r="B49" s="103"/>
      <c r="C49" s="104"/>
      <c r="D49" s="105">
        <v>3231</v>
      </c>
      <c r="E49" s="106">
        <v>5321</v>
      </c>
      <c r="F49" s="71" t="s">
        <v>25</v>
      </c>
      <c r="G49" s="107">
        <v>0</v>
      </c>
      <c r="H49" s="56"/>
      <c r="I49" s="56"/>
      <c r="J49" s="57"/>
      <c r="K49" s="57"/>
      <c r="L49" s="57"/>
      <c r="M49" s="107">
        <v>0</v>
      </c>
      <c r="N49" s="107">
        <v>0</v>
      </c>
      <c r="O49" s="107">
        <v>0</v>
      </c>
      <c r="P49" s="108">
        <v>200</v>
      </c>
      <c r="Q49" s="57">
        <f t="shared" si="1"/>
        <v>200</v>
      </c>
      <c r="R49" s="58">
        <v>0</v>
      </c>
      <c r="S49" s="58">
        <f t="shared" si="2"/>
        <v>200</v>
      </c>
      <c r="T49" s="12"/>
    </row>
    <row r="50" spans="1:21" s="11" customFormat="1" ht="22.5" x14ac:dyDescent="0.2">
      <c r="A50" s="109" t="s">
        <v>15</v>
      </c>
      <c r="B50" s="73" t="s">
        <v>74</v>
      </c>
      <c r="C50" s="74" t="s">
        <v>23</v>
      </c>
      <c r="D50" s="110" t="s">
        <v>16</v>
      </c>
      <c r="E50" s="111" t="s">
        <v>16</v>
      </c>
      <c r="F50" s="112" t="s">
        <v>75</v>
      </c>
      <c r="G50" s="100">
        <v>0</v>
      </c>
      <c r="H50" s="56"/>
      <c r="I50" s="56"/>
      <c r="J50" s="57"/>
      <c r="K50" s="57"/>
      <c r="L50" s="57"/>
      <c r="M50" s="100">
        <v>0</v>
      </c>
      <c r="N50" s="100">
        <v>0</v>
      </c>
      <c r="O50" s="100">
        <v>0</v>
      </c>
      <c r="P50" s="101">
        <v>150</v>
      </c>
      <c r="Q50" s="67">
        <f t="shared" si="1"/>
        <v>150</v>
      </c>
      <c r="R50" s="68">
        <v>0</v>
      </c>
      <c r="S50" s="68">
        <f t="shared" si="2"/>
        <v>150</v>
      </c>
      <c r="T50" s="12"/>
    </row>
    <row r="51" spans="1:21" s="11" customFormat="1" ht="13.5" thickBot="1" x14ac:dyDescent="0.25">
      <c r="A51" s="109"/>
      <c r="B51" s="112"/>
      <c r="C51" s="113"/>
      <c r="D51" s="105">
        <v>3299</v>
      </c>
      <c r="E51" s="114">
        <v>5222</v>
      </c>
      <c r="F51" s="55" t="s">
        <v>28</v>
      </c>
      <c r="G51" s="115">
        <v>0</v>
      </c>
      <c r="H51" s="116"/>
      <c r="I51" s="116"/>
      <c r="J51" s="117"/>
      <c r="K51" s="117"/>
      <c r="L51" s="117"/>
      <c r="M51" s="115">
        <v>0</v>
      </c>
      <c r="N51" s="115">
        <v>0</v>
      </c>
      <c r="O51" s="115">
        <v>0</v>
      </c>
      <c r="P51" s="118">
        <v>150</v>
      </c>
      <c r="Q51" s="117">
        <f t="shared" si="1"/>
        <v>150</v>
      </c>
      <c r="R51" s="40">
        <v>0</v>
      </c>
      <c r="S51" s="40">
        <f t="shared" si="2"/>
        <v>150</v>
      </c>
      <c r="T51" s="12"/>
    </row>
    <row r="52" spans="1:21" s="11" customFormat="1" ht="13.5" thickBot="1" x14ac:dyDescent="0.25">
      <c r="A52" s="245" t="s">
        <v>15</v>
      </c>
      <c r="B52" s="272" t="s">
        <v>16</v>
      </c>
      <c r="C52" s="273"/>
      <c r="D52" s="246" t="s">
        <v>16</v>
      </c>
      <c r="E52" s="247" t="s">
        <v>16</v>
      </c>
      <c r="F52" s="248" t="s">
        <v>76</v>
      </c>
      <c r="G52" s="249">
        <f>+G53+G59+G61+G63</f>
        <v>1764.1499999999999</v>
      </c>
      <c r="H52" s="249">
        <v>0</v>
      </c>
      <c r="I52" s="249">
        <f t="shared" si="3"/>
        <v>1764.1499999999999</v>
      </c>
      <c r="J52" s="250">
        <v>0</v>
      </c>
      <c r="K52" s="250">
        <f t="shared" si="4"/>
        <v>1764.1499999999999</v>
      </c>
      <c r="L52" s="250">
        <v>0</v>
      </c>
      <c r="M52" s="250">
        <f t="shared" si="5"/>
        <v>1764.1499999999999</v>
      </c>
      <c r="N52" s="250">
        <f>+N53+N55+N57</f>
        <v>-127.5</v>
      </c>
      <c r="O52" s="250">
        <f t="shared" si="0"/>
        <v>1636.6499999999999</v>
      </c>
      <c r="P52" s="250">
        <v>0</v>
      </c>
      <c r="Q52" s="250">
        <f t="shared" si="1"/>
        <v>1636.6499999999999</v>
      </c>
      <c r="R52" s="251">
        <v>0</v>
      </c>
      <c r="S52" s="251">
        <f t="shared" si="2"/>
        <v>1636.6499999999999</v>
      </c>
      <c r="T52" s="12" t="s">
        <v>264</v>
      </c>
      <c r="U52" s="192"/>
    </row>
    <row r="53" spans="1:21" s="11" customFormat="1" ht="22.5" x14ac:dyDescent="0.2">
      <c r="A53" s="72" t="s">
        <v>15</v>
      </c>
      <c r="B53" s="73" t="s">
        <v>77</v>
      </c>
      <c r="C53" s="74" t="s">
        <v>23</v>
      </c>
      <c r="D53" s="82" t="s">
        <v>16</v>
      </c>
      <c r="E53" s="82" t="s">
        <v>16</v>
      </c>
      <c r="F53" s="84" t="s">
        <v>78</v>
      </c>
      <c r="G53" s="47">
        <f>+G54</f>
        <v>900</v>
      </c>
      <c r="H53" s="47">
        <v>0</v>
      </c>
      <c r="I53" s="47">
        <f t="shared" si="3"/>
        <v>900</v>
      </c>
      <c r="J53" s="48">
        <v>0</v>
      </c>
      <c r="K53" s="48">
        <f t="shared" si="4"/>
        <v>900</v>
      </c>
      <c r="L53" s="48">
        <v>0</v>
      </c>
      <c r="M53" s="48">
        <f t="shared" si="5"/>
        <v>900</v>
      </c>
      <c r="N53" s="48">
        <f>+N54</f>
        <v>-267.5</v>
      </c>
      <c r="O53" s="48">
        <f t="shared" si="0"/>
        <v>632.5</v>
      </c>
      <c r="P53" s="49">
        <v>0</v>
      </c>
      <c r="Q53" s="49">
        <f t="shared" si="1"/>
        <v>632.5</v>
      </c>
      <c r="R53" s="32">
        <v>-603.9</v>
      </c>
      <c r="S53" s="32">
        <f t="shared" si="2"/>
        <v>28.600000000000023</v>
      </c>
      <c r="T53" s="12" t="s">
        <v>264</v>
      </c>
      <c r="U53" s="192"/>
    </row>
    <row r="54" spans="1:21" s="11" customFormat="1" x14ac:dyDescent="0.2">
      <c r="A54" s="50"/>
      <c r="B54" s="51"/>
      <c r="C54" s="52"/>
      <c r="D54" s="53">
        <v>3299</v>
      </c>
      <c r="E54" s="54">
        <v>5321</v>
      </c>
      <c r="F54" s="71" t="s">
        <v>25</v>
      </c>
      <c r="G54" s="56">
        <v>900</v>
      </c>
      <c r="H54" s="56">
        <v>0</v>
      </c>
      <c r="I54" s="56">
        <f t="shared" si="3"/>
        <v>900</v>
      </c>
      <c r="J54" s="57">
        <v>0</v>
      </c>
      <c r="K54" s="57">
        <f t="shared" si="4"/>
        <v>900</v>
      </c>
      <c r="L54" s="57">
        <v>0</v>
      </c>
      <c r="M54" s="57">
        <f t="shared" si="5"/>
        <v>900</v>
      </c>
      <c r="N54" s="57">
        <v>-267.5</v>
      </c>
      <c r="O54" s="57">
        <f t="shared" si="0"/>
        <v>632.5</v>
      </c>
      <c r="P54" s="57">
        <v>0</v>
      </c>
      <c r="Q54" s="57">
        <f t="shared" si="1"/>
        <v>632.5</v>
      </c>
      <c r="R54" s="58">
        <v>-603.9</v>
      </c>
      <c r="S54" s="58">
        <f t="shared" si="2"/>
        <v>28.600000000000023</v>
      </c>
      <c r="T54" s="12"/>
    </row>
    <row r="55" spans="1:21" s="11" customFormat="1" ht="33.75" x14ac:dyDescent="0.2">
      <c r="A55" s="72" t="s">
        <v>15</v>
      </c>
      <c r="B55" s="73" t="s">
        <v>79</v>
      </c>
      <c r="C55" s="74" t="s">
        <v>80</v>
      </c>
      <c r="D55" s="82" t="s">
        <v>16</v>
      </c>
      <c r="E55" s="83" t="s">
        <v>16</v>
      </c>
      <c r="F55" s="84" t="s">
        <v>81</v>
      </c>
      <c r="G55" s="65">
        <v>0</v>
      </c>
      <c r="H55" s="56"/>
      <c r="I55" s="56"/>
      <c r="J55" s="57"/>
      <c r="K55" s="66">
        <v>0</v>
      </c>
      <c r="L55" s="66"/>
      <c r="M55" s="66">
        <v>0</v>
      </c>
      <c r="N55" s="66">
        <f>+N56</f>
        <v>65</v>
      </c>
      <c r="O55" s="66">
        <f t="shared" si="0"/>
        <v>65</v>
      </c>
      <c r="P55" s="67">
        <v>0</v>
      </c>
      <c r="Q55" s="67">
        <f t="shared" si="1"/>
        <v>65</v>
      </c>
      <c r="R55" s="68">
        <v>0</v>
      </c>
      <c r="S55" s="68">
        <f t="shared" si="2"/>
        <v>65</v>
      </c>
      <c r="T55" s="12"/>
    </row>
    <row r="56" spans="1:21" s="11" customFormat="1" x14ac:dyDescent="0.2">
      <c r="A56" s="50"/>
      <c r="B56" s="51"/>
      <c r="C56" s="52"/>
      <c r="D56" s="53">
        <v>3299</v>
      </c>
      <c r="E56" s="54">
        <v>5321</v>
      </c>
      <c r="F56" s="71" t="s">
        <v>25</v>
      </c>
      <c r="G56" s="56">
        <v>0</v>
      </c>
      <c r="H56" s="56"/>
      <c r="I56" s="56"/>
      <c r="J56" s="57"/>
      <c r="K56" s="57">
        <v>0</v>
      </c>
      <c r="L56" s="57"/>
      <c r="M56" s="57">
        <v>0</v>
      </c>
      <c r="N56" s="57">
        <v>65</v>
      </c>
      <c r="O56" s="57">
        <f t="shared" si="0"/>
        <v>65</v>
      </c>
      <c r="P56" s="57">
        <v>0</v>
      </c>
      <c r="Q56" s="57">
        <f t="shared" si="1"/>
        <v>65</v>
      </c>
      <c r="R56" s="58">
        <v>0</v>
      </c>
      <c r="S56" s="58">
        <f t="shared" si="2"/>
        <v>65</v>
      </c>
      <c r="T56" s="12"/>
    </row>
    <row r="57" spans="1:21" s="11" customFormat="1" ht="33.75" x14ac:dyDescent="0.2">
      <c r="A57" s="72" t="s">
        <v>15</v>
      </c>
      <c r="B57" s="73" t="s">
        <v>82</v>
      </c>
      <c r="C57" s="74" t="s">
        <v>83</v>
      </c>
      <c r="D57" s="82" t="s">
        <v>16</v>
      </c>
      <c r="E57" s="83" t="s">
        <v>16</v>
      </c>
      <c r="F57" s="84" t="s">
        <v>84</v>
      </c>
      <c r="G57" s="65">
        <v>0</v>
      </c>
      <c r="H57" s="56"/>
      <c r="I57" s="56"/>
      <c r="J57" s="57"/>
      <c r="K57" s="66">
        <v>0</v>
      </c>
      <c r="L57" s="66"/>
      <c r="M57" s="66">
        <v>0</v>
      </c>
      <c r="N57" s="66">
        <f>+N58</f>
        <v>75</v>
      </c>
      <c r="O57" s="66">
        <f t="shared" si="0"/>
        <v>75</v>
      </c>
      <c r="P57" s="67">
        <v>0</v>
      </c>
      <c r="Q57" s="67">
        <f t="shared" si="1"/>
        <v>75</v>
      </c>
      <c r="R57" s="68">
        <v>0</v>
      </c>
      <c r="S57" s="68">
        <f t="shared" si="2"/>
        <v>75</v>
      </c>
      <c r="T57" s="12"/>
    </row>
    <row r="58" spans="1:21" s="11" customFormat="1" x14ac:dyDescent="0.2">
      <c r="A58" s="50"/>
      <c r="B58" s="51"/>
      <c r="C58" s="52"/>
      <c r="D58" s="53">
        <v>3299</v>
      </c>
      <c r="E58" s="54">
        <v>5321</v>
      </c>
      <c r="F58" s="71" t="s">
        <v>25</v>
      </c>
      <c r="G58" s="56">
        <v>0</v>
      </c>
      <c r="H58" s="56"/>
      <c r="I58" s="56"/>
      <c r="J58" s="57"/>
      <c r="K58" s="57">
        <v>0</v>
      </c>
      <c r="L58" s="57"/>
      <c r="M58" s="57">
        <v>0</v>
      </c>
      <c r="N58" s="57">
        <v>75</v>
      </c>
      <c r="O58" s="57">
        <f t="shared" si="0"/>
        <v>75</v>
      </c>
      <c r="P58" s="57">
        <v>0</v>
      </c>
      <c r="Q58" s="57">
        <f t="shared" si="1"/>
        <v>75</v>
      </c>
      <c r="R58" s="58">
        <v>0</v>
      </c>
      <c r="S58" s="58">
        <f t="shared" si="2"/>
        <v>75</v>
      </c>
      <c r="T58" s="12"/>
    </row>
    <row r="59" spans="1:21" s="11" customFormat="1" ht="33.75" x14ac:dyDescent="0.2">
      <c r="A59" s="72" t="s">
        <v>15</v>
      </c>
      <c r="B59" s="73" t="s">
        <v>85</v>
      </c>
      <c r="C59" s="74" t="s">
        <v>80</v>
      </c>
      <c r="D59" s="82" t="s">
        <v>16</v>
      </c>
      <c r="E59" s="82" t="s">
        <v>16</v>
      </c>
      <c r="F59" s="84" t="s">
        <v>86</v>
      </c>
      <c r="G59" s="65">
        <f>+G60</f>
        <v>224.04</v>
      </c>
      <c r="H59" s="65">
        <v>0</v>
      </c>
      <c r="I59" s="65">
        <f t="shared" si="3"/>
        <v>224.04</v>
      </c>
      <c r="J59" s="66">
        <v>0</v>
      </c>
      <c r="K59" s="66">
        <f t="shared" si="4"/>
        <v>224.04</v>
      </c>
      <c r="L59" s="66">
        <v>0</v>
      </c>
      <c r="M59" s="66">
        <f t="shared" si="5"/>
        <v>224.04</v>
      </c>
      <c r="N59" s="66">
        <v>0</v>
      </c>
      <c r="O59" s="66">
        <f t="shared" si="0"/>
        <v>224.04</v>
      </c>
      <c r="P59" s="67">
        <v>0</v>
      </c>
      <c r="Q59" s="67">
        <f t="shared" si="1"/>
        <v>224.04</v>
      </c>
      <c r="R59" s="68">
        <v>0</v>
      </c>
      <c r="S59" s="68">
        <f t="shared" si="2"/>
        <v>224.04</v>
      </c>
      <c r="T59" s="12"/>
    </row>
    <row r="60" spans="1:21" s="11" customFormat="1" x14ac:dyDescent="0.2">
      <c r="A60" s="50"/>
      <c r="B60" s="51"/>
      <c r="C60" s="52"/>
      <c r="D60" s="53">
        <v>3113</v>
      </c>
      <c r="E60" s="119">
        <v>5321</v>
      </c>
      <c r="F60" s="71" t="s">
        <v>25</v>
      </c>
      <c r="G60" s="56">
        <v>224.04</v>
      </c>
      <c r="H60" s="56">
        <v>0</v>
      </c>
      <c r="I60" s="56">
        <f t="shared" si="3"/>
        <v>224.04</v>
      </c>
      <c r="J60" s="57">
        <v>0</v>
      </c>
      <c r="K60" s="57">
        <f t="shared" si="4"/>
        <v>224.04</v>
      </c>
      <c r="L60" s="57">
        <v>0</v>
      </c>
      <c r="M60" s="57">
        <f t="shared" si="5"/>
        <v>224.04</v>
      </c>
      <c r="N60" s="57">
        <v>0</v>
      </c>
      <c r="O60" s="57">
        <f t="shared" si="0"/>
        <v>224.04</v>
      </c>
      <c r="P60" s="57">
        <v>0</v>
      </c>
      <c r="Q60" s="57">
        <f t="shared" si="1"/>
        <v>224.04</v>
      </c>
      <c r="R60" s="58">
        <v>0</v>
      </c>
      <c r="S60" s="58">
        <f t="shared" si="2"/>
        <v>224.04</v>
      </c>
      <c r="T60" s="12"/>
    </row>
    <row r="61" spans="1:21" s="11" customFormat="1" ht="24.75" customHeight="1" x14ac:dyDescent="0.2">
      <c r="A61" s="59" t="s">
        <v>15</v>
      </c>
      <c r="B61" s="60" t="s">
        <v>87</v>
      </c>
      <c r="C61" s="61" t="s">
        <v>83</v>
      </c>
      <c r="D61" s="62" t="s">
        <v>16</v>
      </c>
      <c r="E61" s="62" t="s">
        <v>16</v>
      </c>
      <c r="F61" s="84" t="s">
        <v>88</v>
      </c>
      <c r="G61" s="65">
        <f>+G62</f>
        <v>461.79</v>
      </c>
      <c r="H61" s="65">
        <v>0</v>
      </c>
      <c r="I61" s="65">
        <f t="shared" si="3"/>
        <v>461.79</v>
      </c>
      <c r="J61" s="66">
        <v>0</v>
      </c>
      <c r="K61" s="66">
        <f t="shared" si="4"/>
        <v>461.79</v>
      </c>
      <c r="L61" s="66">
        <v>0</v>
      </c>
      <c r="M61" s="66">
        <f t="shared" si="5"/>
        <v>461.79</v>
      </c>
      <c r="N61" s="66">
        <v>0</v>
      </c>
      <c r="O61" s="66">
        <f t="shared" si="0"/>
        <v>461.79</v>
      </c>
      <c r="P61" s="67">
        <v>0</v>
      </c>
      <c r="Q61" s="67">
        <f t="shared" si="1"/>
        <v>461.79</v>
      </c>
      <c r="R61" s="68">
        <v>0</v>
      </c>
      <c r="S61" s="68">
        <f t="shared" si="2"/>
        <v>461.79</v>
      </c>
      <c r="T61" s="12"/>
    </row>
    <row r="62" spans="1:21" s="11" customFormat="1" x14ac:dyDescent="0.2">
      <c r="A62" s="50"/>
      <c r="B62" s="51"/>
      <c r="C62" s="52"/>
      <c r="D62" s="53">
        <v>3113</v>
      </c>
      <c r="E62" s="119">
        <v>5321</v>
      </c>
      <c r="F62" s="71" t="s">
        <v>25</v>
      </c>
      <c r="G62" s="56">
        <v>461.79</v>
      </c>
      <c r="H62" s="56">
        <v>0</v>
      </c>
      <c r="I62" s="56">
        <f t="shared" si="3"/>
        <v>461.79</v>
      </c>
      <c r="J62" s="57">
        <v>0</v>
      </c>
      <c r="K62" s="57">
        <f t="shared" si="4"/>
        <v>461.79</v>
      </c>
      <c r="L62" s="57">
        <v>0</v>
      </c>
      <c r="M62" s="57">
        <f t="shared" si="5"/>
        <v>461.79</v>
      </c>
      <c r="N62" s="57">
        <v>0</v>
      </c>
      <c r="O62" s="57">
        <f t="shared" si="0"/>
        <v>461.79</v>
      </c>
      <c r="P62" s="57">
        <v>0</v>
      </c>
      <c r="Q62" s="57">
        <f t="shared" si="1"/>
        <v>461.79</v>
      </c>
      <c r="R62" s="58">
        <v>0</v>
      </c>
      <c r="S62" s="58">
        <f t="shared" si="2"/>
        <v>461.79</v>
      </c>
      <c r="T62" s="12"/>
    </row>
    <row r="63" spans="1:21" s="11" customFormat="1" ht="27.75" customHeight="1" x14ac:dyDescent="0.2">
      <c r="A63" s="72" t="s">
        <v>15</v>
      </c>
      <c r="B63" s="73" t="s">
        <v>89</v>
      </c>
      <c r="C63" s="74" t="s">
        <v>90</v>
      </c>
      <c r="D63" s="82" t="s">
        <v>16</v>
      </c>
      <c r="E63" s="82" t="s">
        <v>16</v>
      </c>
      <c r="F63" s="84" t="s">
        <v>91</v>
      </c>
      <c r="G63" s="65">
        <f>+G64</f>
        <v>178.32</v>
      </c>
      <c r="H63" s="65">
        <v>0</v>
      </c>
      <c r="I63" s="65">
        <f t="shared" si="3"/>
        <v>178.32</v>
      </c>
      <c r="J63" s="66">
        <v>0</v>
      </c>
      <c r="K63" s="66">
        <f t="shared" si="4"/>
        <v>178.32</v>
      </c>
      <c r="L63" s="66">
        <v>0</v>
      </c>
      <c r="M63" s="66">
        <f t="shared" si="5"/>
        <v>178.32</v>
      </c>
      <c r="N63" s="66">
        <v>0</v>
      </c>
      <c r="O63" s="66">
        <f t="shared" si="0"/>
        <v>178.32</v>
      </c>
      <c r="P63" s="67">
        <v>0</v>
      </c>
      <c r="Q63" s="67">
        <f t="shared" si="1"/>
        <v>178.32</v>
      </c>
      <c r="R63" s="68">
        <v>0</v>
      </c>
      <c r="S63" s="68">
        <f t="shared" si="2"/>
        <v>178.32</v>
      </c>
      <c r="T63" s="12"/>
    </row>
    <row r="64" spans="1:21" s="11" customFormat="1" x14ac:dyDescent="0.2">
      <c r="A64" s="50"/>
      <c r="B64" s="51"/>
      <c r="C64" s="52"/>
      <c r="D64" s="53">
        <v>3113</v>
      </c>
      <c r="E64" s="119">
        <v>5321</v>
      </c>
      <c r="F64" s="71" t="s">
        <v>25</v>
      </c>
      <c r="G64" s="116">
        <v>178.32</v>
      </c>
      <c r="H64" s="116">
        <v>0</v>
      </c>
      <c r="I64" s="116">
        <f t="shared" si="3"/>
        <v>178.32</v>
      </c>
      <c r="J64" s="117">
        <v>0</v>
      </c>
      <c r="K64" s="117">
        <f t="shared" si="4"/>
        <v>178.32</v>
      </c>
      <c r="L64" s="117">
        <v>0</v>
      </c>
      <c r="M64" s="117">
        <f t="shared" si="5"/>
        <v>178.32</v>
      </c>
      <c r="N64" s="117">
        <v>0</v>
      </c>
      <c r="O64" s="117">
        <f t="shared" si="0"/>
        <v>178.32</v>
      </c>
      <c r="P64" s="117">
        <v>0</v>
      </c>
      <c r="Q64" s="117">
        <f t="shared" si="1"/>
        <v>178.32</v>
      </c>
      <c r="R64" s="40">
        <v>0</v>
      </c>
      <c r="S64" s="40">
        <f t="shared" si="2"/>
        <v>178.32</v>
      </c>
      <c r="T64" s="12"/>
    </row>
    <row r="65" spans="1:33" s="11" customFormat="1" ht="33.75" x14ac:dyDescent="0.25">
      <c r="A65" s="59" t="s">
        <v>15</v>
      </c>
      <c r="B65" s="60" t="s">
        <v>265</v>
      </c>
      <c r="C65" s="61" t="s">
        <v>284</v>
      </c>
      <c r="D65" s="62" t="s">
        <v>16</v>
      </c>
      <c r="E65" s="62" t="s">
        <v>16</v>
      </c>
      <c r="F65" s="84" t="s">
        <v>277</v>
      </c>
      <c r="G65" s="232">
        <v>0</v>
      </c>
      <c r="H65" s="232"/>
      <c r="I65" s="232"/>
      <c r="J65" s="67"/>
      <c r="K65" s="67"/>
      <c r="L65" s="67"/>
      <c r="M65" s="67"/>
      <c r="N65" s="67"/>
      <c r="O65" s="67"/>
      <c r="P65" s="67"/>
      <c r="Q65" s="67">
        <v>0</v>
      </c>
      <c r="R65" s="68">
        <f>R66</f>
        <v>16.5</v>
      </c>
      <c r="S65" s="68">
        <f t="shared" ref="S65:S66" si="6">+Q65+R65</f>
        <v>16.5</v>
      </c>
      <c r="T65" s="12" t="s">
        <v>264</v>
      </c>
      <c r="U65" s="192"/>
      <c r="W65" s="233"/>
    </row>
    <row r="66" spans="1:33" s="11" customFormat="1" x14ac:dyDescent="0.2">
      <c r="A66" s="234"/>
      <c r="B66" s="235"/>
      <c r="C66" s="236"/>
      <c r="D66" s="119">
        <v>3113</v>
      </c>
      <c r="E66" s="119">
        <v>5321</v>
      </c>
      <c r="F66" s="71" t="s">
        <v>25</v>
      </c>
      <c r="G66" s="237">
        <v>0</v>
      </c>
      <c r="H66" s="237"/>
      <c r="I66" s="237"/>
      <c r="J66" s="238"/>
      <c r="K66" s="238"/>
      <c r="L66" s="238"/>
      <c r="M66" s="238"/>
      <c r="N66" s="238"/>
      <c r="O66" s="238"/>
      <c r="P66" s="238"/>
      <c r="Q66" s="238">
        <v>0</v>
      </c>
      <c r="R66" s="58">
        <v>16.5</v>
      </c>
      <c r="S66" s="58">
        <f t="shared" si="6"/>
        <v>16.5</v>
      </c>
    </row>
    <row r="67" spans="1:33" s="11" customFormat="1" ht="33.75" x14ac:dyDescent="0.25">
      <c r="A67" s="59" t="s">
        <v>15</v>
      </c>
      <c r="B67" s="60" t="s">
        <v>266</v>
      </c>
      <c r="C67" s="61" t="s">
        <v>285</v>
      </c>
      <c r="D67" s="62" t="s">
        <v>16</v>
      </c>
      <c r="E67" s="62" t="s">
        <v>16</v>
      </c>
      <c r="F67" s="84" t="s">
        <v>278</v>
      </c>
      <c r="G67" s="232">
        <v>0</v>
      </c>
      <c r="H67" s="232"/>
      <c r="I67" s="232"/>
      <c r="J67" s="67"/>
      <c r="K67" s="67"/>
      <c r="L67" s="67"/>
      <c r="M67" s="67"/>
      <c r="N67" s="67"/>
      <c r="O67" s="67"/>
      <c r="P67" s="67"/>
      <c r="Q67" s="67">
        <v>0</v>
      </c>
      <c r="R67" s="68">
        <f>R68</f>
        <v>9.9</v>
      </c>
      <c r="S67" s="68">
        <f t="shared" ref="S67:S88" si="7">+Q67+R67</f>
        <v>9.9</v>
      </c>
      <c r="T67" s="12" t="s">
        <v>264</v>
      </c>
      <c r="U67" s="239"/>
      <c r="AG67" s="240"/>
    </row>
    <row r="68" spans="1:33" s="11" customFormat="1" ht="15" x14ac:dyDescent="0.25">
      <c r="A68" s="234"/>
      <c r="B68" s="235"/>
      <c r="C68" s="236"/>
      <c r="D68" s="119">
        <v>3113</v>
      </c>
      <c r="E68" s="119">
        <v>5321</v>
      </c>
      <c r="F68" s="71" t="s">
        <v>25</v>
      </c>
      <c r="G68" s="237">
        <v>0</v>
      </c>
      <c r="H68" s="237"/>
      <c r="I68" s="237"/>
      <c r="J68" s="238"/>
      <c r="K68" s="238"/>
      <c r="L68" s="238"/>
      <c r="M68" s="238"/>
      <c r="N68" s="238"/>
      <c r="O68" s="238"/>
      <c r="P68" s="238"/>
      <c r="Q68" s="238">
        <v>0</v>
      </c>
      <c r="R68" s="58">
        <v>9.9</v>
      </c>
      <c r="S68" s="58">
        <f t="shared" si="7"/>
        <v>9.9</v>
      </c>
      <c r="U68" s="239"/>
      <c r="AG68" s="240"/>
    </row>
    <row r="69" spans="1:33" s="11" customFormat="1" ht="33.75" x14ac:dyDescent="0.25">
      <c r="A69" s="59" t="s">
        <v>15</v>
      </c>
      <c r="B69" s="60" t="s">
        <v>267</v>
      </c>
      <c r="C69" s="61" t="s">
        <v>286</v>
      </c>
      <c r="D69" s="62" t="s">
        <v>16</v>
      </c>
      <c r="E69" s="62" t="s">
        <v>16</v>
      </c>
      <c r="F69" s="84" t="s">
        <v>279</v>
      </c>
      <c r="G69" s="232">
        <v>0</v>
      </c>
      <c r="H69" s="232"/>
      <c r="I69" s="232"/>
      <c r="J69" s="67"/>
      <c r="K69" s="67"/>
      <c r="L69" s="67"/>
      <c r="M69" s="67"/>
      <c r="N69" s="67"/>
      <c r="O69" s="67"/>
      <c r="P69" s="67"/>
      <c r="Q69" s="67">
        <v>0</v>
      </c>
      <c r="R69" s="68">
        <f>R70</f>
        <v>234.3</v>
      </c>
      <c r="S69" s="68">
        <f t="shared" si="7"/>
        <v>234.3</v>
      </c>
      <c r="T69" s="12" t="s">
        <v>264</v>
      </c>
      <c r="U69" s="239"/>
      <c r="AG69" s="240"/>
    </row>
    <row r="70" spans="1:33" s="11" customFormat="1" ht="15" x14ac:dyDescent="0.25">
      <c r="A70" s="234"/>
      <c r="B70" s="235"/>
      <c r="C70" s="236"/>
      <c r="D70" s="119">
        <v>3114</v>
      </c>
      <c r="E70" s="119">
        <v>5321</v>
      </c>
      <c r="F70" s="71" t="s">
        <v>25</v>
      </c>
      <c r="G70" s="237">
        <v>0</v>
      </c>
      <c r="H70" s="237"/>
      <c r="I70" s="237"/>
      <c r="J70" s="238"/>
      <c r="K70" s="238"/>
      <c r="L70" s="238"/>
      <c r="M70" s="238"/>
      <c r="N70" s="238"/>
      <c r="O70" s="238"/>
      <c r="P70" s="238"/>
      <c r="Q70" s="238">
        <v>0</v>
      </c>
      <c r="R70" s="58">
        <v>234.3</v>
      </c>
      <c r="S70" s="58">
        <f t="shared" si="7"/>
        <v>234.3</v>
      </c>
      <c r="U70" s="239"/>
      <c r="AG70" s="240"/>
    </row>
    <row r="71" spans="1:33" s="11" customFormat="1" ht="33.75" x14ac:dyDescent="0.25">
      <c r="A71" s="59" t="s">
        <v>15</v>
      </c>
      <c r="B71" s="60" t="s">
        <v>268</v>
      </c>
      <c r="C71" s="61" t="s">
        <v>288</v>
      </c>
      <c r="D71" s="62" t="s">
        <v>16</v>
      </c>
      <c r="E71" s="62" t="s">
        <v>16</v>
      </c>
      <c r="F71" s="84" t="s">
        <v>287</v>
      </c>
      <c r="G71" s="232">
        <v>0</v>
      </c>
      <c r="H71" s="232"/>
      <c r="I71" s="232"/>
      <c r="J71" s="67"/>
      <c r="K71" s="67"/>
      <c r="L71" s="67"/>
      <c r="M71" s="67"/>
      <c r="N71" s="67"/>
      <c r="O71" s="67"/>
      <c r="P71" s="67"/>
      <c r="Q71" s="67">
        <v>0</v>
      </c>
      <c r="R71" s="68">
        <f>R72</f>
        <v>9.9</v>
      </c>
      <c r="S71" s="68">
        <f t="shared" si="7"/>
        <v>9.9</v>
      </c>
      <c r="T71" s="12" t="s">
        <v>264</v>
      </c>
      <c r="U71" s="239"/>
      <c r="AG71" s="240"/>
    </row>
    <row r="72" spans="1:33" s="11" customFormat="1" ht="15" x14ac:dyDescent="0.25">
      <c r="A72" s="234"/>
      <c r="B72" s="235"/>
      <c r="C72" s="236"/>
      <c r="D72" s="119">
        <v>3113</v>
      </c>
      <c r="E72" s="119">
        <v>5321</v>
      </c>
      <c r="F72" s="71" t="s">
        <v>25</v>
      </c>
      <c r="G72" s="237">
        <v>0</v>
      </c>
      <c r="H72" s="237"/>
      <c r="I72" s="237"/>
      <c r="J72" s="238"/>
      <c r="K72" s="238"/>
      <c r="L72" s="238"/>
      <c r="M72" s="238"/>
      <c r="N72" s="238"/>
      <c r="O72" s="238"/>
      <c r="P72" s="238"/>
      <c r="Q72" s="238">
        <v>0</v>
      </c>
      <c r="R72" s="58">
        <v>9.9</v>
      </c>
      <c r="S72" s="58">
        <f t="shared" si="7"/>
        <v>9.9</v>
      </c>
      <c r="U72" s="239"/>
      <c r="AG72" s="240"/>
    </row>
    <row r="73" spans="1:33" s="11" customFormat="1" ht="33.75" x14ac:dyDescent="0.25">
      <c r="A73" s="59" t="s">
        <v>15</v>
      </c>
      <c r="B73" s="60" t="s">
        <v>269</v>
      </c>
      <c r="C73" s="61" t="s">
        <v>289</v>
      </c>
      <c r="D73" s="62" t="s">
        <v>16</v>
      </c>
      <c r="E73" s="62" t="s">
        <v>16</v>
      </c>
      <c r="F73" s="84" t="s">
        <v>280</v>
      </c>
      <c r="G73" s="232">
        <v>0</v>
      </c>
      <c r="H73" s="232"/>
      <c r="I73" s="232"/>
      <c r="J73" s="67"/>
      <c r="K73" s="67"/>
      <c r="L73" s="67"/>
      <c r="M73" s="67"/>
      <c r="N73" s="67"/>
      <c r="O73" s="67"/>
      <c r="P73" s="67"/>
      <c r="Q73" s="67">
        <v>0</v>
      </c>
      <c r="R73" s="68">
        <f>R74</f>
        <v>39.6</v>
      </c>
      <c r="S73" s="68">
        <f t="shared" si="7"/>
        <v>39.6</v>
      </c>
      <c r="T73" s="12" t="s">
        <v>264</v>
      </c>
      <c r="U73" s="239"/>
      <c r="AG73" s="240"/>
    </row>
    <row r="74" spans="1:33" s="11" customFormat="1" ht="15" x14ac:dyDescent="0.25">
      <c r="A74" s="234"/>
      <c r="B74" s="235"/>
      <c r="C74" s="236"/>
      <c r="D74" s="119">
        <v>3113</v>
      </c>
      <c r="E74" s="119">
        <v>5321</v>
      </c>
      <c r="F74" s="71" t="s">
        <v>25</v>
      </c>
      <c r="G74" s="237">
        <v>0</v>
      </c>
      <c r="H74" s="237"/>
      <c r="I74" s="237"/>
      <c r="J74" s="238"/>
      <c r="K74" s="238"/>
      <c r="L74" s="238"/>
      <c r="M74" s="238"/>
      <c r="N74" s="238"/>
      <c r="O74" s="238"/>
      <c r="P74" s="238"/>
      <c r="Q74" s="238">
        <v>0</v>
      </c>
      <c r="R74" s="58">
        <v>39.6</v>
      </c>
      <c r="S74" s="58">
        <f t="shared" si="7"/>
        <v>39.6</v>
      </c>
      <c r="U74" s="239"/>
      <c r="AG74" s="240"/>
    </row>
    <row r="75" spans="1:33" s="11" customFormat="1" ht="33.75" x14ac:dyDescent="0.25">
      <c r="A75" s="59" t="s">
        <v>15</v>
      </c>
      <c r="B75" s="60" t="s">
        <v>270</v>
      </c>
      <c r="C75" s="61" t="s">
        <v>291</v>
      </c>
      <c r="D75" s="62" t="s">
        <v>16</v>
      </c>
      <c r="E75" s="62" t="s">
        <v>16</v>
      </c>
      <c r="F75" s="84" t="s">
        <v>290</v>
      </c>
      <c r="G75" s="232">
        <v>0</v>
      </c>
      <c r="H75" s="232"/>
      <c r="I75" s="232"/>
      <c r="J75" s="67"/>
      <c r="K75" s="67"/>
      <c r="L75" s="67"/>
      <c r="M75" s="67"/>
      <c r="N75" s="67"/>
      <c r="O75" s="67"/>
      <c r="P75" s="67"/>
      <c r="Q75" s="67">
        <v>0</v>
      </c>
      <c r="R75" s="68">
        <f>R76</f>
        <v>59.4</v>
      </c>
      <c r="S75" s="68">
        <f t="shared" si="7"/>
        <v>59.4</v>
      </c>
      <c r="T75" s="12" t="s">
        <v>264</v>
      </c>
      <c r="U75" s="239"/>
      <c r="AG75" s="240"/>
    </row>
    <row r="76" spans="1:33" s="11" customFormat="1" ht="15" x14ac:dyDescent="0.25">
      <c r="A76" s="234"/>
      <c r="B76" s="235"/>
      <c r="C76" s="236"/>
      <c r="D76" s="119">
        <v>3114</v>
      </c>
      <c r="E76" s="119">
        <v>5321</v>
      </c>
      <c r="F76" s="71" t="s">
        <v>25</v>
      </c>
      <c r="G76" s="237">
        <v>0</v>
      </c>
      <c r="H76" s="237"/>
      <c r="I76" s="237"/>
      <c r="J76" s="238"/>
      <c r="K76" s="238"/>
      <c r="L76" s="238"/>
      <c r="M76" s="238"/>
      <c r="N76" s="238"/>
      <c r="O76" s="238"/>
      <c r="P76" s="238"/>
      <c r="Q76" s="238">
        <v>0</v>
      </c>
      <c r="R76" s="58">
        <v>59.4</v>
      </c>
      <c r="S76" s="58">
        <f t="shared" si="7"/>
        <v>59.4</v>
      </c>
      <c r="U76" s="241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3"/>
    </row>
    <row r="77" spans="1:33" s="11" customFormat="1" ht="33.75" x14ac:dyDescent="0.25">
      <c r="A77" s="59" t="s">
        <v>15</v>
      </c>
      <c r="B77" s="60" t="s">
        <v>271</v>
      </c>
      <c r="C77" s="61" t="s">
        <v>292</v>
      </c>
      <c r="D77" s="62" t="s">
        <v>16</v>
      </c>
      <c r="E77" s="62" t="s">
        <v>16</v>
      </c>
      <c r="F77" s="84" t="s">
        <v>281</v>
      </c>
      <c r="G77" s="232">
        <v>0</v>
      </c>
      <c r="H77" s="232"/>
      <c r="I77" s="232"/>
      <c r="J77" s="67"/>
      <c r="K77" s="67"/>
      <c r="L77" s="67"/>
      <c r="M77" s="67"/>
      <c r="N77" s="67"/>
      <c r="O77" s="67"/>
      <c r="P77" s="67"/>
      <c r="Q77" s="67">
        <v>0</v>
      </c>
      <c r="R77" s="68">
        <f>R78</f>
        <v>42.9</v>
      </c>
      <c r="S77" s="68">
        <f t="shared" si="7"/>
        <v>42.9</v>
      </c>
      <c r="T77" s="12" t="s">
        <v>264</v>
      </c>
      <c r="U77" s="239"/>
      <c r="AG77" s="240"/>
    </row>
    <row r="78" spans="1:33" s="11" customFormat="1" ht="15" x14ac:dyDescent="0.25">
      <c r="A78" s="234"/>
      <c r="B78" s="235"/>
      <c r="C78" s="236"/>
      <c r="D78" s="119">
        <v>3113</v>
      </c>
      <c r="E78" s="119">
        <v>5321</v>
      </c>
      <c r="F78" s="71" t="s">
        <v>25</v>
      </c>
      <c r="G78" s="237">
        <v>0</v>
      </c>
      <c r="H78" s="237"/>
      <c r="I78" s="237"/>
      <c r="J78" s="238"/>
      <c r="K78" s="238"/>
      <c r="L78" s="238"/>
      <c r="M78" s="238"/>
      <c r="N78" s="238"/>
      <c r="O78" s="238"/>
      <c r="P78" s="238"/>
      <c r="Q78" s="238">
        <v>0</v>
      </c>
      <c r="R78" s="58">
        <v>42.9</v>
      </c>
      <c r="S78" s="58">
        <f t="shared" si="7"/>
        <v>42.9</v>
      </c>
      <c r="U78" s="239"/>
      <c r="AG78" s="240"/>
    </row>
    <row r="79" spans="1:33" s="11" customFormat="1" ht="28.5" customHeight="1" x14ac:dyDescent="0.2">
      <c r="A79" s="59" t="s">
        <v>15</v>
      </c>
      <c r="B79" s="60" t="s">
        <v>272</v>
      </c>
      <c r="C79" s="61" t="s">
        <v>293</v>
      </c>
      <c r="D79" s="62" t="s">
        <v>16</v>
      </c>
      <c r="E79" s="62" t="s">
        <v>16</v>
      </c>
      <c r="F79" s="84" t="s">
        <v>282</v>
      </c>
      <c r="G79" s="232">
        <v>0</v>
      </c>
      <c r="H79" s="232"/>
      <c r="I79" s="232"/>
      <c r="J79" s="67"/>
      <c r="K79" s="67"/>
      <c r="L79" s="67"/>
      <c r="M79" s="67"/>
      <c r="N79" s="67"/>
      <c r="O79" s="67"/>
      <c r="P79" s="67"/>
      <c r="Q79" s="67">
        <v>0</v>
      </c>
      <c r="R79" s="68">
        <f>R80</f>
        <v>95.7</v>
      </c>
      <c r="S79" s="68">
        <f t="shared" si="7"/>
        <v>95.7</v>
      </c>
      <c r="T79" s="12" t="s">
        <v>264</v>
      </c>
      <c r="U79" s="12"/>
    </row>
    <row r="80" spans="1:33" s="11" customFormat="1" x14ac:dyDescent="0.2">
      <c r="A80" s="234"/>
      <c r="B80" s="235"/>
      <c r="C80" s="236"/>
      <c r="D80" s="119">
        <v>3114</v>
      </c>
      <c r="E80" s="119">
        <v>5321</v>
      </c>
      <c r="F80" s="71" t="s">
        <v>25</v>
      </c>
      <c r="G80" s="237">
        <v>0</v>
      </c>
      <c r="H80" s="237"/>
      <c r="I80" s="237"/>
      <c r="J80" s="238"/>
      <c r="K80" s="238"/>
      <c r="L80" s="238"/>
      <c r="M80" s="238"/>
      <c r="N80" s="238"/>
      <c r="O80" s="238"/>
      <c r="P80" s="238"/>
      <c r="Q80" s="238">
        <v>0</v>
      </c>
      <c r="R80" s="58">
        <v>95.7</v>
      </c>
      <c r="S80" s="58">
        <f t="shared" si="7"/>
        <v>95.7</v>
      </c>
      <c r="T80" s="12"/>
      <c r="U80" s="12"/>
      <c r="AG80" s="244"/>
    </row>
    <row r="81" spans="1:21" s="11" customFormat="1" ht="33.75" x14ac:dyDescent="0.2">
      <c r="A81" s="59" t="s">
        <v>15</v>
      </c>
      <c r="B81" s="60" t="s">
        <v>273</v>
      </c>
      <c r="C81" s="61" t="s">
        <v>295</v>
      </c>
      <c r="D81" s="62" t="s">
        <v>16</v>
      </c>
      <c r="E81" s="62" t="s">
        <v>16</v>
      </c>
      <c r="F81" s="84" t="s">
        <v>294</v>
      </c>
      <c r="G81" s="232">
        <v>0</v>
      </c>
      <c r="H81" s="232"/>
      <c r="I81" s="232"/>
      <c r="J81" s="67"/>
      <c r="K81" s="67"/>
      <c r="L81" s="67"/>
      <c r="M81" s="67"/>
      <c r="N81" s="67"/>
      <c r="O81" s="67"/>
      <c r="P81" s="67"/>
      <c r="Q81" s="67">
        <v>0</v>
      </c>
      <c r="R81" s="68">
        <f>R82</f>
        <v>3.3</v>
      </c>
      <c r="S81" s="68">
        <f t="shared" si="7"/>
        <v>3.3</v>
      </c>
      <c r="T81" s="12" t="s">
        <v>264</v>
      </c>
    </row>
    <row r="82" spans="1:21" s="11" customFormat="1" x14ac:dyDescent="0.2">
      <c r="A82" s="234"/>
      <c r="B82" s="235"/>
      <c r="C82" s="236"/>
      <c r="D82" s="119">
        <v>3113</v>
      </c>
      <c r="E82" s="119">
        <v>5321</v>
      </c>
      <c r="F82" s="71" t="s">
        <v>25</v>
      </c>
      <c r="G82" s="237">
        <v>0</v>
      </c>
      <c r="H82" s="237"/>
      <c r="I82" s="237"/>
      <c r="J82" s="238"/>
      <c r="K82" s="238"/>
      <c r="L82" s="238"/>
      <c r="M82" s="238"/>
      <c r="N82" s="238"/>
      <c r="O82" s="238"/>
      <c r="P82" s="238"/>
      <c r="Q82" s="238">
        <v>0</v>
      </c>
      <c r="R82" s="58">
        <v>3.3</v>
      </c>
      <c r="S82" s="58">
        <f t="shared" si="7"/>
        <v>3.3</v>
      </c>
      <c r="T82" s="12"/>
    </row>
    <row r="83" spans="1:21" s="11" customFormat="1" ht="33.75" x14ac:dyDescent="0.2">
      <c r="A83" s="59" t="s">
        <v>15</v>
      </c>
      <c r="B83" s="60" t="s">
        <v>274</v>
      </c>
      <c r="C83" s="61" t="s">
        <v>296</v>
      </c>
      <c r="D83" s="62" t="s">
        <v>16</v>
      </c>
      <c r="E83" s="62" t="s">
        <v>16</v>
      </c>
      <c r="F83" s="84" t="s">
        <v>299</v>
      </c>
      <c r="G83" s="232">
        <v>0</v>
      </c>
      <c r="H83" s="232"/>
      <c r="I83" s="232"/>
      <c r="J83" s="67"/>
      <c r="K83" s="67"/>
      <c r="L83" s="67"/>
      <c r="M83" s="67"/>
      <c r="N83" s="67"/>
      <c r="O83" s="67"/>
      <c r="P83" s="67"/>
      <c r="Q83" s="67">
        <v>0</v>
      </c>
      <c r="R83" s="68">
        <f>R84</f>
        <v>3.3</v>
      </c>
      <c r="S83" s="68">
        <f t="shared" si="7"/>
        <v>3.3</v>
      </c>
      <c r="T83" s="12" t="s">
        <v>264</v>
      </c>
    </row>
    <row r="84" spans="1:21" s="11" customFormat="1" x14ac:dyDescent="0.2">
      <c r="A84" s="234"/>
      <c r="B84" s="235"/>
      <c r="C84" s="236"/>
      <c r="D84" s="119">
        <v>3113</v>
      </c>
      <c r="E84" s="119">
        <v>5321</v>
      </c>
      <c r="F84" s="71" t="s">
        <v>25</v>
      </c>
      <c r="G84" s="237">
        <v>0</v>
      </c>
      <c r="H84" s="237"/>
      <c r="I84" s="237"/>
      <c r="J84" s="238"/>
      <c r="K84" s="238"/>
      <c r="L84" s="238"/>
      <c r="M84" s="238"/>
      <c r="N84" s="238"/>
      <c r="O84" s="238"/>
      <c r="P84" s="238"/>
      <c r="Q84" s="238">
        <v>0</v>
      </c>
      <c r="R84" s="58">
        <v>3.3</v>
      </c>
      <c r="S84" s="58">
        <f t="shared" si="7"/>
        <v>3.3</v>
      </c>
      <c r="T84" s="12"/>
    </row>
    <row r="85" spans="1:21" s="11" customFormat="1" ht="33.75" x14ac:dyDescent="0.2">
      <c r="A85" s="59" t="s">
        <v>15</v>
      </c>
      <c r="B85" s="60" t="s">
        <v>275</v>
      </c>
      <c r="C85" s="61" t="s">
        <v>298</v>
      </c>
      <c r="D85" s="62" t="s">
        <v>16</v>
      </c>
      <c r="E85" s="62" t="s">
        <v>16</v>
      </c>
      <c r="F85" s="84" t="s">
        <v>297</v>
      </c>
      <c r="G85" s="232">
        <v>0</v>
      </c>
      <c r="H85" s="232"/>
      <c r="I85" s="232"/>
      <c r="J85" s="67"/>
      <c r="K85" s="67"/>
      <c r="L85" s="67"/>
      <c r="M85" s="67"/>
      <c r="N85" s="67"/>
      <c r="O85" s="67"/>
      <c r="P85" s="67"/>
      <c r="Q85" s="67">
        <v>0</v>
      </c>
      <c r="R85" s="68">
        <f>R86</f>
        <v>46.2</v>
      </c>
      <c r="S85" s="68">
        <f t="shared" si="7"/>
        <v>46.2</v>
      </c>
      <c r="T85" s="12" t="s">
        <v>264</v>
      </c>
    </row>
    <row r="86" spans="1:21" s="11" customFormat="1" x14ac:dyDescent="0.2">
      <c r="A86" s="234"/>
      <c r="B86" s="235"/>
      <c r="C86" s="236"/>
      <c r="D86" s="119">
        <v>3114</v>
      </c>
      <c r="E86" s="119">
        <v>5321</v>
      </c>
      <c r="F86" s="71" t="s">
        <v>25</v>
      </c>
      <c r="G86" s="237">
        <v>0</v>
      </c>
      <c r="H86" s="237"/>
      <c r="I86" s="237"/>
      <c r="J86" s="238"/>
      <c r="K86" s="238"/>
      <c r="L86" s="238"/>
      <c r="M86" s="238"/>
      <c r="N86" s="238"/>
      <c r="O86" s="238"/>
      <c r="P86" s="238"/>
      <c r="Q86" s="238">
        <v>0</v>
      </c>
      <c r="R86" s="58">
        <v>46.2</v>
      </c>
      <c r="S86" s="58">
        <f t="shared" si="7"/>
        <v>46.2</v>
      </c>
      <c r="T86" s="12"/>
    </row>
    <row r="87" spans="1:21" s="11" customFormat="1" ht="33.75" x14ac:dyDescent="0.2">
      <c r="A87" s="59" t="s">
        <v>15</v>
      </c>
      <c r="B87" s="60" t="s">
        <v>276</v>
      </c>
      <c r="C87" s="61" t="s">
        <v>300</v>
      </c>
      <c r="D87" s="62" t="s">
        <v>16</v>
      </c>
      <c r="E87" s="62" t="s">
        <v>16</v>
      </c>
      <c r="F87" s="84" t="s">
        <v>283</v>
      </c>
      <c r="G87" s="232">
        <v>0</v>
      </c>
      <c r="H87" s="232"/>
      <c r="I87" s="232"/>
      <c r="J87" s="67"/>
      <c r="K87" s="67"/>
      <c r="L87" s="67"/>
      <c r="M87" s="67"/>
      <c r="N87" s="67"/>
      <c r="O87" s="67"/>
      <c r="P87" s="67"/>
      <c r="Q87" s="67">
        <v>0</v>
      </c>
      <c r="R87" s="68">
        <f>R88</f>
        <v>42.9</v>
      </c>
      <c r="S87" s="68">
        <f t="shared" si="7"/>
        <v>42.9</v>
      </c>
      <c r="T87" s="12" t="s">
        <v>264</v>
      </c>
    </row>
    <row r="88" spans="1:21" s="11" customFormat="1" ht="13.5" thickBot="1" x14ac:dyDescent="0.25">
      <c r="A88" s="234"/>
      <c r="B88" s="235"/>
      <c r="C88" s="236"/>
      <c r="D88" s="119">
        <v>3114</v>
      </c>
      <c r="E88" s="119">
        <v>5321</v>
      </c>
      <c r="F88" s="71" t="s">
        <v>25</v>
      </c>
      <c r="G88" s="237">
        <v>0</v>
      </c>
      <c r="H88" s="237"/>
      <c r="I88" s="237"/>
      <c r="J88" s="238"/>
      <c r="K88" s="238"/>
      <c r="L88" s="238"/>
      <c r="M88" s="238"/>
      <c r="N88" s="238"/>
      <c r="O88" s="238"/>
      <c r="P88" s="238"/>
      <c r="Q88" s="238">
        <v>0</v>
      </c>
      <c r="R88" s="58">
        <v>42.9</v>
      </c>
      <c r="S88" s="58">
        <f t="shared" si="7"/>
        <v>42.9</v>
      </c>
      <c r="T88" s="12"/>
    </row>
    <row r="89" spans="1:21" s="11" customFormat="1" ht="13.5" customHeight="1" thickBot="1" x14ac:dyDescent="0.25">
      <c r="A89" s="245" t="s">
        <v>15</v>
      </c>
      <c r="B89" s="272" t="s">
        <v>16</v>
      </c>
      <c r="C89" s="273"/>
      <c r="D89" s="246" t="s">
        <v>16</v>
      </c>
      <c r="E89" s="247" t="s">
        <v>16</v>
      </c>
      <c r="F89" s="248" t="s">
        <v>92</v>
      </c>
      <c r="G89" s="249">
        <f>+G90+G107+G114</f>
        <v>15250</v>
      </c>
      <c r="H89" s="249">
        <v>0</v>
      </c>
      <c r="I89" s="249">
        <f t="shared" si="3"/>
        <v>15250</v>
      </c>
      <c r="J89" s="250">
        <v>0</v>
      </c>
      <c r="K89" s="250">
        <f t="shared" si="4"/>
        <v>15250</v>
      </c>
      <c r="L89" s="250">
        <f>L90+L114</f>
        <v>17371.425999999999</v>
      </c>
      <c r="M89" s="250">
        <f t="shared" si="5"/>
        <v>32621.425999999999</v>
      </c>
      <c r="N89" s="250">
        <f>+N90+N107+N114</f>
        <v>0</v>
      </c>
      <c r="O89" s="250">
        <f t="shared" si="0"/>
        <v>32621.425999999999</v>
      </c>
      <c r="P89" s="250">
        <f>+P90+P107++P114</f>
        <v>22000</v>
      </c>
      <c r="Q89" s="250">
        <f t="shared" si="1"/>
        <v>54621.425999999999</v>
      </c>
      <c r="R89" s="251">
        <f>+R90+R107+R114</f>
        <v>0</v>
      </c>
      <c r="S89" s="251">
        <f t="shared" si="2"/>
        <v>54621.425999999999</v>
      </c>
      <c r="T89" s="12"/>
      <c r="U89" s="192"/>
    </row>
    <row r="90" spans="1:21" s="11" customFormat="1" hidden="1" x14ac:dyDescent="0.2">
      <c r="A90" s="120" t="s">
        <v>16</v>
      </c>
      <c r="B90" s="263" t="s">
        <v>16</v>
      </c>
      <c r="C90" s="264"/>
      <c r="D90" s="121" t="s">
        <v>16</v>
      </c>
      <c r="E90" s="122" t="s">
        <v>16</v>
      </c>
      <c r="F90" s="123" t="s">
        <v>93</v>
      </c>
      <c r="G90" s="124">
        <f>+G91+G93+G95</f>
        <v>1600</v>
      </c>
      <c r="H90" s="124">
        <v>0</v>
      </c>
      <c r="I90" s="124">
        <f t="shared" si="3"/>
        <v>1600</v>
      </c>
      <c r="J90" s="125">
        <v>0</v>
      </c>
      <c r="K90" s="125">
        <f t="shared" si="4"/>
        <v>1600</v>
      </c>
      <c r="L90" s="125">
        <f>L97+L99+L101+L103+L105</f>
        <v>15120</v>
      </c>
      <c r="M90" s="125">
        <f t="shared" si="5"/>
        <v>16720</v>
      </c>
      <c r="N90" s="125">
        <v>0</v>
      </c>
      <c r="O90" s="125">
        <f t="shared" si="0"/>
        <v>16720</v>
      </c>
      <c r="P90" s="126">
        <v>0</v>
      </c>
      <c r="Q90" s="126">
        <f t="shared" si="1"/>
        <v>16720</v>
      </c>
      <c r="R90" s="127">
        <v>0</v>
      </c>
      <c r="S90" s="127">
        <f t="shared" si="2"/>
        <v>16720</v>
      </c>
      <c r="T90" s="12"/>
      <c r="U90" s="192"/>
    </row>
    <row r="91" spans="1:21" s="11" customFormat="1" ht="22.5" hidden="1" x14ac:dyDescent="0.2">
      <c r="A91" s="72" t="s">
        <v>15</v>
      </c>
      <c r="B91" s="73" t="s">
        <v>94</v>
      </c>
      <c r="C91" s="74" t="s">
        <v>23</v>
      </c>
      <c r="D91" s="82" t="s">
        <v>16</v>
      </c>
      <c r="E91" s="83" t="s">
        <v>16</v>
      </c>
      <c r="F91" s="64" t="s">
        <v>95</v>
      </c>
      <c r="G91" s="65">
        <f>+G92</f>
        <v>1000</v>
      </c>
      <c r="H91" s="65">
        <v>0</v>
      </c>
      <c r="I91" s="65">
        <f t="shared" si="3"/>
        <v>1000</v>
      </c>
      <c r="J91" s="66">
        <v>0</v>
      </c>
      <c r="K91" s="66">
        <f t="shared" si="4"/>
        <v>1000</v>
      </c>
      <c r="L91" s="66">
        <v>0</v>
      </c>
      <c r="M91" s="66">
        <f t="shared" si="5"/>
        <v>1000</v>
      </c>
      <c r="N91" s="66">
        <v>0</v>
      </c>
      <c r="O91" s="66">
        <f t="shared" si="0"/>
        <v>1000</v>
      </c>
      <c r="P91" s="67">
        <v>0</v>
      </c>
      <c r="Q91" s="67">
        <f t="shared" si="1"/>
        <v>1000</v>
      </c>
      <c r="R91" s="68">
        <v>0</v>
      </c>
      <c r="S91" s="68">
        <f t="shared" si="2"/>
        <v>1000</v>
      </c>
      <c r="T91" s="12"/>
    </row>
    <row r="92" spans="1:21" s="11" customFormat="1" hidden="1" x14ac:dyDescent="0.2">
      <c r="A92" s="50"/>
      <c r="B92" s="51"/>
      <c r="C92" s="52"/>
      <c r="D92" s="53">
        <v>3419</v>
      </c>
      <c r="E92" s="54">
        <v>5221</v>
      </c>
      <c r="F92" s="71" t="s">
        <v>96</v>
      </c>
      <c r="G92" s="56">
        <v>1000</v>
      </c>
      <c r="H92" s="56">
        <v>0</v>
      </c>
      <c r="I92" s="56">
        <f t="shared" si="3"/>
        <v>1000</v>
      </c>
      <c r="J92" s="57">
        <v>0</v>
      </c>
      <c r="K92" s="57">
        <f t="shared" si="4"/>
        <v>1000</v>
      </c>
      <c r="L92" s="57">
        <v>0</v>
      </c>
      <c r="M92" s="57">
        <f t="shared" si="5"/>
        <v>1000</v>
      </c>
      <c r="N92" s="57">
        <v>0</v>
      </c>
      <c r="O92" s="57">
        <f t="shared" si="0"/>
        <v>1000</v>
      </c>
      <c r="P92" s="57">
        <v>0</v>
      </c>
      <c r="Q92" s="57">
        <f t="shared" si="1"/>
        <v>1000</v>
      </c>
      <c r="R92" s="58">
        <v>0</v>
      </c>
      <c r="S92" s="58">
        <f t="shared" si="2"/>
        <v>1000</v>
      </c>
      <c r="T92" s="12"/>
    </row>
    <row r="93" spans="1:21" s="11" customFormat="1" ht="33.75" hidden="1" x14ac:dyDescent="0.2">
      <c r="A93" s="72" t="s">
        <v>15</v>
      </c>
      <c r="B93" s="73" t="s">
        <v>97</v>
      </c>
      <c r="C93" s="74" t="s">
        <v>23</v>
      </c>
      <c r="D93" s="82" t="s">
        <v>16</v>
      </c>
      <c r="E93" s="83" t="s">
        <v>16</v>
      </c>
      <c r="F93" s="64" t="s">
        <v>98</v>
      </c>
      <c r="G93" s="65">
        <f>+G94</f>
        <v>400</v>
      </c>
      <c r="H93" s="65">
        <v>0</v>
      </c>
      <c r="I93" s="65">
        <f t="shared" si="3"/>
        <v>400</v>
      </c>
      <c r="J93" s="66">
        <v>0</v>
      </c>
      <c r="K93" s="66">
        <f t="shared" si="4"/>
        <v>400</v>
      </c>
      <c r="L93" s="66">
        <v>0</v>
      </c>
      <c r="M93" s="66">
        <f t="shared" si="5"/>
        <v>400</v>
      </c>
      <c r="N93" s="66">
        <v>0</v>
      </c>
      <c r="O93" s="66">
        <f t="shared" si="0"/>
        <v>400</v>
      </c>
      <c r="P93" s="67">
        <v>0</v>
      </c>
      <c r="Q93" s="67">
        <f t="shared" si="1"/>
        <v>400</v>
      </c>
      <c r="R93" s="68">
        <v>0</v>
      </c>
      <c r="S93" s="68">
        <f t="shared" si="2"/>
        <v>400</v>
      </c>
      <c r="T93" s="12"/>
    </row>
    <row r="94" spans="1:21" s="11" customFormat="1" hidden="1" x14ac:dyDescent="0.2">
      <c r="A94" s="50"/>
      <c r="B94" s="51" t="s">
        <v>99</v>
      </c>
      <c r="C94" s="52"/>
      <c r="D94" s="53">
        <v>3419</v>
      </c>
      <c r="E94" s="54">
        <v>5329</v>
      </c>
      <c r="F94" s="71" t="s">
        <v>100</v>
      </c>
      <c r="G94" s="56">
        <v>400</v>
      </c>
      <c r="H94" s="56">
        <v>0</v>
      </c>
      <c r="I94" s="56">
        <f t="shared" si="3"/>
        <v>400</v>
      </c>
      <c r="J94" s="57">
        <v>0</v>
      </c>
      <c r="K94" s="57">
        <f t="shared" si="4"/>
        <v>400</v>
      </c>
      <c r="L94" s="57">
        <v>0</v>
      </c>
      <c r="M94" s="57">
        <f t="shared" si="5"/>
        <v>400</v>
      </c>
      <c r="N94" s="57">
        <v>0</v>
      </c>
      <c r="O94" s="57">
        <f t="shared" si="0"/>
        <v>400</v>
      </c>
      <c r="P94" s="57">
        <v>0</v>
      </c>
      <c r="Q94" s="57">
        <f t="shared" si="1"/>
        <v>400</v>
      </c>
      <c r="R94" s="58">
        <v>0</v>
      </c>
      <c r="S94" s="58">
        <f t="shared" si="2"/>
        <v>400</v>
      </c>
      <c r="T94" s="12"/>
    </row>
    <row r="95" spans="1:21" s="11" customFormat="1" ht="22.5" hidden="1" x14ac:dyDescent="0.2">
      <c r="A95" s="72" t="s">
        <v>15</v>
      </c>
      <c r="B95" s="73" t="s">
        <v>101</v>
      </c>
      <c r="C95" s="74" t="s">
        <v>102</v>
      </c>
      <c r="D95" s="82" t="s">
        <v>16</v>
      </c>
      <c r="E95" s="83" t="s">
        <v>16</v>
      </c>
      <c r="F95" s="64" t="s">
        <v>103</v>
      </c>
      <c r="G95" s="65">
        <f>+G96</f>
        <v>200</v>
      </c>
      <c r="H95" s="65">
        <v>0</v>
      </c>
      <c r="I95" s="65">
        <f t="shared" si="3"/>
        <v>200</v>
      </c>
      <c r="J95" s="66">
        <v>0</v>
      </c>
      <c r="K95" s="66">
        <f t="shared" si="4"/>
        <v>200</v>
      </c>
      <c r="L95" s="66">
        <v>0</v>
      </c>
      <c r="M95" s="66">
        <f t="shared" si="5"/>
        <v>200</v>
      </c>
      <c r="N95" s="66">
        <v>0</v>
      </c>
      <c r="O95" s="66">
        <f t="shared" si="0"/>
        <v>200</v>
      </c>
      <c r="P95" s="67">
        <v>0</v>
      </c>
      <c r="Q95" s="67">
        <f t="shared" si="1"/>
        <v>200</v>
      </c>
      <c r="R95" s="68">
        <v>0</v>
      </c>
      <c r="S95" s="68">
        <f t="shared" si="2"/>
        <v>200</v>
      </c>
      <c r="T95" s="12"/>
    </row>
    <row r="96" spans="1:21" s="11" customFormat="1" hidden="1" x14ac:dyDescent="0.2">
      <c r="A96" s="50"/>
      <c r="B96" s="51"/>
      <c r="C96" s="52"/>
      <c r="D96" s="53">
        <v>3419</v>
      </c>
      <c r="E96" s="54">
        <v>5329</v>
      </c>
      <c r="F96" s="71" t="s">
        <v>100</v>
      </c>
      <c r="G96" s="56">
        <v>200</v>
      </c>
      <c r="H96" s="56">
        <v>0</v>
      </c>
      <c r="I96" s="56">
        <f t="shared" si="3"/>
        <v>200</v>
      </c>
      <c r="J96" s="57">
        <v>0</v>
      </c>
      <c r="K96" s="57">
        <f t="shared" si="4"/>
        <v>200</v>
      </c>
      <c r="L96" s="57">
        <v>0</v>
      </c>
      <c r="M96" s="57">
        <f t="shared" si="5"/>
        <v>200</v>
      </c>
      <c r="N96" s="57">
        <v>0</v>
      </c>
      <c r="O96" s="57">
        <f t="shared" si="0"/>
        <v>200</v>
      </c>
      <c r="P96" s="57">
        <v>0</v>
      </c>
      <c r="Q96" s="57">
        <f t="shared" si="1"/>
        <v>200</v>
      </c>
      <c r="R96" s="58">
        <v>0</v>
      </c>
      <c r="S96" s="58">
        <f t="shared" si="2"/>
        <v>200</v>
      </c>
      <c r="T96" s="12"/>
    </row>
    <row r="97" spans="1:21" s="11" customFormat="1" ht="22.5" hidden="1" x14ac:dyDescent="0.2">
      <c r="A97" s="72" t="s">
        <v>15</v>
      </c>
      <c r="B97" s="73" t="s">
        <v>104</v>
      </c>
      <c r="C97" s="74" t="s">
        <v>23</v>
      </c>
      <c r="D97" s="82" t="s">
        <v>16</v>
      </c>
      <c r="E97" s="83" t="s">
        <v>16</v>
      </c>
      <c r="F97" s="64" t="s">
        <v>95</v>
      </c>
      <c r="G97" s="65">
        <v>0</v>
      </c>
      <c r="H97" s="65"/>
      <c r="I97" s="65">
        <v>0</v>
      </c>
      <c r="J97" s="66">
        <v>0</v>
      </c>
      <c r="K97" s="66">
        <v>0</v>
      </c>
      <c r="L97" s="66">
        <v>60</v>
      </c>
      <c r="M97" s="66">
        <f t="shared" ref="M97:M106" si="8">L97</f>
        <v>60</v>
      </c>
      <c r="N97" s="66">
        <v>0</v>
      </c>
      <c r="O97" s="66">
        <f t="shared" si="0"/>
        <v>60</v>
      </c>
      <c r="P97" s="67">
        <v>0</v>
      </c>
      <c r="Q97" s="67">
        <f t="shared" si="1"/>
        <v>60</v>
      </c>
      <c r="R97" s="68">
        <v>0</v>
      </c>
      <c r="S97" s="68">
        <f t="shared" si="2"/>
        <v>60</v>
      </c>
      <c r="T97" s="12"/>
    </row>
    <row r="98" spans="1:21" s="11" customFormat="1" hidden="1" x14ac:dyDescent="0.2">
      <c r="A98" s="50"/>
      <c r="B98" s="51"/>
      <c r="C98" s="52"/>
      <c r="D98" s="53">
        <v>3419</v>
      </c>
      <c r="E98" s="54">
        <v>5221</v>
      </c>
      <c r="F98" s="70" t="s">
        <v>96</v>
      </c>
      <c r="G98" s="56">
        <v>0</v>
      </c>
      <c r="H98" s="56"/>
      <c r="I98" s="56">
        <v>0</v>
      </c>
      <c r="J98" s="57">
        <v>0</v>
      </c>
      <c r="K98" s="57">
        <v>0</v>
      </c>
      <c r="L98" s="57">
        <v>60</v>
      </c>
      <c r="M98" s="57">
        <f t="shared" si="8"/>
        <v>60</v>
      </c>
      <c r="N98" s="57">
        <v>0</v>
      </c>
      <c r="O98" s="57">
        <f t="shared" si="0"/>
        <v>60</v>
      </c>
      <c r="P98" s="57">
        <v>0</v>
      </c>
      <c r="Q98" s="57">
        <f t="shared" ref="Q98:Q161" si="9">+O98+P98</f>
        <v>60</v>
      </c>
      <c r="R98" s="58">
        <v>0</v>
      </c>
      <c r="S98" s="58">
        <f t="shared" ref="S98:S124" si="10">+Q98+R98</f>
        <v>60</v>
      </c>
      <c r="T98" s="12"/>
    </row>
    <row r="99" spans="1:21" s="11" customFormat="1" ht="33.75" hidden="1" x14ac:dyDescent="0.2">
      <c r="A99" s="72" t="s">
        <v>15</v>
      </c>
      <c r="B99" s="73" t="s">
        <v>105</v>
      </c>
      <c r="C99" s="74" t="s">
        <v>23</v>
      </c>
      <c r="D99" s="82" t="s">
        <v>16</v>
      </c>
      <c r="E99" s="83" t="s">
        <v>16</v>
      </c>
      <c r="F99" s="64" t="s">
        <v>98</v>
      </c>
      <c r="G99" s="65">
        <v>0</v>
      </c>
      <c r="H99" s="65"/>
      <c r="I99" s="65">
        <v>0</v>
      </c>
      <c r="J99" s="66">
        <v>0</v>
      </c>
      <c r="K99" s="66">
        <v>0</v>
      </c>
      <c r="L99" s="66">
        <v>40</v>
      </c>
      <c r="M99" s="66">
        <f t="shared" si="8"/>
        <v>40</v>
      </c>
      <c r="N99" s="66">
        <v>0</v>
      </c>
      <c r="O99" s="66">
        <f t="shared" si="0"/>
        <v>40</v>
      </c>
      <c r="P99" s="67">
        <v>0</v>
      </c>
      <c r="Q99" s="67">
        <f t="shared" si="9"/>
        <v>40</v>
      </c>
      <c r="R99" s="68">
        <v>0</v>
      </c>
      <c r="S99" s="68">
        <f t="shared" si="10"/>
        <v>40</v>
      </c>
      <c r="T99" s="12"/>
    </row>
    <row r="100" spans="1:21" s="11" customFormat="1" hidden="1" x14ac:dyDescent="0.2">
      <c r="A100" s="50"/>
      <c r="B100" s="51" t="s">
        <v>99</v>
      </c>
      <c r="C100" s="52"/>
      <c r="D100" s="53">
        <v>3419</v>
      </c>
      <c r="E100" s="54">
        <v>5329</v>
      </c>
      <c r="F100" s="71" t="s">
        <v>100</v>
      </c>
      <c r="G100" s="56">
        <v>0</v>
      </c>
      <c r="H100" s="56"/>
      <c r="I100" s="56">
        <v>0</v>
      </c>
      <c r="J100" s="57">
        <v>0</v>
      </c>
      <c r="K100" s="57">
        <v>0</v>
      </c>
      <c r="L100" s="57">
        <v>40</v>
      </c>
      <c r="M100" s="57">
        <f t="shared" si="8"/>
        <v>40</v>
      </c>
      <c r="N100" s="57">
        <v>0</v>
      </c>
      <c r="O100" s="57">
        <f t="shared" si="0"/>
        <v>40</v>
      </c>
      <c r="P100" s="57">
        <v>0</v>
      </c>
      <c r="Q100" s="57">
        <f t="shared" si="9"/>
        <v>40</v>
      </c>
      <c r="R100" s="58">
        <v>0</v>
      </c>
      <c r="S100" s="58">
        <f t="shared" si="10"/>
        <v>40</v>
      </c>
      <c r="T100" s="12"/>
    </row>
    <row r="101" spans="1:21" s="11" customFormat="1" ht="22.5" hidden="1" x14ac:dyDescent="0.2">
      <c r="A101" s="72" t="s">
        <v>15</v>
      </c>
      <c r="B101" s="73" t="s">
        <v>106</v>
      </c>
      <c r="C101" s="74" t="s">
        <v>102</v>
      </c>
      <c r="D101" s="82" t="s">
        <v>16</v>
      </c>
      <c r="E101" s="83" t="s">
        <v>16</v>
      </c>
      <c r="F101" s="64" t="s">
        <v>103</v>
      </c>
      <c r="G101" s="65">
        <v>0</v>
      </c>
      <c r="H101" s="65"/>
      <c r="I101" s="65">
        <v>0</v>
      </c>
      <c r="J101" s="66">
        <v>0</v>
      </c>
      <c r="K101" s="66">
        <v>0</v>
      </c>
      <c r="L101" s="66">
        <v>20</v>
      </c>
      <c r="M101" s="66">
        <f t="shared" si="8"/>
        <v>20</v>
      </c>
      <c r="N101" s="66">
        <v>0</v>
      </c>
      <c r="O101" s="66">
        <f t="shared" si="0"/>
        <v>20</v>
      </c>
      <c r="P101" s="67">
        <v>0</v>
      </c>
      <c r="Q101" s="67">
        <f t="shared" si="9"/>
        <v>20</v>
      </c>
      <c r="R101" s="68">
        <v>0</v>
      </c>
      <c r="S101" s="68">
        <f t="shared" si="10"/>
        <v>20</v>
      </c>
      <c r="T101" s="12"/>
    </row>
    <row r="102" spans="1:21" s="11" customFormat="1" hidden="1" x14ac:dyDescent="0.2">
      <c r="A102" s="50"/>
      <c r="B102" s="51"/>
      <c r="C102" s="52"/>
      <c r="D102" s="53">
        <v>3419</v>
      </c>
      <c r="E102" s="54">
        <v>5329</v>
      </c>
      <c r="F102" s="70" t="s">
        <v>100</v>
      </c>
      <c r="G102" s="56">
        <v>0</v>
      </c>
      <c r="H102" s="56"/>
      <c r="I102" s="56">
        <v>0</v>
      </c>
      <c r="J102" s="57">
        <v>0</v>
      </c>
      <c r="K102" s="57">
        <v>0</v>
      </c>
      <c r="L102" s="57">
        <v>20</v>
      </c>
      <c r="M102" s="57">
        <f t="shared" si="8"/>
        <v>20</v>
      </c>
      <c r="N102" s="57">
        <v>0</v>
      </c>
      <c r="O102" s="57">
        <f t="shared" ref="O102:O179" si="11">+M102+N102</f>
        <v>20</v>
      </c>
      <c r="P102" s="57">
        <v>0</v>
      </c>
      <c r="Q102" s="57">
        <f t="shared" si="9"/>
        <v>20</v>
      </c>
      <c r="R102" s="58">
        <v>0</v>
      </c>
      <c r="S102" s="58">
        <f t="shared" si="10"/>
        <v>20</v>
      </c>
      <c r="T102" s="12"/>
    </row>
    <row r="103" spans="1:21" s="11" customFormat="1" ht="22.5" hidden="1" x14ac:dyDescent="0.2">
      <c r="A103" s="72" t="s">
        <v>15</v>
      </c>
      <c r="B103" s="73" t="s">
        <v>107</v>
      </c>
      <c r="C103" s="74" t="s">
        <v>108</v>
      </c>
      <c r="D103" s="82" t="s">
        <v>16</v>
      </c>
      <c r="E103" s="83" t="s">
        <v>16</v>
      </c>
      <c r="F103" s="64" t="s">
        <v>109</v>
      </c>
      <c r="G103" s="65">
        <v>0</v>
      </c>
      <c r="H103" s="65"/>
      <c r="I103" s="65">
        <v>0</v>
      </c>
      <c r="J103" s="66">
        <v>0</v>
      </c>
      <c r="K103" s="66">
        <v>0</v>
      </c>
      <c r="L103" s="66">
        <v>10000</v>
      </c>
      <c r="M103" s="66">
        <f t="shared" si="8"/>
        <v>10000</v>
      </c>
      <c r="N103" s="66">
        <v>0</v>
      </c>
      <c r="O103" s="66">
        <f t="shared" si="11"/>
        <v>10000</v>
      </c>
      <c r="P103" s="67">
        <v>0</v>
      </c>
      <c r="Q103" s="67">
        <f t="shared" si="9"/>
        <v>10000</v>
      </c>
      <c r="R103" s="68">
        <v>0</v>
      </c>
      <c r="S103" s="68">
        <f t="shared" si="10"/>
        <v>10000</v>
      </c>
      <c r="T103" s="12"/>
    </row>
    <row r="104" spans="1:21" s="11" customFormat="1" hidden="1" x14ac:dyDescent="0.2">
      <c r="A104" s="50"/>
      <c r="B104" s="51"/>
      <c r="C104" s="52"/>
      <c r="D104" s="53">
        <v>3419</v>
      </c>
      <c r="E104" s="54">
        <v>6341</v>
      </c>
      <c r="F104" s="71" t="s">
        <v>110</v>
      </c>
      <c r="G104" s="56">
        <v>0</v>
      </c>
      <c r="H104" s="56"/>
      <c r="I104" s="56">
        <v>0</v>
      </c>
      <c r="J104" s="57">
        <v>0</v>
      </c>
      <c r="K104" s="57">
        <v>0</v>
      </c>
      <c r="L104" s="57">
        <v>10000</v>
      </c>
      <c r="M104" s="57">
        <f t="shared" si="8"/>
        <v>10000</v>
      </c>
      <c r="N104" s="57">
        <v>0</v>
      </c>
      <c r="O104" s="57">
        <f t="shared" si="11"/>
        <v>10000</v>
      </c>
      <c r="P104" s="57">
        <v>0</v>
      </c>
      <c r="Q104" s="57">
        <f t="shared" si="9"/>
        <v>10000</v>
      </c>
      <c r="R104" s="58">
        <v>0</v>
      </c>
      <c r="S104" s="58">
        <f t="shared" si="10"/>
        <v>10000</v>
      </c>
      <c r="T104" s="12"/>
    </row>
    <row r="105" spans="1:21" s="11" customFormat="1" ht="22.5" hidden="1" x14ac:dyDescent="0.2">
      <c r="A105" s="59" t="s">
        <v>15</v>
      </c>
      <c r="B105" s="60" t="s">
        <v>111</v>
      </c>
      <c r="C105" s="61" t="s">
        <v>112</v>
      </c>
      <c r="D105" s="62" t="s">
        <v>16</v>
      </c>
      <c r="E105" s="63" t="s">
        <v>16</v>
      </c>
      <c r="F105" s="84" t="s">
        <v>113</v>
      </c>
      <c r="G105" s="65">
        <v>0</v>
      </c>
      <c r="H105" s="65"/>
      <c r="I105" s="65"/>
      <c r="J105" s="66"/>
      <c r="K105" s="66">
        <v>0</v>
      </c>
      <c r="L105" s="66">
        <v>5000</v>
      </c>
      <c r="M105" s="66">
        <f t="shared" si="8"/>
        <v>5000</v>
      </c>
      <c r="N105" s="66">
        <v>0</v>
      </c>
      <c r="O105" s="66">
        <f t="shared" si="11"/>
        <v>5000</v>
      </c>
      <c r="P105" s="67">
        <v>0</v>
      </c>
      <c r="Q105" s="67">
        <f t="shared" si="9"/>
        <v>5000</v>
      </c>
      <c r="R105" s="68">
        <v>0</v>
      </c>
      <c r="S105" s="68">
        <f t="shared" si="10"/>
        <v>5000</v>
      </c>
      <c r="T105" s="12"/>
    </row>
    <row r="106" spans="1:21" s="11" customFormat="1" ht="13.5" hidden="1" thickBot="1" x14ac:dyDescent="0.25">
      <c r="A106" s="128"/>
      <c r="B106" s="129"/>
      <c r="C106" s="130"/>
      <c r="D106" s="131">
        <v>3419</v>
      </c>
      <c r="E106" s="114">
        <v>6341</v>
      </c>
      <c r="F106" s="55" t="s">
        <v>110</v>
      </c>
      <c r="G106" s="116">
        <v>0</v>
      </c>
      <c r="H106" s="116"/>
      <c r="I106" s="116"/>
      <c r="J106" s="117"/>
      <c r="K106" s="117">
        <v>0</v>
      </c>
      <c r="L106" s="117">
        <v>5000</v>
      </c>
      <c r="M106" s="117">
        <f t="shared" si="8"/>
        <v>5000</v>
      </c>
      <c r="N106" s="117">
        <v>0</v>
      </c>
      <c r="O106" s="117">
        <f t="shared" si="11"/>
        <v>5000</v>
      </c>
      <c r="P106" s="117">
        <v>0</v>
      </c>
      <c r="Q106" s="117">
        <f t="shared" si="9"/>
        <v>5000</v>
      </c>
      <c r="R106" s="40">
        <v>0</v>
      </c>
      <c r="S106" s="40">
        <f t="shared" si="10"/>
        <v>5000</v>
      </c>
      <c r="T106" s="12"/>
    </row>
    <row r="107" spans="1:21" s="11" customFormat="1" hidden="1" x14ac:dyDescent="0.2">
      <c r="A107" s="132" t="s">
        <v>16</v>
      </c>
      <c r="B107" s="133" t="s">
        <v>16</v>
      </c>
      <c r="C107" s="134" t="s">
        <v>16</v>
      </c>
      <c r="D107" s="135" t="s">
        <v>16</v>
      </c>
      <c r="E107" s="136" t="s">
        <v>16</v>
      </c>
      <c r="F107" s="137" t="s">
        <v>114</v>
      </c>
      <c r="G107" s="138">
        <f>+G108+G110+G112</f>
        <v>400</v>
      </c>
      <c r="H107" s="138">
        <v>0</v>
      </c>
      <c r="I107" s="138">
        <f t="shared" si="3"/>
        <v>400</v>
      </c>
      <c r="J107" s="139">
        <v>0</v>
      </c>
      <c r="K107" s="139">
        <f t="shared" si="4"/>
        <v>400</v>
      </c>
      <c r="L107" s="139">
        <v>0</v>
      </c>
      <c r="M107" s="139">
        <f t="shared" si="5"/>
        <v>400</v>
      </c>
      <c r="N107" s="139">
        <v>0</v>
      </c>
      <c r="O107" s="139">
        <f t="shared" si="11"/>
        <v>400</v>
      </c>
      <c r="P107" s="139">
        <v>0</v>
      </c>
      <c r="Q107" s="139">
        <f t="shared" si="9"/>
        <v>400</v>
      </c>
      <c r="R107" s="140">
        <v>0</v>
      </c>
      <c r="S107" s="140">
        <f t="shared" si="10"/>
        <v>400</v>
      </c>
      <c r="T107" s="12"/>
      <c r="U107" s="192"/>
    </row>
    <row r="108" spans="1:21" s="11" customFormat="1" ht="22.5" hidden="1" x14ac:dyDescent="0.2">
      <c r="A108" s="72" t="s">
        <v>15</v>
      </c>
      <c r="B108" s="73" t="s">
        <v>115</v>
      </c>
      <c r="C108" s="74" t="s">
        <v>23</v>
      </c>
      <c r="D108" s="82" t="s">
        <v>16</v>
      </c>
      <c r="E108" s="83" t="s">
        <v>16</v>
      </c>
      <c r="F108" s="64" t="s">
        <v>116</v>
      </c>
      <c r="G108" s="65">
        <f>+G109</f>
        <v>100</v>
      </c>
      <c r="H108" s="65">
        <v>0</v>
      </c>
      <c r="I108" s="65">
        <f t="shared" si="3"/>
        <v>100</v>
      </c>
      <c r="J108" s="66">
        <v>0</v>
      </c>
      <c r="K108" s="66">
        <f t="shared" si="4"/>
        <v>100</v>
      </c>
      <c r="L108" s="66">
        <v>0</v>
      </c>
      <c r="M108" s="66">
        <f t="shared" si="5"/>
        <v>100</v>
      </c>
      <c r="N108" s="66">
        <v>0</v>
      </c>
      <c r="O108" s="66">
        <f t="shared" si="11"/>
        <v>100</v>
      </c>
      <c r="P108" s="67">
        <v>0</v>
      </c>
      <c r="Q108" s="67">
        <f t="shared" si="9"/>
        <v>100</v>
      </c>
      <c r="R108" s="68">
        <v>0</v>
      </c>
      <c r="S108" s="68">
        <f t="shared" si="10"/>
        <v>100</v>
      </c>
      <c r="T108" s="12"/>
    </row>
    <row r="109" spans="1:21" s="11" customFormat="1" hidden="1" x14ac:dyDescent="0.2">
      <c r="A109" s="72"/>
      <c r="B109" s="92"/>
      <c r="C109" s="92"/>
      <c r="D109" s="53">
        <v>3419</v>
      </c>
      <c r="E109" s="54">
        <v>5222</v>
      </c>
      <c r="F109" s="71" t="s">
        <v>28</v>
      </c>
      <c r="G109" s="56">
        <v>100</v>
      </c>
      <c r="H109" s="56">
        <v>0</v>
      </c>
      <c r="I109" s="56">
        <f t="shared" si="3"/>
        <v>100</v>
      </c>
      <c r="J109" s="57">
        <v>0</v>
      </c>
      <c r="K109" s="57">
        <f t="shared" si="4"/>
        <v>100</v>
      </c>
      <c r="L109" s="57">
        <v>0</v>
      </c>
      <c r="M109" s="57">
        <f t="shared" si="5"/>
        <v>100</v>
      </c>
      <c r="N109" s="57">
        <v>0</v>
      </c>
      <c r="O109" s="57">
        <f t="shared" si="11"/>
        <v>100</v>
      </c>
      <c r="P109" s="57">
        <v>0</v>
      </c>
      <c r="Q109" s="57">
        <f t="shared" si="9"/>
        <v>100</v>
      </c>
      <c r="R109" s="58">
        <v>0</v>
      </c>
      <c r="S109" s="58">
        <f t="shared" si="10"/>
        <v>100</v>
      </c>
      <c r="T109" s="12"/>
    </row>
    <row r="110" spans="1:21" s="11" customFormat="1" ht="33.75" hidden="1" x14ac:dyDescent="0.2">
      <c r="A110" s="59" t="s">
        <v>15</v>
      </c>
      <c r="B110" s="60" t="s">
        <v>117</v>
      </c>
      <c r="C110" s="61" t="s">
        <v>23</v>
      </c>
      <c r="D110" s="62" t="s">
        <v>16</v>
      </c>
      <c r="E110" s="63" t="s">
        <v>16</v>
      </c>
      <c r="F110" s="84" t="s">
        <v>118</v>
      </c>
      <c r="G110" s="65">
        <f>+G111</f>
        <v>100</v>
      </c>
      <c r="H110" s="65">
        <v>0</v>
      </c>
      <c r="I110" s="65">
        <f t="shared" si="3"/>
        <v>100</v>
      </c>
      <c r="J110" s="66">
        <v>0</v>
      </c>
      <c r="K110" s="66">
        <f t="shared" si="4"/>
        <v>100</v>
      </c>
      <c r="L110" s="66">
        <v>0</v>
      </c>
      <c r="M110" s="66">
        <f t="shared" si="5"/>
        <v>100</v>
      </c>
      <c r="N110" s="66">
        <v>0</v>
      </c>
      <c r="O110" s="66">
        <f t="shared" si="11"/>
        <v>100</v>
      </c>
      <c r="P110" s="67">
        <v>0</v>
      </c>
      <c r="Q110" s="67">
        <f t="shared" si="9"/>
        <v>100</v>
      </c>
      <c r="R110" s="68">
        <v>0</v>
      </c>
      <c r="S110" s="68">
        <f t="shared" si="10"/>
        <v>100</v>
      </c>
      <c r="T110" s="12"/>
    </row>
    <row r="111" spans="1:21" s="11" customFormat="1" hidden="1" x14ac:dyDescent="0.2">
      <c r="A111" s="72"/>
      <c r="B111" s="92"/>
      <c r="C111" s="92"/>
      <c r="D111" s="53">
        <v>3419</v>
      </c>
      <c r="E111" s="54">
        <v>5229</v>
      </c>
      <c r="F111" s="71" t="s">
        <v>119</v>
      </c>
      <c r="G111" s="56">
        <v>100</v>
      </c>
      <c r="H111" s="56">
        <v>0</v>
      </c>
      <c r="I111" s="56">
        <f t="shared" si="3"/>
        <v>100</v>
      </c>
      <c r="J111" s="57">
        <v>0</v>
      </c>
      <c r="K111" s="57">
        <f t="shared" si="4"/>
        <v>100</v>
      </c>
      <c r="L111" s="57">
        <v>0</v>
      </c>
      <c r="M111" s="57">
        <f t="shared" si="5"/>
        <v>100</v>
      </c>
      <c r="N111" s="57">
        <v>0</v>
      </c>
      <c r="O111" s="57">
        <f t="shared" si="11"/>
        <v>100</v>
      </c>
      <c r="P111" s="57">
        <v>0</v>
      </c>
      <c r="Q111" s="57">
        <f t="shared" si="9"/>
        <v>100</v>
      </c>
      <c r="R111" s="58">
        <v>0</v>
      </c>
      <c r="S111" s="58">
        <f t="shared" si="10"/>
        <v>100</v>
      </c>
      <c r="T111" s="12"/>
    </row>
    <row r="112" spans="1:21" s="11" customFormat="1" ht="22.5" hidden="1" x14ac:dyDescent="0.2">
      <c r="A112" s="72" t="s">
        <v>15</v>
      </c>
      <c r="B112" s="73" t="s">
        <v>120</v>
      </c>
      <c r="C112" s="74" t="s">
        <v>23</v>
      </c>
      <c r="D112" s="82" t="s">
        <v>16</v>
      </c>
      <c r="E112" s="83" t="s">
        <v>16</v>
      </c>
      <c r="F112" s="64" t="s">
        <v>121</v>
      </c>
      <c r="G112" s="65">
        <f>+G113</f>
        <v>200</v>
      </c>
      <c r="H112" s="65">
        <v>0</v>
      </c>
      <c r="I112" s="65">
        <f t="shared" si="3"/>
        <v>200</v>
      </c>
      <c r="J112" s="66">
        <v>0</v>
      </c>
      <c r="K112" s="66">
        <f t="shared" si="4"/>
        <v>200</v>
      </c>
      <c r="L112" s="66">
        <v>0</v>
      </c>
      <c r="M112" s="66">
        <f t="shared" si="5"/>
        <v>200</v>
      </c>
      <c r="N112" s="66">
        <v>0</v>
      </c>
      <c r="O112" s="66">
        <f t="shared" si="11"/>
        <v>200</v>
      </c>
      <c r="P112" s="67">
        <v>0</v>
      </c>
      <c r="Q112" s="67">
        <f t="shared" si="9"/>
        <v>200</v>
      </c>
      <c r="R112" s="68">
        <v>0</v>
      </c>
      <c r="S112" s="68">
        <f t="shared" si="10"/>
        <v>200</v>
      </c>
      <c r="T112" s="12"/>
    </row>
    <row r="113" spans="1:21" s="11" customFormat="1" ht="13.5" hidden="1" thickBot="1" x14ac:dyDescent="0.25">
      <c r="A113" s="141"/>
      <c r="B113" s="142"/>
      <c r="C113" s="143"/>
      <c r="D113" s="144">
        <v>3419</v>
      </c>
      <c r="E113" s="145">
        <v>5222</v>
      </c>
      <c r="F113" s="146" t="s">
        <v>28</v>
      </c>
      <c r="G113" s="147">
        <v>200</v>
      </c>
      <c r="H113" s="147">
        <v>0</v>
      </c>
      <c r="I113" s="147">
        <f t="shared" si="3"/>
        <v>200</v>
      </c>
      <c r="J113" s="39">
        <v>0</v>
      </c>
      <c r="K113" s="39">
        <f t="shared" si="4"/>
        <v>200</v>
      </c>
      <c r="L113" s="39">
        <v>0</v>
      </c>
      <c r="M113" s="39">
        <f t="shared" si="5"/>
        <v>200</v>
      </c>
      <c r="N113" s="39">
        <v>0</v>
      </c>
      <c r="O113" s="39">
        <f t="shared" si="11"/>
        <v>200</v>
      </c>
      <c r="P113" s="39">
        <v>0</v>
      </c>
      <c r="Q113" s="39">
        <f t="shared" si="9"/>
        <v>200</v>
      </c>
      <c r="R113" s="148">
        <v>0</v>
      </c>
      <c r="S113" s="148">
        <f t="shared" si="10"/>
        <v>200</v>
      </c>
      <c r="T113" s="12"/>
    </row>
    <row r="114" spans="1:21" s="11" customFormat="1" hidden="1" x14ac:dyDescent="0.2">
      <c r="A114" s="132" t="s">
        <v>16</v>
      </c>
      <c r="B114" s="133" t="s">
        <v>16</v>
      </c>
      <c r="C114" s="134" t="s">
        <v>16</v>
      </c>
      <c r="D114" s="135" t="s">
        <v>16</v>
      </c>
      <c r="E114" s="136" t="s">
        <v>16</v>
      </c>
      <c r="F114" s="137" t="s">
        <v>122</v>
      </c>
      <c r="G114" s="149">
        <f>+G115+G117+G119+G121+G123</f>
        <v>13250</v>
      </c>
      <c r="H114" s="149">
        <v>0</v>
      </c>
      <c r="I114" s="149">
        <f t="shared" si="3"/>
        <v>13250</v>
      </c>
      <c r="J114" s="126">
        <v>0</v>
      </c>
      <c r="K114" s="126">
        <f t="shared" si="4"/>
        <v>13250</v>
      </c>
      <c r="L114" s="126">
        <f>L141+L143+L145+L147+L149+L151+L153+L155+L157+L159+L161+L163+L165+L167+L169+L171+L173+L175+L177+L179+L181+L183+L185+L187+L189+L191+L193+L195+L197+L199+L201+L203+L205+L207+L209+L211+L213+L215+L217+L219+L221+L223+L225+L227+L229+L231+L233+L235+L237+L117+L123+L139</f>
        <v>2251.4259999999999</v>
      </c>
      <c r="M114" s="126">
        <f t="shared" si="5"/>
        <v>15501.425999999999</v>
      </c>
      <c r="N114" s="126">
        <v>0</v>
      </c>
      <c r="O114" s="126">
        <f t="shared" si="11"/>
        <v>15501.425999999999</v>
      </c>
      <c r="P114" s="126">
        <f>+P123+P125+P127+P129+P131+P133+P135+P137+P239+P244</f>
        <v>22000</v>
      </c>
      <c r="Q114" s="126">
        <f t="shared" si="9"/>
        <v>37501.425999999999</v>
      </c>
      <c r="R114" s="127"/>
      <c r="S114" s="127">
        <f t="shared" si="10"/>
        <v>37501.425999999999</v>
      </c>
      <c r="T114" s="12"/>
      <c r="U114" s="192"/>
    </row>
    <row r="115" spans="1:21" s="11" customFormat="1" ht="22.5" hidden="1" x14ac:dyDescent="0.2">
      <c r="A115" s="72" t="s">
        <v>15</v>
      </c>
      <c r="B115" s="73" t="s">
        <v>123</v>
      </c>
      <c r="C115" s="74" t="s">
        <v>23</v>
      </c>
      <c r="D115" s="82" t="s">
        <v>16</v>
      </c>
      <c r="E115" s="83" t="s">
        <v>16</v>
      </c>
      <c r="F115" s="79" t="s">
        <v>124</v>
      </c>
      <c r="G115" s="65">
        <f>+G116</f>
        <v>1000</v>
      </c>
      <c r="H115" s="65">
        <v>0</v>
      </c>
      <c r="I115" s="65">
        <f t="shared" si="3"/>
        <v>1000</v>
      </c>
      <c r="J115" s="66">
        <v>0</v>
      </c>
      <c r="K115" s="66">
        <f t="shared" si="4"/>
        <v>1000</v>
      </c>
      <c r="L115" s="66">
        <v>0</v>
      </c>
      <c r="M115" s="66">
        <f t="shared" si="5"/>
        <v>1000</v>
      </c>
      <c r="N115" s="66">
        <v>0</v>
      </c>
      <c r="O115" s="66">
        <f t="shared" si="11"/>
        <v>1000</v>
      </c>
      <c r="P115" s="67">
        <v>0</v>
      </c>
      <c r="Q115" s="67">
        <f t="shared" si="9"/>
        <v>1000</v>
      </c>
      <c r="R115" s="68">
        <v>0</v>
      </c>
      <c r="S115" s="68">
        <f t="shared" si="10"/>
        <v>1000</v>
      </c>
      <c r="T115" s="12"/>
    </row>
    <row r="116" spans="1:21" s="11" customFormat="1" hidden="1" x14ac:dyDescent="0.2">
      <c r="A116" s="72"/>
      <c r="B116" s="92"/>
      <c r="C116" s="92"/>
      <c r="D116" s="53">
        <v>3419</v>
      </c>
      <c r="E116" s="54">
        <v>5222</v>
      </c>
      <c r="F116" s="150" t="s">
        <v>28</v>
      </c>
      <c r="G116" s="56">
        <v>1000</v>
      </c>
      <c r="H116" s="56">
        <v>0</v>
      </c>
      <c r="I116" s="56">
        <f t="shared" si="3"/>
        <v>1000</v>
      </c>
      <c r="J116" s="57">
        <v>0</v>
      </c>
      <c r="K116" s="57">
        <f t="shared" si="4"/>
        <v>1000</v>
      </c>
      <c r="L116" s="57">
        <v>0</v>
      </c>
      <c r="M116" s="57">
        <f t="shared" si="5"/>
        <v>1000</v>
      </c>
      <c r="N116" s="57">
        <v>0</v>
      </c>
      <c r="O116" s="57">
        <f t="shared" si="11"/>
        <v>1000</v>
      </c>
      <c r="P116" s="57">
        <v>0</v>
      </c>
      <c r="Q116" s="57">
        <f t="shared" si="9"/>
        <v>1000</v>
      </c>
      <c r="R116" s="58">
        <v>0</v>
      </c>
      <c r="S116" s="58">
        <f t="shared" si="10"/>
        <v>1000</v>
      </c>
      <c r="T116" s="12"/>
    </row>
    <row r="117" spans="1:21" s="11" customFormat="1" ht="22.5" hidden="1" x14ac:dyDescent="0.2">
      <c r="A117" s="72" t="s">
        <v>15</v>
      </c>
      <c r="B117" s="73" t="s">
        <v>125</v>
      </c>
      <c r="C117" s="74" t="s">
        <v>23</v>
      </c>
      <c r="D117" s="82" t="s">
        <v>16</v>
      </c>
      <c r="E117" s="83" t="s">
        <v>16</v>
      </c>
      <c r="F117" s="79" t="s">
        <v>126</v>
      </c>
      <c r="G117" s="65">
        <f t="shared" ref="G117" si="12">+G118</f>
        <v>500</v>
      </c>
      <c r="H117" s="65">
        <v>0</v>
      </c>
      <c r="I117" s="65">
        <f t="shared" si="3"/>
        <v>500</v>
      </c>
      <c r="J117" s="66">
        <v>0</v>
      </c>
      <c r="K117" s="66">
        <f t="shared" si="4"/>
        <v>500</v>
      </c>
      <c r="L117" s="66">
        <f>+L118</f>
        <v>-500</v>
      </c>
      <c r="M117" s="66">
        <f t="shared" si="5"/>
        <v>0</v>
      </c>
      <c r="N117" s="66">
        <v>0</v>
      </c>
      <c r="O117" s="66">
        <f t="shared" si="11"/>
        <v>0</v>
      </c>
      <c r="P117" s="67">
        <v>0</v>
      </c>
      <c r="Q117" s="67">
        <f t="shared" si="9"/>
        <v>0</v>
      </c>
      <c r="R117" s="68">
        <v>0</v>
      </c>
      <c r="S117" s="68">
        <f t="shared" si="10"/>
        <v>0</v>
      </c>
      <c r="T117" s="12"/>
    </row>
    <row r="118" spans="1:21" s="11" customFormat="1" hidden="1" x14ac:dyDescent="0.2">
      <c r="A118" s="72"/>
      <c r="B118" s="92"/>
      <c r="C118" s="92"/>
      <c r="D118" s="53">
        <v>3419</v>
      </c>
      <c r="E118" s="54">
        <v>5222</v>
      </c>
      <c r="F118" s="150" t="s">
        <v>28</v>
      </c>
      <c r="G118" s="56">
        <v>500</v>
      </c>
      <c r="H118" s="56">
        <v>0</v>
      </c>
      <c r="I118" s="56">
        <f t="shared" si="3"/>
        <v>500</v>
      </c>
      <c r="J118" s="57">
        <v>0</v>
      </c>
      <c r="K118" s="57">
        <f t="shared" si="4"/>
        <v>500</v>
      </c>
      <c r="L118" s="57">
        <v>-500</v>
      </c>
      <c r="M118" s="57">
        <f t="shared" si="5"/>
        <v>0</v>
      </c>
      <c r="N118" s="57">
        <v>0</v>
      </c>
      <c r="O118" s="57">
        <f t="shared" si="11"/>
        <v>0</v>
      </c>
      <c r="P118" s="57">
        <v>0</v>
      </c>
      <c r="Q118" s="57">
        <f t="shared" si="9"/>
        <v>0</v>
      </c>
      <c r="R118" s="58">
        <v>0</v>
      </c>
      <c r="S118" s="58">
        <f t="shared" si="10"/>
        <v>0</v>
      </c>
      <c r="T118" s="12"/>
    </row>
    <row r="119" spans="1:21" s="11" customFormat="1" ht="22.5" hidden="1" x14ac:dyDescent="0.2">
      <c r="A119" s="72" t="s">
        <v>15</v>
      </c>
      <c r="B119" s="73" t="s">
        <v>127</v>
      </c>
      <c r="C119" s="74" t="s">
        <v>23</v>
      </c>
      <c r="D119" s="82" t="s">
        <v>16</v>
      </c>
      <c r="E119" s="83" t="s">
        <v>16</v>
      </c>
      <c r="F119" s="79" t="s">
        <v>128</v>
      </c>
      <c r="G119" s="65">
        <f t="shared" ref="G119" si="13">+G120</f>
        <v>500</v>
      </c>
      <c r="H119" s="65">
        <v>0</v>
      </c>
      <c r="I119" s="65">
        <f t="shared" si="3"/>
        <v>500</v>
      </c>
      <c r="J119" s="66">
        <v>0</v>
      </c>
      <c r="K119" s="66">
        <f t="shared" si="4"/>
        <v>500</v>
      </c>
      <c r="L119" s="66">
        <v>0</v>
      </c>
      <c r="M119" s="66">
        <f t="shared" si="5"/>
        <v>500</v>
      </c>
      <c r="N119" s="66">
        <v>0</v>
      </c>
      <c r="O119" s="66">
        <f t="shared" si="11"/>
        <v>500</v>
      </c>
      <c r="P119" s="67">
        <v>0</v>
      </c>
      <c r="Q119" s="67">
        <f t="shared" si="9"/>
        <v>500</v>
      </c>
      <c r="R119" s="68">
        <v>0</v>
      </c>
      <c r="S119" s="68">
        <f t="shared" si="10"/>
        <v>500</v>
      </c>
      <c r="T119" s="12"/>
    </row>
    <row r="120" spans="1:21" s="11" customFormat="1" hidden="1" x14ac:dyDescent="0.2">
      <c r="A120" s="72"/>
      <c r="B120" s="92"/>
      <c r="C120" s="92"/>
      <c r="D120" s="53">
        <v>3419</v>
      </c>
      <c r="E120" s="54">
        <v>5222</v>
      </c>
      <c r="F120" s="150" t="s">
        <v>28</v>
      </c>
      <c r="G120" s="56">
        <v>500</v>
      </c>
      <c r="H120" s="56">
        <v>0</v>
      </c>
      <c r="I120" s="56">
        <f t="shared" si="3"/>
        <v>500</v>
      </c>
      <c r="J120" s="57">
        <v>0</v>
      </c>
      <c r="K120" s="57">
        <f t="shared" si="4"/>
        <v>500</v>
      </c>
      <c r="L120" s="57">
        <v>0</v>
      </c>
      <c r="M120" s="57">
        <f t="shared" si="5"/>
        <v>500</v>
      </c>
      <c r="N120" s="57">
        <v>0</v>
      </c>
      <c r="O120" s="66">
        <f t="shared" si="11"/>
        <v>500</v>
      </c>
      <c r="P120" s="57">
        <v>0</v>
      </c>
      <c r="Q120" s="57">
        <f t="shared" si="9"/>
        <v>500</v>
      </c>
      <c r="R120" s="58">
        <v>0</v>
      </c>
      <c r="S120" s="58">
        <f t="shared" si="10"/>
        <v>500</v>
      </c>
      <c r="T120" s="12"/>
    </row>
    <row r="121" spans="1:21" s="11" customFormat="1" ht="22.5" hidden="1" x14ac:dyDescent="0.2">
      <c r="A121" s="72" t="s">
        <v>15</v>
      </c>
      <c r="B121" s="73" t="s">
        <v>129</v>
      </c>
      <c r="C121" s="74" t="s">
        <v>23</v>
      </c>
      <c r="D121" s="82" t="s">
        <v>16</v>
      </c>
      <c r="E121" s="83" t="s">
        <v>16</v>
      </c>
      <c r="F121" s="79" t="s">
        <v>130</v>
      </c>
      <c r="G121" s="65">
        <f t="shared" ref="G121" si="14">+G122</f>
        <v>250</v>
      </c>
      <c r="H121" s="65">
        <v>0</v>
      </c>
      <c r="I121" s="65">
        <f t="shared" si="3"/>
        <v>250</v>
      </c>
      <c r="J121" s="66">
        <v>0</v>
      </c>
      <c r="K121" s="66">
        <f t="shared" ref="K121:K124" si="15">+I121+J121</f>
        <v>250</v>
      </c>
      <c r="L121" s="66">
        <v>0</v>
      </c>
      <c r="M121" s="66">
        <f t="shared" ref="M121:M140" si="16">+K121+L121</f>
        <v>250</v>
      </c>
      <c r="N121" s="66">
        <v>0</v>
      </c>
      <c r="O121" s="66">
        <f t="shared" si="11"/>
        <v>250</v>
      </c>
      <c r="P121" s="67">
        <v>0</v>
      </c>
      <c r="Q121" s="67">
        <f t="shared" si="9"/>
        <v>250</v>
      </c>
      <c r="R121" s="68">
        <v>0</v>
      </c>
      <c r="S121" s="68">
        <f t="shared" si="10"/>
        <v>250</v>
      </c>
      <c r="T121" s="12"/>
    </row>
    <row r="122" spans="1:21" s="11" customFormat="1" hidden="1" x14ac:dyDescent="0.2">
      <c r="A122" s="72"/>
      <c r="B122" s="92"/>
      <c r="C122" s="92"/>
      <c r="D122" s="53">
        <v>3419</v>
      </c>
      <c r="E122" s="54">
        <v>5222</v>
      </c>
      <c r="F122" s="150" t="s">
        <v>28</v>
      </c>
      <c r="G122" s="56">
        <v>250</v>
      </c>
      <c r="H122" s="56">
        <v>0</v>
      </c>
      <c r="I122" s="56">
        <f t="shared" si="3"/>
        <v>250</v>
      </c>
      <c r="J122" s="57">
        <v>0</v>
      </c>
      <c r="K122" s="57">
        <f t="shared" si="15"/>
        <v>250</v>
      </c>
      <c r="L122" s="57">
        <v>0</v>
      </c>
      <c r="M122" s="57">
        <f t="shared" si="16"/>
        <v>250</v>
      </c>
      <c r="N122" s="57">
        <v>0</v>
      </c>
      <c r="O122" s="57">
        <f t="shared" si="11"/>
        <v>250</v>
      </c>
      <c r="P122" s="57">
        <v>0</v>
      </c>
      <c r="Q122" s="57">
        <f t="shared" si="9"/>
        <v>250</v>
      </c>
      <c r="R122" s="58">
        <v>0</v>
      </c>
      <c r="S122" s="58">
        <f t="shared" si="10"/>
        <v>250</v>
      </c>
      <c r="T122" s="12"/>
    </row>
    <row r="123" spans="1:21" s="11" customFormat="1" hidden="1" x14ac:dyDescent="0.2">
      <c r="A123" s="72" t="s">
        <v>15</v>
      </c>
      <c r="B123" s="73" t="s">
        <v>131</v>
      </c>
      <c r="C123" s="74" t="s">
        <v>23</v>
      </c>
      <c r="D123" s="82" t="s">
        <v>16</v>
      </c>
      <c r="E123" s="83" t="s">
        <v>16</v>
      </c>
      <c r="F123" s="151" t="s">
        <v>132</v>
      </c>
      <c r="G123" s="65">
        <f t="shared" ref="G123" si="17">+G124</f>
        <v>11000</v>
      </c>
      <c r="H123" s="65">
        <v>0</v>
      </c>
      <c r="I123" s="65">
        <f t="shared" si="3"/>
        <v>11000</v>
      </c>
      <c r="J123" s="66">
        <v>0</v>
      </c>
      <c r="K123" s="66">
        <f t="shared" si="15"/>
        <v>11000</v>
      </c>
      <c r="L123" s="66">
        <v>200</v>
      </c>
      <c r="M123" s="66">
        <f t="shared" si="16"/>
        <v>11200</v>
      </c>
      <c r="N123" s="66">
        <v>0</v>
      </c>
      <c r="O123" s="66">
        <f t="shared" si="11"/>
        <v>11200</v>
      </c>
      <c r="P123" s="66">
        <f>+P124</f>
        <v>-775</v>
      </c>
      <c r="Q123" s="67">
        <f t="shared" si="9"/>
        <v>10425</v>
      </c>
      <c r="R123" s="68">
        <v>0</v>
      </c>
      <c r="S123" s="68">
        <f t="shared" si="10"/>
        <v>10425</v>
      </c>
      <c r="T123" s="12"/>
    </row>
    <row r="124" spans="1:21" s="11" customFormat="1" hidden="1" x14ac:dyDescent="0.2">
      <c r="A124" s="160"/>
      <c r="B124" s="191"/>
      <c r="C124" s="191"/>
      <c r="D124" s="159">
        <v>3419</v>
      </c>
      <c r="E124" s="114">
        <v>5222</v>
      </c>
      <c r="F124" s="150" t="s">
        <v>28</v>
      </c>
      <c r="G124" s="116">
        <v>11000</v>
      </c>
      <c r="H124" s="116">
        <v>0</v>
      </c>
      <c r="I124" s="116">
        <f t="shared" si="3"/>
        <v>11000</v>
      </c>
      <c r="J124" s="117">
        <v>0</v>
      </c>
      <c r="K124" s="117">
        <f t="shared" si="15"/>
        <v>11000</v>
      </c>
      <c r="L124" s="117">
        <v>200</v>
      </c>
      <c r="M124" s="117">
        <f t="shared" si="16"/>
        <v>11200</v>
      </c>
      <c r="N124" s="117">
        <v>0</v>
      </c>
      <c r="O124" s="117">
        <f t="shared" si="11"/>
        <v>11200</v>
      </c>
      <c r="P124" s="117">
        <v>-775</v>
      </c>
      <c r="Q124" s="117">
        <f t="shared" si="9"/>
        <v>10425</v>
      </c>
      <c r="R124" s="58">
        <v>0</v>
      </c>
      <c r="S124" s="58">
        <f t="shared" si="10"/>
        <v>10425</v>
      </c>
      <c r="T124" s="12"/>
    </row>
    <row r="125" spans="1:21" s="11" customFormat="1" ht="33.75" hidden="1" x14ac:dyDescent="0.2">
      <c r="A125" s="72" t="s">
        <v>15</v>
      </c>
      <c r="B125" s="73" t="s">
        <v>133</v>
      </c>
      <c r="C125" s="74" t="s">
        <v>23</v>
      </c>
      <c r="D125" s="82" t="s">
        <v>16</v>
      </c>
      <c r="E125" s="83" t="s">
        <v>16</v>
      </c>
      <c r="F125" s="151" t="s">
        <v>134</v>
      </c>
      <c r="G125" s="65">
        <v>0</v>
      </c>
      <c r="H125" s="56"/>
      <c r="I125" s="56"/>
      <c r="J125" s="57"/>
      <c r="K125" s="57"/>
      <c r="L125" s="57"/>
      <c r="M125" s="65">
        <v>0</v>
      </c>
      <c r="N125" s="65">
        <v>0</v>
      </c>
      <c r="O125" s="65">
        <v>0</v>
      </c>
      <c r="P125" s="66">
        <f>+P126</f>
        <v>100</v>
      </c>
      <c r="Q125" s="67">
        <f t="shared" si="9"/>
        <v>100</v>
      </c>
      <c r="R125" s="68">
        <v>0</v>
      </c>
      <c r="S125" s="68">
        <f t="shared" ref="S125:S141" si="18">+Q125+R125</f>
        <v>100</v>
      </c>
      <c r="T125" s="12"/>
    </row>
    <row r="126" spans="1:21" s="11" customFormat="1" hidden="1" x14ac:dyDescent="0.2">
      <c r="A126" s="72"/>
      <c r="B126" s="92"/>
      <c r="C126" s="92"/>
      <c r="D126" s="53">
        <v>3419</v>
      </c>
      <c r="E126" s="54">
        <v>5222</v>
      </c>
      <c r="F126" s="152" t="s">
        <v>28</v>
      </c>
      <c r="G126" s="56">
        <v>0</v>
      </c>
      <c r="H126" s="56"/>
      <c r="I126" s="56"/>
      <c r="J126" s="57"/>
      <c r="K126" s="57"/>
      <c r="L126" s="57"/>
      <c r="M126" s="56">
        <v>0</v>
      </c>
      <c r="N126" s="56">
        <v>0</v>
      </c>
      <c r="O126" s="56">
        <v>0</v>
      </c>
      <c r="P126" s="57">
        <v>100</v>
      </c>
      <c r="Q126" s="57">
        <f t="shared" si="9"/>
        <v>100</v>
      </c>
      <c r="R126" s="58">
        <v>0</v>
      </c>
      <c r="S126" s="58">
        <f t="shared" si="18"/>
        <v>100</v>
      </c>
      <c r="T126" s="12"/>
    </row>
    <row r="127" spans="1:21" s="11" customFormat="1" ht="45" hidden="1" x14ac:dyDescent="0.2">
      <c r="A127" s="72" t="s">
        <v>15</v>
      </c>
      <c r="B127" s="73" t="s">
        <v>135</v>
      </c>
      <c r="C127" s="74" t="s">
        <v>23</v>
      </c>
      <c r="D127" s="82" t="s">
        <v>16</v>
      </c>
      <c r="E127" s="83" t="s">
        <v>16</v>
      </c>
      <c r="F127" s="151" t="s">
        <v>136</v>
      </c>
      <c r="G127" s="65">
        <v>0</v>
      </c>
      <c r="H127" s="56"/>
      <c r="I127" s="56"/>
      <c r="J127" s="57"/>
      <c r="K127" s="57"/>
      <c r="L127" s="57"/>
      <c r="M127" s="65">
        <v>0</v>
      </c>
      <c r="N127" s="65">
        <v>0</v>
      </c>
      <c r="O127" s="65">
        <v>0</v>
      </c>
      <c r="P127" s="66">
        <f t="shared" ref="P127" si="19">+P128</f>
        <v>100</v>
      </c>
      <c r="Q127" s="67">
        <f t="shared" si="9"/>
        <v>100</v>
      </c>
      <c r="R127" s="68">
        <v>0</v>
      </c>
      <c r="S127" s="68">
        <f t="shared" si="18"/>
        <v>100</v>
      </c>
      <c r="T127" s="12"/>
    </row>
    <row r="128" spans="1:21" s="11" customFormat="1" hidden="1" x14ac:dyDescent="0.2">
      <c r="A128" s="72"/>
      <c r="B128" s="92"/>
      <c r="C128" s="92"/>
      <c r="D128" s="53">
        <v>3419</v>
      </c>
      <c r="E128" s="54">
        <v>5222</v>
      </c>
      <c r="F128" s="152" t="s">
        <v>28</v>
      </c>
      <c r="G128" s="56">
        <v>0</v>
      </c>
      <c r="H128" s="56"/>
      <c r="I128" s="56"/>
      <c r="J128" s="57"/>
      <c r="K128" s="57"/>
      <c r="L128" s="57"/>
      <c r="M128" s="56">
        <v>0</v>
      </c>
      <c r="N128" s="56">
        <v>0</v>
      </c>
      <c r="O128" s="56">
        <v>0</v>
      </c>
      <c r="P128" s="57">
        <v>100</v>
      </c>
      <c r="Q128" s="57">
        <f t="shared" si="9"/>
        <v>100</v>
      </c>
      <c r="R128" s="58">
        <v>0</v>
      </c>
      <c r="S128" s="58">
        <f t="shared" si="18"/>
        <v>100</v>
      </c>
      <c r="T128" s="12"/>
    </row>
    <row r="129" spans="1:20" s="11" customFormat="1" ht="33.75" hidden="1" x14ac:dyDescent="0.2">
      <c r="A129" s="72" t="s">
        <v>15</v>
      </c>
      <c r="B129" s="73" t="s">
        <v>137</v>
      </c>
      <c r="C129" s="74" t="s">
        <v>23</v>
      </c>
      <c r="D129" s="82" t="s">
        <v>16</v>
      </c>
      <c r="E129" s="83" t="s">
        <v>16</v>
      </c>
      <c r="F129" s="151" t="s">
        <v>138</v>
      </c>
      <c r="G129" s="65">
        <v>0</v>
      </c>
      <c r="H129" s="56"/>
      <c r="I129" s="56"/>
      <c r="J129" s="57"/>
      <c r="K129" s="57"/>
      <c r="L129" s="57"/>
      <c r="M129" s="65">
        <v>0</v>
      </c>
      <c r="N129" s="65">
        <v>0</v>
      </c>
      <c r="O129" s="65">
        <v>0</v>
      </c>
      <c r="P129" s="66">
        <f t="shared" ref="P129" si="20">+P130</f>
        <v>100</v>
      </c>
      <c r="Q129" s="67">
        <f t="shared" si="9"/>
        <v>100</v>
      </c>
      <c r="R129" s="68">
        <v>0</v>
      </c>
      <c r="S129" s="68">
        <f t="shared" si="18"/>
        <v>100</v>
      </c>
      <c r="T129" s="12"/>
    </row>
    <row r="130" spans="1:20" s="11" customFormat="1" hidden="1" x14ac:dyDescent="0.2">
      <c r="A130" s="72"/>
      <c r="B130" s="92"/>
      <c r="C130" s="92"/>
      <c r="D130" s="53">
        <v>3419</v>
      </c>
      <c r="E130" s="54">
        <v>5222</v>
      </c>
      <c r="F130" s="152" t="s">
        <v>28</v>
      </c>
      <c r="G130" s="56">
        <v>0</v>
      </c>
      <c r="H130" s="56"/>
      <c r="I130" s="56"/>
      <c r="J130" s="57"/>
      <c r="K130" s="57"/>
      <c r="L130" s="57"/>
      <c r="M130" s="56">
        <v>0</v>
      </c>
      <c r="N130" s="56">
        <v>0</v>
      </c>
      <c r="O130" s="56">
        <v>0</v>
      </c>
      <c r="P130" s="57">
        <v>100</v>
      </c>
      <c r="Q130" s="57">
        <f t="shared" si="9"/>
        <v>100</v>
      </c>
      <c r="R130" s="58">
        <v>0</v>
      </c>
      <c r="S130" s="58">
        <f t="shared" si="18"/>
        <v>100</v>
      </c>
      <c r="T130" s="12"/>
    </row>
    <row r="131" spans="1:20" s="11" customFormat="1" ht="45" hidden="1" x14ac:dyDescent="0.2">
      <c r="A131" s="72" t="s">
        <v>15</v>
      </c>
      <c r="B131" s="73" t="s">
        <v>139</v>
      </c>
      <c r="C131" s="74" t="s">
        <v>23</v>
      </c>
      <c r="D131" s="82" t="s">
        <v>16</v>
      </c>
      <c r="E131" s="83" t="s">
        <v>16</v>
      </c>
      <c r="F131" s="151" t="s">
        <v>140</v>
      </c>
      <c r="G131" s="65">
        <v>0</v>
      </c>
      <c r="H131" s="56"/>
      <c r="I131" s="56"/>
      <c r="J131" s="57"/>
      <c r="K131" s="57"/>
      <c r="L131" s="57"/>
      <c r="M131" s="65">
        <v>0</v>
      </c>
      <c r="N131" s="65">
        <v>0</v>
      </c>
      <c r="O131" s="65">
        <v>0</v>
      </c>
      <c r="P131" s="66">
        <f t="shared" ref="P131" si="21">+P132</f>
        <v>100</v>
      </c>
      <c r="Q131" s="67">
        <f t="shared" si="9"/>
        <v>100</v>
      </c>
      <c r="R131" s="68">
        <v>0</v>
      </c>
      <c r="S131" s="68">
        <f t="shared" si="18"/>
        <v>100</v>
      </c>
      <c r="T131" s="12"/>
    </row>
    <row r="132" spans="1:20" s="11" customFormat="1" hidden="1" x14ac:dyDescent="0.2">
      <c r="A132" s="72"/>
      <c r="B132" s="92"/>
      <c r="C132" s="92"/>
      <c r="D132" s="53">
        <v>3419</v>
      </c>
      <c r="E132" s="54">
        <v>5222</v>
      </c>
      <c r="F132" s="152" t="s">
        <v>28</v>
      </c>
      <c r="G132" s="56">
        <v>0</v>
      </c>
      <c r="H132" s="56"/>
      <c r="I132" s="56"/>
      <c r="J132" s="57"/>
      <c r="K132" s="57"/>
      <c r="L132" s="57"/>
      <c r="M132" s="56">
        <v>0</v>
      </c>
      <c r="N132" s="56">
        <v>0</v>
      </c>
      <c r="O132" s="56">
        <v>0</v>
      </c>
      <c r="P132" s="57">
        <v>100</v>
      </c>
      <c r="Q132" s="57">
        <f t="shared" si="9"/>
        <v>100</v>
      </c>
      <c r="R132" s="58">
        <v>0</v>
      </c>
      <c r="S132" s="58">
        <f t="shared" si="18"/>
        <v>100</v>
      </c>
      <c r="T132" s="12"/>
    </row>
    <row r="133" spans="1:20" s="11" customFormat="1" ht="33.75" hidden="1" x14ac:dyDescent="0.2">
      <c r="A133" s="72" t="s">
        <v>15</v>
      </c>
      <c r="B133" s="73" t="s">
        <v>141</v>
      </c>
      <c r="C133" s="74" t="s">
        <v>23</v>
      </c>
      <c r="D133" s="82" t="s">
        <v>16</v>
      </c>
      <c r="E133" s="83" t="s">
        <v>16</v>
      </c>
      <c r="F133" s="151" t="s">
        <v>142</v>
      </c>
      <c r="G133" s="65">
        <v>0</v>
      </c>
      <c r="H133" s="56"/>
      <c r="I133" s="56"/>
      <c r="J133" s="57"/>
      <c r="K133" s="57"/>
      <c r="L133" s="57"/>
      <c r="M133" s="65">
        <v>0</v>
      </c>
      <c r="N133" s="65">
        <v>0</v>
      </c>
      <c r="O133" s="65">
        <v>0</v>
      </c>
      <c r="P133" s="66">
        <f t="shared" ref="P133" si="22">+P134</f>
        <v>200</v>
      </c>
      <c r="Q133" s="67">
        <f t="shared" si="9"/>
        <v>200</v>
      </c>
      <c r="R133" s="68">
        <v>0</v>
      </c>
      <c r="S133" s="68">
        <f t="shared" si="18"/>
        <v>200</v>
      </c>
      <c r="T133" s="12"/>
    </row>
    <row r="134" spans="1:20" s="11" customFormat="1" hidden="1" x14ac:dyDescent="0.2">
      <c r="A134" s="72"/>
      <c r="B134" s="92"/>
      <c r="C134" s="92"/>
      <c r="D134" s="53">
        <v>3419</v>
      </c>
      <c r="E134" s="54">
        <v>5222</v>
      </c>
      <c r="F134" s="152" t="s">
        <v>28</v>
      </c>
      <c r="G134" s="56">
        <v>0</v>
      </c>
      <c r="H134" s="56"/>
      <c r="I134" s="56"/>
      <c r="J134" s="57"/>
      <c r="K134" s="57"/>
      <c r="L134" s="57"/>
      <c r="M134" s="56">
        <v>0</v>
      </c>
      <c r="N134" s="56">
        <v>0</v>
      </c>
      <c r="O134" s="56">
        <v>0</v>
      </c>
      <c r="P134" s="57">
        <v>200</v>
      </c>
      <c r="Q134" s="57">
        <f t="shared" si="9"/>
        <v>200</v>
      </c>
      <c r="R134" s="58">
        <v>0</v>
      </c>
      <c r="S134" s="58">
        <f t="shared" si="18"/>
        <v>200</v>
      </c>
      <c r="T134" s="12"/>
    </row>
    <row r="135" spans="1:20" s="11" customFormat="1" ht="33.75" hidden="1" x14ac:dyDescent="0.2">
      <c r="A135" s="72" t="s">
        <v>15</v>
      </c>
      <c r="B135" s="92" t="s">
        <v>143</v>
      </c>
      <c r="C135" s="92" t="s">
        <v>23</v>
      </c>
      <c r="D135" s="82" t="s">
        <v>16</v>
      </c>
      <c r="E135" s="83" t="s">
        <v>16</v>
      </c>
      <c r="F135" s="153" t="s">
        <v>144</v>
      </c>
      <c r="G135" s="65">
        <v>0</v>
      </c>
      <c r="H135" s="56"/>
      <c r="I135" s="56"/>
      <c r="J135" s="57"/>
      <c r="K135" s="57"/>
      <c r="L135" s="57"/>
      <c r="M135" s="65">
        <v>0</v>
      </c>
      <c r="N135" s="65">
        <v>0</v>
      </c>
      <c r="O135" s="65">
        <v>0</v>
      </c>
      <c r="P135" s="66">
        <f>+P136</f>
        <v>150</v>
      </c>
      <c r="Q135" s="67">
        <f t="shared" si="9"/>
        <v>150</v>
      </c>
      <c r="R135" s="68">
        <v>0</v>
      </c>
      <c r="S135" s="68">
        <f t="shared" si="18"/>
        <v>150</v>
      </c>
      <c r="T135" s="12"/>
    </row>
    <row r="136" spans="1:20" s="11" customFormat="1" hidden="1" x14ac:dyDescent="0.2">
      <c r="A136" s="72"/>
      <c r="B136" s="92"/>
      <c r="C136" s="92"/>
      <c r="D136" s="53">
        <v>3419</v>
      </c>
      <c r="E136" s="54">
        <v>5222</v>
      </c>
      <c r="F136" s="152" t="s">
        <v>28</v>
      </c>
      <c r="G136" s="56">
        <v>0</v>
      </c>
      <c r="H136" s="56"/>
      <c r="I136" s="56"/>
      <c r="J136" s="57"/>
      <c r="K136" s="57"/>
      <c r="L136" s="57"/>
      <c r="M136" s="56">
        <v>0</v>
      </c>
      <c r="N136" s="56">
        <v>0</v>
      </c>
      <c r="O136" s="56">
        <v>0</v>
      </c>
      <c r="P136" s="57">
        <v>150</v>
      </c>
      <c r="Q136" s="57">
        <f t="shared" si="9"/>
        <v>150</v>
      </c>
      <c r="R136" s="58">
        <v>0</v>
      </c>
      <c r="S136" s="58">
        <f t="shared" si="18"/>
        <v>150</v>
      </c>
      <c r="T136" s="12"/>
    </row>
    <row r="137" spans="1:20" s="11" customFormat="1" ht="45" hidden="1" x14ac:dyDescent="0.2">
      <c r="A137" s="72" t="s">
        <v>15</v>
      </c>
      <c r="B137" s="73" t="s">
        <v>145</v>
      </c>
      <c r="C137" s="74" t="s">
        <v>23</v>
      </c>
      <c r="D137" s="82" t="s">
        <v>16</v>
      </c>
      <c r="E137" s="83" t="s">
        <v>16</v>
      </c>
      <c r="F137" s="151" t="s">
        <v>146</v>
      </c>
      <c r="G137" s="65">
        <v>0</v>
      </c>
      <c r="H137" s="56"/>
      <c r="I137" s="56"/>
      <c r="J137" s="57"/>
      <c r="K137" s="57"/>
      <c r="L137" s="57"/>
      <c r="M137" s="65">
        <v>0</v>
      </c>
      <c r="N137" s="65">
        <v>0</v>
      </c>
      <c r="O137" s="65">
        <v>0</v>
      </c>
      <c r="P137" s="66">
        <f t="shared" ref="P137" si="23">+P138</f>
        <v>25</v>
      </c>
      <c r="Q137" s="67">
        <f t="shared" si="9"/>
        <v>25</v>
      </c>
      <c r="R137" s="68">
        <v>0</v>
      </c>
      <c r="S137" s="68">
        <f t="shared" si="18"/>
        <v>25</v>
      </c>
      <c r="T137" s="12"/>
    </row>
    <row r="138" spans="1:20" s="11" customFormat="1" hidden="1" x14ac:dyDescent="0.2">
      <c r="A138" s="72"/>
      <c r="B138" s="92"/>
      <c r="C138" s="92"/>
      <c r="D138" s="53">
        <v>3419</v>
      </c>
      <c r="E138" s="54">
        <v>5222</v>
      </c>
      <c r="F138" s="152" t="s">
        <v>28</v>
      </c>
      <c r="G138" s="56">
        <v>0</v>
      </c>
      <c r="H138" s="56"/>
      <c r="I138" s="56"/>
      <c r="J138" s="57"/>
      <c r="K138" s="57"/>
      <c r="L138" s="57"/>
      <c r="M138" s="56">
        <v>0</v>
      </c>
      <c r="N138" s="56">
        <v>0</v>
      </c>
      <c r="O138" s="56">
        <v>0</v>
      </c>
      <c r="P138" s="57">
        <v>25</v>
      </c>
      <c r="Q138" s="57">
        <f t="shared" si="9"/>
        <v>25</v>
      </c>
      <c r="R138" s="58">
        <v>0</v>
      </c>
      <c r="S138" s="58">
        <f t="shared" si="18"/>
        <v>25</v>
      </c>
      <c r="T138" s="12"/>
    </row>
    <row r="139" spans="1:20" s="11" customFormat="1" hidden="1" x14ac:dyDescent="0.2">
      <c r="A139" s="72" t="s">
        <v>15</v>
      </c>
      <c r="B139" s="73" t="s">
        <v>147</v>
      </c>
      <c r="C139" s="74" t="s">
        <v>23</v>
      </c>
      <c r="D139" s="82" t="s">
        <v>16</v>
      </c>
      <c r="E139" s="83" t="s">
        <v>16</v>
      </c>
      <c r="F139" s="151" t="s">
        <v>148</v>
      </c>
      <c r="G139" s="65">
        <v>0</v>
      </c>
      <c r="H139" s="56"/>
      <c r="I139" s="56"/>
      <c r="J139" s="57"/>
      <c r="K139" s="66">
        <v>0</v>
      </c>
      <c r="L139" s="66">
        <f>+L140</f>
        <v>300</v>
      </c>
      <c r="M139" s="66">
        <f t="shared" si="16"/>
        <v>300</v>
      </c>
      <c r="N139" s="66">
        <v>0</v>
      </c>
      <c r="O139" s="66">
        <f t="shared" si="11"/>
        <v>300</v>
      </c>
      <c r="P139" s="67">
        <v>0</v>
      </c>
      <c r="Q139" s="67">
        <f t="shared" si="9"/>
        <v>300</v>
      </c>
      <c r="R139" s="68">
        <v>0</v>
      </c>
      <c r="S139" s="68">
        <f t="shared" si="18"/>
        <v>300</v>
      </c>
      <c r="T139" s="12"/>
    </row>
    <row r="140" spans="1:20" s="11" customFormat="1" hidden="1" x14ac:dyDescent="0.2">
      <c r="A140" s="72"/>
      <c r="B140" s="92"/>
      <c r="C140" s="92"/>
      <c r="D140" s="53">
        <v>3419</v>
      </c>
      <c r="E140" s="54">
        <v>5222</v>
      </c>
      <c r="F140" s="152" t="s">
        <v>28</v>
      </c>
      <c r="G140" s="56">
        <v>0</v>
      </c>
      <c r="H140" s="56"/>
      <c r="I140" s="56"/>
      <c r="J140" s="57"/>
      <c r="K140" s="57">
        <v>0</v>
      </c>
      <c r="L140" s="57">
        <v>300</v>
      </c>
      <c r="M140" s="57">
        <f t="shared" si="16"/>
        <v>300</v>
      </c>
      <c r="N140" s="57">
        <v>0</v>
      </c>
      <c r="O140" s="57">
        <f t="shared" si="11"/>
        <v>300</v>
      </c>
      <c r="P140" s="57">
        <v>0</v>
      </c>
      <c r="Q140" s="57">
        <f t="shared" si="9"/>
        <v>300</v>
      </c>
      <c r="R140" s="58">
        <v>0</v>
      </c>
      <c r="S140" s="58">
        <f t="shared" si="18"/>
        <v>300</v>
      </c>
      <c r="T140" s="12"/>
    </row>
    <row r="141" spans="1:20" s="11" customFormat="1" ht="22.5" hidden="1" x14ac:dyDescent="0.2">
      <c r="A141" s="59" t="s">
        <v>15</v>
      </c>
      <c r="B141" s="60" t="s">
        <v>149</v>
      </c>
      <c r="C141" s="61" t="s">
        <v>23</v>
      </c>
      <c r="D141" s="62" t="s">
        <v>16</v>
      </c>
      <c r="E141" s="63" t="s">
        <v>16</v>
      </c>
      <c r="F141" s="84" t="s">
        <v>150</v>
      </c>
      <c r="G141" s="65">
        <v>0</v>
      </c>
      <c r="H141" s="65"/>
      <c r="I141" s="65">
        <v>0</v>
      </c>
      <c r="J141" s="66">
        <v>0</v>
      </c>
      <c r="K141" s="66">
        <v>0</v>
      </c>
      <c r="L141" s="66">
        <v>50</v>
      </c>
      <c r="M141" s="66">
        <f>K141+L141</f>
        <v>50</v>
      </c>
      <c r="N141" s="66">
        <v>0</v>
      </c>
      <c r="O141" s="66">
        <f t="shared" si="11"/>
        <v>50</v>
      </c>
      <c r="P141" s="67">
        <v>0</v>
      </c>
      <c r="Q141" s="67">
        <f t="shared" si="9"/>
        <v>50</v>
      </c>
      <c r="R141" s="68">
        <v>0</v>
      </c>
      <c r="S141" s="68">
        <f t="shared" si="18"/>
        <v>50</v>
      </c>
      <c r="T141" s="12"/>
    </row>
    <row r="142" spans="1:20" s="11" customFormat="1" hidden="1" x14ac:dyDescent="0.2">
      <c r="A142" s="59"/>
      <c r="B142" s="60"/>
      <c r="C142" s="61"/>
      <c r="D142" s="154">
        <v>3419</v>
      </c>
      <c r="E142" s="69">
        <v>5213</v>
      </c>
      <c r="F142" s="70" t="s">
        <v>151</v>
      </c>
      <c r="G142" s="56">
        <v>0</v>
      </c>
      <c r="H142" s="56"/>
      <c r="I142" s="56">
        <v>0</v>
      </c>
      <c r="J142" s="57">
        <v>0</v>
      </c>
      <c r="K142" s="57">
        <v>0</v>
      </c>
      <c r="L142" s="57">
        <v>50</v>
      </c>
      <c r="M142" s="57">
        <f>K142+L142</f>
        <v>50</v>
      </c>
      <c r="N142" s="57">
        <v>0</v>
      </c>
      <c r="O142" s="57">
        <f t="shared" si="11"/>
        <v>50</v>
      </c>
      <c r="P142" s="57">
        <v>0</v>
      </c>
      <c r="Q142" s="57">
        <f t="shared" si="9"/>
        <v>50</v>
      </c>
      <c r="R142" s="58">
        <v>0</v>
      </c>
      <c r="S142" s="58">
        <f t="shared" ref="S142:S205" si="24">+Q142+R142</f>
        <v>50</v>
      </c>
      <c r="T142" s="12"/>
    </row>
    <row r="143" spans="1:20" s="11" customFormat="1" ht="22.5" hidden="1" x14ac:dyDescent="0.2">
      <c r="A143" s="72" t="s">
        <v>15</v>
      </c>
      <c r="B143" s="73" t="s">
        <v>152</v>
      </c>
      <c r="C143" s="74" t="s">
        <v>23</v>
      </c>
      <c r="D143" s="82" t="s">
        <v>16</v>
      </c>
      <c r="E143" s="83" t="s">
        <v>16</v>
      </c>
      <c r="F143" s="64" t="s">
        <v>153</v>
      </c>
      <c r="G143" s="65">
        <v>0</v>
      </c>
      <c r="H143" s="65">
        <v>0</v>
      </c>
      <c r="I143" s="65">
        <v>0</v>
      </c>
      <c r="J143" s="65">
        <v>0</v>
      </c>
      <c r="K143" s="65">
        <v>0</v>
      </c>
      <c r="L143" s="66">
        <v>12.5</v>
      </c>
      <c r="M143" s="66">
        <f>K143+L143</f>
        <v>12.5</v>
      </c>
      <c r="N143" s="66">
        <v>0</v>
      </c>
      <c r="O143" s="66">
        <f t="shared" si="11"/>
        <v>12.5</v>
      </c>
      <c r="P143" s="67">
        <v>0</v>
      </c>
      <c r="Q143" s="67">
        <f t="shared" si="9"/>
        <v>12.5</v>
      </c>
      <c r="R143" s="68">
        <v>0</v>
      </c>
      <c r="S143" s="68">
        <f t="shared" si="24"/>
        <v>12.5</v>
      </c>
      <c r="T143" s="12"/>
    </row>
    <row r="144" spans="1:20" s="11" customFormat="1" hidden="1" x14ac:dyDescent="0.2">
      <c r="A144" s="72"/>
      <c r="B144" s="92"/>
      <c r="C144" s="92"/>
      <c r="D144" s="53">
        <v>3419</v>
      </c>
      <c r="E144" s="54">
        <v>5222</v>
      </c>
      <c r="F144" s="85" t="s">
        <v>28</v>
      </c>
      <c r="G144" s="56">
        <v>0</v>
      </c>
      <c r="H144" s="56">
        <v>0</v>
      </c>
      <c r="I144" s="56">
        <v>0</v>
      </c>
      <c r="J144" s="56">
        <v>0</v>
      </c>
      <c r="K144" s="56">
        <v>0</v>
      </c>
      <c r="L144" s="57">
        <v>12.5</v>
      </c>
      <c r="M144" s="57">
        <f>K144+L144</f>
        <v>12.5</v>
      </c>
      <c r="N144" s="57">
        <v>0</v>
      </c>
      <c r="O144" s="57">
        <f t="shared" si="11"/>
        <v>12.5</v>
      </c>
      <c r="P144" s="57">
        <v>0</v>
      </c>
      <c r="Q144" s="57">
        <f t="shared" si="9"/>
        <v>12.5</v>
      </c>
      <c r="R144" s="58">
        <v>0</v>
      </c>
      <c r="S144" s="58">
        <f t="shared" si="24"/>
        <v>12.5</v>
      </c>
      <c r="T144" s="12"/>
    </row>
    <row r="145" spans="1:20" s="11" customFormat="1" ht="33.75" hidden="1" x14ac:dyDescent="0.2">
      <c r="A145" s="72" t="s">
        <v>15</v>
      </c>
      <c r="B145" s="73" t="s">
        <v>154</v>
      </c>
      <c r="C145" s="74" t="s">
        <v>23</v>
      </c>
      <c r="D145" s="82" t="s">
        <v>16</v>
      </c>
      <c r="E145" s="83" t="s">
        <v>16</v>
      </c>
      <c r="F145" s="64" t="s">
        <v>155</v>
      </c>
      <c r="G145" s="65">
        <v>0</v>
      </c>
      <c r="H145" s="65">
        <v>0</v>
      </c>
      <c r="I145" s="65">
        <v>0</v>
      </c>
      <c r="J145" s="65">
        <v>0</v>
      </c>
      <c r="K145" s="65">
        <v>0</v>
      </c>
      <c r="L145" s="66">
        <v>10.6</v>
      </c>
      <c r="M145" s="66">
        <f t="shared" ref="M145:M236" si="25">K145+L145</f>
        <v>10.6</v>
      </c>
      <c r="N145" s="66">
        <v>0</v>
      </c>
      <c r="O145" s="66">
        <f t="shared" si="11"/>
        <v>10.6</v>
      </c>
      <c r="P145" s="67">
        <v>0</v>
      </c>
      <c r="Q145" s="67">
        <f t="shared" si="9"/>
        <v>10.6</v>
      </c>
      <c r="R145" s="68">
        <v>0</v>
      </c>
      <c r="S145" s="68">
        <f t="shared" si="24"/>
        <v>10.6</v>
      </c>
      <c r="T145" s="12"/>
    </row>
    <row r="146" spans="1:20" s="11" customFormat="1" hidden="1" x14ac:dyDescent="0.2">
      <c r="A146" s="72"/>
      <c r="B146" s="92"/>
      <c r="C146" s="92"/>
      <c r="D146" s="53">
        <v>3419</v>
      </c>
      <c r="E146" s="54">
        <v>5222</v>
      </c>
      <c r="F146" s="155" t="s">
        <v>28</v>
      </c>
      <c r="G146" s="56">
        <v>0</v>
      </c>
      <c r="H146" s="56">
        <v>0</v>
      </c>
      <c r="I146" s="56">
        <v>0</v>
      </c>
      <c r="J146" s="56">
        <v>0</v>
      </c>
      <c r="K146" s="56">
        <v>0</v>
      </c>
      <c r="L146" s="57">
        <v>10.6</v>
      </c>
      <c r="M146" s="57">
        <f t="shared" si="25"/>
        <v>10.6</v>
      </c>
      <c r="N146" s="57">
        <v>0</v>
      </c>
      <c r="O146" s="57">
        <f t="shared" si="11"/>
        <v>10.6</v>
      </c>
      <c r="P146" s="57">
        <v>0</v>
      </c>
      <c r="Q146" s="57">
        <f t="shared" si="9"/>
        <v>10.6</v>
      </c>
      <c r="R146" s="58">
        <v>0</v>
      </c>
      <c r="S146" s="58">
        <f t="shared" si="24"/>
        <v>10.6</v>
      </c>
      <c r="T146" s="12"/>
    </row>
    <row r="147" spans="1:20" s="11" customFormat="1" ht="33.75" hidden="1" x14ac:dyDescent="0.2">
      <c r="A147" s="72" t="s">
        <v>15</v>
      </c>
      <c r="B147" s="73" t="s">
        <v>156</v>
      </c>
      <c r="C147" s="74" t="s">
        <v>23</v>
      </c>
      <c r="D147" s="82" t="s">
        <v>16</v>
      </c>
      <c r="E147" s="83" t="s">
        <v>16</v>
      </c>
      <c r="F147" s="64" t="s">
        <v>157</v>
      </c>
      <c r="G147" s="65">
        <v>0</v>
      </c>
      <c r="H147" s="65">
        <v>0</v>
      </c>
      <c r="I147" s="65">
        <v>0</v>
      </c>
      <c r="J147" s="65">
        <v>0</v>
      </c>
      <c r="K147" s="65">
        <v>0</v>
      </c>
      <c r="L147" s="66">
        <v>100</v>
      </c>
      <c r="M147" s="66">
        <f t="shared" si="25"/>
        <v>100</v>
      </c>
      <c r="N147" s="66">
        <v>0</v>
      </c>
      <c r="O147" s="66">
        <f t="shared" si="11"/>
        <v>100</v>
      </c>
      <c r="P147" s="67">
        <v>0</v>
      </c>
      <c r="Q147" s="67">
        <f t="shared" si="9"/>
        <v>100</v>
      </c>
      <c r="R147" s="68">
        <v>0</v>
      </c>
      <c r="S147" s="68">
        <f t="shared" si="24"/>
        <v>100</v>
      </c>
      <c r="T147" s="12"/>
    </row>
    <row r="148" spans="1:20" s="11" customFormat="1" hidden="1" x14ac:dyDescent="0.2">
      <c r="A148" s="72"/>
      <c r="B148" s="92"/>
      <c r="C148" s="92"/>
      <c r="D148" s="53">
        <v>3419</v>
      </c>
      <c r="E148" s="54">
        <v>5222</v>
      </c>
      <c r="F148" s="85" t="s">
        <v>28</v>
      </c>
      <c r="G148" s="56">
        <v>0</v>
      </c>
      <c r="H148" s="56">
        <v>0</v>
      </c>
      <c r="I148" s="56">
        <v>0</v>
      </c>
      <c r="J148" s="56">
        <v>0</v>
      </c>
      <c r="K148" s="56">
        <v>0</v>
      </c>
      <c r="L148" s="57">
        <v>100</v>
      </c>
      <c r="M148" s="57">
        <f t="shared" si="25"/>
        <v>100</v>
      </c>
      <c r="N148" s="57">
        <v>0</v>
      </c>
      <c r="O148" s="57">
        <f t="shared" si="11"/>
        <v>100</v>
      </c>
      <c r="P148" s="57">
        <v>0</v>
      </c>
      <c r="Q148" s="57">
        <f t="shared" si="9"/>
        <v>100</v>
      </c>
      <c r="R148" s="58">
        <v>0</v>
      </c>
      <c r="S148" s="58">
        <f t="shared" si="24"/>
        <v>100</v>
      </c>
      <c r="T148" s="12"/>
    </row>
    <row r="149" spans="1:20" s="11" customFormat="1" ht="22.5" hidden="1" x14ac:dyDescent="0.2">
      <c r="A149" s="72" t="s">
        <v>15</v>
      </c>
      <c r="B149" s="73" t="s">
        <v>158</v>
      </c>
      <c r="C149" s="74" t="s">
        <v>23</v>
      </c>
      <c r="D149" s="82" t="s">
        <v>16</v>
      </c>
      <c r="E149" s="83" t="s">
        <v>16</v>
      </c>
      <c r="F149" s="64" t="s">
        <v>159</v>
      </c>
      <c r="G149" s="65">
        <v>0</v>
      </c>
      <c r="H149" s="65">
        <v>0</v>
      </c>
      <c r="I149" s="65">
        <v>0</v>
      </c>
      <c r="J149" s="65">
        <v>0</v>
      </c>
      <c r="K149" s="65">
        <v>0</v>
      </c>
      <c r="L149" s="66">
        <v>100</v>
      </c>
      <c r="M149" s="66">
        <f t="shared" si="25"/>
        <v>100</v>
      </c>
      <c r="N149" s="66">
        <v>0</v>
      </c>
      <c r="O149" s="66">
        <f t="shared" si="11"/>
        <v>100</v>
      </c>
      <c r="P149" s="67">
        <v>0</v>
      </c>
      <c r="Q149" s="67">
        <f t="shared" si="9"/>
        <v>100</v>
      </c>
      <c r="R149" s="68">
        <v>0</v>
      </c>
      <c r="S149" s="68">
        <f t="shared" si="24"/>
        <v>100</v>
      </c>
      <c r="T149" s="12"/>
    </row>
    <row r="150" spans="1:20" s="11" customFormat="1" hidden="1" x14ac:dyDescent="0.2">
      <c r="A150" s="72"/>
      <c r="B150" s="92"/>
      <c r="C150" s="92"/>
      <c r="D150" s="53">
        <v>3419</v>
      </c>
      <c r="E150" s="54">
        <v>5222</v>
      </c>
      <c r="F150" s="85" t="s">
        <v>28</v>
      </c>
      <c r="G150" s="56">
        <v>0</v>
      </c>
      <c r="H150" s="56">
        <v>0</v>
      </c>
      <c r="I150" s="56">
        <v>0</v>
      </c>
      <c r="J150" s="56">
        <v>0</v>
      </c>
      <c r="K150" s="56">
        <v>0</v>
      </c>
      <c r="L150" s="57">
        <v>100</v>
      </c>
      <c r="M150" s="57">
        <f t="shared" si="25"/>
        <v>100</v>
      </c>
      <c r="N150" s="57">
        <v>0</v>
      </c>
      <c r="O150" s="57">
        <f t="shared" si="11"/>
        <v>100</v>
      </c>
      <c r="P150" s="57">
        <v>0</v>
      </c>
      <c r="Q150" s="57">
        <f t="shared" si="9"/>
        <v>100</v>
      </c>
      <c r="R150" s="58">
        <v>0</v>
      </c>
      <c r="S150" s="58">
        <f t="shared" si="24"/>
        <v>100</v>
      </c>
      <c r="T150" s="12"/>
    </row>
    <row r="151" spans="1:20" s="11" customFormat="1" hidden="1" x14ac:dyDescent="0.2">
      <c r="A151" s="72" t="s">
        <v>15</v>
      </c>
      <c r="B151" s="73" t="s">
        <v>160</v>
      </c>
      <c r="C151" s="74" t="s">
        <v>23</v>
      </c>
      <c r="D151" s="82" t="s">
        <v>16</v>
      </c>
      <c r="E151" s="83" t="s">
        <v>16</v>
      </c>
      <c r="F151" s="64" t="s">
        <v>161</v>
      </c>
      <c r="G151" s="65">
        <v>0</v>
      </c>
      <c r="H151" s="65">
        <v>0</v>
      </c>
      <c r="I151" s="65">
        <v>0</v>
      </c>
      <c r="J151" s="65">
        <v>0</v>
      </c>
      <c r="K151" s="65">
        <v>0</v>
      </c>
      <c r="L151" s="66">
        <v>50</v>
      </c>
      <c r="M151" s="66">
        <f t="shared" si="25"/>
        <v>50</v>
      </c>
      <c r="N151" s="66">
        <v>0</v>
      </c>
      <c r="O151" s="66">
        <f t="shared" si="11"/>
        <v>50</v>
      </c>
      <c r="P151" s="67">
        <v>0</v>
      </c>
      <c r="Q151" s="67">
        <f t="shared" si="9"/>
        <v>50</v>
      </c>
      <c r="R151" s="68">
        <v>0</v>
      </c>
      <c r="S151" s="68">
        <f t="shared" si="24"/>
        <v>50</v>
      </c>
      <c r="T151" s="12"/>
    </row>
    <row r="152" spans="1:20" s="11" customFormat="1" hidden="1" x14ac:dyDescent="0.2">
      <c r="A152" s="50"/>
      <c r="B152" s="51"/>
      <c r="C152" s="52"/>
      <c r="D152" s="53">
        <v>3419</v>
      </c>
      <c r="E152" s="54">
        <v>5222</v>
      </c>
      <c r="F152" s="71" t="s">
        <v>28</v>
      </c>
      <c r="G152" s="56">
        <v>0</v>
      </c>
      <c r="H152" s="56">
        <v>0</v>
      </c>
      <c r="I152" s="56">
        <v>0</v>
      </c>
      <c r="J152" s="56">
        <v>0</v>
      </c>
      <c r="K152" s="56">
        <v>0</v>
      </c>
      <c r="L152" s="57">
        <v>50</v>
      </c>
      <c r="M152" s="57">
        <f t="shared" si="25"/>
        <v>50</v>
      </c>
      <c r="N152" s="57">
        <v>0</v>
      </c>
      <c r="O152" s="57">
        <f t="shared" si="11"/>
        <v>50</v>
      </c>
      <c r="P152" s="57">
        <v>0</v>
      </c>
      <c r="Q152" s="57">
        <f t="shared" si="9"/>
        <v>50</v>
      </c>
      <c r="R152" s="58">
        <v>0</v>
      </c>
      <c r="S152" s="58">
        <f t="shared" si="24"/>
        <v>50</v>
      </c>
      <c r="T152" s="12"/>
    </row>
    <row r="153" spans="1:20" s="11" customFormat="1" ht="22.5" hidden="1" x14ac:dyDescent="0.2">
      <c r="A153" s="72" t="s">
        <v>15</v>
      </c>
      <c r="B153" s="73" t="s">
        <v>162</v>
      </c>
      <c r="C153" s="74" t="s">
        <v>23</v>
      </c>
      <c r="D153" s="82" t="s">
        <v>16</v>
      </c>
      <c r="E153" s="83" t="s">
        <v>16</v>
      </c>
      <c r="F153" s="64" t="s">
        <v>163</v>
      </c>
      <c r="G153" s="65">
        <v>0</v>
      </c>
      <c r="H153" s="65">
        <v>0</v>
      </c>
      <c r="I153" s="65">
        <v>0</v>
      </c>
      <c r="J153" s="65">
        <v>0</v>
      </c>
      <c r="K153" s="65">
        <v>0</v>
      </c>
      <c r="L153" s="66">
        <v>15</v>
      </c>
      <c r="M153" s="66">
        <f t="shared" si="25"/>
        <v>15</v>
      </c>
      <c r="N153" s="66">
        <v>0</v>
      </c>
      <c r="O153" s="66">
        <f t="shared" si="11"/>
        <v>15</v>
      </c>
      <c r="P153" s="67">
        <v>0</v>
      </c>
      <c r="Q153" s="67">
        <f t="shared" si="9"/>
        <v>15</v>
      </c>
      <c r="R153" s="68">
        <v>0</v>
      </c>
      <c r="S153" s="68">
        <f t="shared" si="24"/>
        <v>15</v>
      </c>
      <c r="T153" s="12"/>
    </row>
    <row r="154" spans="1:20" s="11" customFormat="1" hidden="1" x14ac:dyDescent="0.2">
      <c r="A154" s="156"/>
      <c r="B154" s="157"/>
      <c r="C154" s="158"/>
      <c r="D154" s="159">
        <v>3419</v>
      </c>
      <c r="E154" s="114">
        <v>5222</v>
      </c>
      <c r="F154" s="55" t="s">
        <v>28</v>
      </c>
      <c r="G154" s="56">
        <v>0</v>
      </c>
      <c r="H154" s="56">
        <v>0</v>
      </c>
      <c r="I154" s="56">
        <v>0</v>
      </c>
      <c r="J154" s="56">
        <v>0</v>
      </c>
      <c r="K154" s="56">
        <v>0</v>
      </c>
      <c r="L154" s="57">
        <v>15</v>
      </c>
      <c r="M154" s="57">
        <f t="shared" si="25"/>
        <v>15</v>
      </c>
      <c r="N154" s="57">
        <v>0</v>
      </c>
      <c r="O154" s="57">
        <f t="shared" si="11"/>
        <v>15</v>
      </c>
      <c r="P154" s="57">
        <v>0</v>
      </c>
      <c r="Q154" s="57">
        <f t="shared" si="9"/>
        <v>15</v>
      </c>
      <c r="R154" s="58">
        <v>0</v>
      </c>
      <c r="S154" s="58">
        <f t="shared" si="24"/>
        <v>15</v>
      </c>
      <c r="T154" s="12"/>
    </row>
    <row r="155" spans="1:20" s="11" customFormat="1" ht="33.75" hidden="1" x14ac:dyDescent="0.2">
      <c r="A155" s="72" t="s">
        <v>15</v>
      </c>
      <c r="B155" s="73" t="s">
        <v>164</v>
      </c>
      <c r="C155" s="74" t="s">
        <v>23</v>
      </c>
      <c r="D155" s="82" t="s">
        <v>16</v>
      </c>
      <c r="E155" s="83" t="s">
        <v>16</v>
      </c>
      <c r="F155" s="64" t="s">
        <v>165</v>
      </c>
      <c r="G155" s="65">
        <v>0</v>
      </c>
      <c r="H155" s="65">
        <v>0</v>
      </c>
      <c r="I155" s="65">
        <v>0</v>
      </c>
      <c r="J155" s="65">
        <v>0</v>
      </c>
      <c r="K155" s="65">
        <v>0</v>
      </c>
      <c r="L155" s="66">
        <v>22</v>
      </c>
      <c r="M155" s="66">
        <f t="shared" si="25"/>
        <v>22</v>
      </c>
      <c r="N155" s="66">
        <v>0</v>
      </c>
      <c r="O155" s="66">
        <f t="shared" si="11"/>
        <v>22</v>
      </c>
      <c r="P155" s="67">
        <v>0</v>
      </c>
      <c r="Q155" s="67">
        <f t="shared" si="9"/>
        <v>22</v>
      </c>
      <c r="R155" s="68">
        <v>0</v>
      </c>
      <c r="S155" s="68">
        <f t="shared" si="24"/>
        <v>22</v>
      </c>
      <c r="T155" s="12"/>
    </row>
    <row r="156" spans="1:20" s="11" customFormat="1" hidden="1" x14ac:dyDescent="0.2">
      <c r="A156" s="156"/>
      <c r="B156" s="157"/>
      <c r="C156" s="158"/>
      <c r="D156" s="159">
        <v>3419</v>
      </c>
      <c r="E156" s="114">
        <v>5222</v>
      </c>
      <c r="F156" s="55" t="s">
        <v>28</v>
      </c>
      <c r="G156" s="56">
        <v>0</v>
      </c>
      <c r="H156" s="56">
        <v>0</v>
      </c>
      <c r="I156" s="56">
        <v>0</v>
      </c>
      <c r="J156" s="56">
        <v>0</v>
      </c>
      <c r="K156" s="56">
        <v>0</v>
      </c>
      <c r="L156" s="57">
        <v>22</v>
      </c>
      <c r="M156" s="57">
        <f t="shared" si="25"/>
        <v>22</v>
      </c>
      <c r="N156" s="57">
        <v>0</v>
      </c>
      <c r="O156" s="57">
        <f t="shared" si="11"/>
        <v>22</v>
      </c>
      <c r="P156" s="57">
        <v>0</v>
      </c>
      <c r="Q156" s="57">
        <f t="shared" si="9"/>
        <v>22</v>
      </c>
      <c r="R156" s="58">
        <v>0</v>
      </c>
      <c r="S156" s="58">
        <f t="shared" si="24"/>
        <v>22</v>
      </c>
      <c r="T156" s="12"/>
    </row>
    <row r="157" spans="1:20" s="11" customFormat="1" ht="22.5" hidden="1" x14ac:dyDescent="0.2">
      <c r="A157" s="72" t="s">
        <v>15</v>
      </c>
      <c r="B157" s="73" t="s">
        <v>166</v>
      </c>
      <c r="C157" s="74" t="s">
        <v>23</v>
      </c>
      <c r="D157" s="82" t="s">
        <v>16</v>
      </c>
      <c r="E157" s="83" t="s">
        <v>16</v>
      </c>
      <c r="F157" s="64" t="s">
        <v>167</v>
      </c>
      <c r="G157" s="65">
        <v>0</v>
      </c>
      <c r="H157" s="65">
        <v>0</v>
      </c>
      <c r="I157" s="65">
        <v>0</v>
      </c>
      <c r="J157" s="65">
        <v>0</v>
      </c>
      <c r="K157" s="65">
        <v>0</v>
      </c>
      <c r="L157" s="66">
        <v>18</v>
      </c>
      <c r="M157" s="66">
        <f t="shared" si="25"/>
        <v>18</v>
      </c>
      <c r="N157" s="66">
        <v>0</v>
      </c>
      <c r="O157" s="66">
        <f t="shared" si="11"/>
        <v>18</v>
      </c>
      <c r="P157" s="67">
        <v>0</v>
      </c>
      <c r="Q157" s="67">
        <f t="shared" si="9"/>
        <v>18</v>
      </c>
      <c r="R157" s="68">
        <v>0</v>
      </c>
      <c r="S157" s="68">
        <f t="shared" si="24"/>
        <v>18</v>
      </c>
      <c r="T157" s="12"/>
    </row>
    <row r="158" spans="1:20" s="11" customFormat="1" hidden="1" x14ac:dyDescent="0.2">
      <c r="A158" s="50"/>
      <c r="B158" s="51"/>
      <c r="C158" s="52"/>
      <c r="D158" s="53">
        <v>3419</v>
      </c>
      <c r="E158" s="54">
        <v>5221</v>
      </c>
      <c r="F158" s="71" t="s">
        <v>57</v>
      </c>
      <c r="G158" s="56">
        <v>0</v>
      </c>
      <c r="H158" s="56">
        <v>0</v>
      </c>
      <c r="I158" s="56">
        <v>0</v>
      </c>
      <c r="J158" s="56">
        <v>0</v>
      </c>
      <c r="K158" s="56">
        <v>0</v>
      </c>
      <c r="L158" s="57">
        <v>18</v>
      </c>
      <c r="M158" s="57">
        <f t="shared" si="25"/>
        <v>18</v>
      </c>
      <c r="N158" s="57">
        <v>0</v>
      </c>
      <c r="O158" s="57">
        <f t="shared" si="11"/>
        <v>18</v>
      </c>
      <c r="P158" s="57">
        <v>0</v>
      </c>
      <c r="Q158" s="57">
        <f t="shared" si="9"/>
        <v>18</v>
      </c>
      <c r="R158" s="58">
        <v>0</v>
      </c>
      <c r="S158" s="58">
        <f t="shared" si="24"/>
        <v>18</v>
      </c>
      <c r="T158" s="12"/>
    </row>
    <row r="159" spans="1:20" s="11" customFormat="1" hidden="1" x14ac:dyDescent="0.2">
      <c r="A159" s="72" t="s">
        <v>15</v>
      </c>
      <c r="B159" s="73" t="s">
        <v>168</v>
      </c>
      <c r="C159" s="74" t="s">
        <v>23</v>
      </c>
      <c r="D159" s="82" t="s">
        <v>16</v>
      </c>
      <c r="E159" s="83" t="s">
        <v>16</v>
      </c>
      <c r="F159" s="64" t="s">
        <v>169</v>
      </c>
      <c r="G159" s="65">
        <v>0</v>
      </c>
      <c r="H159" s="65">
        <v>0</v>
      </c>
      <c r="I159" s="65">
        <v>0</v>
      </c>
      <c r="J159" s="65">
        <v>0</v>
      </c>
      <c r="K159" s="65">
        <v>0</v>
      </c>
      <c r="L159" s="66">
        <v>10.5</v>
      </c>
      <c r="M159" s="66">
        <f t="shared" si="25"/>
        <v>10.5</v>
      </c>
      <c r="N159" s="66">
        <v>0</v>
      </c>
      <c r="O159" s="66">
        <f t="shared" si="11"/>
        <v>10.5</v>
      </c>
      <c r="P159" s="67">
        <v>0</v>
      </c>
      <c r="Q159" s="67">
        <f t="shared" si="9"/>
        <v>10.5</v>
      </c>
      <c r="R159" s="68">
        <v>0</v>
      </c>
      <c r="S159" s="68">
        <f t="shared" si="24"/>
        <v>10.5</v>
      </c>
      <c r="T159" s="12"/>
    </row>
    <row r="160" spans="1:20" s="11" customFormat="1" hidden="1" x14ac:dyDescent="0.2">
      <c r="A160" s="50"/>
      <c r="B160" s="51"/>
      <c r="C160" s="52"/>
      <c r="D160" s="53">
        <v>3419</v>
      </c>
      <c r="E160" s="54">
        <v>5222</v>
      </c>
      <c r="F160" s="71" t="s">
        <v>28</v>
      </c>
      <c r="G160" s="56">
        <v>0</v>
      </c>
      <c r="H160" s="56">
        <v>0</v>
      </c>
      <c r="I160" s="56">
        <v>0</v>
      </c>
      <c r="J160" s="56">
        <v>0</v>
      </c>
      <c r="K160" s="56">
        <v>0</v>
      </c>
      <c r="L160" s="57">
        <v>10.5</v>
      </c>
      <c r="M160" s="57">
        <f t="shared" si="25"/>
        <v>10.5</v>
      </c>
      <c r="N160" s="57">
        <v>0</v>
      </c>
      <c r="O160" s="57">
        <f t="shared" si="11"/>
        <v>10.5</v>
      </c>
      <c r="P160" s="57">
        <v>0</v>
      </c>
      <c r="Q160" s="57">
        <f t="shared" si="9"/>
        <v>10.5</v>
      </c>
      <c r="R160" s="58">
        <v>0</v>
      </c>
      <c r="S160" s="58">
        <f t="shared" si="24"/>
        <v>10.5</v>
      </c>
      <c r="T160" s="12"/>
    </row>
    <row r="161" spans="1:20" s="11" customFormat="1" ht="22.5" hidden="1" x14ac:dyDescent="0.2">
      <c r="A161" s="72" t="s">
        <v>15</v>
      </c>
      <c r="B161" s="73" t="s">
        <v>170</v>
      </c>
      <c r="C161" s="74" t="s">
        <v>23</v>
      </c>
      <c r="D161" s="82" t="s">
        <v>16</v>
      </c>
      <c r="E161" s="83" t="s">
        <v>16</v>
      </c>
      <c r="F161" s="64" t="s">
        <v>171</v>
      </c>
      <c r="G161" s="65">
        <v>0</v>
      </c>
      <c r="H161" s="65">
        <v>0</v>
      </c>
      <c r="I161" s="65">
        <v>0</v>
      </c>
      <c r="J161" s="65">
        <v>0</v>
      </c>
      <c r="K161" s="65">
        <v>0</v>
      </c>
      <c r="L161" s="66">
        <v>20</v>
      </c>
      <c r="M161" s="66">
        <f t="shared" si="25"/>
        <v>20</v>
      </c>
      <c r="N161" s="66">
        <v>0</v>
      </c>
      <c r="O161" s="66">
        <f t="shared" si="11"/>
        <v>20</v>
      </c>
      <c r="P161" s="67">
        <v>0</v>
      </c>
      <c r="Q161" s="67">
        <f t="shared" si="9"/>
        <v>20</v>
      </c>
      <c r="R161" s="68">
        <v>0</v>
      </c>
      <c r="S161" s="68">
        <f t="shared" si="24"/>
        <v>20</v>
      </c>
      <c r="T161" s="12"/>
    </row>
    <row r="162" spans="1:20" s="11" customFormat="1" hidden="1" x14ac:dyDescent="0.2">
      <c r="A162" s="50"/>
      <c r="B162" s="51"/>
      <c r="C162" s="52"/>
      <c r="D162" s="53">
        <v>3419</v>
      </c>
      <c r="E162" s="54">
        <v>5213</v>
      </c>
      <c r="F162" s="71" t="s">
        <v>172</v>
      </c>
      <c r="G162" s="56">
        <v>0</v>
      </c>
      <c r="H162" s="56">
        <v>0</v>
      </c>
      <c r="I162" s="56">
        <v>0</v>
      </c>
      <c r="J162" s="56">
        <v>0</v>
      </c>
      <c r="K162" s="56">
        <v>0</v>
      </c>
      <c r="L162" s="57">
        <v>20</v>
      </c>
      <c r="M162" s="57">
        <f t="shared" si="25"/>
        <v>20</v>
      </c>
      <c r="N162" s="57">
        <v>0</v>
      </c>
      <c r="O162" s="57">
        <f t="shared" si="11"/>
        <v>20</v>
      </c>
      <c r="P162" s="57">
        <v>0</v>
      </c>
      <c r="Q162" s="57">
        <f t="shared" ref="Q162:Q225" si="26">+O162+P162</f>
        <v>20</v>
      </c>
      <c r="R162" s="58">
        <v>0</v>
      </c>
      <c r="S162" s="58">
        <f t="shared" si="24"/>
        <v>20</v>
      </c>
      <c r="T162" s="12"/>
    </row>
    <row r="163" spans="1:20" s="11" customFormat="1" ht="33.75" hidden="1" x14ac:dyDescent="0.2">
      <c r="A163" s="72" t="s">
        <v>15</v>
      </c>
      <c r="B163" s="73" t="s">
        <v>173</v>
      </c>
      <c r="C163" s="74" t="s">
        <v>23</v>
      </c>
      <c r="D163" s="82" t="s">
        <v>16</v>
      </c>
      <c r="E163" s="83" t="s">
        <v>16</v>
      </c>
      <c r="F163" s="64" t="s">
        <v>174</v>
      </c>
      <c r="G163" s="65">
        <v>0</v>
      </c>
      <c r="H163" s="65">
        <v>0</v>
      </c>
      <c r="I163" s="65">
        <v>0</v>
      </c>
      <c r="J163" s="65">
        <v>0</v>
      </c>
      <c r="K163" s="65">
        <v>0</v>
      </c>
      <c r="L163" s="66">
        <v>30</v>
      </c>
      <c r="M163" s="66">
        <f t="shared" si="25"/>
        <v>30</v>
      </c>
      <c r="N163" s="66">
        <v>0</v>
      </c>
      <c r="O163" s="66">
        <f t="shared" si="11"/>
        <v>30</v>
      </c>
      <c r="P163" s="67">
        <v>0</v>
      </c>
      <c r="Q163" s="67">
        <f t="shared" si="26"/>
        <v>30</v>
      </c>
      <c r="R163" s="68">
        <v>0</v>
      </c>
      <c r="S163" s="68">
        <f t="shared" si="24"/>
        <v>30</v>
      </c>
      <c r="T163" s="12"/>
    </row>
    <row r="164" spans="1:20" s="11" customFormat="1" hidden="1" x14ac:dyDescent="0.2">
      <c r="A164" s="50"/>
      <c r="B164" s="51"/>
      <c r="C164" s="52"/>
      <c r="D164" s="53">
        <v>3419</v>
      </c>
      <c r="E164" s="54">
        <v>5222</v>
      </c>
      <c r="F164" s="70" t="s">
        <v>28</v>
      </c>
      <c r="G164" s="56">
        <v>0</v>
      </c>
      <c r="H164" s="56">
        <v>0</v>
      </c>
      <c r="I164" s="56">
        <v>0</v>
      </c>
      <c r="J164" s="56">
        <v>0</v>
      </c>
      <c r="K164" s="56">
        <v>0</v>
      </c>
      <c r="L164" s="57">
        <v>30</v>
      </c>
      <c r="M164" s="57">
        <f t="shared" si="25"/>
        <v>30</v>
      </c>
      <c r="N164" s="57">
        <v>0</v>
      </c>
      <c r="O164" s="57">
        <f t="shared" si="11"/>
        <v>30</v>
      </c>
      <c r="P164" s="57">
        <v>0</v>
      </c>
      <c r="Q164" s="57">
        <f t="shared" si="26"/>
        <v>30</v>
      </c>
      <c r="R164" s="58">
        <v>0</v>
      </c>
      <c r="S164" s="58">
        <f t="shared" si="24"/>
        <v>30</v>
      </c>
      <c r="T164" s="12"/>
    </row>
    <row r="165" spans="1:20" s="11" customFormat="1" ht="22.5" hidden="1" x14ac:dyDescent="0.2">
      <c r="A165" s="72" t="s">
        <v>15</v>
      </c>
      <c r="B165" s="73" t="s">
        <v>175</v>
      </c>
      <c r="C165" s="74" t="s">
        <v>23</v>
      </c>
      <c r="D165" s="82" t="s">
        <v>16</v>
      </c>
      <c r="E165" s="83" t="s">
        <v>16</v>
      </c>
      <c r="F165" s="84" t="s">
        <v>176</v>
      </c>
      <c r="G165" s="65">
        <v>0</v>
      </c>
      <c r="H165" s="65">
        <v>0</v>
      </c>
      <c r="I165" s="65">
        <v>0</v>
      </c>
      <c r="J165" s="65">
        <v>0</v>
      </c>
      <c r="K165" s="65">
        <v>0</v>
      </c>
      <c r="L165" s="66">
        <v>28</v>
      </c>
      <c r="M165" s="66">
        <f t="shared" si="25"/>
        <v>28</v>
      </c>
      <c r="N165" s="66">
        <v>0</v>
      </c>
      <c r="O165" s="66">
        <f t="shared" si="11"/>
        <v>28</v>
      </c>
      <c r="P165" s="67">
        <v>0</v>
      </c>
      <c r="Q165" s="67">
        <f t="shared" si="26"/>
        <v>28</v>
      </c>
      <c r="R165" s="68">
        <v>0</v>
      </c>
      <c r="S165" s="68">
        <f t="shared" si="24"/>
        <v>28</v>
      </c>
      <c r="T165" s="12"/>
    </row>
    <row r="166" spans="1:20" s="11" customFormat="1" hidden="1" x14ac:dyDescent="0.2">
      <c r="A166" s="50"/>
      <c r="B166" s="51"/>
      <c r="C166" s="52"/>
      <c r="D166" s="53">
        <v>3419</v>
      </c>
      <c r="E166" s="54">
        <v>5222</v>
      </c>
      <c r="F166" s="70" t="s">
        <v>28</v>
      </c>
      <c r="G166" s="56">
        <v>0</v>
      </c>
      <c r="H166" s="56">
        <v>0</v>
      </c>
      <c r="I166" s="56">
        <v>0</v>
      </c>
      <c r="J166" s="56">
        <v>0</v>
      </c>
      <c r="K166" s="56">
        <v>0</v>
      </c>
      <c r="L166" s="57">
        <v>28</v>
      </c>
      <c r="M166" s="57">
        <f t="shared" si="25"/>
        <v>28</v>
      </c>
      <c r="N166" s="57">
        <v>0</v>
      </c>
      <c r="O166" s="57">
        <f t="shared" si="11"/>
        <v>28</v>
      </c>
      <c r="P166" s="57">
        <v>0</v>
      </c>
      <c r="Q166" s="57">
        <f t="shared" si="26"/>
        <v>28</v>
      </c>
      <c r="R166" s="58">
        <v>0</v>
      </c>
      <c r="S166" s="58">
        <f t="shared" si="24"/>
        <v>28</v>
      </c>
      <c r="T166" s="12"/>
    </row>
    <row r="167" spans="1:20" s="11" customFormat="1" ht="22.5" hidden="1" x14ac:dyDescent="0.2">
      <c r="A167" s="160" t="s">
        <v>15</v>
      </c>
      <c r="B167" s="161" t="s">
        <v>177</v>
      </c>
      <c r="C167" s="162" t="s">
        <v>23</v>
      </c>
      <c r="D167" s="163" t="s">
        <v>16</v>
      </c>
      <c r="E167" s="164" t="s">
        <v>16</v>
      </c>
      <c r="F167" s="84" t="s">
        <v>178</v>
      </c>
      <c r="G167" s="65">
        <v>0</v>
      </c>
      <c r="H167" s="65">
        <v>0</v>
      </c>
      <c r="I167" s="65">
        <v>0</v>
      </c>
      <c r="J167" s="65">
        <v>0</v>
      </c>
      <c r="K167" s="65">
        <v>0</v>
      </c>
      <c r="L167" s="66">
        <v>260</v>
      </c>
      <c r="M167" s="66">
        <f t="shared" si="25"/>
        <v>260</v>
      </c>
      <c r="N167" s="66">
        <v>0</v>
      </c>
      <c r="O167" s="66">
        <f t="shared" si="11"/>
        <v>260</v>
      </c>
      <c r="P167" s="67">
        <v>0</v>
      </c>
      <c r="Q167" s="67">
        <f t="shared" si="26"/>
        <v>260</v>
      </c>
      <c r="R167" s="68">
        <v>0</v>
      </c>
      <c r="S167" s="68">
        <f t="shared" si="24"/>
        <v>260</v>
      </c>
      <c r="T167" s="12"/>
    </row>
    <row r="168" spans="1:20" s="11" customFormat="1" hidden="1" x14ac:dyDescent="0.2">
      <c r="A168" s="156"/>
      <c r="B168" s="157"/>
      <c r="C168" s="158"/>
      <c r="D168" s="159">
        <v>3419</v>
      </c>
      <c r="E168" s="114">
        <v>5213</v>
      </c>
      <c r="F168" s="70" t="s">
        <v>179</v>
      </c>
      <c r="G168" s="56">
        <v>0</v>
      </c>
      <c r="H168" s="56">
        <v>0</v>
      </c>
      <c r="I168" s="56">
        <v>0</v>
      </c>
      <c r="J168" s="56">
        <v>0</v>
      </c>
      <c r="K168" s="56">
        <v>0</v>
      </c>
      <c r="L168" s="57">
        <v>260</v>
      </c>
      <c r="M168" s="57">
        <f t="shared" si="25"/>
        <v>260</v>
      </c>
      <c r="N168" s="57">
        <v>0</v>
      </c>
      <c r="O168" s="57">
        <f t="shared" si="11"/>
        <v>260</v>
      </c>
      <c r="P168" s="57">
        <v>0</v>
      </c>
      <c r="Q168" s="57">
        <f t="shared" si="26"/>
        <v>260</v>
      </c>
      <c r="R168" s="58">
        <v>0</v>
      </c>
      <c r="S168" s="58">
        <f t="shared" si="24"/>
        <v>260</v>
      </c>
      <c r="T168" s="12"/>
    </row>
    <row r="169" spans="1:20" s="11" customFormat="1" ht="22.5" hidden="1" x14ac:dyDescent="0.2">
      <c r="A169" s="72" t="s">
        <v>15</v>
      </c>
      <c r="B169" s="73" t="s">
        <v>180</v>
      </c>
      <c r="C169" s="74" t="s">
        <v>23</v>
      </c>
      <c r="D169" s="82" t="s">
        <v>16</v>
      </c>
      <c r="E169" s="83" t="s">
        <v>16</v>
      </c>
      <c r="F169" s="84" t="s">
        <v>181</v>
      </c>
      <c r="G169" s="65">
        <v>0</v>
      </c>
      <c r="H169" s="65">
        <v>0</v>
      </c>
      <c r="I169" s="65">
        <v>0</v>
      </c>
      <c r="J169" s="65">
        <v>0</v>
      </c>
      <c r="K169" s="65">
        <v>0</v>
      </c>
      <c r="L169" s="66">
        <v>10.5</v>
      </c>
      <c r="M169" s="66">
        <f t="shared" si="25"/>
        <v>10.5</v>
      </c>
      <c r="N169" s="66">
        <v>0</v>
      </c>
      <c r="O169" s="66">
        <f t="shared" si="11"/>
        <v>10.5</v>
      </c>
      <c r="P169" s="67">
        <v>0</v>
      </c>
      <c r="Q169" s="67">
        <f t="shared" si="26"/>
        <v>10.5</v>
      </c>
      <c r="R169" s="68">
        <v>0</v>
      </c>
      <c r="S169" s="68">
        <f t="shared" si="24"/>
        <v>10.5</v>
      </c>
      <c r="T169" s="12"/>
    </row>
    <row r="170" spans="1:20" s="11" customFormat="1" hidden="1" x14ac:dyDescent="0.2">
      <c r="A170" s="156"/>
      <c r="B170" s="157" t="s">
        <v>182</v>
      </c>
      <c r="C170" s="158"/>
      <c r="D170" s="159">
        <v>3419</v>
      </c>
      <c r="E170" s="114">
        <v>5212</v>
      </c>
      <c r="F170" s="70" t="s">
        <v>183</v>
      </c>
      <c r="G170" s="56">
        <v>0</v>
      </c>
      <c r="H170" s="56">
        <v>0</v>
      </c>
      <c r="I170" s="56">
        <v>0</v>
      </c>
      <c r="J170" s="56">
        <v>0</v>
      </c>
      <c r="K170" s="56">
        <v>0</v>
      </c>
      <c r="L170" s="57">
        <v>10.5</v>
      </c>
      <c r="M170" s="57">
        <f t="shared" si="25"/>
        <v>10.5</v>
      </c>
      <c r="N170" s="57">
        <v>0</v>
      </c>
      <c r="O170" s="57">
        <f t="shared" si="11"/>
        <v>10.5</v>
      </c>
      <c r="P170" s="57">
        <v>0</v>
      </c>
      <c r="Q170" s="57">
        <f t="shared" si="26"/>
        <v>10.5</v>
      </c>
      <c r="R170" s="58">
        <v>0</v>
      </c>
      <c r="S170" s="58">
        <f t="shared" si="24"/>
        <v>10.5</v>
      </c>
      <c r="T170" s="12"/>
    </row>
    <row r="171" spans="1:20" s="11" customFormat="1" ht="22.5" hidden="1" x14ac:dyDescent="0.2">
      <c r="A171" s="72" t="s">
        <v>15</v>
      </c>
      <c r="B171" s="73" t="s">
        <v>184</v>
      </c>
      <c r="C171" s="74" t="s">
        <v>23</v>
      </c>
      <c r="D171" s="82" t="s">
        <v>16</v>
      </c>
      <c r="E171" s="83" t="s">
        <v>16</v>
      </c>
      <c r="F171" s="64" t="s">
        <v>185</v>
      </c>
      <c r="G171" s="65">
        <v>0</v>
      </c>
      <c r="H171" s="65">
        <v>0</v>
      </c>
      <c r="I171" s="65">
        <v>0</v>
      </c>
      <c r="J171" s="65">
        <v>0</v>
      </c>
      <c r="K171" s="65">
        <v>0</v>
      </c>
      <c r="L171" s="66">
        <v>10.5</v>
      </c>
      <c r="M171" s="66">
        <f t="shared" si="25"/>
        <v>10.5</v>
      </c>
      <c r="N171" s="66">
        <v>0</v>
      </c>
      <c r="O171" s="66">
        <f t="shared" si="11"/>
        <v>10.5</v>
      </c>
      <c r="P171" s="67">
        <v>0</v>
      </c>
      <c r="Q171" s="67">
        <f t="shared" si="26"/>
        <v>10.5</v>
      </c>
      <c r="R171" s="68">
        <v>0</v>
      </c>
      <c r="S171" s="68">
        <f t="shared" si="24"/>
        <v>10.5</v>
      </c>
      <c r="T171" s="12"/>
    </row>
    <row r="172" spans="1:20" s="11" customFormat="1" hidden="1" x14ac:dyDescent="0.2">
      <c r="A172" s="156"/>
      <c r="B172" s="157" t="s">
        <v>182</v>
      </c>
      <c r="C172" s="158"/>
      <c r="D172" s="159">
        <v>3419</v>
      </c>
      <c r="E172" s="114">
        <v>5222</v>
      </c>
      <c r="F172" s="70" t="s">
        <v>28</v>
      </c>
      <c r="G172" s="56">
        <v>0</v>
      </c>
      <c r="H172" s="56">
        <v>0</v>
      </c>
      <c r="I172" s="56">
        <v>0</v>
      </c>
      <c r="J172" s="56">
        <v>0</v>
      </c>
      <c r="K172" s="56">
        <v>0</v>
      </c>
      <c r="L172" s="57">
        <v>10.5</v>
      </c>
      <c r="M172" s="57">
        <f t="shared" si="25"/>
        <v>10.5</v>
      </c>
      <c r="N172" s="57">
        <v>0</v>
      </c>
      <c r="O172" s="57">
        <f t="shared" si="11"/>
        <v>10.5</v>
      </c>
      <c r="P172" s="57">
        <v>0</v>
      </c>
      <c r="Q172" s="57">
        <f t="shared" si="26"/>
        <v>10.5</v>
      </c>
      <c r="R172" s="58">
        <v>0</v>
      </c>
      <c r="S172" s="58">
        <f t="shared" si="24"/>
        <v>10.5</v>
      </c>
      <c r="T172" s="12"/>
    </row>
    <row r="173" spans="1:20" s="11" customFormat="1" ht="22.5" hidden="1" x14ac:dyDescent="0.2">
      <c r="A173" s="72" t="s">
        <v>15</v>
      </c>
      <c r="B173" s="73" t="s">
        <v>186</v>
      </c>
      <c r="C173" s="74" t="s">
        <v>23</v>
      </c>
      <c r="D173" s="82" t="s">
        <v>16</v>
      </c>
      <c r="E173" s="83" t="s">
        <v>16</v>
      </c>
      <c r="F173" s="84" t="s">
        <v>187</v>
      </c>
      <c r="G173" s="65">
        <v>0</v>
      </c>
      <c r="H173" s="65">
        <v>0</v>
      </c>
      <c r="I173" s="65">
        <v>0</v>
      </c>
      <c r="J173" s="65">
        <v>0</v>
      </c>
      <c r="K173" s="65">
        <v>0</v>
      </c>
      <c r="L173" s="66">
        <v>10.5</v>
      </c>
      <c r="M173" s="66">
        <f t="shared" si="25"/>
        <v>10.5</v>
      </c>
      <c r="N173" s="66">
        <v>0</v>
      </c>
      <c r="O173" s="66">
        <f t="shared" si="11"/>
        <v>10.5</v>
      </c>
      <c r="P173" s="67">
        <v>0</v>
      </c>
      <c r="Q173" s="67">
        <f t="shared" si="26"/>
        <v>10.5</v>
      </c>
      <c r="R173" s="68">
        <v>0</v>
      </c>
      <c r="S173" s="68">
        <f t="shared" si="24"/>
        <v>10.5</v>
      </c>
      <c r="T173" s="12"/>
    </row>
    <row r="174" spans="1:20" s="11" customFormat="1" hidden="1" x14ac:dyDescent="0.2">
      <c r="A174" s="156"/>
      <c r="B174" s="157" t="s">
        <v>182</v>
      </c>
      <c r="C174" s="158"/>
      <c r="D174" s="159">
        <v>3419</v>
      </c>
      <c r="E174" s="114">
        <v>5212</v>
      </c>
      <c r="F174" s="70" t="s">
        <v>183</v>
      </c>
      <c r="G174" s="56">
        <v>0</v>
      </c>
      <c r="H174" s="56">
        <v>0</v>
      </c>
      <c r="I174" s="56">
        <v>0</v>
      </c>
      <c r="J174" s="56">
        <v>0</v>
      </c>
      <c r="K174" s="56">
        <v>0</v>
      </c>
      <c r="L174" s="57">
        <v>10.5</v>
      </c>
      <c r="M174" s="57">
        <f t="shared" si="25"/>
        <v>10.5</v>
      </c>
      <c r="N174" s="57">
        <v>0</v>
      </c>
      <c r="O174" s="57">
        <f t="shared" si="11"/>
        <v>10.5</v>
      </c>
      <c r="P174" s="57">
        <v>0</v>
      </c>
      <c r="Q174" s="57">
        <f t="shared" si="26"/>
        <v>10.5</v>
      </c>
      <c r="R174" s="58">
        <v>0</v>
      </c>
      <c r="S174" s="58">
        <f t="shared" si="24"/>
        <v>10.5</v>
      </c>
      <c r="T174" s="12"/>
    </row>
    <row r="175" spans="1:20" s="11" customFormat="1" ht="22.5" hidden="1" x14ac:dyDescent="0.2">
      <c r="A175" s="72" t="s">
        <v>15</v>
      </c>
      <c r="B175" s="73" t="s">
        <v>188</v>
      </c>
      <c r="C175" s="74" t="s">
        <v>23</v>
      </c>
      <c r="D175" s="82" t="s">
        <v>16</v>
      </c>
      <c r="E175" s="83" t="s">
        <v>16</v>
      </c>
      <c r="F175" s="84" t="s">
        <v>189</v>
      </c>
      <c r="G175" s="65">
        <v>0</v>
      </c>
      <c r="H175" s="65">
        <v>0</v>
      </c>
      <c r="I175" s="65">
        <v>0</v>
      </c>
      <c r="J175" s="65">
        <v>0</v>
      </c>
      <c r="K175" s="65">
        <v>0</v>
      </c>
      <c r="L175" s="66">
        <v>10.5</v>
      </c>
      <c r="M175" s="66">
        <f t="shared" si="25"/>
        <v>10.5</v>
      </c>
      <c r="N175" s="66">
        <v>0</v>
      </c>
      <c r="O175" s="66">
        <f t="shared" si="11"/>
        <v>10.5</v>
      </c>
      <c r="P175" s="67">
        <v>0</v>
      </c>
      <c r="Q175" s="67">
        <f t="shared" si="26"/>
        <v>10.5</v>
      </c>
      <c r="R175" s="68">
        <v>0</v>
      </c>
      <c r="S175" s="68">
        <f t="shared" si="24"/>
        <v>10.5</v>
      </c>
      <c r="T175" s="12"/>
    </row>
    <row r="176" spans="1:20" s="11" customFormat="1" hidden="1" x14ac:dyDescent="0.2">
      <c r="A176" s="156"/>
      <c r="B176" s="157" t="s">
        <v>182</v>
      </c>
      <c r="C176" s="158"/>
      <c r="D176" s="159">
        <v>3419</v>
      </c>
      <c r="E176" s="114">
        <v>5222</v>
      </c>
      <c r="F176" s="70" t="s">
        <v>28</v>
      </c>
      <c r="G176" s="56">
        <v>0</v>
      </c>
      <c r="H176" s="56">
        <v>0</v>
      </c>
      <c r="I176" s="56">
        <v>0</v>
      </c>
      <c r="J176" s="56">
        <v>0</v>
      </c>
      <c r="K176" s="56">
        <v>0</v>
      </c>
      <c r="L176" s="57">
        <v>10.5</v>
      </c>
      <c r="M176" s="57">
        <f t="shared" si="25"/>
        <v>10.5</v>
      </c>
      <c r="N176" s="57">
        <v>0</v>
      </c>
      <c r="O176" s="57">
        <f t="shared" si="11"/>
        <v>10.5</v>
      </c>
      <c r="P176" s="57">
        <v>0</v>
      </c>
      <c r="Q176" s="57">
        <f t="shared" si="26"/>
        <v>10.5</v>
      </c>
      <c r="R176" s="58">
        <v>0</v>
      </c>
      <c r="S176" s="58">
        <f t="shared" si="24"/>
        <v>10.5</v>
      </c>
      <c r="T176" s="12"/>
    </row>
    <row r="177" spans="1:20" s="11" customFormat="1" ht="22.5" hidden="1" x14ac:dyDescent="0.2">
      <c r="A177" s="72" t="s">
        <v>15</v>
      </c>
      <c r="B177" s="73" t="s">
        <v>190</v>
      </c>
      <c r="C177" s="74" t="s">
        <v>23</v>
      </c>
      <c r="D177" s="82" t="s">
        <v>16</v>
      </c>
      <c r="E177" s="83" t="s">
        <v>16</v>
      </c>
      <c r="F177" s="84" t="s">
        <v>191</v>
      </c>
      <c r="G177" s="65">
        <v>0</v>
      </c>
      <c r="H177" s="65">
        <v>0</v>
      </c>
      <c r="I177" s="65">
        <v>0</v>
      </c>
      <c r="J177" s="65">
        <v>0</v>
      </c>
      <c r="K177" s="65">
        <v>0</v>
      </c>
      <c r="L177" s="66">
        <v>10.5</v>
      </c>
      <c r="M177" s="66">
        <f t="shared" si="25"/>
        <v>10.5</v>
      </c>
      <c r="N177" s="66">
        <v>0</v>
      </c>
      <c r="O177" s="66">
        <f t="shared" si="11"/>
        <v>10.5</v>
      </c>
      <c r="P177" s="67">
        <v>0</v>
      </c>
      <c r="Q177" s="67">
        <f t="shared" si="26"/>
        <v>10.5</v>
      </c>
      <c r="R177" s="68">
        <v>0</v>
      </c>
      <c r="S177" s="68">
        <f t="shared" si="24"/>
        <v>10.5</v>
      </c>
      <c r="T177" s="12"/>
    </row>
    <row r="178" spans="1:20" s="11" customFormat="1" hidden="1" x14ac:dyDescent="0.2">
      <c r="A178" s="156"/>
      <c r="B178" s="157" t="s">
        <v>182</v>
      </c>
      <c r="C178" s="158"/>
      <c r="D178" s="159">
        <v>3419</v>
      </c>
      <c r="E178" s="114">
        <v>5222</v>
      </c>
      <c r="F178" s="70" t="s">
        <v>28</v>
      </c>
      <c r="G178" s="56">
        <v>0</v>
      </c>
      <c r="H178" s="56">
        <v>0</v>
      </c>
      <c r="I178" s="56">
        <v>0</v>
      </c>
      <c r="J178" s="56">
        <v>0</v>
      </c>
      <c r="K178" s="56">
        <v>0</v>
      </c>
      <c r="L178" s="57">
        <v>10.5</v>
      </c>
      <c r="M178" s="57">
        <f t="shared" si="25"/>
        <v>10.5</v>
      </c>
      <c r="N178" s="57">
        <v>0</v>
      </c>
      <c r="O178" s="57">
        <f t="shared" si="11"/>
        <v>10.5</v>
      </c>
      <c r="P178" s="57">
        <v>0</v>
      </c>
      <c r="Q178" s="57">
        <f t="shared" si="26"/>
        <v>10.5</v>
      </c>
      <c r="R178" s="58">
        <v>0</v>
      </c>
      <c r="S178" s="58">
        <f t="shared" si="24"/>
        <v>10.5</v>
      </c>
      <c r="T178" s="12"/>
    </row>
    <row r="179" spans="1:20" s="11" customFormat="1" ht="22.5" hidden="1" x14ac:dyDescent="0.2">
      <c r="A179" s="72" t="s">
        <v>15</v>
      </c>
      <c r="B179" s="73" t="s">
        <v>192</v>
      </c>
      <c r="C179" s="74" t="s">
        <v>23</v>
      </c>
      <c r="D179" s="82" t="s">
        <v>16</v>
      </c>
      <c r="E179" s="83" t="s">
        <v>16</v>
      </c>
      <c r="F179" s="84" t="s">
        <v>193</v>
      </c>
      <c r="G179" s="65">
        <v>0</v>
      </c>
      <c r="H179" s="65">
        <v>0</v>
      </c>
      <c r="I179" s="65">
        <v>0</v>
      </c>
      <c r="J179" s="65">
        <v>0</v>
      </c>
      <c r="K179" s="65">
        <v>0</v>
      </c>
      <c r="L179" s="66">
        <v>10.5</v>
      </c>
      <c r="M179" s="66">
        <f t="shared" si="25"/>
        <v>10.5</v>
      </c>
      <c r="N179" s="66">
        <v>0</v>
      </c>
      <c r="O179" s="66">
        <f t="shared" si="11"/>
        <v>10.5</v>
      </c>
      <c r="P179" s="67">
        <v>0</v>
      </c>
      <c r="Q179" s="67">
        <f t="shared" si="26"/>
        <v>10.5</v>
      </c>
      <c r="R179" s="68">
        <v>0</v>
      </c>
      <c r="S179" s="68">
        <f t="shared" si="24"/>
        <v>10.5</v>
      </c>
      <c r="T179" s="12"/>
    </row>
    <row r="180" spans="1:20" s="11" customFormat="1" hidden="1" x14ac:dyDescent="0.2">
      <c r="A180" s="156"/>
      <c r="B180" s="157" t="s">
        <v>182</v>
      </c>
      <c r="C180" s="158"/>
      <c r="D180" s="159">
        <v>3419</v>
      </c>
      <c r="E180" s="114">
        <v>5222</v>
      </c>
      <c r="F180" s="70" t="s">
        <v>28</v>
      </c>
      <c r="G180" s="56">
        <v>0</v>
      </c>
      <c r="H180" s="56">
        <v>0</v>
      </c>
      <c r="I180" s="56">
        <v>0</v>
      </c>
      <c r="J180" s="56">
        <v>0</v>
      </c>
      <c r="K180" s="56">
        <v>0</v>
      </c>
      <c r="L180" s="57">
        <v>10.5</v>
      </c>
      <c r="M180" s="57">
        <f t="shared" si="25"/>
        <v>10.5</v>
      </c>
      <c r="N180" s="57">
        <v>0</v>
      </c>
      <c r="O180" s="57">
        <f t="shared" ref="O180:O238" si="27">+M180+N180</f>
        <v>10.5</v>
      </c>
      <c r="P180" s="57">
        <v>0</v>
      </c>
      <c r="Q180" s="57">
        <f t="shared" si="26"/>
        <v>10.5</v>
      </c>
      <c r="R180" s="58">
        <v>0</v>
      </c>
      <c r="S180" s="58">
        <f t="shared" si="24"/>
        <v>10.5</v>
      </c>
      <c r="T180" s="12"/>
    </row>
    <row r="181" spans="1:20" s="11" customFormat="1" ht="22.5" hidden="1" x14ac:dyDescent="0.2">
      <c r="A181" s="72" t="s">
        <v>15</v>
      </c>
      <c r="B181" s="73" t="s">
        <v>194</v>
      </c>
      <c r="C181" s="74" t="s">
        <v>23</v>
      </c>
      <c r="D181" s="82" t="s">
        <v>16</v>
      </c>
      <c r="E181" s="83" t="s">
        <v>16</v>
      </c>
      <c r="F181" s="84" t="s">
        <v>195</v>
      </c>
      <c r="G181" s="65">
        <v>0</v>
      </c>
      <c r="H181" s="65">
        <v>0</v>
      </c>
      <c r="I181" s="65">
        <v>0</v>
      </c>
      <c r="J181" s="65">
        <v>0</v>
      </c>
      <c r="K181" s="65">
        <v>0</v>
      </c>
      <c r="L181" s="66">
        <v>10.1</v>
      </c>
      <c r="M181" s="66">
        <f t="shared" si="25"/>
        <v>10.1</v>
      </c>
      <c r="N181" s="66">
        <v>0</v>
      </c>
      <c r="O181" s="66">
        <f t="shared" si="27"/>
        <v>10.1</v>
      </c>
      <c r="P181" s="67">
        <v>0</v>
      </c>
      <c r="Q181" s="67">
        <f t="shared" si="26"/>
        <v>10.1</v>
      </c>
      <c r="R181" s="68">
        <v>0</v>
      </c>
      <c r="S181" s="68">
        <f t="shared" si="24"/>
        <v>10.1</v>
      </c>
      <c r="T181" s="12"/>
    </row>
    <row r="182" spans="1:20" s="11" customFormat="1" hidden="1" x14ac:dyDescent="0.2">
      <c r="A182" s="156"/>
      <c r="B182" s="157" t="s">
        <v>182</v>
      </c>
      <c r="C182" s="158"/>
      <c r="D182" s="159">
        <v>3419</v>
      </c>
      <c r="E182" s="114">
        <v>5222</v>
      </c>
      <c r="F182" s="70" t="s">
        <v>28</v>
      </c>
      <c r="G182" s="56">
        <v>0</v>
      </c>
      <c r="H182" s="56">
        <v>0</v>
      </c>
      <c r="I182" s="56">
        <v>0</v>
      </c>
      <c r="J182" s="56">
        <v>0</v>
      </c>
      <c r="K182" s="56">
        <v>0</v>
      </c>
      <c r="L182" s="57">
        <v>10.1</v>
      </c>
      <c r="M182" s="57">
        <f t="shared" si="25"/>
        <v>10.1</v>
      </c>
      <c r="N182" s="57">
        <v>0</v>
      </c>
      <c r="O182" s="57">
        <f t="shared" si="27"/>
        <v>10.1</v>
      </c>
      <c r="P182" s="57">
        <v>0</v>
      </c>
      <c r="Q182" s="57">
        <f t="shared" si="26"/>
        <v>10.1</v>
      </c>
      <c r="R182" s="58">
        <v>0</v>
      </c>
      <c r="S182" s="58">
        <f t="shared" si="24"/>
        <v>10.1</v>
      </c>
      <c r="T182" s="12"/>
    </row>
    <row r="183" spans="1:20" s="11" customFormat="1" hidden="1" x14ac:dyDescent="0.2">
      <c r="A183" s="72" t="s">
        <v>15</v>
      </c>
      <c r="B183" s="73" t="s">
        <v>196</v>
      </c>
      <c r="C183" s="74" t="s">
        <v>23</v>
      </c>
      <c r="D183" s="82" t="s">
        <v>16</v>
      </c>
      <c r="E183" s="83" t="s">
        <v>16</v>
      </c>
      <c r="F183" s="84" t="s">
        <v>197</v>
      </c>
      <c r="G183" s="65">
        <v>0</v>
      </c>
      <c r="H183" s="65">
        <v>0</v>
      </c>
      <c r="I183" s="65">
        <v>0</v>
      </c>
      <c r="J183" s="65">
        <v>0</v>
      </c>
      <c r="K183" s="65">
        <v>0</v>
      </c>
      <c r="L183" s="66">
        <v>10.5</v>
      </c>
      <c r="M183" s="66">
        <f t="shared" si="25"/>
        <v>10.5</v>
      </c>
      <c r="N183" s="66">
        <v>0</v>
      </c>
      <c r="O183" s="66">
        <f t="shared" si="27"/>
        <v>10.5</v>
      </c>
      <c r="P183" s="67">
        <v>0</v>
      </c>
      <c r="Q183" s="67">
        <f t="shared" si="26"/>
        <v>10.5</v>
      </c>
      <c r="R183" s="68">
        <v>0</v>
      </c>
      <c r="S183" s="68">
        <f t="shared" si="24"/>
        <v>10.5</v>
      </c>
      <c r="T183" s="12"/>
    </row>
    <row r="184" spans="1:20" s="11" customFormat="1" hidden="1" x14ac:dyDescent="0.2">
      <c r="A184" s="156"/>
      <c r="B184" s="157" t="s">
        <v>182</v>
      </c>
      <c r="C184" s="158"/>
      <c r="D184" s="159">
        <v>3419</v>
      </c>
      <c r="E184" s="114">
        <v>5222</v>
      </c>
      <c r="F184" s="70" t="s">
        <v>28</v>
      </c>
      <c r="G184" s="56">
        <v>0</v>
      </c>
      <c r="H184" s="56">
        <v>0</v>
      </c>
      <c r="I184" s="56">
        <v>0</v>
      </c>
      <c r="J184" s="56">
        <v>0</v>
      </c>
      <c r="K184" s="56">
        <v>0</v>
      </c>
      <c r="L184" s="57">
        <v>10.5</v>
      </c>
      <c r="M184" s="57">
        <f t="shared" si="25"/>
        <v>10.5</v>
      </c>
      <c r="N184" s="57">
        <v>0</v>
      </c>
      <c r="O184" s="57">
        <f t="shared" si="27"/>
        <v>10.5</v>
      </c>
      <c r="P184" s="57">
        <v>0</v>
      </c>
      <c r="Q184" s="57">
        <f t="shared" si="26"/>
        <v>10.5</v>
      </c>
      <c r="R184" s="58">
        <v>0</v>
      </c>
      <c r="S184" s="58">
        <f t="shared" si="24"/>
        <v>10.5</v>
      </c>
      <c r="T184" s="12"/>
    </row>
    <row r="185" spans="1:20" s="11" customFormat="1" hidden="1" x14ac:dyDescent="0.2">
      <c r="A185" s="72" t="s">
        <v>15</v>
      </c>
      <c r="B185" s="73" t="s">
        <v>198</v>
      </c>
      <c r="C185" s="74" t="s">
        <v>23</v>
      </c>
      <c r="D185" s="82" t="s">
        <v>16</v>
      </c>
      <c r="E185" s="83" t="s">
        <v>16</v>
      </c>
      <c r="F185" s="84" t="s">
        <v>199</v>
      </c>
      <c r="G185" s="65">
        <v>0</v>
      </c>
      <c r="H185" s="65">
        <v>0</v>
      </c>
      <c r="I185" s="65">
        <v>0</v>
      </c>
      <c r="J185" s="65">
        <v>0</v>
      </c>
      <c r="K185" s="65">
        <v>0</v>
      </c>
      <c r="L185" s="66">
        <v>10.5</v>
      </c>
      <c r="M185" s="66">
        <f t="shared" si="25"/>
        <v>10.5</v>
      </c>
      <c r="N185" s="66">
        <v>0</v>
      </c>
      <c r="O185" s="66">
        <f t="shared" si="27"/>
        <v>10.5</v>
      </c>
      <c r="P185" s="67">
        <v>0</v>
      </c>
      <c r="Q185" s="67">
        <f t="shared" si="26"/>
        <v>10.5</v>
      </c>
      <c r="R185" s="68">
        <v>0</v>
      </c>
      <c r="S185" s="68">
        <f t="shared" si="24"/>
        <v>10.5</v>
      </c>
      <c r="T185" s="12"/>
    </row>
    <row r="186" spans="1:20" s="11" customFormat="1" hidden="1" x14ac:dyDescent="0.2">
      <c r="A186" s="156"/>
      <c r="B186" s="157" t="s">
        <v>182</v>
      </c>
      <c r="C186" s="158"/>
      <c r="D186" s="159">
        <v>3419</v>
      </c>
      <c r="E186" s="114">
        <v>5222</v>
      </c>
      <c r="F186" s="70" t="s">
        <v>28</v>
      </c>
      <c r="G186" s="56">
        <v>0</v>
      </c>
      <c r="H186" s="56">
        <v>0</v>
      </c>
      <c r="I186" s="56">
        <v>0</v>
      </c>
      <c r="J186" s="56">
        <v>0</v>
      </c>
      <c r="K186" s="56">
        <v>0</v>
      </c>
      <c r="L186" s="57">
        <v>10.5</v>
      </c>
      <c r="M186" s="57">
        <f t="shared" si="25"/>
        <v>10.5</v>
      </c>
      <c r="N186" s="57">
        <v>0</v>
      </c>
      <c r="O186" s="57">
        <f t="shared" si="27"/>
        <v>10.5</v>
      </c>
      <c r="P186" s="57">
        <v>0</v>
      </c>
      <c r="Q186" s="57">
        <f t="shared" si="26"/>
        <v>10.5</v>
      </c>
      <c r="R186" s="58">
        <v>0</v>
      </c>
      <c r="S186" s="58">
        <f t="shared" si="24"/>
        <v>10.5</v>
      </c>
      <c r="T186" s="12"/>
    </row>
    <row r="187" spans="1:20" s="11" customFormat="1" ht="22.5" hidden="1" x14ac:dyDescent="0.2">
      <c r="A187" s="72" t="s">
        <v>15</v>
      </c>
      <c r="B187" s="73" t="s">
        <v>200</v>
      </c>
      <c r="C187" s="74" t="s">
        <v>201</v>
      </c>
      <c r="D187" s="82" t="s">
        <v>16</v>
      </c>
      <c r="E187" s="83" t="s">
        <v>16</v>
      </c>
      <c r="F187" s="84" t="s">
        <v>202</v>
      </c>
      <c r="G187" s="65">
        <v>0</v>
      </c>
      <c r="H187" s="65">
        <v>0</v>
      </c>
      <c r="I187" s="65">
        <v>0</v>
      </c>
      <c r="J187" s="65">
        <v>0</v>
      </c>
      <c r="K187" s="65">
        <v>0</v>
      </c>
      <c r="L187" s="66">
        <v>10.5</v>
      </c>
      <c r="M187" s="66">
        <f t="shared" si="25"/>
        <v>10.5</v>
      </c>
      <c r="N187" s="66">
        <v>0</v>
      </c>
      <c r="O187" s="66">
        <f t="shared" si="27"/>
        <v>10.5</v>
      </c>
      <c r="P187" s="67">
        <v>0</v>
      </c>
      <c r="Q187" s="67">
        <f t="shared" si="26"/>
        <v>10.5</v>
      </c>
      <c r="R187" s="68">
        <v>0</v>
      </c>
      <c r="S187" s="68">
        <f t="shared" si="24"/>
        <v>10.5</v>
      </c>
      <c r="T187" s="12"/>
    </row>
    <row r="188" spans="1:20" s="11" customFormat="1" hidden="1" x14ac:dyDescent="0.2">
      <c r="A188" s="156"/>
      <c r="B188" s="157" t="s">
        <v>182</v>
      </c>
      <c r="C188" s="158"/>
      <c r="D188" s="159">
        <v>3419</v>
      </c>
      <c r="E188" s="114">
        <v>5321</v>
      </c>
      <c r="F188" s="70" t="s">
        <v>25</v>
      </c>
      <c r="G188" s="56">
        <v>0</v>
      </c>
      <c r="H188" s="56">
        <v>0</v>
      </c>
      <c r="I188" s="56">
        <v>0</v>
      </c>
      <c r="J188" s="56">
        <v>0</v>
      </c>
      <c r="K188" s="56">
        <v>0</v>
      </c>
      <c r="L188" s="57">
        <v>10.5</v>
      </c>
      <c r="M188" s="57">
        <f t="shared" si="25"/>
        <v>10.5</v>
      </c>
      <c r="N188" s="57">
        <v>0</v>
      </c>
      <c r="O188" s="57">
        <f t="shared" si="27"/>
        <v>10.5</v>
      </c>
      <c r="P188" s="57">
        <v>0</v>
      </c>
      <c r="Q188" s="57">
        <f t="shared" si="26"/>
        <v>10.5</v>
      </c>
      <c r="R188" s="58">
        <v>0</v>
      </c>
      <c r="S188" s="58">
        <f t="shared" si="24"/>
        <v>10.5</v>
      </c>
      <c r="T188" s="12"/>
    </row>
    <row r="189" spans="1:20" s="11" customFormat="1" ht="45" hidden="1" x14ac:dyDescent="0.2">
      <c r="A189" s="72" t="s">
        <v>15</v>
      </c>
      <c r="B189" s="73" t="s">
        <v>203</v>
      </c>
      <c r="C189" s="74" t="s">
        <v>23</v>
      </c>
      <c r="D189" s="82" t="s">
        <v>16</v>
      </c>
      <c r="E189" s="83" t="s">
        <v>16</v>
      </c>
      <c r="F189" s="84" t="s">
        <v>204</v>
      </c>
      <c r="G189" s="65">
        <v>0</v>
      </c>
      <c r="H189" s="65">
        <v>0</v>
      </c>
      <c r="I189" s="65">
        <v>0</v>
      </c>
      <c r="J189" s="65">
        <v>0</v>
      </c>
      <c r="K189" s="65">
        <v>0</v>
      </c>
      <c r="L189" s="66">
        <v>105</v>
      </c>
      <c r="M189" s="66">
        <f t="shared" si="25"/>
        <v>105</v>
      </c>
      <c r="N189" s="66">
        <v>0</v>
      </c>
      <c r="O189" s="66">
        <f t="shared" si="27"/>
        <v>105</v>
      </c>
      <c r="P189" s="67">
        <v>0</v>
      </c>
      <c r="Q189" s="67">
        <f t="shared" si="26"/>
        <v>105</v>
      </c>
      <c r="R189" s="68">
        <v>0</v>
      </c>
      <c r="S189" s="68">
        <f t="shared" si="24"/>
        <v>105</v>
      </c>
      <c r="T189" s="12"/>
    </row>
    <row r="190" spans="1:20" s="11" customFormat="1" hidden="1" x14ac:dyDescent="0.2">
      <c r="A190" s="50"/>
      <c r="B190" s="51" t="s">
        <v>182</v>
      </c>
      <c r="C190" s="52"/>
      <c r="D190" s="53">
        <v>3419</v>
      </c>
      <c r="E190" s="119">
        <v>5222</v>
      </c>
      <c r="F190" s="70" t="s">
        <v>28</v>
      </c>
      <c r="G190" s="56">
        <v>0</v>
      </c>
      <c r="H190" s="56">
        <v>0</v>
      </c>
      <c r="I190" s="56">
        <v>0</v>
      </c>
      <c r="J190" s="56">
        <v>0</v>
      </c>
      <c r="K190" s="56">
        <v>0</v>
      </c>
      <c r="L190" s="57">
        <v>105</v>
      </c>
      <c r="M190" s="57">
        <f t="shared" si="25"/>
        <v>105</v>
      </c>
      <c r="N190" s="57">
        <v>0</v>
      </c>
      <c r="O190" s="57">
        <f t="shared" si="27"/>
        <v>105</v>
      </c>
      <c r="P190" s="57">
        <v>0</v>
      </c>
      <c r="Q190" s="57">
        <f t="shared" si="26"/>
        <v>105</v>
      </c>
      <c r="R190" s="58">
        <v>0</v>
      </c>
      <c r="S190" s="58">
        <f t="shared" si="24"/>
        <v>105</v>
      </c>
      <c r="T190" s="12"/>
    </row>
    <row r="191" spans="1:20" s="11" customFormat="1" ht="22.5" hidden="1" x14ac:dyDescent="0.2">
      <c r="A191" s="72" t="s">
        <v>15</v>
      </c>
      <c r="B191" s="73" t="s">
        <v>205</v>
      </c>
      <c r="C191" s="74" t="s">
        <v>23</v>
      </c>
      <c r="D191" s="82" t="s">
        <v>16</v>
      </c>
      <c r="E191" s="83" t="s">
        <v>16</v>
      </c>
      <c r="F191" s="64" t="s">
        <v>206</v>
      </c>
      <c r="G191" s="65">
        <v>0</v>
      </c>
      <c r="H191" s="65">
        <v>0</v>
      </c>
      <c r="I191" s="65">
        <v>0</v>
      </c>
      <c r="J191" s="65">
        <v>0</v>
      </c>
      <c r="K191" s="65">
        <v>0</v>
      </c>
      <c r="L191" s="66">
        <v>10.5</v>
      </c>
      <c r="M191" s="66">
        <f t="shared" si="25"/>
        <v>10.5</v>
      </c>
      <c r="N191" s="66">
        <v>0</v>
      </c>
      <c r="O191" s="66">
        <f t="shared" si="27"/>
        <v>10.5</v>
      </c>
      <c r="P191" s="67">
        <v>0</v>
      </c>
      <c r="Q191" s="67">
        <f t="shared" si="26"/>
        <v>10.5</v>
      </c>
      <c r="R191" s="68">
        <v>0</v>
      </c>
      <c r="S191" s="68">
        <f t="shared" si="24"/>
        <v>10.5</v>
      </c>
      <c r="T191" s="12"/>
    </row>
    <row r="192" spans="1:20" s="11" customFormat="1" hidden="1" x14ac:dyDescent="0.2">
      <c r="A192" s="156"/>
      <c r="B192" s="157" t="s">
        <v>182</v>
      </c>
      <c r="C192" s="158"/>
      <c r="D192" s="159">
        <v>3419</v>
      </c>
      <c r="E192" s="114">
        <v>5222</v>
      </c>
      <c r="F192" s="55" t="s">
        <v>28</v>
      </c>
      <c r="G192" s="56">
        <v>0</v>
      </c>
      <c r="H192" s="56">
        <v>0</v>
      </c>
      <c r="I192" s="56">
        <v>0</v>
      </c>
      <c r="J192" s="56">
        <v>0</v>
      </c>
      <c r="K192" s="56">
        <v>0</v>
      </c>
      <c r="L192" s="57">
        <v>10.5</v>
      </c>
      <c r="M192" s="57">
        <f t="shared" si="25"/>
        <v>10.5</v>
      </c>
      <c r="N192" s="57">
        <v>0</v>
      </c>
      <c r="O192" s="57">
        <f t="shared" si="27"/>
        <v>10.5</v>
      </c>
      <c r="P192" s="57">
        <v>0</v>
      </c>
      <c r="Q192" s="57">
        <f t="shared" si="26"/>
        <v>10.5</v>
      </c>
      <c r="R192" s="58">
        <v>0</v>
      </c>
      <c r="S192" s="58">
        <f t="shared" si="24"/>
        <v>10.5</v>
      </c>
      <c r="T192" s="12"/>
    </row>
    <row r="193" spans="1:20" s="11" customFormat="1" ht="22.5" hidden="1" x14ac:dyDescent="0.2">
      <c r="A193" s="72" t="s">
        <v>15</v>
      </c>
      <c r="B193" s="73" t="s">
        <v>207</v>
      </c>
      <c r="C193" s="74" t="s">
        <v>23</v>
      </c>
      <c r="D193" s="82" t="s">
        <v>16</v>
      </c>
      <c r="E193" s="83" t="s">
        <v>16</v>
      </c>
      <c r="F193" s="64" t="s">
        <v>208</v>
      </c>
      <c r="G193" s="65">
        <v>0</v>
      </c>
      <c r="H193" s="65">
        <v>0</v>
      </c>
      <c r="I193" s="65">
        <v>0</v>
      </c>
      <c r="J193" s="65">
        <v>0</v>
      </c>
      <c r="K193" s="65">
        <v>0</v>
      </c>
      <c r="L193" s="66">
        <v>10.5</v>
      </c>
      <c r="M193" s="66">
        <f t="shared" si="25"/>
        <v>10.5</v>
      </c>
      <c r="N193" s="66">
        <v>0</v>
      </c>
      <c r="O193" s="66">
        <f t="shared" si="27"/>
        <v>10.5</v>
      </c>
      <c r="P193" s="67">
        <v>0</v>
      </c>
      <c r="Q193" s="67">
        <f t="shared" si="26"/>
        <v>10.5</v>
      </c>
      <c r="R193" s="68">
        <v>0</v>
      </c>
      <c r="S193" s="68">
        <f t="shared" si="24"/>
        <v>10.5</v>
      </c>
      <c r="T193" s="12"/>
    </row>
    <row r="194" spans="1:20" s="11" customFormat="1" hidden="1" x14ac:dyDescent="0.2">
      <c r="A194" s="156"/>
      <c r="B194" s="157" t="s">
        <v>182</v>
      </c>
      <c r="C194" s="158"/>
      <c r="D194" s="159">
        <v>3419</v>
      </c>
      <c r="E194" s="114">
        <v>5222</v>
      </c>
      <c r="F194" s="55" t="s">
        <v>28</v>
      </c>
      <c r="G194" s="56">
        <v>0</v>
      </c>
      <c r="H194" s="56">
        <v>0</v>
      </c>
      <c r="I194" s="56">
        <v>0</v>
      </c>
      <c r="J194" s="56">
        <v>0</v>
      </c>
      <c r="K194" s="56">
        <v>0</v>
      </c>
      <c r="L194" s="57">
        <v>10.5</v>
      </c>
      <c r="M194" s="57">
        <f t="shared" si="25"/>
        <v>10.5</v>
      </c>
      <c r="N194" s="57">
        <v>0</v>
      </c>
      <c r="O194" s="57">
        <f t="shared" si="27"/>
        <v>10.5</v>
      </c>
      <c r="P194" s="57">
        <v>0</v>
      </c>
      <c r="Q194" s="57">
        <f t="shared" si="26"/>
        <v>10.5</v>
      </c>
      <c r="R194" s="58">
        <v>0</v>
      </c>
      <c r="S194" s="58">
        <f t="shared" si="24"/>
        <v>10.5</v>
      </c>
      <c r="T194" s="12"/>
    </row>
    <row r="195" spans="1:20" s="11" customFormat="1" ht="22.5" hidden="1" x14ac:dyDescent="0.2">
      <c r="A195" s="72" t="s">
        <v>15</v>
      </c>
      <c r="B195" s="73" t="s">
        <v>209</v>
      </c>
      <c r="C195" s="74" t="s">
        <v>23</v>
      </c>
      <c r="D195" s="82" t="s">
        <v>16</v>
      </c>
      <c r="E195" s="83" t="s">
        <v>16</v>
      </c>
      <c r="F195" s="64" t="s">
        <v>210</v>
      </c>
      <c r="G195" s="65">
        <v>0</v>
      </c>
      <c r="H195" s="65">
        <v>0</v>
      </c>
      <c r="I195" s="65">
        <v>0</v>
      </c>
      <c r="J195" s="65">
        <v>0</v>
      </c>
      <c r="K195" s="65">
        <v>0</v>
      </c>
      <c r="L195" s="66">
        <v>10.5</v>
      </c>
      <c r="M195" s="66">
        <f t="shared" si="25"/>
        <v>10.5</v>
      </c>
      <c r="N195" s="66">
        <v>0</v>
      </c>
      <c r="O195" s="66">
        <f t="shared" si="27"/>
        <v>10.5</v>
      </c>
      <c r="P195" s="67">
        <v>0</v>
      </c>
      <c r="Q195" s="67">
        <f t="shared" si="26"/>
        <v>10.5</v>
      </c>
      <c r="R195" s="68">
        <v>0</v>
      </c>
      <c r="S195" s="68">
        <f t="shared" si="24"/>
        <v>10.5</v>
      </c>
      <c r="T195" s="12"/>
    </row>
    <row r="196" spans="1:20" s="11" customFormat="1" hidden="1" x14ac:dyDescent="0.2">
      <c r="A196" s="156"/>
      <c r="B196" s="157" t="s">
        <v>182</v>
      </c>
      <c r="C196" s="158"/>
      <c r="D196" s="159">
        <v>3419</v>
      </c>
      <c r="E196" s="114">
        <v>5222</v>
      </c>
      <c r="F196" s="55" t="s">
        <v>28</v>
      </c>
      <c r="G196" s="56">
        <v>0</v>
      </c>
      <c r="H196" s="56">
        <v>0</v>
      </c>
      <c r="I196" s="56">
        <v>0</v>
      </c>
      <c r="J196" s="56">
        <v>0</v>
      </c>
      <c r="K196" s="56">
        <v>0</v>
      </c>
      <c r="L196" s="57">
        <v>10.5</v>
      </c>
      <c r="M196" s="57">
        <f t="shared" si="25"/>
        <v>10.5</v>
      </c>
      <c r="N196" s="57">
        <v>0</v>
      </c>
      <c r="O196" s="57">
        <f t="shared" si="27"/>
        <v>10.5</v>
      </c>
      <c r="P196" s="57">
        <v>0</v>
      </c>
      <c r="Q196" s="57">
        <f t="shared" si="26"/>
        <v>10.5</v>
      </c>
      <c r="R196" s="58">
        <v>0</v>
      </c>
      <c r="S196" s="58">
        <f t="shared" si="24"/>
        <v>10.5</v>
      </c>
      <c r="T196" s="12"/>
    </row>
    <row r="197" spans="1:20" s="11" customFormat="1" ht="22.5" hidden="1" x14ac:dyDescent="0.2">
      <c r="A197" s="72" t="s">
        <v>15</v>
      </c>
      <c r="B197" s="73" t="s">
        <v>211</v>
      </c>
      <c r="C197" s="74" t="s">
        <v>23</v>
      </c>
      <c r="D197" s="82" t="s">
        <v>16</v>
      </c>
      <c r="E197" s="83" t="s">
        <v>16</v>
      </c>
      <c r="F197" s="64" t="s">
        <v>212</v>
      </c>
      <c r="G197" s="65">
        <v>0</v>
      </c>
      <c r="H197" s="65">
        <v>0</v>
      </c>
      <c r="I197" s="65">
        <v>0</v>
      </c>
      <c r="J197" s="65">
        <v>0</v>
      </c>
      <c r="K197" s="65">
        <v>0</v>
      </c>
      <c r="L197" s="66">
        <v>100</v>
      </c>
      <c r="M197" s="66">
        <f t="shared" si="25"/>
        <v>100</v>
      </c>
      <c r="N197" s="66">
        <v>0</v>
      </c>
      <c r="O197" s="66">
        <f t="shared" si="27"/>
        <v>100</v>
      </c>
      <c r="P197" s="67">
        <v>0</v>
      </c>
      <c r="Q197" s="67">
        <f t="shared" si="26"/>
        <v>100</v>
      </c>
      <c r="R197" s="68">
        <v>0</v>
      </c>
      <c r="S197" s="68">
        <f t="shared" si="24"/>
        <v>100</v>
      </c>
      <c r="T197" s="12"/>
    </row>
    <row r="198" spans="1:20" s="11" customFormat="1" hidden="1" x14ac:dyDescent="0.2">
      <c r="A198" s="156"/>
      <c r="B198" s="157" t="s">
        <v>182</v>
      </c>
      <c r="C198" s="158"/>
      <c r="D198" s="159">
        <v>3419</v>
      </c>
      <c r="E198" s="114">
        <v>5222</v>
      </c>
      <c r="F198" s="55" t="s">
        <v>28</v>
      </c>
      <c r="G198" s="56">
        <v>0</v>
      </c>
      <c r="H198" s="56">
        <v>0</v>
      </c>
      <c r="I198" s="56">
        <v>0</v>
      </c>
      <c r="J198" s="56">
        <v>0</v>
      </c>
      <c r="K198" s="56">
        <v>0</v>
      </c>
      <c r="L198" s="57">
        <v>100</v>
      </c>
      <c r="M198" s="57">
        <f t="shared" si="25"/>
        <v>100</v>
      </c>
      <c r="N198" s="57">
        <v>0</v>
      </c>
      <c r="O198" s="57">
        <f t="shared" si="27"/>
        <v>100</v>
      </c>
      <c r="P198" s="57">
        <v>0</v>
      </c>
      <c r="Q198" s="57">
        <f t="shared" si="26"/>
        <v>100</v>
      </c>
      <c r="R198" s="58">
        <v>0</v>
      </c>
      <c r="S198" s="58">
        <f t="shared" si="24"/>
        <v>100</v>
      </c>
      <c r="T198" s="12"/>
    </row>
    <row r="199" spans="1:20" s="11" customFormat="1" ht="22.5" hidden="1" x14ac:dyDescent="0.2">
      <c r="A199" s="72" t="s">
        <v>15</v>
      </c>
      <c r="B199" s="73" t="s">
        <v>213</v>
      </c>
      <c r="C199" s="74" t="s">
        <v>23</v>
      </c>
      <c r="D199" s="82" t="s">
        <v>16</v>
      </c>
      <c r="E199" s="83" t="s">
        <v>16</v>
      </c>
      <c r="F199" s="64" t="s">
        <v>214</v>
      </c>
      <c r="G199" s="65">
        <v>0</v>
      </c>
      <c r="H199" s="65">
        <v>0</v>
      </c>
      <c r="I199" s="65">
        <v>0</v>
      </c>
      <c r="J199" s="65">
        <v>0</v>
      </c>
      <c r="K199" s="65">
        <v>0</v>
      </c>
      <c r="L199" s="66">
        <v>20</v>
      </c>
      <c r="M199" s="66">
        <f t="shared" si="25"/>
        <v>20</v>
      </c>
      <c r="N199" s="66">
        <v>0</v>
      </c>
      <c r="O199" s="66">
        <f t="shared" si="27"/>
        <v>20</v>
      </c>
      <c r="P199" s="67">
        <v>0</v>
      </c>
      <c r="Q199" s="67">
        <f t="shared" si="26"/>
        <v>20</v>
      </c>
      <c r="R199" s="68">
        <v>0</v>
      </c>
      <c r="S199" s="68">
        <f t="shared" si="24"/>
        <v>20</v>
      </c>
      <c r="T199" s="12"/>
    </row>
    <row r="200" spans="1:20" s="11" customFormat="1" hidden="1" x14ac:dyDescent="0.2">
      <c r="A200" s="50"/>
      <c r="B200" s="51" t="s">
        <v>182</v>
      </c>
      <c r="C200" s="52"/>
      <c r="D200" s="53">
        <v>3419</v>
      </c>
      <c r="E200" s="54">
        <v>5222</v>
      </c>
      <c r="F200" s="71" t="s">
        <v>28</v>
      </c>
      <c r="G200" s="56">
        <v>0</v>
      </c>
      <c r="H200" s="56">
        <v>0</v>
      </c>
      <c r="I200" s="56">
        <v>0</v>
      </c>
      <c r="J200" s="56">
        <v>0</v>
      </c>
      <c r="K200" s="56">
        <v>0</v>
      </c>
      <c r="L200" s="57">
        <v>20</v>
      </c>
      <c r="M200" s="57">
        <f t="shared" si="25"/>
        <v>20</v>
      </c>
      <c r="N200" s="57">
        <v>0</v>
      </c>
      <c r="O200" s="57">
        <f t="shared" si="27"/>
        <v>20</v>
      </c>
      <c r="P200" s="57">
        <v>0</v>
      </c>
      <c r="Q200" s="57">
        <f t="shared" si="26"/>
        <v>20</v>
      </c>
      <c r="R200" s="58">
        <v>0</v>
      </c>
      <c r="S200" s="58">
        <f t="shared" si="24"/>
        <v>20</v>
      </c>
      <c r="T200" s="12"/>
    </row>
    <row r="201" spans="1:20" s="11" customFormat="1" ht="22.5" hidden="1" x14ac:dyDescent="0.2">
      <c r="A201" s="72" t="s">
        <v>15</v>
      </c>
      <c r="B201" s="73" t="s">
        <v>215</v>
      </c>
      <c r="C201" s="74" t="s">
        <v>23</v>
      </c>
      <c r="D201" s="82" t="s">
        <v>16</v>
      </c>
      <c r="E201" s="83" t="s">
        <v>16</v>
      </c>
      <c r="F201" s="64" t="s">
        <v>216</v>
      </c>
      <c r="G201" s="65">
        <v>0</v>
      </c>
      <c r="H201" s="65">
        <v>0</v>
      </c>
      <c r="I201" s="65">
        <v>0</v>
      </c>
      <c r="J201" s="65">
        <v>0</v>
      </c>
      <c r="K201" s="65">
        <v>0</v>
      </c>
      <c r="L201" s="66">
        <v>15</v>
      </c>
      <c r="M201" s="66">
        <f t="shared" si="25"/>
        <v>15</v>
      </c>
      <c r="N201" s="66">
        <v>0</v>
      </c>
      <c r="O201" s="66">
        <f t="shared" si="27"/>
        <v>15</v>
      </c>
      <c r="P201" s="67">
        <v>0</v>
      </c>
      <c r="Q201" s="67">
        <f t="shared" si="26"/>
        <v>15</v>
      </c>
      <c r="R201" s="68">
        <v>0</v>
      </c>
      <c r="S201" s="68">
        <f t="shared" si="24"/>
        <v>15</v>
      </c>
      <c r="T201" s="12"/>
    </row>
    <row r="202" spans="1:20" s="11" customFormat="1" hidden="1" x14ac:dyDescent="0.2">
      <c r="A202" s="50"/>
      <c r="B202" s="51" t="s">
        <v>182</v>
      </c>
      <c r="C202" s="52"/>
      <c r="D202" s="53">
        <v>3419</v>
      </c>
      <c r="E202" s="54">
        <v>5222</v>
      </c>
      <c r="F202" s="71" t="s">
        <v>28</v>
      </c>
      <c r="G202" s="56">
        <v>0</v>
      </c>
      <c r="H202" s="56">
        <v>0</v>
      </c>
      <c r="I202" s="56">
        <v>0</v>
      </c>
      <c r="J202" s="56">
        <v>0</v>
      </c>
      <c r="K202" s="56">
        <v>0</v>
      </c>
      <c r="L202" s="57">
        <v>15</v>
      </c>
      <c r="M202" s="57">
        <f t="shared" si="25"/>
        <v>15</v>
      </c>
      <c r="N202" s="57">
        <v>0</v>
      </c>
      <c r="O202" s="57">
        <f t="shared" si="27"/>
        <v>15</v>
      </c>
      <c r="P202" s="57">
        <v>0</v>
      </c>
      <c r="Q202" s="57">
        <f t="shared" si="26"/>
        <v>15</v>
      </c>
      <c r="R202" s="58">
        <v>0</v>
      </c>
      <c r="S202" s="58">
        <f t="shared" si="24"/>
        <v>15</v>
      </c>
      <c r="T202" s="12"/>
    </row>
    <row r="203" spans="1:20" s="11" customFormat="1" ht="22.5" hidden="1" x14ac:dyDescent="0.2">
      <c r="A203" s="72" t="s">
        <v>15</v>
      </c>
      <c r="B203" s="73" t="s">
        <v>217</v>
      </c>
      <c r="C203" s="74" t="s">
        <v>23</v>
      </c>
      <c r="D203" s="82" t="s">
        <v>16</v>
      </c>
      <c r="E203" s="83" t="s">
        <v>16</v>
      </c>
      <c r="F203" s="64" t="s">
        <v>218</v>
      </c>
      <c r="G203" s="65">
        <v>0</v>
      </c>
      <c r="H203" s="65">
        <v>0</v>
      </c>
      <c r="I203" s="65">
        <v>0</v>
      </c>
      <c r="J203" s="65">
        <v>0</v>
      </c>
      <c r="K203" s="65">
        <v>0</v>
      </c>
      <c r="L203" s="66">
        <v>30</v>
      </c>
      <c r="M203" s="66">
        <f t="shared" si="25"/>
        <v>30</v>
      </c>
      <c r="N203" s="66">
        <v>0</v>
      </c>
      <c r="O203" s="66">
        <f t="shared" si="27"/>
        <v>30</v>
      </c>
      <c r="P203" s="67">
        <v>0</v>
      </c>
      <c r="Q203" s="67">
        <f t="shared" si="26"/>
        <v>30</v>
      </c>
      <c r="R203" s="68">
        <v>0</v>
      </c>
      <c r="S203" s="68">
        <f t="shared" si="24"/>
        <v>30</v>
      </c>
      <c r="T203" s="12"/>
    </row>
    <row r="204" spans="1:20" s="11" customFormat="1" hidden="1" x14ac:dyDescent="0.2">
      <c r="A204" s="50"/>
      <c r="B204" s="51" t="s">
        <v>182</v>
      </c>
      <c r="C204" s="52"/>
      <c r="D204" s="53">
        <v>3419</v>
      </c>
      <c r="E204" s="54">
        <v>5222</v>
      </c>
      <c r="F204" s="71" t="s">
        <v>28</v>
      </c>
      <c r="G204" s="56">
        <v>0</v>
      </c>
      <c r="H204" s="56">
        <v>0</v>
      </c>
      <c r="I204" s="56">
        <v>0</v>
      </c>
      <c r="J204" s="56">
        <v>0</v>
      </c>
      <c r="K204" s="56">
        <v>0</v>
      </c>
      <c r="L204" s="57">
        <v>30</v>
      </c>
      <c r="M204" s="57">
        <f t="shared" si="25"/>
        <v>30</v>
      </c>
      <c r="N204" s="57">
        <v>0</v>
      </c>
      <c r="O204" s="57">
        <f t="shared" si="27"/>
        <v>30</v>
      </c>
      <c r="P204" s="57">
        <v>0</v>
      </c>
      <c r="Q204" s="57">
        <f t="shared" si="26"/>
        <v>30</v>
      </c>
      <c r="R204" s="58">
        <v>0</v>
      </c>
      <c r="S204" s="58">
        <f t="shared" si="24"/>
        <v>30</v>
      </c>
      <c r="T204" s="12"/>
    </row>
    <row r="205" spans="1:20" s="11" customFormat="1" ht="22.5" hidden="1" x14ac:dyDescent="0.2">
      <c r="A205" s="72" t="s">
        <v>15</v>
      </c>
      <c r="B205" s="73" t="s">
        <v>219</v>
      </c>
      <c r="C205" s="74" t="s">
        <v>23</v>
      </c>
      <c r="D205" s="82" t="s">
        <v>16</v>
      </c>
      <c r="E205" s="83" t="s">
        <v>16</v>
      </c>
      <c r="F205" s="64" t="s">
        <v>220</v>
      </c>
      <c r="G205" s="65">
        <v>0</v>
      </c>
      <c r="H205" s="65">
        <v>0</v>
      </c>
      <c r="I205" s="65">
        <v>0</v>
      </c>
      <c r="J205" s="65">
        <v>0</v>
      </c>
      <c r="K205" s="65">
        <v>0</v>
      </c>
      <c r="L205" s="66">
        <v>30</v>
      </c>
      <c r="M205" s="66">
        <f t="shared" si="25"/>
        <v>30</v>
      </c>
      <c r="N205" s="66">
        <v>0</v>
      </c>
      <c r="O205" s="66">
        <f t="shared" si="27"/>
        <v>30</v>
      </c>
      <c r="P205" s="67">
        <v>0</v>
      </c>
      <c r="Q205" s="67">
        <f t="shared" si="26"/>
        <v>30</v>
      </c>
      <c r="R205" s="68">
        <v>0</v>
      </c>
      <c r="S205" s="68">
        <f t="shared" si="24"/>
        <v>30</v>
      </c>
      <c r="T205" s="12"/>
    </row>
    <row r="206" spans="1:20" s="11" customFormat="1" hidden="1" x14ac:dyDescent="0.2">
      <c r="A206" s="50"/>
      <c r="B206" s="51" t="s">
        <v>182</v>
      </c>
      <c r="C206" s="52"/>
      <c r="D206" s="53">
        <v>3419</v>
      </c>
      <c r="E206" s="54">
        <v>5222</v>
      </c>
      <c r="F206" s="71" t="s">
        <v>28</v>
      </c>
      <c r="G206" s="56">
        <v>0</v>
      </c>
      <c r="H206" s="56">
        <v>0</v>
      </c>
      <c r="I206" s="56">
        <v>0</v>
      </c>
      <c r="J206" s="56">
        <v>0</v>
      </c>
      <c r="K206" s="56">
        <v>0</v>
      </c>
      <c r="L206" s="57">
        <v>30</v>
      </c>
      <c r="M206" s="57">
        <f t="shared" si="25"/>
        <v>30</v>
      </c>
      <c r="N206" s="57">
        <v>0</v>
      </c>
      <c r="O206" s="57">
        <f t="shared" si="27"/>
        <v>30</v>
      </c>
      <c r="P206" s="57">
        <v>0</v>
      </c>
      <c r="Q206" s="57">
        <f t="shared" si="26"/>
        <v>30</v>
      </c>
      <c r="R206" s="58">
        <v>0</v>
      </c>
      <c r="S206" s="58">
        <f t="shared" ref="S206:S246" si="28">+Q206+R206</f>
        <v>30</v>
      </c>
      <c r="T206" s="12"/>
    </row>
    <row r="207" spans="1:20" s="11" customFormat="1" ht="22.5" hidden="1" x14ac:dyDescent="0.2">
      <c r="A207" s="72" t="s">
        <v>15</v>
      </c>
      <c r="B207" s="73" t="s">
        <v>221</v>
      </c>
      <c r="C207" s="74" t="s">
        <v>23</v>
      </c>
      <c r="D207" s="82" t="s">
        <v>16</v>
      </c>
      <c r="E207" s="83" t="s">
        <v>16</v>
      </c>
      <c r="F207" s="64" t="s">
        <v>222</v>
      </c>
      <c r="G207" s="65">
        <v>0</v>
      </c>
      <c r="H207" s="65">
        <v>0</v>
      </c>
      <c r="I207" s="65">
        <v>0</v>
      </c>
      <c r="J207" s="65">
        <v>0</v>
      </c>
      <c r="K207" s="65">
        <v>0</v>
      </c>
      <c r="L207" s="66">
        <v>260</v>
      </c>
      <c r="M207" s="66">
        <f t="shared" si="25"/>
        <v>260</v>
      </c>
      <c r="N207" s="66">
        <v>0</v>
      </c>
      <c r="O207" s="66">
        <f t="shared" si="27"/>
        <v>260</v>
      </c>
      <c r="P207" s="67">
        <v>0</v>
      </c>
      <c r="Q207" s="67">
        <f t="shared" si="26"/>
        <v>260</v>
      </c>
      <c r="R207" s="68">
        <v>0</v>
      </c>
      <c r="S207" s="68">
        <f t="shared" si="28"/>
        <v>260</v>
      </c>
      <c r="T207" s="12"/>
    </row>
    <row r="208" spans="1:20" s="11" customFormat="1" hidden="1" x14ac:dyDescent="0.2">
      <c r="A208" s="50"/>
      <c r="B208" s="51" t="s">
        <v>182</v>
      </c>
      <c r="C208" s="52"/>
      <c r="D208" s="53">
        <v>3419</v>
      </c>
      <c r="E208" s="54">
        <v>5222</v>
      </c>
      <c r="F208" s="71" t="s">
        <v>28</v>
      </c>
      <c r="G208" s="56">
        <v>0</v>
      </c>
      <c r="H208" s="56">
        <v>0</v>
      </c>
      <c r="I208" s="56">
        <v>0</v>
      </c>
      <c r="J208" s="56">
        <v>0</v>
      </c>
      <c r="K208" s="56">
        <v>0</v>
      </c>
      <c r="L208" s="57">
        <v>260</v>
      </c>
      <c r="M208" s="57">
        <f t="shared" si="25"/>
        <v>260</v>
      </c>
      <c r="N208" s="57">
        <v>0</v>
      </c>
      <c r="O208" s="57">
        <f t="shared" si="27"/>
        <v>260</v>
      </c>
      <c r="P208" s="57">
        <v>0</v>
      </c>
      <c r="Q208" s="57">
        <f t="shared" si="26"/>
        <v>260</v>
      </c>
      <c r="R208" s="58">
        <v>0</v>
      </c>
      <c r="S208" s="58">
        <f t="shared" si="28"/>
        <v>260</v>
      </c>
      <c r="T208" s="12"/>
    </row>
    <row r="209" spans="1:20" s="11" customFormat="1" ht="22.5" hidden="1" x14ac:dyDescent="0.2">
      <c r="A209" s="72" t="s">
        <v>15</v>
      </c>
      <c r="B209" s="73" t="s">
        <v>223</v>
      </c>
      <c r="C209" s="74" t="s">
        <v>23</v>
      </c>
      <c r="D209" s="82" t="s">
        <v>16</v>
      </c>
      <c r="E209" s="83" t="s">
        <v>16</v>
      </c>
      <c r="F209" s="64" t="s">
        <v>224</v>
      </c>
      <c r="G209" s="65">
        <v>0</v>
      </c>
      <c r="H209" s="65">
        <v>0</v>
      </c>
      <c r="I209" s="65">
        <v>0</v>
      </c>
      <c r="J209" s="65">
        <v>0</v>
      </c>
      <c r="K209" s="65">
        <v>0</v>
      </c>
      <c r="L209" s="66">
        <v>80</v>
      </c>
      <c r="M209" s="66">
        <f t="shared" si="25"/>
        <v>80</v>
      </c>
      <c r="N209" s="66">
        <v>0</v>
      </c>
      <c r="O209" s="66">
        <f t="shared" si="27"/>
        <v>80</v>
      </c>
      <c r="P209" s="67">
        <v>0</v>
      </c>
      <c r="Q209" s="67">
        <f t="shared" si="26"/>
        <v>80</v>
      </c>
      <c r="R209" s="68">
        <v>0</v>
      </c>
      <c r="S209" s="68">
        <f t="shared" si="28"/>
        <v>80</v>
      </c>
      <c r="T209" s="12"/>
    </row>
    <row r="210" spans="1:20" s="11" customFormat="1" hidden="1" x14ac:dyDescent="0.2">
      <c r="A210" s="50"/>
      <c r="B210" s="51" t="s">
        <v>182</v>
      </c>
      <c r="C210" s="52"/>
      <c r="D210" s="53">
        <v>3419</v>
      </c>
      <c r="E210" s="54">
        <v>5213</v>
      </c>
      <c r="F210" s="71" t="s">
        <v>151</v>
      </c>
      <c r="G210" s="56">
        <v>0</v>
      </c>
      <c r="H210" s="56">
        <v>0</v>
      </c>
      <c r="I210" s="56">
        <v>0</v>
      </c>
      <c r="J210" s="56">
        <v>0</v>
      </c>
      <c r="K210" s="56">
        <v>0</v>
      </c>
      <c r="L210" s="57">
        <v>80</v>
      </c>
      <c r="M210" s="57">
        <f t="shared" si="25"/>
        <v>80</v>
      </c>
      <c r="N210" s="57">
        <v>0</v>
      </c>
      <c r="O210" s="57">
        <f t="shared" si="27"/>
        <v>80</v>
      </c>
      <c r="P210" s="57">
        <v>0</v>
      </c>
      <c r="Q210" s="57">
        <f t="shared" si="26"/>
        <v>80</v>
      </c>
      <c r="R210" s="58">
        <v>0</v>
      </c>
      <c r="S210" s="58">
        <f t="shared" si="28"/>
        <v>80</v>
      </c>
      <c r="T210" s="12"/>
    </row>
    <row r="211" spans="1:20" s="11" customFormat="1" ht="22.5" hidden="1" x14ac:dyDescent="0.2">
      <c r="A211" s="72" t="s">
        <v>15</v>
      </c>
      <c r="B211" s="73" t="s">
        <v>225</v>
      </c>
      <c r="C211" s="74" t="s">
        <v>23</v>
      </c>
      <c r="D211" s="82" t="s">
        <v>16</v>
      </c>
      <c r="E211" s="83" t="s">
        <v>16</v>
      </c>
      <c r="F211" s="64" t="s">
        <v>226</v>
      </c>
      <c r="G211" s="65">
        <v>0</v>
      </c>
      <c r="H211" s="65">
        <v>0</v>
      </c>
      <c r="I211" s="65">
        <v>0</v>
      </c>
      <c r="J211" s="65">
        <v>0</v>
      </c>
      <c r="K211" s="65">
        <v>0</v>
      </c>
      <c r="L211" s="66">
        <v>15</v>
      </c>
      <c r="M211" s="66">
        <f t="shared" si="25"/>
        <v>15</v>
      </c>
      <c r="N211" s="66">
        <v>0</v>
      </c>
      <c r="O211" s="66">
        <f t="shared" si="27"/>
        <v>15</v>
      </c>
      <c r="P211" s="67">
        <v>0</v>
      </c>
      <c r="Q211" s="67">
        <f t="shared" si="26"/>
        <v>15</v>
      </c>
      <c r="R211" s="68">
        <v>0</v>
      </c>
      <c r="S211" s="68">
        <f t="shared" si="28"/>
        <v>15</v>
      </c>
      <c r="T211" s="12"/>
    </row>
    <row r="212" spans="1:20" s="11" customFormat="1" hidden="1" x14ac:dyDescent="0.2">
      <c r="A212" s="50"/>
      <c r="B212" s="51" t="s">
        <v>182</v>
      </c>
      <c r="C212" s="52"/>
      <c r="D212" s="53">
        <v>3419</v>
      </c>
      <c r="E212" s="54">
        <v>5222</v>
      </c>
      <c r="F212" s="71" t="s">
        <v>28</v>
      </c>
      <c r="G212" s="56">
        <v>0</v>
      </c>
      <c r="H212" s="56">
        <v>0</v>
      </c>
      <c r="I212" s="56">
        <v>0</v>
      </c>
      <c r="J212" s="56">
        <v>0</v>
      </c>
      <c r="K212" s="56">
        <v>0</v>
      </c>
      <c r="L212" s="57">
        <v>15</v>
      </c>
      <c r="M212" s="57">
        <f t="shared" si="25"/>
        <v>15</v>
      </c>
      <c r="N212" s="66">
        <v>0</v>
      </c>
      <c r="O212" s="57">
        <f t="shared" si="27"/>
        <v>15</v>
      </c>
      <c r="P212" s="57">
        <v>0</v>
      </c>
      <c r="Q212" s="57">
        <f t="shared" si="26"/>
        <v>15</v>
      </c>
      <c r="R212" s="58">
        <v>0</v>
      </c>
      <c r="S212" s="58">
        <f t="shared" si="28"/>
        <v>15</v>
      </c>
      <c r="T212" s="12"/>
    </row>
    <row r="213" spans="1:20" s="11" customFormat="1" ht="33.75" hidden="1" x14ac:dyDescent="0.2">
      <c r="A213" s="72" t="s">
        <v>15</v>
      </c>
      <c r="B213" s="73" t="s">
        <v>227</v>
      </c>
      <c r="C213" s="74" t="s">
        <v>23</v>
      </c>
      <c r="D213" s="82" t="s">
        <v>16</v>
      </c>
      <c r="E213" s="83" t="s">
        <v>16</v>
      </c>
      <c r="F213" s="64" t="s">
        <v>228</v>
      </c>
      <c r="G213" s="65">
        <v>0</v>
      </c>
      <c r="H213" s="65">
        <v>0</v>
      </c>
      <c r="I213" s="65">
        <v>0</v>
      </c>
      <c r="J213" s="65">
        <v>0</v>
      </c>
      <c r="K213" s="65">
        <v>0</v>
      </c>
      <c r="L213" s="66">
        <v>15</v>
      </c>
      <c r="M213" s="66">
        <f t="shared" si="25"/>
        <v>15</v>
      </c>
      <c r="N213" s="66">
        <v>0</v>
      </c>
      <c r="O213" s="66">
        <f t="shared" si="27"/>
        <v>15</v>
      </c>
      <c r="P213" s="67">
        <v>0</v>
      </c>
      <c r="Q213" s="67">
        <f t="shared" si="26"/>
        <v>15</v>
      </c>
      <c r="R213" s="68">
        <v>0</v>
      </c>
      <c r="S213" s="68">
        <f t="shared" si="28"/>
        <v>15</v>
      </c>
      <c r="T213" s="12"/>
    </row>
    <row r="214" spans="1:20" s="11" customFormat="1" hidden="1" x14ac:dyDescent="0.2">
      <c r="A214" s="50"/>
      <c r="B214" s="51" t="s">
        <v>182</v>
      </c>
      <c r="C214" s="52"/>
      <c r="D214" s="53">
        <v>3419</v>
      </c>
      <c r="E214" s="54">
        <v>5222</v>
      </c>
      <c r="F214" s="71" t="s">
        <v>28</v>
      </c>
      <c r="G214" s="56">
        <v>0</v>
      </c>
      <c r="H214" s="56">
        <v>0</v>
      </c>
      <c r="I214" s="56">
        <v>0</v>
      </c>
      <c r="J214" s="56">
        <v>0</v>
      </c>
      <c r="K214" s="56">
        <v>0</v>
      </c>
      <c r="L214" s="57">
        <v>15</v>
      </c>
      <c r="M214" s="57">
        <f t="shared" si="25"/>
        <v>15</v>
      </c>
      <c r="N214" s="57">
        <v>0</v>
      </c>
      <c r="O214" s="57">
        <f t="shared" si="27"/>
        <v>15</v>
      </c>
      <c r="P214" s="57">
        <v>0</v>
      </c>
      <c r="Q214" s="57">
        <f t="shared" si="26"/>
        <v>15</v>
      </c>
      <c r="R214" s="58">
        <v>0</v>
      </c>
      <c r="S214" s="58">
        <f t="shared" si="28"/>
        <v>15</v>
      </c>
      <c r="T214" s="12"/>
    </row>
    <row r="215" spans="1:20" s="11" customFormat="1" ht="22.5" hidden="1" x14ac:dyDescent="0.2">
      <c r="A215" s="72" t="s">
        <v>15</v>
      </c>
      <c r="B215" s="73" t="s">
        <v>229</v>
      </c>
      <c r="C215" s="74" t="s">
        <v>23</v>
      </c>
      <c r="D215" s="82" t="s">
        <v>16</v>
      </c>
      <c r="E215" s="83" t="s">
        <v>16</v>
      </c>
      <c r="F215" s="64" t="s">
        <v>230</v>
      </c>
      <c r="G215" s="65">
        <v>0</v>
      </c>
      <c r="H215" s="65">
        <v>0</v>
      </c>
      <c r="I215" s="65">
        <v>0</v>
      </c>
      <c r="J215" s="65">
        <v>0</v>
      </c>
      <c r="K215" s="65">
        <v>0</v>
      </c>
      <c r="L215" s="66">
        <v>270</v>
      </c>
      <c r="M215" s="66">
        <f t="shared" si="25"/>
        <v>270</v>
      </c>
      <c r="N215" s="66">
        <v>0</v>
      </c>
      <c r="O215" s="66">
        <f t="shared" si="27"/>
        <v>270</v>
      </c>
      <c r="P215" s="67">
        <v>0</v>
      </c>
      <c r="Q215" s="67">
        <f t="shared" si="26"/>
        <v>270</v>
      </c>
      <c r="R215" s="68">
        <v>0</v>
      </c>
      <c r="S215" s="68">
        <f t="shared" si="28"/>
        <v>270</v>
      </c>
      <c r="T215" s="12"/>
    </row>
    <row r="216" spans="1:20" s="11" customFormat="1" hidden="1" x14ac:dyDescent="0.2">
      <c r="A216" s="50"/>
      <c r="B216" s="51" t="s">
        <v>182</v>
      </c>
      <c r="C216" s="52"/>
      <c r="D216" s="53">
        <v>3419</v>
      </c>
      <c r="E216" s="54">
        <v>5222</v>
      </c>
      <c r="F216" s="71" t="s">
        <v>28</v>
      </c>
      <c r="G216" s="56">
        <v>0</v>
      </c>
      <c r="H216" s="56">
        <v>0</v>
      </c>
      <c r="I216" s="56">
        <v>0</v>
      </c>
      <c r="J216" s="56">
        <v>0</v>
      </c>
      <c r="K216" s="56">
        <v>0</v>
      </c>
      <c r="L216" s="57">
        <v>270</v>
      </c>
      <c r="M216" s="57">
        <f t="shared" si="25"/>
        <v>270</v>
      </c>
      <c r="N216" s="57">
        <v>0</v>
      </c>
      <c r="O216" s="57">
        <f t="shared" si="27"/>
        <v>270</v>
      </c>
      <c r="P216" s="57">
        <v>0</v>
      </c>
      <c r="Q216" s="57">
        <f t="shared" si="26"/>
        <v>270</v>
      </c>
      <c r="R216" s="58">
        <v>0</v>
      </c>
      <c r="S216" s="58">
        <f t="shared" si="28"/>
        <v>270</v>
      </c>
      <c r="T216" s="12"/>
    </row>
    <row r="217" spans="1:20" s="11" customFormat="1" ht="22.5" hidden="1" x14ac:dyDescent="0.2">
      <c r="A217" s="72" t="s">
        <v>15</v>
      </c>
      <c r="B217" s="73" t="s">
        <v>231</v>
      </c>
      <c r="C217" s="74" t="s">
        <v>23</v>
      </c>
      <c r="D217" s="82" t="s">
        <v>16</v>
      </c>
      <c r="E217" s="83" t="s">
        <v>16</v>
      </c>
      <c r="F217" s="64" t="s">
        <v>232</v>
      </c>
      <c r="G217" s="65">
        <v>0</v>
      </c>
      <c r="H217" s="65">
        <v>0</v>
      </c>
      <c r="I217" s="65">
        <v>0</v>
      </c>
      <c r="J217" s="65">
        <v>0</v>
      </c>
      <c r="K217" s="65">
        <v>0</v>
      </c>
      <c r="L217" s="66">
        <v>15</v>
      </c>
      <c r="M217" s="66">
        <f t="shared" si="25"/>
        <v>15</v>
      </c>
      <c r="N217" s="66">
        <v>0</v>
      </c>
      <c r="O217" s="66">
        <f t="shared" si="27"/>
        <v>15</v>
      </c>
      <c r="P217" s="67">
        <v>0</v>
      </c>
      <c r="Q217" s="67">
        <f t="shared" si="26"/>
        <v>15</v>
      </c>
      <c r="R217" s="68">
        <v>0</v>
      </c>
      <c r="S217" s="68">
        <f t="shared" si="28"/>
        <v>15</v>
      </c>
      <c r="T217" s="12"/>
    </row>
    <row r="218" spans="1:20" s="11" customFormat="1" hidden="1" x14ac:dyDescent="0.2">
      <c r="A218" s="50"/>
      <c r="B218" s="51" t="s">
        <v>182</v>
      </c>
      <c r="C218" s="52"/>
      <c r="D218" s="53">
        <v>3419</v>
      </c>
      <c r="E218" s="54">
        <v>5222</v>
      </c>
      <c r="F218" s="71" t="s">
        <v>28</v>
      </c>
      <c r="G218" s="56">
        <v>0</v>
      </c>
      <c r="H218" s="56">
        <v>0</v>
      </c>
      <c r="I218" s="56">
        <v>0</v>
      </c>
      <c r="J218" s="56">
        <v>0</v>
      </c>
      <c r="K218" s="56">
        <v>0</v>
      </c>
      <c r="L218" s="57">
        <v>15</v>
      </c>
      <c r="M218" s="57">
        <f t="shared" si="25"/>
        <v>15</v>
      </c>
      <c r="N218" s="57">
        <v>0</v>
      </c>
      <c r="O218" s="57">
        <f t="shared" si="27"/>
        <v>15</v>
      </c>
      <c r="P218" s="57">
        <v>0</v>
      </c>
      <c r="Q218" s="57">
        <f t="shared" si="26"/>
        <v>15</v>
      </c>
      <c r="R218" s="58">
        <v>0</v>
      </c>
      <c r="S218" s="58">
        <f t="shared" si="28"/>
        <v>15</v>
      </c>
      <c r="T218" s="12"/>
    </row>
    <row r="219" spans="1:20" s="11" customFormat="1" ht="22.5" hidden="1" x14ac:dyDescent="0.2">
      <c r="A219" s="72" t="s">
        <v>15</v>
      </c>
      <c r="B219" s="73" t="s">
        <v>233</v>
      </c>
      <c r="C219" s="74" t="s">
        <v>23</v>
      </c>
      <c r="D219" s="82" t="s">
        <v>16</v>
      </c>
      <c r="E219" s="83" t="s">
        <v>16</v>
      </c>
      <c r="F219" s="64" t="s">
        <v>234</v>
      </c>
      <c r="G219" s="65">
        <v>0</v>
      </c>
      <c r="H219" s="65">
        <v>0</v>
      </c>
      <c r="I219" s="65">
        <v>0</v>
      </c>
      <c r="J219" s="65">
        <v>0</v>
      </c>
      <c r="K219" s="65">
        <v>0</v>
      </c>
      <c r="L219" s="66">
        <v>260</v>
      </c>
      <c r="M219" s="66">
        <f t="shared" si="25"/>
        <v>260</v>
      </c>
      <c r="N219" s="66">
        <v>0</v>
      </c>
      <c r="O219" s="66">
        <f t="shared" si="27"/>
        <v>260</v>
      </c>
      <c r="P219" s="67">
        <v>0</v>
      </c>
      <c r="Q219" s="67">
        <f t="shared" si="26"/>
        <v>260</v>
      </c>
      <c r="R219" s="68">
        <v>0</v>
      </c>
      <c r="S219" s="68">
        <f t="shared" si="28"/>
        <v>260</v>
      </c>
      <c r="T219" s="12"/>
    </row>
    <row r="220" spans="1:20" s="11" customFormat="1" hidden="1" x14ac:dyDescent="0.2">
      <c r="A220" s="165"/>
      <c r="B220" s="51" t="s">
        <v>182</v>
      </c>
      <c r="C220" s="52"/>
      <c r="D220" s="53">
        <v>3419</v>
      </c>
      <c r="E220" s="54">
        <v>5222</v>
      </c>
      <c r="F220" s="71" t="s">
        <v>28</v>
      </c>
      <c r="G220" s="56">
        <v>0</v>
      </c>
      <c r="H220" s="56">
        <v>0</v>
      </c>
      <c r="I220" s="56">
        <v>0</v>
      </c>
      <c r="J220" s="56">
        <v>0</v>
      </c>
      <c r="K220" s="56">
        <v>0</v>
      </c>
      <c r="L220" s="57">
        <v>260</v>
      </c>
      <c r="M220" s="57">
        <f t="shared" si="25"/>
        <v>260</v>
      </c>
      <c r="N220" s="57">
        <v>0</v>
      </c>
      <c r="O220" s="57">
        <f t="shared" si="27"/>
        <v>260</v>
      </c>
      <c r="P220" s="57">
        <v>0</v>
      </c>
      <c r="Q220" s="57">
        <f t="shared" si="26"/>
        <v>260</v>
      </c>
      <c r="R220" s="58">
        <v>0</v>
      </c>
      <c r="S220" s="58">
        <f t="shared" si="28"/>
        <v>260</v>
      </c>
      <c r="T220" s="12"/>
    </row>
    <row r="221" spans="1:20" s="11" customFormat="1" ht="22.5" hidden="1" x14ac:dyDescent="0.2">
      <c r="A221" s="72" t="s">
        <v>15</v>
      </c>
      <c r="B221" s="73" t="s">
        <v>235</v>
      </c>
      <c r="C221" s="74" t="s">
        <v>23</v>
      </c>
      <c r="D221" s="82" t="s">
        <v>16</v>
      </c>
      <c r="E221" s="83" t="s">
        <v>16</v>
      </c>
      <c r="F221" s="64" t="s">
        <v>236</v>
      </c>
      <c r="G221" s="65">
        <v>0</v>
      </c>
      <c r="H221" s="65">
        <v>0</v>
      </c>
      <c r="I221" s="65">
        <v>0</v>
      </c>
      <c r="J221" s="65">
        <v>0</v>
      </c>
      <c r="K221" s="65">
        <v>0</v>
      </c>
      <c r="L221" s="66">
        <v>15</v>
      </c>
      <c r="M221" s="66">
        <f t="shared" si="25"/>
        <v>15</v>
      </c>
      <c r="N221" s="66">
        <v>0</v>
      </c>
      <c r="O221" s="66">
        <f t="shared" si="27"/>
        <v>15</v>
      </c>
      <c r="P221" s="67">
        <v>0</v>
      </c>
      <c r="Q221" s="67">
        <f t="shared" si="26"/>
        <v>15</v>
      </c>
      <c r="R221" s="68">
        <v>0</v>
      </c>
      <c r="S221" s="68">
        <f t="shared" si="28"/>
        <v>15</v>
      </c>
      <c r="T221" s="12"/>
    </row>
    <row r="222" spans="1:20" s="11" customFormat="1" hidden="1" x14ac:dyDescent="0.2">
      <c r="A222" s="50"/>
      <c r="B222" s="51" t="s">
        <v>182</v>
      </c>
      <c r="C222" s="52"/>
      <c r="D222" s="53">
        <v>3419</v>
      </c>
      <c r="E222" s="54">
        <v>5222</v>
      </c>
      <c r="F222" s="71" t="s">
        <v>28</v>
      </c>
      <c r="G222" s="56">
        <v>0</v>
      </c>
      <c r="H222" s="56">
        <v>0</v>
      </c>
      <c r="I222" s="56">
        <v>0</v>
      </c>
      <c r="J222" s="56">
        <v>0</v>
      </c>
      <c r="K222" s="56">
        <v>0</v>
      </c>
      <c r="L222" s="57">
        <v>15</v>
      </c>
      <c r="M222" s="57">
        <f t="shared" si="25"/>
        <v>15</v>
      </c>
      <c r="N222" s="57">
        <v>0</v>
      </c>
      <c r="O222" s="57">
        <f t="shared" si="27"/>
        <v>15</v>
      </c>
      <c r="P222" s="57">
        <v>0</v>
      </c>
      <c r="Q222" s="57">
        <f t="shared" si="26"/>
        <v>15</v>
      </c>
      <c r="R222" s="58">
        <v>0</v>
      </c>
      <c r="S222" s="58">
        <f t="shared" si="28"/>
        <v>15</v>
      </c>
      <c r="T222" s="12"/>
    </row>
    <row r="223" spans="1:20" s="11" customFormat="1" ht="33.75" hidden="1" x14ac:dyDescent="0.2">
      <c r="A223" s="72" t="s">
        <v>15</v>
      </c>
      <c r="B223" s="73" t="s">
        <v>237</v>
      </c>
      <c r="C223" s="74" t="s">
        <v>23</v>
      </c>
      <c r="D223" s="82" t="s">
        <v>16</v>
      </c>
      <c r="E223" s="83" t="s">
        <v>16</v>
      </c>
      <c r="F223" s="64" t="s">
        <v>238</v>
      </c>
      <c r="G223" s="65">
        <v>0</v>
      </c>
      <c r="H223" s="65">
        <v>0</v>
      </c>
      <c r="I223" s="65">
        <v>0</v>
      </c>
      <c r="J223" s="65">
        <v>0</v>
      </c>
      <c r="K223" s="65">
        <v>0</v>
      </c>
      <c r="L223" s="66">
        <v>20</v>
      </c>
      <c r="M223" s="66">
        <f t="shared" si="25"/>
        <v>20</v>
      </c>
      <c r="N223" s="66">
        <v>0</v>
      </c>
      <c r="O223" s="66">
        <f t="shared" si="27"/>
        <v>20</v>
      </c>
      <c r="P223" s="67">
        <v>0</v>
      </c>
      <c r="Q223" s="67">
        <f t="shared" si="26"/>
        <v>20</v>
      </c>
      <c r="R223" s="68">
        <v>0</v>
      </c>
      <c r="S223" s="68">
        <f t="shared" si="28"/>
        <v>20</v>
      </c>
      <c r="T223" s="12"/>
    </row>
    <row r="224" spans="1:20" s="11" customFormat="1" hidden="1" x14ac:dyDescent="0.2">
      <c r="A224" s="50"/>
      <c r="B224" s="51" t="s">
        <v>182</v>
      </c>
      <c r="C224" s="52"/>
      <c r="D224" s="53">
        <v>3419</v>
      </c>
      <c r="E224" s="54">
        <v>5222</v>
      </c>
      <c r="F224" s="71" t="s">
        <v>28</v>
      </c>
      <c r="G224" s="56">
        <v>0</v>
      </c>
      <c r="H224" s="56">
        <v>0</v>
      </c>
      <c r="I224" s="56">
        <v>0</v>
      </c>
      <c r="J224" s="56">
        <v>0</v>
      </c>
      <c r="K224" s="56">
        <v>0</v>
      </c>
      <c r="L224" s="57">
        <v>20</v>
      </c>
      <c r="M224" s="57">
        <f t="shared" si="25"/>
        <v>20</v>
      </c>
      <c r="N224" s="57">
        <v>0</v>
      </c>
      <c r="O224" s="57">
        <f t="shared" si="27"/>
        <v>20</v>
      </c>
      <c r="P224" s="57">
        <v>0</v>
      </c>
      <c r="Q224" s="57">
        <f t="shared" si="26"/>
        <v>20</v>
      </c>
      <c r="R224" s="58">
        <v>0</v>
      </c>
      <c r="S224" s="58">
        <f t="shared" si="28"/>
        <v>20</v>
      </c>
      <c r="T224" s="12"/>
    </row>
    <row r="225" spans="1:20" s="11" customFormat="1" ht="22.5" hidden="1" x14ac:dyDescent="0.2">
      <c r="A225" s="72" t="s">
        <v>15</v>
      </c>
      <c r="B225" s="73" t="s">
        <v>239</v>
      </c>
      <c r="C225" s="74" t="s">
        <v>23</v>
      </c>
      <c r="D225" s="82" t="s">
        <v>16</v>
      </c>
      <c r="E225" s="83" t="s">
        <v>16</v>
      </c>
      <c r="F225" s="64" t="s">
        <v>240</v>
      </c>
      <c r="G225" s="65">
        <v>0</v>
      </c>
      <c r="H225" s="65">
        <v>0</v>
      </c>
      <c r="I225" s="65">
        <v>0</v>
      </c>
      <c r="J225" s="65">
        <v>0</v>
      </c>
      <c r="K225" s="65">
        <v>0</v>
      </c>
      <c r="L225" s="66">
        <v>20</v>
      </c>
      <c r="M225" s="66">
        <f t="shared" si="25"/>
        <v>20</v>
      </c>
      <c r="N225" s="66">
        <v>0</v>
      </c>
      <c r="O225" s="66">
        <f t="shared" si="27"/>
        <v>20</v>
      </c>
      <c r="P225" s="67">
        <v>0</v>
      </c>
      <c r="Q225" s="67">
        <f t="shared" si="26"/>
        <v>20</v>
      </c>
      <c r="R225" s="68">
        <v>0</v>
      </c>
      <c r="S225" s="68">
        <f t="shared" si="28"/>
        <v>20</v>
      </c>
      <c r="T225" s="12"/>
    </row>
    <row r="226" spans="1:20" s="11" customFormat="1" hidden="1" x14ac:dyDescent="0.2">
      <c r="A226" s="50"/>
      <c r="B226" s="51" t="s">
        <v>182</v>
      </c>
      <c r="C226" s="52"/>
      <c r="D226" s="53">
        <v>3419</v>
      </c>
      <c r="E226" s="54">
        <v>5222</v>
      </c>
      <c r="F226" s="71" t="s">
        <v>28</v>
      </c>
      <c r="G226" s="56">
        <v>0</v>
      </c>
      <c r="H226" s="56">
        <v>0</v>
      </c>
      <c r="I226" s="56">
        <v>0</v>
      </c>
      <c r="J226" s="56">
        <v>0</v>
      </c>
      <c r="K226" s="56">
        <v>0</v>
      </c>
      <c r="L226" s="57">
        <v>20</v>
      </c>
      <c r="M226" s="57">
        <f t="shared" si="25"/>
        <v>20</v>
      </c>
      <c r="N226" s="57">
        <v>0</v>
      </c>
      <c r="O226" s="57">
        <f t="shared" si="27"/>
        <v>20</v>
      </c>
      <c r="P226" s="57">
        <v>0</v>
      </c>
      <c r="Q226" s="57">
        <f t="shared" ref="Q226:Q246" si="29">+O226+P226</f>
        <v>20</v>
      </c>
      <c r="R226" s="58">
        <v>0</v>
      </c>
      <c r="S226" s="58">
        <f t="shared" si="28"/>
        <v>20</v>
      </c>
      <c r="T226" s="12"/>
    </row>
    <row r="227" spans="1:20" s="11" customFormat="1" ht="22.5" hidden="1" x14ac:dyDescent="0.2">
      <c r="A227" s="72" t="s">
        <v>15</v>
      </c>
      <c r="B227" s="73" t="s">
        <v>241</v>
      </c>
      <c r="C227" s="74" t="s">
        <v>23</v>
      </c>
      <c r="D227" s="82" t="s">
        <v>16</v>
      </c>
      <c r="E227" s="83" t="s">
        <v>16</v>
      </c>
      <c r="F227" s="64" t="s">
        <v>242</v>
      </c>
      <c r="G227" s="65">
        <v>0</v>
      </c>
      <c r="H227" s="65">
        <v>0</v>
      </c>
      <c r="I227" s="65">
        <v>0</v>
      </c>
      <c r="J227" s="65">
        <v>0</v>
      </c>
      <c r="K227" s="65">
        <v>0</v>
      </c>
      <c r="L227" s="66">
        <v>15</v>
      </c>
      <c r="M227" s="66">
        <f t="shared" si="25"/>
        <v>15</v>
      </c>
      <c r="N227" s="66">
        <v>0</v>
      </c>
      <c r="O227" s="66">
        <f t="shared" si="27"/>
        <v>15</v>
      </c>
      <c r="P227" s="67">
        <v>0</v>
      </c>
      <c r="Q227" s="67">
        <f t="shared" si="29"/>
        <v>15</v>
      </c>
      <c r="R227" s="68">
        <v>0</v>
      </c>
      <c r="S227" s="68">
        <f t="shared" si="28"/>
        <v>15</v>
      </c>
      <c r="T227" s="12"/>
    </row>
    <row r="228" spans="1:20" s="11" customFormat="1" hidden="1" x14ac:dyDescent="0.2">
      <c r="A228" s="50"/>
      <c r="B228" s="51" t="s">
        <v>182</v>
      </c>
      <c r="C228" s="52"/>
      <c r="D228" s="53">
        <v>3419</v>
      </c>
      <c r="E228" s="54">
        <v>5222</v>
      </c>
      <c r="F228" s="71" t="s">
        <v>28</v>
      </c>
      <c r="G228" s="56">
        <v>0</v>
      </c>
      <c r="H228" s="56">
        <v>0</v>
      </c>
      <c r="I228" s="56">
        <v>0</v>
      </c>
      <c r="J228" s="56">
        <v>0</v>
      </c>
      <c r="K228" s="56">
        <v>0</v>
      </c>
      <c r="L228" s="57">
        <v>15</v>
      </c>
      <c r="M228" s="57">
        <f t="shared" si="25"/>
        <v>15</v>
      </c>
      <c r="N228" s="57">
        <v>0</v>
      </c>
      <c r="O228" s="57">
        <f t="shared" si="27"/>
        <v>15</v>
      </c>
      <c r="P228" s="57">
        <v>0</v>
      </c>
      <c r="Q228" s="57">
        <f t="shared" si="29"/>
        <v>15</v>
      </c>
      <c r="R228" s="58">
        <v>0</v>
      </c>
      <c r="S228" s="58">
        <f t="shared" si="28"/>
        <v>15</v>
      </c>
      <c r="T228" s="12"/>
    </row>
    <row r="229" spans="1:20" s="11" customFormat="1" ht="22.5" hidden="1" x14ac:dyDescent="0.2">
      <c r="A229" s="72" t="s">
        <v>15</v>
      </c>
      <c r="B229" s="73" t="s">
        <v>243</v>
      </c>
      <c r="C229" s="74" t="s">
        <v>23</v>
      </c>
      <c r="D229" s="82" t="s">
        <v>16</v>
      </c>
      <c r="E229" s="83" t="s">
        <v>16</v>
      </c>
      <c r="F229" s="64" t="s">
        <v>244</v>
      </c>
      <c r="G229" s="65">
        <v>0</v>
      </c>
      <c r="H229" s="65">
        <v>0</v>
      </c>
      <c r="I229" s="65">
        <v>0</v>
      </c>
      <c r="J229" s="65">
        <v>0</v>
      </c>
      <c r="K229" s="65">
        <v>0</v>
      </c>
      <c r="L229" s="66">
        <v>30</v>
      </c>
      <c r="M229" s="66">
        <f t="shared" si="25"/>
        <v>30</v>
      </c>
      <c r="N229" s="66">
        <v>0</v>
      </c>
      <c r="O229" s="66">
        <f t="shared" si="27"/>
        <v>30</v>
      </c>
      <c r="P229" s="67">
        <v>0</v>
      </c>
      <c r="Q229" s="67">
        <f t="shared" si="29"/>
        <v>30</v>
      </c>
      <c r="R229" s="68">
        <v>0</v>
      </c>
      <c r="S229" s="68">
        <f t="shared" si="28"/>
        <v>30</v>
      </c>
      <c r="T229" s="12"/>
    </row>
    <row r="230" spans="1:20" s="11" customFormat="1" hidden="1" x14ac:dyDescent="0.2">
      <c r="A230" s="50"/>
      <c r="B230" s="51" t="s">
        <v>182</v>
      </c>
      <c r="C230" s="52"/>
      <c r="D230" s="53">
        <v>3419</v>
      </c>
      <c r="E230" s="54">
        <v>5222</v>
      </c>
      <c r="F230" s="71" t="s">
        <v>28</v>
      </c>
      <c r="G230" s="56">
        <v>0</v>
      </c>
      <c r="H230" s="56">
        <v>0</v>
      </c>
      <c r="I230" s="56">
        <v>0</v>
      </c>
      <c r="J230" s="56">
        <v>0</v>
      </c>
      <c r="K230" s="56">
        <v>0</v>
      </c>
      <c r="L230" s="57">
        <v>30</v>
      </c>
      <c r="M230" s="57">
        <f t="shared" si="25"/>
        <v>30</v>
      </c>
      <c r="N230" s="57">
        <v>0</v>
      </c>
      <c r="O230" s="57">
        <f t="shared" si="27"/>
        <v>30</v>
      </c>
      <c r="P230" s="57">
        <v>0</v>
      </c>
      <c r="Q230" s="57">
        <f t="shared" si="29"/>
        <v>30</v>
      </c>
      <c r="R230" s="58">
        <v>0</v>
      </c>
      <c r="S230" s="58">
        <f t="shared" si="28"/>
        <v>30</v>
      </c>
      <c r="T230" s="12"/>
    </row>
    <row r="231" spans="1:20" s="11" customFormat="1" hidden="1" x14ac:dyDescent="0.2">
      <c r="A231" s="72" t="s">
        <v>15</v>
      </c>
      <c r="B231" s="73" t="s">
        <v>245</v>
      </c>
      <c r="C231" s="74" t="s">
        <v>23</v>
      </c>
      <c r="D231" s="82" t="s">
        <v>16</v>
      </c>
      <c r="E231" s="83" t="s">
        <v>16</v>
      </c>
      <c r="F231" s="64" t="s">
        <v>246</v>
      </c>
      <c r="G231" s="65">
        <v>0</v>
      </c>
      <c r="H231" s="65">
        <v>0</v>
      </c>
      <c r="I231" s="65">
        <v>0</v>
      </c>
      <c r="J231" s="65">
        <v>0</v>
      </c>
      <c r="K231" s="65">
        <v>0</v>
      </c>
      <c r="L231" s="66">
        <v>20</v>
      </c>
      <c r="M231" s="66">
        <f t="shared" si="25"/>
        <v>20</v>
      </c>
      <c r="N231" s="66">
        <v>0</v>
      </c>
      <c r="O231" s="66">
        <f t="shared" si="27"/>
        <v>20</v>
      </c>
      <c r="P231" s="67">
        <v>0</v>
      </c>
      <c r="Q231" s="67">
        <f t="shared" si="29"/>
        <v>20</v>
      </c>
      <c r="R231" s="68">
        <v>0</v>
      </c>
      <c r="S231" s="68">
        <f t="shared" si="28"/>
        <v>20</v>
      </c>
      <c r="T231" s="12"/>
    </row>
    <row r="232" spans="1:20" s="11" customFormat="1" hidden="1" x14ac:dyDescent="0.2">
      <c r="A232" s="50"/>
      <c r="B232" s="51" t="s">
        <v>182</v>
      </c>
      <c r="C232" s="52"/>
      <c r="D232" s="53">
        <v>3419</v>
      </c>
      <c r="E232" s="54">
        <v>5222</v>
      </c>
      <c r="F232" s="71" t="s">
        <v>28</v>
      </c>
      <c r="G232" s="56">
        <v>0</v>
      </c>
      <c r="H232" s="56">
        <v>0</v>
      </c>
      <c r="I232" s="56">
        <v>0</v>
      </c>
      <c r="J232" s="56">
        <v>0</v>
      </c>
      <c r="K232" s="56">
        <v>0</v>
      </c>
      <c r="L232" s="57">
        <v>20</v>
      </c>
      <c r="M232" s="57">
        <f t="shared" si="25"/>
        <v>20</v>
      </c>
      <c r="N232" s="57">
        <v>0</v>
      </c>
      <c r="O232" s="57">
        <f t="shared" si="27"/>
        <v>20</v>
      </c>
      <c r="P232" s="57">
        <v>0</v>
      </c>
      <c r="Q232" s="57">
        <f t="shared" si="29"/>
        <v>20</v>
      </c>
      <c r="R232" s="58">
        <v>0</v>
      </c>
      <c r="S232" s="58">
        <f t="shared" si="28"/>
        <v>20</v>
      </c>
      <c r="T232" s="12"/>
    </row>
    <row r="233" spans="1:20" s="11" customFormat="1" ht="22.5" hidden="1" x14ac:dyDescent="0.2">
      <c r="A233" s="72" t="s">
        <v>15</v>
      </c>
      <c r="B233" s="73" t="s">
        <v>247</v>
      </c>
      <c r="C233" s="74" t="s">
        <v>23</v>
      </c>
      <c r="D233" s="82" t="s">
        <v>16</v>
      </c>
      <c r="E233" s="83" t="s">
        <v>16</v>
      </c>
      <c r="F233" s="64" t="s">
        <v>248</v>
      </c>
      <c r="G233" s="65">
        <v>0</v>
      </c>
      <c r="H233" s="65">
        <v>0</v>
      </c>
      <c r="I233" s="65">
        <v>0</v>
      </c>
      <c r="J233" s="65">
        <v>0</v>
      </c>
      <c r="K233" s="65">
        <v>0</v>
      </c>
      <c r="L233" s="66">
        <v>20</v>
      </c>
      <c r="M233" s="66">
        <f t="shared" si="25"/>
        <v>20</v>
      </c>
      <c r="N233" s="66">
        <v>0</v>
      </c>
      <c r="O233" s="66">
        <f t="shared" si="27"/>
        <v>20</v>
      </c>
      <c r="P233" s="67">
        <v>0</v>
      </c>
      <c r="Q233" s="67">
        <f t="shared" si="29"/>
        <v>20</v>
      </c>
      <c r="R233" s="68">
        <v>0</v>
      </c>
      <c r="S233" s="68">
        <f t="shared" si="28"/>
        <v>20</v>
      </c>
      <c r="T233" s="12"/>
    </row>
    <row r="234" spans="1:20" s="11" customFormat="1" hidden="1" x14ac:dyDescent="0.2">
      <c r="A234" s="50"/>
      <c r="B234" s="51" t="s">
        <v>182</v>
      </c>
      <c r="C234" s="52"/>
      <c r="D234" s="53">
        <v>3419</v>
      </c>
      <c r="E234" s="54">
        <v>5222</v>
      </c>
      <c r="F234" s="71" t="s">
        <v>28</v>
      </c>
      <c r="G234" s="56">
        <v>0</v>
      </c>
      <c r="H234" s="56">
        <v>0</v>
      </c>
      <c r="I234" s="56">
        <v>0</v>
      </c>
      <c r="J234" s="56">
        <v>0</v>
      </c>
      <c r="K234" s="56">
        <v>0</v>
      </c>
      <c r="L234" s="57">
        <v>20</v>
      </c>
      <c r="M234" s="57">
        <f t="shared" si="25"/>
        <v>20</v>
      </c>
      <c r="N234" s="57">
        <v>0</v>
      </c>
      <c r="O234" s="57">
        <f t="shared" si="27"/>
        <v>20</v>
      </c>
      <c r="P234" s="57">
        <v>0</v>
      </c>
      <c r="Q234" s="57">
        <f t="shared" si="29"/>
        <v>20</v>
      </c>
      <c r="R234" s="58">
        <v>0</v>
      </c>
      <c r="S234" s="58">
        <f t="shared" si="28"/>
        <v>20</v>
      </c>
      <c r="T234" s="12"/>
    </row>
    <row r="235" spans="1:20" s="11" customFormat="1" ht="22.5" hidden="1" x14ac:dyDescent="0.2">
      <c r="A235" s="72" t="s">
        <v>15</v>
      </c>
      <c r="B235" s="73" t="s">
        <v>249</v>
      </c>
      <c r="C235" s="74" t="s">
        <v>23</v>
      </c>
      <c r="D235" s="82" t="s">
        <v>16</v>
      </c>
      <c r="E235" s="83" t="s">
        <v>16</v>
      </c>
      <c r="F235" s="64" t="s">
        <v>250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6">
        <v>20</v>
      </c>
      <c r="M235" s="66">
        <f t="shared" si="25"/>
        <v>20</v>
      </c>
      <c r="N235" s="66">
        <v>0</v>
      </c>
      <c r="O235" s="66">
        <f t="shared" si="27"/>
        <v>20</v>
      </c>
      <c r="P235" s="67">
        <v>0</v>
      </c>
      <c r="Q235" s="67">
        <f t="shared" si="29"/>
        <v>20</v>
      </c>
      <c r="R235" s="68">
        <v>0</v>
      </c>
      <c r="S235" s="68">
        <f t="shared" si="28"/>
        <v>20</v>
      </c>
      <c r="T235" s="12"/>
    </row>
    <row r="236" spans="1:20" s="11" customFormat="1" hidden="1" x14ac:dyDescent="0.2">
      <c r="A236" s="50"/>
      <c r="B236" s="51" t="s">
        <v>182</v>
      </c>
      <c r="C236" s="52"/>
      <c r="D236" s="53">
        <v>3419</v>
      </c>
      <c r="E236" s="54">
        <v>5222</v>
      </c>
      <c r="F236" s="71" t="s">
        <v>28</v>
      </c>
      <c r="G236" s="56">
        <v>0</v>
      </c>
      <c r="H236" s="56">
        <v>0</v>
      </c>
      <c r="I236" s="56">
        <v>0</v>
      </c>
      <c r="J236" s="56">
        <v>0</v>
      </c>
      <c r="K236" s="56">
        <v>0</v>
      </c>
      <c r="L236" s="57">
        <v>20</v>
      </c>
      <c r="M236" s="57">
        <f t="shared" si="25"/>
        <v>20</v>
      </c>
      <c r="N236" s="57">
        <v>0</v>
      </c>
      <c r="O236" s="57">
        <f t="shared" si="27"/>
        <v>20</v>
      </c>
      <c r="P236" s="57">
        <v>0</v>
      </c>
      <c r="Q236" s="57">
        <f t="shared" si="29"/>
        <v>20</v>
      </c>
      <c r="R236" s="58">
        <v>0</v>
      </c>
      <c r="S236" s="58">
        <f t="shared" si="28"/>
        <v>20</v>
      </c>
      <c r="T236" s="12"/>
    </row>
    <row r="237" spans="1:20" ht="22.5" hidden="1" x14ac:dyDescent="0.2">
      <c r="A237" s="166" t="s">
        <v>15</v>
      </c>
      <c r="B237" s="167" t="s">
        <v>251</v>
      </c>
      <c r="C237" s="168" t="s">
        <v>23</v>
      </c>
      <c r="D237" s="169" t="s">
        <v>16</v>
      </c>
      <c r="E237" s="169" t="s">
        <v>16</v>
      </c>
      <c r="F237" s="170" t="s">
        <v>252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6">
        <v>13.726000000000001</v>
      </c>
      <c r="M237" s="66">
        <f t="shared" ref="M237:M238" si="30">K237+L237</f>
        <v>13.726000000000001</v>
      </c>
      <c r="N237" s="66">
        <v>0</v>
      </c>
      <c r="O237" s="66">
        <f t="shared" si="27"/>
        <v>13.726000000000001</v>
      </c>
      <c r="P237" s="67">
        <v>0</v>
      </c>
      <c r="Q237" s="67">
        <f t="shared" si="29"/>
        <v>13.726000000000001</v>
      </c>
      <c r="R237" s="68">
        <v>0</v>
      </c>
      <c r="S237" s="68">
        <f t="shared" si="28"/>
        <v>13.726000000000001</v>
      </c>
    </row>
    <row r="238" spans="1:20" hidden="1" x14ac:dyDescent="0.2">
      <c r="A238" s="171"/>
      <c r="B238" s="172"/>
      <c r="C238" s="173"/>
      <c r="D238" s="174" t="s">
        <v>253</v>
      </c>
      <c r="E238" s="174" t="s">
        <v>254</v>
      </c>
      <c r="F238" s="175" t="s">
        <v>28</v>
      </c>
      <c r="G238" s="116">
        <v>0</v>
      </c>
      <c r="H238" s="116">
        <v>0</v>
      </c>
      <c r="I238" s="116">
        <v>0</v>
      </c>
      <c r="J238" s="116">
        <v>0</v>
      </c>
      <c r="K238" s="116">
        <v>0</v>
      </c>
      <c r="L238" s="117">
        <v>13.726000000000001</v>
      </c>
      <c r="M238" s="117">
        <f t="shared" si="30"/>
        <v>13.726000000000001</v>
      </c>
      <c r="N238" s="117">
        <v>0</v>
      </c>
      <c r="O238" s="117">
        <f t="shared" si="27"/>
        <v>13.726000000000001</v>
      </c>
      <c r="P238" s="117">
        <v>0</v>
      </c>
      <c r="Q238" s="117">
        <f t="shared" si="29"/>
        <v>13.726000000000001</v>
      </c>
      <c r="R238" s="58">
        <v>0</v>
      </c>
      <c r="S238" s="58">
        <f t="shared" si="28"/>
        <v>13.726000000000001</v>
      </c>
    </row>
    <row r="239" spans="1:20" hidden="1" x14ac:dyDescent="0.2">
      <c r="A239" s="176" t="s">
        <v>15</v>
      </c>
      <c r="B239" s="73" t="s">
        <v>255</v>
      </c>
      <c r="C239" s="74" t="s">
        <v>23</v>
      </c>
      <c r="D239" s="177" t="s">
        <v>16</v>
      </c>
      <c r="E239" s="178" t="s">
        <v>16</v>
      </c>
      <c r="F239" s="179" t="s">
        <v>256</v>
      </c>
      <c r="G239" s="66">
        <v>0</v>
      </c>
      <c r="H239" s="57"/>
      <c r="I239" s="57"/>
      <c r="J239" s="57"/>
      <c r="K239" s="57"/>
      <c r="L239" s="57"/>
      <c r="M239" s="66">
        <v>0</v>
      </c>
      <c r="N239" s="66">
        <v>0</v>
      </c>
      <c r="O239" s="66">
        <v>0</v>
      </c>
      <c r="P239" s="66">
        <f>SUM(P240:P243)</f>
        <v>17000</v>
      </c>
      <c r="Q239" s="67">
        <f t="shared" si="29"/>
        <v>17000</v>
      </c>
      <c r="R239" s="68">
        <v>0</v>
      </c>
      <c r="S239" s="68">
        <f t="shared" si="28"/>
        <v>17000</v>
      </c>
    </row>
    <row r="240" spans="1:20" hidden="1" x14ac:dyDescent="0.2">
      <c r="A240" s="176"/>
      <c r="B240" s="73"/>
      <c r="C240" s="74"/>
      <c r="D240" s="180">
        <v>3419</v>
      </c>
      <c r="E240" s="181">
        <v>5222</v>
      </c>
      <c r="F240" s="175" t="s">
        <v>28</v>
      </c>
      <c r="G240" s="57">
        <v>0</v>
      </c>
      <c r="H240" s="57"/>
      <c r="I240" s="57"/>
      <c r="J240" s="57"/>
      <c r="K240" s="57"/>
      <c r="L240" s="57"/>
      <c r="M240" s="57">
        <v>0</v>
      </c>
      <c r="N240" s="57">
        <v>0</v>
      </c>
      <c r="O240" s="57">
        <v>0</v>
      </c>
      <c r="P240" s="57">
        <v>6000</v>
      </c>
      <c r="Q240" s="57">
        <f t="shared" si="29"/>
        <v>6000</v>
      </c>
      <c r="R240" s="58">
        <v>0</v>
      </c>
      <c r="S240" s="58">
        <f t="shared" si="28"/>
        <v>6000</v>
      </c>
    </row>
    <row r="241" spans="1:20" hidden="1" x14ac:dyDescent="0.2">
      <c r="A241" s="176"/>
      <c r="B241" s="73"/>
      <c r="C241" s="74"/>
      <c r="D241" s="180">
        <v>3419</v>
      </c>
      <c r="E241" s="181">
        <v>5213</v>
      </c>
      <c r="F241" s="182" t="s">
        <v>179</v>
      </c>
      <c r="G241" s="57">
        <v>0</v>
      </c>
      <c r="H241" s="57"/>
      <c r="I241" s="57"/>
      <c r="J241" s="57"/>
      <c r="K241" s="57"/>
      <c r="L241" s="57"/>
      <c r="M241" s="57">
        <v>0</v>
      </c>
      <c r="N241" s="57">
        <v>0</v>
      </c>
      <c r="O241" s="57">
        <v>0</v>
      </c>
      <c r="P241" s="57">
        <v>6000</v>
      </c>
      <c r="Q241" s="57">
        <f t="shared" si="29"/>
        <v>6000</v>
      </c>
      <c r="R241" s="58">
        <v>0</v>
      </c>
      <c r="S241" s="58">
        <f t="shared" si="28"/>
        <v>6000</v>
      </c>
    </row>
    <row r="242" spans="1:20" hidden="1" x14ac:dyDescent="0.2">
      <c r="A242" s="176"/>
      <c r="B242" s="73"/>
      <c r="C242" s="74"/>
      <c r="D242" s="180">
        <v>3419</v>
      </c>
      <c r="E242" s="181">
        <v>6322</v>
      </c>
      <c r="F242" s="182" t="s">
        <v>257</v>
      </c>
      <c r="G242" s="57">
        <v>0</v>
      </c>
      <c r="H242" s="57"/>
      <c r="I242" s="57"/>
      <c r="J242" s="57"/>
      <c r="K242" s="57"/>
      <c r="L242" s="57"/>
      <c r="M242" s="57">
        <v>0</v>
      </c>
      <c r="N242" s="57">
        <v>0</v>
      </c>
      <c r="O242" s="57">
        <v>0</v>
      </c>
      <c r="P242" s="57">
        <v>2500</v>
      </c>
      <c r="Q242" s="57">
        <f t="shared" si="29"/>
        <v>2500</v>
      </c>
      <c r="R242" s="58">
        <v>0</v>
      </c>
      <c r="S242" s="58">
        <f t="shared" si="28"/>
        <v>2500</v>
      </c>
    </row>
    <row r="243" spans="1:20" hidden="1" x14ac:dyDescent="0.2">
      <c r="A243" s="176"/>
      <c r="B243" s="73"/>
      <c r="C243" s="74"/>
      <c r="D243" s="180">
        <v>3419</v>
      </c>
      <c r="E243" s="181">
        <v>6313</v>
      </c>
      <c r="F243" s="182" t="s">
        <v>258</v>
      </c>
      <c r="G243" s="57">
        <v>0</v>
      </c>
      <c r="H243" s="57"/>
      <c r="I243" s="57"/>
      <c r="J243" s="57"/>
      <c r="K243" s="57"/>
      <c r="L243" s="57"/>
      <c r="M243" s="57">
        <v>0</v>
      </c>
      <c r="N243" s="57">
        <v>0</v>
      </c>
      <c r="O243" s="57">
        <v>0</v>
      </c>
      <c r="P243" s="57">
        <v>2500</v>
      </c>
      <c r="Q243" s="57">
        <f t="shared" si="29"/>
        <v>2500</v>
      </c>
      <c r="R243" s="58">
        <v>0</v>
      </c>
      <c r="S243" s="58">
        <f t="shared" si="28"/>
        <v>2500</v>
      </c>
    </row>
    <row r="244" spans="1:20" hidden="1" x14ac:dyDescent="0.2">
      <c r="A244" s="176" t="s">
        <v>15</v>
      </c>
      <c r="B244" s="73" t="s">
        <v>259</v>
      </c>
      <c r="C244" s="74" t="s">
        <v>23</v>
      </c>
      <c r="D244" s="177" t="s">
        <v>16</v>
      </c>
      <c r="E244" s="178" t="s">
        <v>16</v>
      </c>
      <c r="F244" s="179" t="s">
        <v>260</v>
      </c>
      <c r="G244" s="66">
        <v>0</v>
      </c>
      <c r="H244" s="57"/>
      <c r="I244" s="57"/>
      <c r="J244" s="57"/>
      <c r="K244" s="57"/>
      <c r="L244" s="57"/>
      <c r="M244" s="66">
        <v>0</v>
      </c>
      <c r="N244" s="66">
        <v>0</v>
      </c>
      <c r="O244" s="66">
        <v>0</v>
      </c>
      <c r="P244" s="66">
        <f>SUM(P245:P246)</f>
        <v>5000</v>
      </c>
      <c r="Q244" s="67">
        <f t="shared" si="29"/>
        <v>5000</v>
      </c>
      <c r="R244" s="68">
        <v>0</v>
      </c>
      <c r="S244" s="68">
        <f t="shared" si="28"/>
        <v>5000</v>
      </c>
    </row>
    <row r="245" spans="1:20" hidden="1" x14ac:dyDescent="0.2">
      <c r="A245" s="176"/>
      <c r="B245" s="73"/>
      <c r="C245" s="74"/>
      <c r="D245" s="180">
        <v>3419</v>
      </c>
      <c r="E245" s="181">
        <v>6322</v>
      </c>
      <c r="F245" s="182" t="s">
        <v>257</v>
      </c>
      <c r="G245" s="57">
        <v>0</v>
      </c>
      <c r="H245" s="57"/>
      <c r="I245" s="57"/>
      <c r="J245" s="57"/>
      <c r="K245" s="57"/>
      <c r="L245" s="57"/>
      <c r="M245" s="57">
        <v>0</v>
      </c>
      <c r="N245" s="57">
        <v>0</v>
      </c>
      <c r="O245" s="57">
        <v>0</v>
      </c>
      <c r="P245" s="57">
        <v>2000</v>
      </c>
      <c r="Q245" s="57">
        <f t="shared" si="29"/>
        <v>2000</v>
      </c>
      <c r="R245" s="58">
        <v>0</v>
      </c>
      <c r="S245" s="58">
        <f t="shared" si="28"/>
        <v>2000</v>
      </c>
      <c r="T245" s="1"/>
    </row>
    <row r="246" spans="1:20" ht="13.5" hidden="1" thickBot="1" x14ac:dyDescent="0.25">
      <c r="A246" s="183"/>
      <c r="B246" s="184"/>
      <c r="C246" s="185"/>
      <c r="D246" s="186">
        <v>3419</v>
      </c>
      <c r="E246" s="187">
        <v>6341</v>
      </c>
      <c r="F246" s="188" t="s">
        <v>110</v>
      </c>
      <c r="G246" s="39">
        <v>0</v>
      </c>
      <c r="H246" s="39"/>
      <c r="I246" s="39"/>
      <c r="J246" s="39"/>
      <c r="K246" s="39"/>
      <c r="L246" s="39"/>
      <c r="M246" s="39">
        <v>0</v>
      </c>
      <c r="N246" s="39">
        <v>0</v>
      </c>
      <c r="O246" s="39">
        <v>0</v>
      </c>
      <c r="P246" s="39">
        <v>3000</v>
      </c>
      <c r="Q246" s="39">
        <f t="shared" si="29"/>
        <v>3000</v>
      </c>
      <c r="R246" s="148">
        <v>0</v>
      </c>
      <c r="S246" s="148">
        <f t="shared" si="28"/>
        <v>3000</v>
      </c>
      <c r="T246" s="1"/>
    </row>
    <row r="247" spans="1:20" hidden="1" x14ac:dyDescent="0.2">
      <c r="F247" s="189"/>
      <c r="T247" s="1"/>
    </row>
  </sheetData>
  <mergeCells count="13">
    <mergeCell ref="B90:C90"/>
    <mergeCell ref="B9:C9"/>
    <mergeCell ref="B10:C10"/>
    <mergeCell ref="B11:C11"/>
    <mergeCell ref="B12:C12"/>
    <mergeCell ref="B52:C52"/>
    <mergeCell ref="B89:C89"/>
    <mergeCell ref="B8:C8"/>
    <mergeCell ref="G1:I1"/>
    <mergeCell ref="K1:M1"/>
    <mergeCell ref="Q1:S1"/>
    <mergeCell ref="A2:I2"/>
    <mergeCell ref="A4:I4"/>
  </mergeCells>
  <pageMargins left="0.7" right="0.7" top="0.78740157499999996" bottom="0.78740157499999996" header="0.3" footer="0.3"/>
  <pageSetup paperSize="9" scale="70" orientation="portrait" r:id="rId1"/>
  <colBreaks count="1" manualBreakCount="1">
    <brk id="20" max="8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I12" sqref="I12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5">
      <c r="C1" s="258" t="s">
        <v>262</v>
      </c>
      <c r="D1" s="260"/>
      <c r="E1" s="260"/>
    </row>
    <row r="2" spans="1:10" ht="15.75" thickBot="1" x14ac:dyDescent="0.3">
      <c r="A2" s="274" t="s">
        <v>301</v>
      </c>
      <c r="B2" s="274"/>
      <c r="C2" s="196"/>
      <c r="D2" s="196"/>
      <c r="E2" s="197" t="s">
        <v>302</v>
      </c>
    </row>
    <row r="3" spans="1:10" ht="24.75" thickBot="1" x14ac:dyDescent="0.3">
      <c r="A3" s="198" t="s">
        <v>303</v>
      </c>
      <c r="B3" s="199" t="s">
        <v>304</v>
      </c>
      <c r="C3" s="200" t="s">
        <v>305</v>
      </c>
      <c r="D3" s="200" t="s">
        <v>367</v>
      </c>
      <c r="E3" s="200" t="s">
        <v>306</v>
      </c>
    </row>
    <row r="4" spans="1:10" ht="15" customHeight="1" x14ac:dyDescent="0.25">
      <c r="A4" s="201" t="s">
        <v>307</v>
      </c>
      <c r="B4" s="202" t="s">
        <v>308</v>
      </c>
      <c r="C4" s="203">
        <f>C5+C6+C7</f>
        <v>2755867.99</v>
      </c>
      <c r="D4" s="203">
        <f>D5+D6+D7</f>
        <v>0</v>
      </c>
      <c r="E4" s="204">
        <f t="shared" ref="E4:E26" si="0">C4+D4</f>
        <v>2755867.99</v>
      </c>
    </row>
    <row r="5" spans="1:10" ht="15" customHeight="1" x14ac:dyDescent="0.25">
      <c r="A5" s="205" t="s">
        <v>309</v>
      </c>
      <c r="B5" s="206" t="s">
        <v>310</v>
      </c>
      <c r="C5" s="207">
        <v>2669964.7200000002</v>
      </c>
      <c r="D5" s="208">
        <v>0</v>
      </c>
      <c r="E5" s="209">
        <f t="shared" si="0"/>
        <v>2669964.7200000002</v>
      </c>
      <c r="J5" s="210"/>
    </row>
    <row r="6" spans="1:10" ht="15" customHeight="1" x14ac:dyDescent="0.25">
      <c r="A6" s="205" t="s">
        <v>311</v>
      </c>
      <c r="B6" s="206" t="s">
        <v>312</v>
      </c>
      <c r="C6" s="207">
        <v>85903.26999999999</v>
      </c>
      <c r="D6" s="211">
        <v>0</v>
      </c>
      <c r="E6" s="209">
        <f t="shared" si="0"/>
        <v>85903.26999999999</v>
      </c>
    </row>
    <row r="7" spans="1:10" ht="15" customHeight="1" x14ac:dyDescent="0.25">
      <c r="A7" s="205" t="s">
        <v>313</v>
      </c>
      <c r="B7" s="206" t="s">
        <v>314</v>
      </c>
      <c r="C7" s="207">
        <v>0</v>
      </c>
      <c r="D7" s="207">
        <v>0</v>
      </c>
      <c r="E7" s="209">
        <f t="shared" si="0"/>
        <v>0</v>
      </c>
    </row>
    <row r="8" spans="1:10" ht="15" customHeight="1" x14ac:dyDescent="0.25">
      <c r="A8" s="212" t="s">
        <v>315</v>
      </c>
      <c r="B8" s="206" t="s">
        <v>316</v>
      </c>
      <c r="C8" s="213">
        <f>C9+C15</f>
        <v>4582371.54</v>
      </c>
      <c r="D8" s="213">
        <f>D9+D15</f>
        <v>0</v>
      </c>
      <c r="E8" s="214">
        <f t="shared" si="0"/>
        <v>4582371.54</v>
      </c>
    </row>
    <row r="9" spans="1:10" ht="15" customHeight="1" x14ac:dyDescent="0.25">
      <c r="A9" s="205" t="s">
        <v>317</v>
      </c>
      <c r="B9" s="206" t="s">
        <v>318</v>
      </c>
      <c r="C9" s="207">
        <f>C10+C11+C13+C14+C12</f>
        <v>4578164.66</v>
      </c>
      <c r="D9" s="207">
        <f>D10+D11+D13+D14</f>
        <v>0</v>
      </c>
      <c r="E9" s="215">
        <f t="shared" si="0"/>
        <v>4578164.66</v>
      </c>
    </row>
    <row r="10" spans="1:10" ht="15" customHeight="1" x14ac:dyDescent="0.25">
      <c r="A10" s="205" t="s">
        <v>319</v>
      </c>
      <c r="B10" s="206" t="s">
        <v>320</v>
      </c>
      <c r="C10" s="207">
        <v>67590.7</v>
      </c>
      <c r="D10" s="207">
        <v>0</v>
      </c>
      <c r="E10" s="215">
        <f t="shared" si="0"/>
        <v>67590.7</v>
      </c>
    </row>
    <row r="11" spans="1:10" ht="15" customHeight="1" x14ac:dyDescent="0.25">
      <c r="A11" s="205" t="s">
        <v>321</v>
      </c>
      <c r="B11" s="206" t="s">
        <v>318</v>
      </c>
      <c r="C11" s="207">
        <v>4484440.8899999997</v>
      </c>
      <c r="D11" s="207">
        <v>0</v>
      </c>
      <c r="E11" s="215">
        <f t="shared" si="0"/>
        <v>4484440.8899999997</v>
      </c>
    </row>
    <row r="12" spans="1:10" ht="15" customHeight="1" x14ac:dyDescent="0.25">
      <c r="A12" s="205" t="s">
        <v>322</v>
      </c>
      <c r="B12" s="206">
        <v>4123</v>
      </c>
      <c r="C12" s="207">
        <v>0</v>
      </c>
      <c r="D12" s="207">
        <v>0</v>
      </c>
      <c r="E12" s="215">
        <f>SUM(C12:D12)</f>
        <v>0</v>
      </c>
    </row>
    <row r="13" spans="1:10" ht="15" customHeight="1" x14ac:dyDescent="0.25">
      <c r="A13" s="205" t="s">
        <v>323</v>
      </c>
      <c r="B13" s="206" t="s">
        <v>324</v>
      </c>
      <c r="C13" s="207">
        <v>0</v>
      </c>
      <c r="D13" s="207">
        <v>0</v>
      </c>
      <c r="E13" s="215">
        <f>SUM(C13:D13)</f>
        <v>0</v>
      </c>
    </row>
    <row r="14" spans="1:10" ht="15" customHeight="1" x14ac:dyDescent="0.25">
      <c r="A14" s="205" t="s">
        <v>325</v>
      </c>
      <c r="B14" s="206">
        <v>4121</v>
      </c>
      <c r="C14" s="207">
        <f>31370-5236.93</f>
        <v>26133.07</v>
      </c>
      <c r="D14" s="207">
        <v>0</v>
      </c>
      <c r="E14" s="215">
        <f>SUM(C14:D14)</f>
        <v>26133.07</v>
      </c>
    </row>
    <row r="15" spans="1:10" ht="15" customHeight="1" x14ac:dyDescent="0.25">
      <c r="A15" s="205" t="s">
        <v>326</v>
      </c>
      <c r="B15" s="206" t="s">
        <v>327</v>
      </c>
      <c r="C15" s="207">
        <f>C16+C17+C18+C19</f>
        <v>4206.88</v>
      </c>
      <c r="D15" s="207">
        <f>D16+D18+D19</f>
        <v>0</v>
      </c>
      <c r="E15" s="215">
        <f t="shared" si="0"/>
        <v>4206.88</v>
      </c>
    </row>
    <row r="16" spans="1:10" ht="15" customHeight="1" x14ac:dyDescent="0.25">
      <c r="A16" s="205" t="s">
        <v>328</v>
      </c>
      <c r="B16" s="206" t="s">
        <v>329</v>
      </c>
      <c r="C16" s="207">
        <v>0</v>
      </c>
      <c r="D16" s="207">
        <v>0</v>
      </c>
      <c r="E16" s="215">
        <f t="shared" si="0"/>
        <v>0</v>
      </c>
    </row>
    <row r="17" spans="1:5" ht="15" customHeight="1" x14ac:dyDescent="0.25">
      <c r="A17" s="205" t="s">
        <v>330</v>
      </c>
      <c r="B17" s="206">
        <v>4223</v>
      </c>
      <c r="C17" s="207">
        <v>0</v>
      </c>
      <c r="D17" s="207">
        <v>0</v>
      </c>
      <c r="E17" s="215">
        <f>SUM(C17:D17)</f>
        <v>0</v>
      </c>
    </row>
    <row r="18" spans="1:5" ht="15" customHeight="1" x14ac:dyDescent="0.25">
      <c r="A18" s="205" t="s">
        <v>331</v>
      </c>
      <c r="B18" s="206" t="s">
        <v>332</v>
      </c>
      <c r="C18" s="207">
        <v>0</v>
      </c>
      <c r="D18" s="207">
        <v>0</v>
      </c>
      <c r="E18" s="215">
        <f>SUM(C18:D18)</f>
        <v>0</v>
      </c>
    </row>
    <row r="19" spans="1:5" ht="15" customHeight="1" x14ac:dyDescent="0.25">
      <c r="A19" s="205" t="s">
        <v>333</v>
      </c>
      <c r="B19" s="206">
        <v>4221</v>
      </c>
      <c r="C19" s="207">
        <v>4206.88</v>
      </c>
      <c r="D19" s="207">
        <v>0</v>
      </c>
      <c r="E19" s="215">
        <f>SUM(C19:D19)</f>
        <v>4206.88</v>
      </c>
    </row>
    <row r="20" spans="1:5" ht="15" customHeight="1" x14ac:dyDescent="0.25">
      <c r="A20" s="212" t="s">
        <v>334</v>
      </c>
      <c r="B20" s="216" t="s">
        <v>335</v>
      </c>
      <c r="C20" s="213">
        <f>C4+C8</f>
        <v>7338239.5300000003</v>
      </c>
      <c r="D20" s="213">
        <f>D4+D8</f>
        <v>0</v>
      </c>
      <c r="E20" s="214">
        <f t="shared" si="0"/>
        <v>7338239.5300000003</v>
      </c>
    </row>
    <row r="21" spans="1:5" ht="15" customHeight="1" x14ac:dyDescent="0.25">
      <c r="A21" s="212" t="s">
        <v>336</v>
      </c>
      <c r="B21" s="216" t="s">
        <v>337</v>
      </c>
      <c r="C21" s="213">
        <f>SUM(C22:C25)</f>
        <v>1742695.9900000002</v>
      </c>
      <c r="D21" s="213">
        <f>SUM(D22:D25)</f>
        <v>0</v>
      </c>
      <c r="E21" s="214">
        <f t="shared" si="0"/>
        <v>1742695.9900000002</v>
      </c>
    </row>
    <row r="22" spans="1:5" ht="15" customHeight="1" x14ac:dyDescent="0.25">
      <c r="A22" s="205" t="s">
        <v>338</v>
      </c>
      <c r="B22" s="206" t="s">
        <v>339</v>
      </c>
      <c r="C22" s="207">
        <v>100564.53000000001</v>
      </c>
      <c r="D22" s="207">
        <v>0</v>
      </c>
      <c r="E22" s="215">
        <f t="shared" si="0"/>
        <v>100564.53000000001</v>
      </c>
    </row>
    <row r="23" spans="1:5" ht="15" customHeight="1" x14ac:dyDescent="0.25">
      <c r="A23" s="205" t="s">
        <v>340</v>
      </c>
      <c r="B23" s="206">
        <v>8115</v>
      </c>
      <c r="C23" s="207">
        <v>1739006.4600000002</v>
      </c>
      <c r="D23" s="207">
        <v>0</v>
      </c>
      <c r="E23" s="215">
        <f>SUM(C23:D23)</f>
        <v>1739006.4600000002</v>
      </c>
    </row>
    <row r="24" spans="1:5" ht="15" customHeight="1" x14ac:dyDescent="0.25">
      <c r="A24" s="205" t="s">
        <v>341</v>
      </c>
      <c r="B24" s="206">
        <v>8123</v>
      </c>
      <c r="C24" s="207">
        <v>0</v>
      </c>
      <c r="D24" s="207">
        <v>0</v>
      </c>
      <c r="E24" s="215">
        <f>C24+D24</f>
        <v>0</v>
      </c>
    </row>
    <row r="25" spans="1:5" ht="15" customHeight="1" thickBot="1" x14ac:dyDescent="0.3">
      <c r="A25" s="217" t="s">
        <v>342</v>
      </c>
      <c r="B25" s="218">
        <v>-8124</v>
      </c>
      <c r="C25" s="219">
        <v>-96875</v>
      </c>
      <c r="D25" s="219">
        <v>0</v>
      </c>
      <c r="E25" s="220">
        <f>C25+D25</f>
        <v>-96875</v>
      </c>
    </row>
    <row r="26" spans="1:5" ht="15" customHeight="1" thickBot="1" x14ac:dyDescent="0.3">
      <c r="A26" s="221" t="s">
        <v>343</v>
      </c>
      <c r="B26" s="222"/>
      <c r="C26" s="223">
        <f>C4+C8+C21</f>
        <v>9080935.5199999996</v>
      </c>
      <c r="D26" s="223">
        <f>D20+D21</f>
        <v>0</v>
      </c>
      <c r="E26" s="224">
        <f t="shared" si="0"/>
        <v>9080935.5199999996</v>
      </c>
    </row>
    <row r="27" spans="1:5" ht="15.75" thickBot="1" x14ac:dyDescent="0.3">
      <c r="A27" s="274" t="s">
        <v>344</v>
      </c>
      <c r="B27" s="274"/>
      <c r="C27" s="225"/>
      <c r="D27" s="225"/>
      <c r="E27" s="226" t="s">
        <v>302</v>
      </c>
    </row>
    <row r="28" spans="1:5" ht="24.75" thickBot="1" x14ac:dyDescent="0.3">
      <c r="A28" s="198" t="s">
        <v>345</v>
      </c>
      <c r="B28" s="199" t="s">
        <v>6</v>
      </c>
      <c r="C28" s="200" t="s">
        <v>305</v>
      </c>
      <c r="D28" s="200" t="s">
        <v>367</v>
      </c>
      <c r="E28" s="200" t="s">
        <v>306</v>
      </c>
    </row>
    <row r="29" spans="1:5" ht="15" customHeight="1" x14ac:dyDescent="0.25">
      <c r="A29" s="227" t="s">
        <v>346</v>
      </c>
      <c r="B29" s="228" t="s">
        <v>347</v>
      </c>
      <c r="C29" s="211">
        <v>29496.959999999999</v>
      </c>
      <c r="D29" s="211">
        <v>0</v>
      </c>
      <c r="E29" s="229">
        <f>C29+D29</f>
        <v>29496.959999999999</v>
      </c>
    </row>
    <row r="30" spans="1:5" ht="15" customHeight="1" x14ac:dyDescent="0.25">
      <c r="A30" s="230" t="s">
        <v>348</v>
      </c>
      <c r="B30" s="206" t="s">
        <v>347</v>
      </c>
      <c r="C30" s="207">
        <v>260591.53</v>
      </c>
      <c r="D30" s="211">
        <v>0</v>
      </c>
      <c r="E30" s="229">
        <f t="shared" ref="E30:E45" si="1">C30+D30</f>
        <v>260591.53</v>
      </c>
    </row>
    <row r="31" spans="1:5" ht="15" customHeight="1" x14ac:dyDescent="0.25">
      <c r="A31" s="230" t="s">
        <v>349</v>
      </c>
      <c r="B31" s="206" t="s">
        <v>350</v>
      </c>
      <c r="C31" s="207">
        <v>145945.74</v>
      </c>
      <c r="D31" s="211">
        <v>0</v>
      </c>
      <c r="E31" s="229">
        <f>SUM(C31:D31)</f>
        <v>145945.74</v>
      </c>
    </row>
    <row r="32" spans="1:5" ht="15" customHeight="1" x14ac:dyDescent="0.25">
      <c r="A32" s="230" t="s">
        <v>351</v>
      </c>
      <c r="B32" s="206" t="s">
        <v>347</v>
      </c>
      <c r="C32" s="207">
        <v>1024800</v>
      </c>
      <c r="D32" s="211">
        <v>0</v>
      </c>
      <c r="E32" s="229">
        <f t="shared" si="1"/>
        <v>1024800</v>
      </c>
    </row>
    <row r="33" spans="1:5" ht="15" customHeight="1" x14ac:dyDescent="0.25">
      <c r="A33" s="230" t="s">
        <v>352</v>
      </c>
      <c r="B33" s="206" t="s">
        <v>347</v>
      </c>
      <c r="C33" s="207">
        <v>782508.16</v>
      </c>
      <c r="D33" s="211">
        <v>0</v>
      </c>
      <c r="E33" s="229">
        <f t="shared" si="1"/>
        <v>782508.16</v>
      </c>
    </row>
    <row r="34" spans="1:5" ht="15" customHeight="1" x14ac:dyDescent="0.25">
      <c r="A34" s="230" t="s">
        <v>353</v>
      </c>
      <c r="B34" s="206" t="s">
        <v>347</v>
      </c>
      <c r="C34" s="207">
        <v>4094080.15</v>
      </c>
      <c r="D34" s="211">
        <v>0</v>
      </c>
      <c r="E34" s="229">
        <f>C34+D34</f>
        <v>4094080.15</v>
      </c>
    </row>
    <row r="35" spans="1:5" ht="15" customHeight="1" x14ac:dyDescent="0.25">
      <c r="A35" s="230" t="s">
        <v>354</v>
      </c>
      <c r="B35" s="206" t="s">
        <v>350</v>
      </c>
      <c r="C35" s="207">
        <v>523824.49</v>
      </c>
      <c r="D35" s="211">
        <v>0</v>
      </c>
      <c r="E35" s="229">
        <f t="shared" si="1"/>
        <v>523824.49</v>
      </c>
    </row>
    <row r="36" spans="1:5" ht="15" customHeight="1" x14ac:dyDescent="0.25">
      <c r="A36" s="230" t="s">
        <v>355</v>
      </c>
      <c r="B36" s="206" t="s">
        <v>347</v>
      </c>
      <c r="C36" s="207">
        <v>12074</v>
      </c>
      <c r="D36" s="211">
        <v>0</v>
      </c>
      <c r="E36" s="229">
        <f t="shared" si="1"/>
        <v>12074</v>
      </c>
    </row>
    <row r="37" spans="1:5" ht="15" customHeight="1" x14ac:dyDescent="0.25">
      <c r="A37" s="230" t="s">
        <v>356</v>
      </c>
      <c r="B37" s="206" t="s">
        <v>350</v>
      </c>
      <c r="C37" s="207">
        <v>792479.58000000007</v>
      </c>
      <c r="D37" s="211">
        <v>0</v>
      </c>
      <c r="E37" s="229">
        <f t="shared" si="1"/>
        <v>792479.58000000007</v>
      </c>
    </row>
    <row r="38" spans="1:5" ht="15" customHeight="1" x14ac:dyDescent="0.25">
      <c r="A38" s="230" t="s">
        <v>357</v>
      </c>
      <c r="B38" s="206" t="s">
        <v>358</v>
      </c>
      <c r="C38" s="207">
        <v>0</v>
      </c>
      <c r="D38" s="211">
        <v>0</v>
      </c>
      <c r="E38" s="229">
        <f t="shared" si="1"/>
        <v>0</v>
      </c>
    </row>
    <row r="39" spans="1:5" ht="15" customHeight="1" x14ac:dyDescent="0.25">
      <c r="A39" s="230" t="s">
        <v>359</v>
      </c>
      <c r="B39" s="206" t="s">
        <v>350</v>
      </c>
      <c r="C39" s="207">
        <v>1146563.33</v>
      </c>
      <c r="D39" s="211">
        <v>0</v>
      </c>
      <c r="E39" s="229">
        <f t="shared" si="1"/>
        <v>1146563.33</v>
      </c>
    </row>
    <row r="40" spans="1:5" ht="15" customHeight="1" x14ac:dyDescent="0.25">
      <c r="A40" s="230" t="s">
        <v>360</v>
      </c>
      <c r="B40" s="206" t="s">
        <v>350</v>
      </c>
      <c r="C40" s="207">
        <v>17500</v>
      </c>
      <c r="D40" s="211">
        <v>0</v>
      </c>
      <c r="E40" s="229">
        <f t="shared" si="1"/>
        <v>17500</v>
      </c>
    </row>
    <row r="41" spans="1:5" ht="15" customHeight="1" x14ac:dyDescent="0.25">
      <c r="A41" s="230" t="s">
        <v>361</v>
      </c>
      <c r="B41" s="206" t="s">
        <v>347</v>
      </c>
      <c r="C41" s="207">
        <v>9541.25</v>
      </c>
      <c r="D41" s="211">
        <v>0</v>
      </c>
      <c r="E41" s="229">
        <f t="shared" si="1"/>
        <v>9541.25</v>
      </c>
    </row>
    <row r="42" spans="1:5" ht="15" customHeight="1" x14ac:dyDescent="0.25">
      <c r="A42" s="230" t="s">
        <v>362</v>
      </c>
      <c r="B42" s="206" t="s">
        <v>350</v>
      </c>
      <c r="C42" s="207">
        <v>139946.22</v>
      </c>
      <c r="D42" s="211">
        <v>0</v>
      </c>
      <c r="E42" s="229">
        <f>C42+D42</f>
        <v>139946.22</v>
      </c>
    </row>
    <row r="43" spans="1:5" ht="15" customHeight="1" x14ac:dyDescent="0.25">
      <c r="A43" s="230" t="s">
        <v>363</v>
      </c>
      <c r="B43" s="206" t="s">
        <v>350</v>
      </c>
      <c r="C43" s="207">
        <v>11471.73</v>
      </c>
      <c r="D43" s="211">
        <v>0</v>
      </c>
      <c r="E43" s="229">
        <f t="shared" si="1"/>
        <v>11471.73</v>
      </c>
    </row>
    <row r="44" spans="1:5" ht="15" customHeight="1" x14ac:dyDescent="0.25">
      <c r="A44" s="230" t="s">
        <v>364</v>
      </c>
      <c r="B44" s="206" t="s">
        <v>350</v>
      </c>
      <c r="C44" s="207">
        <v>79990.17</v>
      </c>
      <c r="D44" s="211">
        <v>0</v>
      </c>
      <c r="E44" s="229">
        <f t="shared" si="1"/>
        <v>79990.17</v>
      </c>
    </row>
    <row r="45" spans="1:5" ht="15" customHeight="1" thickBot="1" x14ac:dyDescent="0.3">
      <c r="A45" s="230" t="s">
        <v>365</v>
      </c>
      <c r="B45" s="206" t="s">
        <v>350</v>
      </c>
      <c r="C45" s="207">
        <v>10122.209999999999</v>
      </c>
      <c r="D45" s="211">
        <v>0</v>
      </c>
      <c r="E45" s="229">
        <f t="shared" si="1"/>
        <v>10122.209999999999</v>
      </c>
    </row>
    <row r="46" spans="1:5" ht="15" customHeight="1" thickBot="1" x14ac:dyDescent="0.3">
      <c r="A46" s="231" t="s">
        <v>366</v>
      </c>
      <c r="B46" s="222"/>
      <c r="C46" s="223">
        <f>C29+C30+C32+C33+C34+C35+C36+C37+C38+C39+C40+C41+C42+C43+C44+C45+C31</f>
        <v>9080935.5200000014</v>
      </c>
      <c r="D46" s="223">
        <f>SUM(D29:D45)</f>
        <v>0</v>
      </c>
      <c r="E46" s="224">
        <f>SUM(E29:E45)</f>
        <v>9080935.5200000033</v>
      </c>
    </row>
    <row r="47" spans="1:5" x14ac:dyDescent="0.25">
      <c r="C47" s="210"/>
      <c r="E47" s="210"/>
    </row>
    <row r="49" spans="3:3" x14ac:dyDescent="0.25">
      <c r="C49" s="210"/>
    </row>
  </sheetData>
  <mergeCells count="3">
    <mergeCell ref="A2:B2"/>
    <mergeCell ref="A27:B27"/>
    <mergeCell ref="C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91704</vt:lpstr>
      <vt:lpstr>Bilance P a V</vt:lpstr>
      <vt:lpstr>'91704'!Oblast_tisku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cp:lastPrinted>2017-06-06T06:09:55Z</cp:lastPrinted>
  <dcterms:created xsi:type="dcterms:W3CDTF">2017-05-25T12:25:49Z</dcterms:created>
  <dcterms:modified xsi:type="dcterms:W3CDTF">2017-08-10T11:50:43Z</dcterms:modified>
</cp:coreProperties>
</file>