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490" windowHeight="11010" activeTab="1"/>
  </bookViews>
  <sheets>
    <sheet name="912 04" sheetId="21" r:id="rId1"/>
    <sheet name="914 04" sheetId="22" r:id="rId2"/>
    <sheet name="Bilance P a V" sheetId="19" r:id="rId3"/>
  </sheets>
  <definedNames>
    <definedName name="Excel_BuiltIn__FilterDatabase_3">#REF!</definedName>
    <definedName name="_xlnm.Print_Area" localSheetId="0">'912 04'!$A$1:$T$145</definedName>
    <definedName name="_xlnm.Print_Area" localSheetId="1">'914 04'!$A$1:$V$89</definedName>
  </definedNames>
  <calcPr calcId="145621"/>
</workbook>
</file>

<file path=xl/calcChain.xml><?xml version="1.0" encoding="utf-8"?>
<calcChain xmlns="http://schemas.openxmlformats.org/spreadsheetml/2006/main">
  <c r="K88" i="22" l="1"/>
  <c r="M88" i="22" s="1"/>
  <c r="O88" i="22" s="1"/>
  <c r="Q88" i="22" s="1"/>
  <c r="S88" i="22" s="1"/>
  <c r="U88" i="22" s="1"/>
  <c r="I88" i="22"/>
  <c r="O87" i="22"/>
  <c r="Q87" i="22" s="1"/>
  <c r="S87" i="22" s="1"/>
  <c r="U87" i="22" s="1"/>
  <c r="I87" i="22"/>
  <c r="K87" i="22" s="1"/>
  <c r="M87" i="22" s="1"/>
  <c r="I86" i="22"/>
  <c r="K86" i="22" s="1"/>
  <c r="M86" i="22" s="1"/>
  <c r="O86" i="22" s="1"/>
  <c r="Q86" i="22" s="1"/>
  <c r="S86" i="22" s="1"/>
  <c r="U86" i="22" s="1"/>
  <c r="M85" i="22"/>
  <c r="O85" i="22" s="1"/>
  <c r="Q85" i="22" s="1"/>
  <c r="S85" i="22" s="1"/>
  <c r="U85" i="22" s="1"/>
  <c r="K85" i="22"/>
  <c r="I85" i="22"/>
  <c r="Q84" i="22"/>
  <c r="S84" i="22" s="1"/>
  <c r="U84" i="22" s="1"/>
  <c r="K84" i="22"/>
  <c r="M84" i="22" s="1"/>
  <c r="O84" i="22" s="1"/>
  <c r="I84" i="22"/>
  <c r="I83" i="22"/>
  <c r="K83" i="22" s="1"/>
  <c r="M83" i="22" s="1"/>
  <c r="O83" i="22" s="1"/>
  <c r="Q83" i="22" s="1"/>
  <c r="S83" i="22" s="1"/>
  <c r="U83" i="22" s="1"/>
  <c r="M82" i="22"/>
  <c r="O82" i="22" s="1"/>
  <c r="Q82" i="22" s="1"/>
  <c r="S82" i="22" s="1"/>
  <c r="U82" i="22" s="1"/>
  <c r="L82" i="22"/>
  <c r="I82" i="22"/>
  <c r="K82" i="22" s="1"/>
  <c r="G82" i="22"/>
  <c r="G81" i="22" s="1"/>
  <c r="L81" i="22"/>
  <c r="I81" i="22"/>
  <c r="K81" i="22" s="1"/>
  <c r="M81" i="22" s="1"/>
  <c r="O81" i="22" s="1"/>
  <c r="Q81" i="22" s="1"/>
  <c r="S81" i="22" s="1"/>
  <c r="U81" i="22" s="1"/>
  <c r="S80" i="22"/>
  <c r="U80" i="22" s="1"/>
  <c r="Q80" i="22"/>
  <c r="K80" i="22"/>
  <c r="M80" i="22" s="1"/>
  <c r="O80" i="22" s="1"/>
  <c r="U79" i="22"/>
  <c r="O79" i="22"/>
  <c r="Q79" i="22" s="1"/>
  <c r="S79" i="22" s="1"/>
  <c r="M79" i="22"/>
  <c r="I79" i="22"/>
  <c r="K79" i="22" s="1"/>
  <c r="U78" i="22"/>
  <c r="S78" i="22"/>
  <c r="M78" i="22"/>
  <c r="O78" i="22" s="1"/>
  <c r="Q78" i="22" s="1"/>
  <c r="K78" i="22"/>
  <c r="I78" i="22"/>
  <c r="S77" i="22"/>
  <c r="U77" i="22" s="1"/>
  <c r="Q77" i="22"/>
  <c r="O77" i="22"/>
  <c r="S76" i="22"/>
  <c r="U76" i="22" s="1"/>
  <c r="Q76" i="22"/>
  <c r="K76" i="22"/>
  <c r="M76" i="22" s="1"/>
  <c r="O76" i="22" s="1"/>
  <c r="I76" i="22"/>
  <c r="N75" i="22"/>
  <c r="J75" i="22"/>
  <c r="G75" i="22"/>
  <c r="I75" i="22" s="1"/>
  <c r="K75" i="22" s="1"/>
  <c r="M75" i="22" s="1"/>
  <c r="O75" i="22" s="1"/>
  <c r="Q75" i="22" s="1"/>
  <c r="S75" i="22" s="1"/>
  <c r="U75" i="22" s="1"/>
  <c r="M74" i="22"/>
  <c r="O74" i="22" s="1"/>
  <c r="Q74" i="22" s="1"/>
  <c r="S74" i="22" s="1"/>
  <c r="U74" i="22" s="1"/>
  <c r="K74" i="22"/>
  <c r="I74" i="22"/>
  <c r="Q73" i="22"/>
  <c r="S73" i="22" s="1"/>
  <c r="U73" i="22" s="1"/>
  <c r="K73" i="22"/>
  <c r="M73" i="22" s="1"/>
  <c r="O73" i="22" s="1"/>
  <c r="I73" i="22"/>
  <c r="I72" i="22"/>
  <c r="K72" i="22" s="1"/>
  <c r="M72" i="22" s="1"/>
  <c r="O72" i="22" s="1"/>
  <c r="Q72" i="22" s="1"/>
  <c r="S72" i="22" s="1"/>
  <c r="U72" i="22" s="1"/>
  <c r="M71" i="22"/>
  <c r="O71" i="22" s="1"/>
  <c r="Q71" i="22" s="1"/>
  <c r="S71" i="22" s="1"/>
  <c r="U71" i="22" s="1"/>
  <c r="I71" i="22"/>
  <c r="K71" i="22" s="1"/>
  <c r="K70" i="22"/>
  <c r="M70" i="22" s="1"/>
  <c r="O70" i="22" s="1"/>
  <c r="Q70" i="22" s="1"/>
  <c r="S70" i="22" s="1"/>
  <c r="U70" i="22" s="1"/>
  <c r="G70" i="22"/>
  <c r="I70" i="22" s="1"/>
  <c r="M69" i="22"/>
  <c r="O69" i="22" s="1"/>
  <c r="Q69" i="22" s="1"/>
  <c r="S69" i="22" s="1"/>
  <c r="U69" i="22" s="1"/>
  <c r="K69" i="22"/>
  <c r="I69" i="22"/>
  <c r="Q68" i="22"/>
  <c r="S68" i="22" s="1"/>
  <c r="U68" i="22" s="1"/>
  <c r="K68" i="22"/>
  <c r="M68" i="22" s="1"/>
  <c r="O68" i="22" s="1"/>
  <c r="I68" i="22"/>
  <c r="G68" i="22"/>
  <c r="S67" i="22"/>
  <c r="U67" i="22" s="1"/>
  <c r="M66" i="22"/>
  <c r="O66" i="22" s="1"/>
  <c r="Q66" i="22" s="1"/>
  <c r="S66" i="22" s="1"/>
  <c r="U66" i="22" s="1"/>
  <c r="I66" i="22"/>
  <c r="K66" i="22" s="1"/>
  <c r="R65" i="22"/>
  <c r="G65" i="22"/>
  <c r="U64" i="22"/>
  <c r="O64" i="22"/>
  <c r="Q64" i="22" s="1"/>
  <c r="S64" i="22" s="1"/>
  <c r="M64" i="22"/>
  <c r="I64" i="22"/>
  <c r="K64" i="22" s="1"/>
  <c r="U63" i="22"/>
  <c r="S63" i="22"/>
  <c r="M63" i="22"/>
  <c r="O63" i="22" s="1"/>
  <c r="Q63" i="22" s="1"/>
  <c r="K63" i="22"/>
  <c r="I63" i="22"/>
  <c r="I62" i="22"/>
  <c r="K62" i="22" s="1"/>
  <c r="M62" i="22" s="1"/>
  <c r="O62" i="22" s="1"/>
  <c r="Q62" i="22" s="1"/>
  <c r="S62" i="22" s="1"/>
  <c r="U62" i="22" s="1"/>
  <c r="L61" i="22"/>
  <c r="I61" i="22"/>
  <c r="K61" i="22" s="1"/>
  <c r="M61" i="22" s="1"/>
  <c r="O61" i="22" s="1"/>
  <c r="Q61" i="22" s="1"/>
  <c r="S61" i="22" s="1"/>
  <c r="U61" i="22" s="1"/>
  <c r="G61" i="22"/>
  <c r="J60" i="22"/>
  <c r="J10" i="22" s="1"/>
  <c r="U59" i="22"/>
  <c r="U58" i="22"/>
  <c r="T58" i="22"/>
  <c r="M57" i="22"/>
  <c r="O57" i="22" s="1"/>
  <c r="Q57" i="22" s="1"/>
  <c r="S57" i="22" s="1"/>
  <c r="U57" i="22" s="1"/>
  <c r="L56" i="22"/>
  <c r="M56" i="22" s="1"/>
  <c r="O56" i="22" s="1"/>
  <c r="Q56" i="22" s="1"/>
  <c r="S56" i="22" s="1"/>
  <c r="U56" i="22" s="1"/>
  <c r="I55" i="22"/>
  <c r="K55" i="22" s="1"/>
  <c r="M55" i="22" s="1"/>
  <c r="O55" i="22" s="1"/>
  <c r="Q55" i="22" s="1"/>
  <c r="S55" i="22" s="1"/>
  <c r="U55" i="22" s="1"/>
  <c r="P54" i="22"/>
  <c r="P32" i="22" s="1"/>
  <c r="I54" i="22"/>
  <c r="K54" i="22" s="1"/>
  <c r="M54" i="22" s="1"/>
  <c r="O54" i="22" s="1"/>
  <c r="Q54" i="22" s="1"/>
  <c r="S54" i="22" s="1"/>
  <c r="U54" i="22" s="1"/>
  <c r="H54" i="22"/>
  <c r="H32" i="22" s="1"/>
  <c r="H10" i="22" s="1"/>
  <c r="K53" i="22"/>
  <c r="M53" i="22" s="1"/>
  <c r="O53" i="22" s="1"/>
  <c r="Q53" i="22" s="1"/>
  <c r="S53" i="22" s="1"/>
  <c r="U53" i="22" s="1"/>
  <c r="I53" i="22"/>
  <c r="M52" i="22"/>
  <c r="O52" i="22" s="1"/>
  <c r="Q52" i="22" s="1"/>
  <c r="S52" i="22" s="1"/>
  <c r="U52" i="22" s="1"/>
  <c r="G52" i="22"/>
  <c r="I52" i="22" s="1"/>
  <c r="K52" i="22" s="1"/>
  <c r="Q51" i="22"/>
  <c r="S51" i="22" s="1"/>
  <c r="U51" i="22" s="1"/>
  <c r="O51" i="22"/>
  <c r="U50" i="22"/>
  <c r="Q50" i="22"/>
  <c r="S50" i="22" s="1"/>
  <c r="O49" i="22"/>
  <c r="Q49" i="22" s="1"/>
  <c r="S49" i="22" s="1"/>
  <c r="U49" i="22" s="1"/>
  <c r="M49" i="22"/>
  <c r="K49" i="22"/>
  <c r="I49" i="22"/>
  <c r="P48" i="22"/>
  <c r="N48" i="22"/>
  <c r="G48" i="22"/>
  <c r="I48" i="22" s="1"/>
  <c r="K48" i="22" s="1"/>
  <c r="M48" i="22" s="1"/>
  <c r="O48" i="22" s="1"/>
  <c r="Q48" i="22" s="1"/>
  <c r="S48" i="22" s="1"/>
  <c r="U48" i="22" s="1"/>
  <c r="I47" i="22"/>
  <c r="K47" i="22" s="1"/>
  <c r="M47" i="22" s="1"/>
  <c r="O47" i="22" s="1"/>
  <c r="Q47" i="22" s="1"/>
  <c r="S47" i="22" s="1"/>
  <c r="U47" i="22" s="1"/>
  <c r="K46" i="22"/>
  <c r="M46" i="22" s="1"/>
  <c r="O46" i="22" s="1"/>
  <c r="Q46" i="22" s="1"/>
  <c r="S46" i="22" s="1"/>
  <c r="U46" i="22" s="1"/>
  <c r="I46" i="22"/>
  <c r="K45" i="22"/>
  <c r="M45" i="22" s="1"/>
  <c r="O45" i="22" s="1"/>
  <c r="Q45" i="22" s="1"/>
  <c r="S45" i="22" s="1"/>
  <c r="U45" i="22" s="1"/>
  <c r="I45" i="22"/>
  <c r="K44" i="22"/>
  <c r="M44" i="22" s="1"/>
  <c r="O44" i="22" s="1"/>
  <c r="Q44" i="22" s="1"/>
  <c r="S44" i="22" s="1"/>
  <c r="U44" i="22" s="1"/>
  <c r="I44" i="22"/>
  <c r="M43" i="22"/>
  <c r="O43" i="22" s="1"/>
  <c r="Q43" i="22" s="1"/>
  <c r="S43" i="22" s="1"/>
  <c r="U43" i="22" s="1"/>
  <c r="I43" i="22"/>
  <c r="K43" i="22" s="1"/>
  <c r="O42" i="22"/>
  <c r="Q42" i="22" s="1"/>
  <c r="S42" i="22" s="1"/>
  <c r="U42" i="22" s="1"/>
  <c r="K42" i="22"/>
  <c r="M42" i="22" s="1"/>
  <c r="G42" i="22"/>
  <c r="I42" i="22" s="1"/>
  <c r="O41" i="22"/>
  <c r="Q41" i="22" s="1"/>
  <c r="S41" i="22" s="1"/>
  <c r="U41" i="22" s="1"/>
  <c r="M41" i="22"/>
  <c r="K41" i="22"/>
  <c r="I41" i="22"/>
  <c r="I40" i="22"/>
  <c r="K40" i="22" s="1"/>
  <c r="M40" i="22" s="1"/>
  <c r="O40" i="22" s="1"/>
  <c r="Q40" i="22" s="1"/>
  <c r="S40" i="22" s="1"/>
  <c r="U40" i="22" s="1"/>
  <c r="G40" i="22"/>
  <c r="M39" i="22"/>
  <c r="O39" i="22" s="1"/>
  <c r="Q39" i="22" s="1"/>
  <c r="S39" i="22" s="1"/>
  <c r="U39" i="22" s="1"/>
  <c r="I39" i="22"/>
  <c r="K39" i="22" s="1"/>
  <c r="K38" i="22"/>
  <c r="M38" i="22" s="1"/>
  <c r="O38" i="22" s="1"/>
  <c r="Q38" i="22" s="1"/>
  <c r="S38" i="22" s="1"/>
  <c r="U38" i="22" s="1"/>
  <c r="I38" i="22"/>
  <c r="G38" i="22"/>
  <c r="O37" i="22"/>
  <c r="Q37" i="22" s="1"/>
  <c r="S37" i="22" s="1"/>
  <c r="U37" i="22" s="1"/>
  <c r="K37" i="22"/>
  <c r="M37" i="22" s="1"/>
  <c r="I37" i="22"/>
  <c r="Q36" i="22"/>
  <c r="S36" i="22" s="1"/>
  <c r="U36" i="22" s="1"/>
  <c r="O36" i="22"/>
  <c r="I36" i="22"/>
  <c r="K36" i="22" s="1"/>
  <c r="M36" i="22" s="1"/>
  <c r="S35" i="22"/>
  <c r="U35" i="22" s="1"/>
  <c r="M35" i="22"/>
  <c r="O35" i="22" s="1"/>
  <c r="Q35" i="22" s="1"/>
  <c r="K35" i="22"/>
  <c r="I35" i="22"/>
  <c r="I34" i="22"/>
  <c r="K34" i="22" s="1"/>
  <c r="M34" i="22" s="1"/>
  <c r="O34" i="22" s="1"/>
  <c r="Q34" i="22" s="1"/>
  <c r="S34" i="22" s="1"/>
  <c r="U34" i="22" s="1"/>
  <c r="G33" i="22"/>
  <c r="G32" i="22" s="1"/>
  <c r="I32" i="22" s="1"/>
  <c r="K32" i="22" s="1"/>
  <c r="T32" i="22"/>
  <c r="I31" i="22"/>
  <c r="K31" i="22" s="1"/>
  <c r="M31" i="22" s="1"/>
  <c r="O31" i="22" s="1"/>
  <c r="Q31" i="22" s="1"/>
  <c r="S31" i="22" s="1"/>
  <c r="U31" i="22" s="1"/>
  <c r="G30" i="22"/>
  <c r="I30" i="22" s="1"/>
  <c r="K30" i="22" s="1"/>
  <c r="M30" i="22" s="1"/>
  <c r="O30" i="22" s="1"/>
  <c r="Q30" i="22" s="1"/>
  <c r="S30" i="22" s="1"/>
  <c r="U30" i="22" s="1"/>
  <c r="K29" i="22"/>
  <c r="M29" i="22" s="1"/>
  <c r="O29" i="22" s="1"/>
  <c r="Q29" i="22" s="1"/>
  <c r="S29" i="22" s="1"/>
  <c r="U29" i="22" s="1"/>
  <c r="I29" i="22"/>
  <c r="O28" i="22"/>
  <c r="Q28" i="22" s="1"/>
  <c r="S28" i="22" s="1"/>
  <c r="U28" i="22" s="1"/>
  <c r="M28" i="22"/>
  <c r="I28" i="22"/>
  <c r="K28" i="22" s="1"/>
  <c r="K27" i="22"/>
  <c r="M27" i="22" s="1"/>
  <c r="O27" i="22" s="1"/>
  <c r="Q27" i="22" s="1"/>
  <c r="S27" i="22" s="1"/>
  <c r="U27" i="22" s="1"/>
  <c r="I27" i="22"/>
  <c r="M26" i="22"/>
  <c r="O26" i="22" s="1"/>
  <c r="Q26" i="22" s="1"/>
  <c r="S26" i="22" s="1"/>
  <c r="U26" i="22" s="1"/>
  <c r="K26" i="22"/>
  <c r="I26" i="22"/>
  <c r="G25" i="22"/>
  <c r="I25" i="22" s="1"/>
  <c r="K25" i="22" s="1"/>
  <c r="M25" i="22" s="1"/>
  <c r="O25" i="22" s="1"/>
  <c r="Q25" i="22" s="1"/>
  <c r="S25" i="22" s="1"/>
  <c r="U25" i="22" s="1"/>
  <c r="K24" i="22"/>
  <c r="M24" i="22" s="1"/>
  <c r="O24" i="22" s="1"/>
  <c r="Q24" i="22" s="1"/>
  <c r="S24" i="22" s="1"/>
  <c r="U24" i="22" s="1"/>
  <c r="I24" i="22"/>
  <c r="O23" i="22"/>
  <c r="Q23" i="22" s="1"/>
  <c r="S23" i="22" s="1"/>
  <c r="U23" i="22" s="1"/>
  <c r="M23" i="22"/>
  <c r="I23" i="22"/>
  <c r="K23" i="22" s="1"/>
  <c r="H22" i="22"/>
  <c r="G22" i="22"/>
  <c r="O21" i="22"/>
  <c r="Q21" i="22" s="1"/>
  <c r="S21" i="22" s="1"/>
  <c r="U21" i="22" s="1"/>
  <c r="M21" i="22"/>
  <c r="I21" i="22"/>
  <c r="K21" i="22" s="1"/>
  <c r="K20" i="22"/>
  <c r="M20" i="22" s="1"/>
  <c r="O20" i="22" s="1"/>
  <c r="Q20" i="22" s="1"/>
  <c r="S20" i="22" s="1"/>
  <c r="U20" i="22" s="1"/>
  <c r="I20" i="22"/>
  <c r="M19" i="22"/>
  <c r="O19" i="22" s="1"/>
  <c r="Q19" i="22" s="1"/>
  <c r="S19" i="22" s="1"/>
  <c r="U19" i="22" s="1"/>
  <c r="K19" i="22"/>
  <c r="I19" i="22"/>
  <c r="I18" i="22"/>
  <c r="K18" i="22" s="1"/>
  <c r="M18" i="22" s="1"/>
  <c r="O18" i="22" s="1"/>
  <c r="Q18" i="22" s="1"/>
  <c r="S18" i="22" s="1"/>
  <c r="U18" i="22" s="1"/>
  <c r="I17" i="22"/>
  <c r="K17" i="22" s="1"/>
  <c r="M17" i="22" s="1"/>
  <c r="O17" i="22" s="1"/>
  <c r="Q17" i="22" s="1"/>
  <c r="S17" i="22" s="1"/>
  <c r="U17" i="22" s="1"/>
  <c r="M16" i="22"/>
  <c r="O16" i="22" s="1"/>
  <c r="Q16" i="22" s="1"/>
  <c r="S16" i="22" s="1"/>
  <c r="U16" i="22" s="1"/>
  <c r="K16" i="22"/>
  <c r="I16" i="22"/>
  <c r="N15" i="22"/>
  <c r="K15" i="22"/>
  <c r="M15" i="22" s="1"/>
  <c r="O15" i="22" s="1"/>
  <c r="Q15" i="22" s="1"/>
  <c r="S15" i="22" s="1"/>
  <c r="U15" i="22" s="1"/>
  <c r="G15" i="22"/>
  <c r="I15" i="22" s="1"/>
  <c r="O14" i="22"/>
  <c r="Q14" i="22" s="1"/>
  <c r="S14" i="22" s="1"/>
  <c r="U14" i="22" s="1"/>
  <c r="M14" i="22"/>
  <c r="K14" i="22"/>
  <c r="I14" i="22"/>
  <c r="K13" i="22"/>
  <c r="M13" i="22" s="1"/>
  <c r="O13" i="22" s="1"/>
  <c r="Q13" i="22" s="1"/>
  <c r="S13" i="22" s="1"/>
  <c r="U13" i="22" s="1"/>
  <c r="I13" i="22"/>
  <c r="G12" i="22"/>
  <c r="I12" i="22" s="1"/>
  <c r="K12" i="22" s="1"/>
  <c r="M12" i="22" s="1"/>
  <c r="O12" i="22" s="1"/>
  <c r="Q12" i="22" s="1"/>
  <c r="S12" i="22" s="1"/>
  <c r="U12" i="22" s="1"/>
  <c r="T10" i="22"/>
  <c r="R10" i="22"/>
  <c r="P10" i="22"/>
  <c r="N10" i="22"/>
  <c r="G11" i="22" l="1"/>
  <c r="I22" i="22"/>
  <c r="K22" i="22" s="1"/>
  <c r="M22" i="22" s="1"/>
  <c r="O22" i="22" s="1"/>
  <c r="Q22" i="22" s="1"/>
  <c r="S22" i="22" s="1"/>
  <c r="U22" i="22" s="1"/>
  <c r="L32" i="22"/>
  <c r="L10" i="22" s="1"/>
  <c r="I33" i="22"/>
  <c r="K33" i="22" s="1"/>
  <c r="M33" i="22" s="1"/>
  <c r="O33" i="22" s="1"/>
  <c r="Q33" i="22" s="1"/>
  <c r="S33" i="22" s="1"/>
  <c r="U33" i="22" s="1"/>
  <c r="I65" i="22"/>
  <c r="K65" i="22" s="1"/>
  <c r="M65" i="22" s="1"/>
  <c r="O65" i="22" s="1"/>
  <c r="Q65" i="22" s="1"/>
  <c r="S65" i="22" s="1"/>
  <c r="U65" i="22" s="1"/>
  <c r="G60" i="22"/>
  <c r="I60" i="22" s="1"/>
  <c r="K60" i="22" s="1"/>
  <c r="M60" i="22" s="1"/>
  <c r="O60" i="22" s="1"/>
  <c r="Q60" i="22" s="1"/>
  <c r="S60" i="22" s="1"/>
  <c r="U60" i="22" s="1"/>
  <c r="I11" i="22" l="1"/>
  <c r="K11" i="22" s="1"/>
  <c r="M11" i="22" s="1"/>
  <c r="O11" i="22" s="1"/>
  <c r="Q11" i="22" s="1"/>
  <c r="S11" i="22" s="1"/>
  <c r="U11" i="22" s="1"/>
  <c r="G10" i="22"/>
  <c r="I10" i="22" s="1"/>
  <c r="K10" i="22" s="1"/>
  <c r="M10" i="22" s="1"/>
  <c r="O10" i="22" s="1"/>
  <c r="Q10" i="22" s="1"/>
  <c r="S10" i="22" s="1"/>
  <c r="U10" i="22" s="1"/>
  <c r="M32" i="22"/>
  <c r="O32" i="22" s="1"/>
  <c r="Q32" i="22" s="1"/>
  <c r="S32" i="22" s="1"/>
  <c r="U32" i="22" s="1"/>
  <c r="S144" i="21" l="1"/>
  <c r="Q144" i="21"/>
  <c r="S143" i="21"/>
  <c r="P143" i="21"/>
  <c r="Q143" i="21" s="1"/>
  <c r="Q142" i="21"/>
  <c r="S142" i="21" s="1"/>
  <c r="Q141" i="21"/>
  <c r="S141" i="21" s="1"/>
  <c r="P141" i="21"/>
  <c r="S140" i="21"/>
  <c r="Q140" i="21"/>
  <c r="P139" i="21"/>
  <c r="Q139" i="21" s="1"/>
  <c r="S139" i="21" s="1"/>
  <c r="Q138" i="21"/>
  <c r="S138" i="21" s="1"/>
  <c r="O138" i="21"/>
  <c r="O137" i="21"/>
  <c r="Q137" i="21" s="1"/>
  <c r="S137" i="21" s="1"/>
  <c r="Q136" i="21"/>
  <c r="S136" i="21" s="1"/>
  <c r="O136" i="21"/>
  <c r="O135" i="21"/>
  <c r="Q135" i="21" s="1"/>
  <c r="S135" i="21" s="1"/>
  <c r="Q134" i="21"/>
  <c r="S134" i="21" s="1"/>
  <c r="O134" i="21"/>
  <c r="P133" i="21"/>
  <c r="O133" i="21"/>
  <c r="S132" i="21"/>
  <c r="O132" i="21"/>
  <c r="Q132" i="21" s="1"/>
  <c r="Q131" i="21"/>
  <c r="S131" i="21" s="1"/>
  <c r="O131" i="21"/>
  <c r="S130" i="21"/>
  <c r="O130" i="21"/>
  <c r="Q130" i="21" s="1"/>
  <c r="Q129" i="21"/>
  <c r="S129" i="21" s="1"/>
  <c r="M129" i="21"/>
  <c r="O129" i="21" s="1"/>
  <c r="G129" i="21"/>
  <c r="O128" i="21"/>
  <c r="Q128" i="21" s="1"/>
  <c r="S128" i="21" s="1"/>
  <c r="Q127" i="21"/>
  <c r="S127" i="21" s="1"/>
  <c r="O127" i="21"/>
  <c r="O126" i="21"/>
  <c r="Q126" i="21" s="1"/>
  <c r="S126" i="21" s="1"/>
  <c r="K126" i="21"/>
  <c r="M126" i="21" s="1"/>
  <c r="Q125" i="21"/>
  <c r="S125" i="21" s="1"/>
  <c r="J125" i="21"/>
  <c r="I125" i="21"/>
  <c r="H125" i="21"/>
  <c r="K125" i="21" s="1"/>
  <c r="M125" i="21" s="1"/>
  <c r="O125" i="21" s="1"/>
  <c r="G125" i="21"/>
  <c r="K124" i="21"/>
  <c r="M124" i="21" s="1"/>
  <c r="O124" i="21" s="1"/>
  <c r="Q124" i="21" s="1"/>
  <c r="S124" i="21" s="1"/>
  <c r="P123" i="21"/>
  <c r="K123" i="21"/>
  <c r="M123" i="21" s="1"/>
  <c r="O123" i="21" s="1"/>
  <c r="Q123" i="21" s="1"/>
  <c r="S123" i="21" s="1"/>
  <c r="J123" i="21"/>
  <c r="I123" i="21"/>
  <c r="H123" i="21"/>
  <c r="G123" i="21"/>
  <c r="M122" i="21"/>
  <c r="O122" i="21" s="1"/>
  <c r="Q122" i="21" s="1"/>
  <c r="S122" i="21" s="1"/>
  <c r="K122" i="21"/>
  <c r="K121" i="21"/>
  <c r="M121" i="21" s="1"/>
  <c r="O121" i="21" s="1"/>
  <c r="Q121" i="21" s="1"/>
  <c r="S121" i="21" s="1"/>
  <c r="J121" i="21"/>
  <c r="I121" i="21"/>
  <c r="H121" i="21"/>
  <c r="G121" i="21"/>
  <c r="M120" i="21"/>
  <c r="O120" i="21" s="1"/>
  <c r="Q120" i="21" s="1"/>
  <c r="S120" i="21" s="1"/>
  <c r="K120" i="21"/>
  <c r="K119" i="21"/>
  <c r="M119" i="21" s="1"/>
  <c r="O119" i="21" s="1"/>
  <c r="Q119" i="21" s="1"/>
  <c r="S119" i="21" s="1"/>
  <c r="J119" i="21"/>
  <c r="I119" i="21"/>
  <c r="H119" i="21"/>
  <c r="G119" i="21"/>
  <c r="M118" i="21"/>
  <c r="O118" i="21" s="1"/>
  <c r="Q118" i="21" s="1"/>
  <c r="S118" i="21" s="1"/>
  <c r="K118" i="21"/>
  <c r="K117" i="21"/>
  <c r="M117" i="21" s="1"/>
  <c r="O117" i="21" s="1"/>
  <c r="Q117" i="21" s="1"/>
  <c r="S117" i="21" s="1"/>
  <c r="J117" i="21"/>
  <c r="I117" i="21"/>
  <c r="H117" i="21"/>
  <c r="G117" i="21"/>
  <c r="M116" i="21"/>
  <c r="O116" i="21" s="1"/>
  <c r="Q116" i="21" s="1"/>
  <c r="S116" i="21" s="1"/>
  <c r="K116" i="21"/>
  <c r="K115" i="21"/>
  <c r="M115" i="21" s="1"/>
  <c r="O115" i="21" s="1"/>
  <c r="Q115" i="21" s="1"/>
  <c r="S115" i="21" s="1"/>
  <c r="J115" i="21"/>
  <c r="I115" i="21"/>
  <c r="H115" i="21"/>
  <c r="G115" i="21"/>
  <c r="M114" i="21"/>
  <c r="O114" i="21" s="1"/>
  <c r="Q114" i="21" s="1"/>
  <c r="S114" i="21" s="1"/>
  <c r="I114" i="21"/>
  <c r="K114" i="21" s="1"/>
  <c r="I113" i="21"/>
  <c r="K113" i="21" s="1"/>
  <c r="M113" i="21" s="1"/>
  <c r="O113" i="21" s="1"/>
  <c r="Q113" i="21" s="1"/>
  <c r="S113" i="21" s="1"/>
  <c r="H113" i="21"/>
  <c r="S112" i="21"/>
  <c r="K112" i="21"/>
  <c r="M112" i="21" s="1"/>
  <c r="O112" i="21" s="1"/>
  <c r="Q112" i="21" s="1"/>
  <c r="I112" i="21"/>
  <c r="K111" i="21"/>
  <c r="M111" i="21" s="1"/>
  <c r="O111" i="21" s="1"/>
  <c r="Q111" i="21" s="1"/>
  <c r="S111" i="21" s="1"/>
  <c r="H111" i="21"/>
  <c r="I111" i="21" s="1"/>
  <c r="Q110" i="21"/>
  <c r="S110" i="21" s="1"/>
  <c r="I110" i="21"/>
  <c r="K110" i="21" s="1"/>
  <c r="M110" i="21" s="1"/>
  <c r="O110" i="21" s="1"/>
  <c r="M109" i="21"/>
  <c r="O109" i="21" s="1"/>
  <c r="Q109" i="21" s="1"/>
  <c r="S109" i="21" s="1"/>
  <c r="I109" i="21"/>
  <c r="K109" i="21" s="1"/>
  <c r="H109" i="21"/>
  <c r="O108" i="21"/>
  <c r="Q108" i="21" s="1"/>
  <c r="S108" i="21" s="1"/>
  <c r="K108" i="21"/>
  <c r="M108" i="21" s="1"/>
  <c r="I108" i="21"/>
  <c r="O107" i="21"/>
  <c r="Q107" i="21" s="1"/>
  <c r="S107" i="21" s="1"/>
  <c r="H107" i="21"/>
  <c r="I107" i="21" s="1"/>
  <c r="K107" i="21" s="1"/>
  <c r="M107" i="21" s="1"/>
  <c r="M106" i="21"/>
  <c r="O106" i="21" s="1"/>
  <c r="Q106" i="21" s="1"/>
  <c r="S106" i="21" s="1"/>
  <c r="I106" i="21"/>
  <c r="K106" i="21" s="1"/>
  <c r="Q105" i="21"/>
  <c r="S105" i="21" s="1"/>
  <c r="I105" i="21"/>
  <c r="K105" i="21" s="1"/>
  <c r="M105" i="21" s="1"/>
  <c r="O105" i="21" s="1"/>
  <c r="H105" i="21"/>
  <c r="K104" i="21"/>
  <c r="M104" i="21" s="1"/>
  <c r="O104" i="21" s="1"/>
  <c r="Q104" i="21" s="1"/>
  <c r="S104" i="21" s="1"/>
  <c r="I104" i="21"/>
  <c r="S103" i="21"/>
  <c r="K103" i="21"/>
  <c r="M103" i="21" s="1"/>
  <c r="O103" i="21" s="1"/>
  <c r="Q103" i="21" s="1"/>
  <c r="H103" i="21"/>
  <c r="I103" i="21" s="1"/>
  <c r="I102" i="21"/>
  <c r="K102" i="21" s="1"/>
  <c r="M102" i="21" s="1"/>
  <c r="O102" i="21" s="1"/>
  <c r="Q102" i="21" s="1"/>
  <c r="S102" i="21" s="1"/>
  <c r="M101" i="21"/>
  <c r="O101" i="21" s="1"/>
  <c r="Q101" i="21" s="1"/>
  <c r="S101" i="21" s="1"/>
  <c r="I101" i="21"/>
  <c r="K101" i="21" s="1"/>
  <c r="H101" i="21"/>
  <c r="O100" i="21"/>
  <c r="Q100" i="21" s="1"/>
  <c r="S100" i="21" s="1"/>
  <c r="K100" i="21"/>
  <c r="M100" i="21" s="1"/>
  <c r="I100" i="21"/>
  <c r="H99" i="21"/>
  <c r="I99" i="21" s="1"/>
  <c r="K99" i="21" s="1"/>
  <c r="M99" i="21" s="1"/>
  <c r="O99" i="21" s="1"/>
  <c r="Q99" i="21" s="1"/>
  <c r="S99" i="21" s="1"/>
  <c r="M98" i="21"/>
  <c r="O98" i="21" s="1"/>
  <c r="Q98" i="21" s="1"/>
  <c r="S98" i="21" s="1"/>
  <c r="I98" i="21"/>
  <c r="K98" i="21" s="1"/>
  <c r="I97" i="21"/>
  <c r="K97" i="21" s="1"/>
  <c r="M97" i="21" s="1"/>
  <c r="O97" i="21" s="1"/>
  <c r="Q97" i="21" s="1"/>
  <c r="S97" i="21" s="1"/>
  <c r="H97" i="21"/>
  <c r="S96" i="21"/>
  <c r="K96" i="21"/>
  <c r="M96" i="21" s="1"/>
  <c r="O96" i="21" s="1"/>
  <c r="Q96" i="21" s="1"/>
  <c r="I96" i="21"/>
  <c r="K95" i="21"/>
  <c r="M95" i="21" s="1"/>
  <c r="O95" i="21" s="1"/>
  <c r="Q95" i="21" s="1"/>
  <c r="S95" i="21" s="1"/>
  <c r="H95" i="21"/>
  <c r="I95" i="21" s="1"/>
  <c r="Q94" i="21"/>
  <c r="S94" i="21" s="1"/>
  <c r="I94" i="21"/>
  <c r="K94" i="21" s="1"/>
  <c r="M94" i="21" s="1"/>
  <c r="O94" i="21" s="1"/>
  <c r="M93" i="21"/>
  <c r="O93" i="21" s="1"/>
  <c r="Q93" i="21" s="1"/>
  <c r="S93" i="21" s="1"/>
  <c r="I93" i="21"/>
  <c r="K93" i="21" s="1"/>
  <c r="H93" i="21"/>
  <c r="O92" i="21"/>
  <c r="Q92" i="21" s="1"/>
  <c r="S92" i="21" s="1"/>
  <c r="K92" i="21"/>
  <c r="M92" i="21" s="1"/>
  <c r="I92" i="21"/>
  <c r="O91" i="21"/>
  <c r="Q91" i="21" s="1"/>
  <c r="S91" i="21" s="1"/>
  <c r="H91" i="21"/>
  <c r="I91" i="21" s="1"/>
  <c r="K91" i="21" s="1"/>
  <c r="M91" i="21" s="1"/>
  <c r="M90" i="21"/>
  <c r="O90" i="21" s="1"/>
  <c r="Q90" i="21" s="1"/>
  <c r="S90" i="21" s="1"/>
  <c r="I90" i="21"/>
  <c r="K90" i="21" s="1"/>
  <c r="Q89" i="21"/>
  <c r="S89" i="21" s="1"/>
  <c r="I89" i="21"/>
  <c r="K89" i="21" s="1"/>
  <c r="M89" i="21" s="1"/>
  <c r="O89" i="21" s="1"/>
  <c r="H89" i="21"/>
  <c r="K88" i="21"/>
  <c r="M88" i="21" s="1"/>
  <c r="O88" i="21" s="1"/>
  <c r="Q88" i="21" s="1"/>
  <c r="S88" i="21" s="1"/>
  <c r="I88" i="21"/>
  <c r="S87" i="21"/>
  <c r="K87" i="21"/>
  <c r="M87" i="21" s="1"/>
  <c r="O87" i="21" s="1"/>
  <c r="Q87" i="21" s="1"/>
  <c r="H87" i="21"/>
  <c r="I87" i="21" s="1"/>
  <c r="I86" i="21"/>
  <c r="K86" i="21" s="1"/>
  <c r="M86" i="21" s="1"/>
  <c r="O86" i="21" s="1"/>
  <c r="Q86" i="21" s="1"/>
  <c r="S86" i="21" s="1"/>
  <c r="M85" i="21"/>
  <c r="O85" i="21" s="1"/>
  <c r="Q85" i="21" s="1"/>
  <c r="S85" i="21" s="1"/>
  <c r="I85" i="21"/>
  <c r="K85" i="21" s="1"/>
  <c r="H85" i="21"/>
  <c r="O84" i="21"/>
  <c r="Q84" i="21" s="1"/>
  <c r="S84" i="21" s="1"/>
  <c r="K84" i="21"/>
  <c r="M84" i="21" s="1"/>
  <c r="I84" i="21"/>
  <c r="H83" i="21"/>
  <c r="I83" i="21" s="1"/>
  <c r="K83" i="21" s="1"/>
  <c r="M83" i="21" s="1"/>
  <c r="O83" i="21" s="1"/>
  <c r="Q83" i="21" s="1"/>
  <c r="S83" i="21" s="1"/>
  <c r="M82" i="21"/>
  <c r="O82" i="21" s="1"/>
  <c r="Q82" i="21" s="1"/>
  <c r="S82" i="21" s="1"/>
  <c r="I82" i="21"/>
  <c r="K82" i="21" s="1"/>
  <c r="I81" i="21"/>
  <c r="K81" i="21" s="1"/>
  <c r="M81" i="21" s="1"/>
  <c r="O81" i="21" s="1"/>
  <c r="Q81" i="21" s="1"/>
  <c r="S81" i="21" s="1"/>
  <c r="H81" i="21"/>
  <c r="S80" i="21"/>
  <c r="K80" i="21"/>
  <c r="M80" i="21" s="1"/>
  <c r="O80" i="21" s="1"/>
  <c r="Q80" i="21" s="1"/>
  <c r="I80" i="21"/>
  <c r="K79" i="21"/>
  <c r="M79" i="21" s="1"/>
  <c r="O79" i="21" s="1"/>
  <c r="Q79" i="21" s="1"/>
  <c r="S79" i="21" s="1"/>
  <c r="H79" i="21"/>
  <c r="I79" i="21" s="1"/>
  <c r="Q78" i="21"/>
  <c r="S78" i="21" s="1"/>
  <c r="O78" i="21"/>
  <c r="S77" i="21"/>
  <c r="O77" i="21"/>
  <c r="Q77" i="21" s="1"/>
  <c r="N77" i="21"/>
  <c r="O76" i="21"/>
  <c r="Q76" i="21" s="1"/>
  <c r="S76" i="21" s="1"/>
  <c r="N75" i="21"/>
  <c r="O75" i="21" s="1"/>
  <c r="Q75" i="21" s="1"/>
  <c r="S75" i="21" s="1"/>
  <c r="Q74" i="21"/>
  <c r="S74" i="21" s="1"/>
  <c r="O74" i="21"/>
  <c r="O73" i="21"/>
  <c r="Q73" i="21" s="1"/>
  <c r="S73" i="21" s="1"/>
  <c r="N73" i="21"/>
  <c r="S72" i="21"/>
  <c r="O72" i="21"/>
  <c r="Q72" i="21" s="1"/>
  <c r="Q71" i="21"/>
  <c r="S71" i="21" s="1"/>
  <c r="N71" i="21"/>
  <c r="O71" i="21" s="1"/>
  <c r="I70" i="21"/>
  <c r="K70" i="21" s="1"/>
  <c r="M70" i="21" s="1"/>
  <c r="O70" i="21" s="1"/>
  <c r="Q70" i="21" s="1"/>
  <c r="S70" i="21" s="1"/>
  <c r="N69" i="21"/>
  <c r="G69" i="21"/>
  <c r="I69" i="21" s="1"/>
  <c r="K69" i="21" s="1"/>
  <c r="M69" i="21" s="1"/>
  <c r="O69" i="21" s="1"/>
  <c r="Q69" i="21" s="1"/>
  <c r="S69" i="21" s="1"/>
  <c r="M68" i="21"/>
  <c r="O68" i="21" s="1"/>
  <c r="Q68" i="21" s="1"/>
  <c r="S68" i="21" s="1"/>
  <c r="I68" i="21"/>
  <c r="K68" i="21" s="1"/>
  <c r="I67" i="21"/>
  <c r="K67" i="21" s="1"/>
  <c r="M67" i="21" s="1"/>
  <c r="O67" i="21" s="1"/>
  <c r="Q67" i="21" s="1"/>
  <c r="S67" i="21" s="1"/>
  <c r="G67" i="21"/>
  <c r="S66" i="21"/>
  <c r="K66" i="21"/>
  <c r="M66" i="21" s="1"/>
  <c r="O66" i="21" s="1"/>
  <c r="Q66" i="21" s="1"/>
  <c r="I66" i="21"/>
  <c r="M65" i="21"/>
  <c r="O65" i="21" s="1"/>
  <c r="Q65" i="21" s="1"/>
  <c r="S65" i="21" s="1"/>
  <c r="G65" i="21"/>
  <c r="I65" i="21" s="1"/>
  <c r="K65" i="21" s="1"/>
  <c r="I64" i="21"/>
  <c r="K64" i="21" s="1"/>
  <c r="M64" i="21" s="1"/>
  <c r="O64" i="21" s="1"/>
  <c r="Q64" i="21" s="1"/>
  <c r="S64" i="21" s="1"/>
  <c r="M63" i="21"/>
  <c r="O63" i="21" s="1"/>
  <c r="Q63" i="21" s="1"/>
  <c r="S63" i="21" s="1"/>
  <c r="I63" i="21"/>
  <c r="K63" i="21" s="1"/>
  <c r="G63" i="21"/>
  <c r="O62" i="21"/>
  <c r="Q62" i="21" s="1"/>
  <c r="S62" i="21" s="1"/>
  <c r="K62" i="21"/>
  <c r="M62" i="21" s="1"/>
  <c r="I62" i="21"/>
  <c r="G61" i="21"/>
  <c r="I61" i="21" s="1"/>
  <c r="K61" i="21" s="1"/>
  <c r="M61" i="21" s="1"/>
  <c r="O61" i="21" s="1"/>
  <c r="Q61" i="21" s="1"/>
  <c r="S61" i="21" s="1"/>
  <c r="M60" i="21"/>
  <c r="O60" i="21" s="1"/>
  <c r="Q60" i="21" s="1"/>
  <c r="S60" i="21" s="1"/>
  <c r="M59" i="21"/>
  <c r="O59" i="21" s="1"/>
  <c r="Q59" i="21" s="1"/>
  <c r="S59" i="21" s="1"/>
  <c r="L59" i="21"/>
  <c r="S58" i="21"/>
  <c r="O58" i="21"/>
  <c r="Q58" i="21" s="1"/>
  <c r="Q57" i="21"/>
  <c r="S57" i="21" s="1"/>
  <c r="N57" i="21"/>
  <c r="O57" i="21" s="1"/>
  <c r="Q56" i="21"/>
  <c r="S56" i="21" s="1"/>
  <c r="O56" i="21"/>
  <c r="S55" i="21"/>
  <c r="O55" i="21"/>
  <c r="Q55" i="21" s="1"/>
  <c r="N55" i="21"/>
  <c r="O54" i="21"/>
  <c r="Q54" i="21" s="1"/>
  <c r="S54" i="21" s="1"/>
  <c r="N53" i="21"/>
  <c r="O53" i="21" s="1"/>
  <c r="Q53" i="21" s="1"/>
  <c r="S53" i="21" s="1"/>
  <c r="M52" i="21"/>
  <c r="O52" i="21" s="1"/>
  <c r="Q52" i="21" s="1"/>
  <c r="S52" i="21" s="1"/>
  <c r="I52" i="21"/>
  <c r="K52" i="21" s="1"/>
  <c r="R51" i="21"/>
  <c r="N51" i="21"/>
  <c r="L51" i="21"/>
  <c r="G51" i="21"/>
  <c r="I51" i="21" s="1"/>
  <c r="K51" i="21" s="1"/>
  <c r="M51" i="21" s="1"/>
  <c r="O51" i="21" s="1"/>
  <c r="Q51" i="21" s="1"/>
  <c r="S51" i="21" s="1"/>
  <c r="Q50" i="21"/>
  <c r="S50" i="21" s="1"/>
  <c r="Q49" i="21"/>
  <c r="S49" i="21" s="1"/>
  <c r="P49" i="21"/>
  <c r="S48" i="21"/>
  <c r="Q48" i="21"/>
  <c r="S47" i="21"/>
  <c r="P47" i="21"/>
  <c r="Q47" i="21" s="1"/>
  <c r="Q46" i="21"/>
  <c r="S46" i="21" s="1"/>
  <c r="Q45" i="21"/>
  <c r="S45" i="21" s="1"/>
  <c r="P45" i="21"/>
  <c r="S44" i="21"/>
  <c r="Q44" i="21"/>
  <c r="P43" i="21"/>
  <c r="Q43" i="21" s="1"/>
  <c r="S43" i="21" s="1"/>
  <c r="Q42" i="21"/>
  <c r="S42" i="21" s="1"/>
  <c r="Q41" i="21"/>
  <c r="S41" i="21" s="1"/>
  <c r="P41" i="21"/>
  <c r="S40" i="21"/>
  <c r="Q40" i="21"/>
  <c r="S39" i="21"/>
  <c r="P39" i="21"/>
  <c r="Q39" i="21" s="1"/>
  <c r="Q38" i="21"/>
  <c r="S38" i="21" s="1"/>
  <c r="Q37" i="21"/>
  <c r="S37" i="21" s="1"/>
  <c r="P37" i="21"/>
  <c r="S36" i="21"/>
  <c r="Q36" i="21"/>
  <c r="P35" i="21"/>
  <c r="Q35" i="21" s="1"/>
  <c r="S35" i="21" s="1"/>
  <c r="M34" i="21"/>
  <c r="O34" i="21" s="1"/>
  <c r="Q34" i="21" s="1"/>
  <c r="S34" i="21" s="1"/>
  <c r="I34" i="21"/>
  <c r="K34" i="21" s="1"/>
  <c r="P33" i="21"/>
  <c r="G33" i="21"/>
  <c r="I33" i="21" s="1"/>
  <c r="K33" i="21" s="1"/>
  <c r="M33" i="21" s="1"/>
  <c r="O33" i="21" s="1"/>
  <c r="Q33" i="21" s="1"/>
  <c r="S33" i="21" s="1"/>
  <c r="M32" i="21"/>
  <c r="O32" i="21" s="1"/>
  <c r="Q32" i="21" s="1"/>
  <c r="S32" i="21" s="1"/>
  <c r="M31" i="21"/>
  <c r="O31" i="21" s="1"/>
  <c r="Q31" i="21" s="1"/>
  <c r="S31" i="21" s="1"/>
  <c r="L31" i="21"/>
  <c r="S30" i="21"/>
  <c r="O30" i="21"/>
  <c r="Q30" i="21" s="1"/>
  <c r="M30" i="21"/>
  <c r="O29" i="21"/>
  <c r="Q29" i="21" s="1"/>
  <c r="S29" i="21" s="1"/>
  <c r="L29" i="21"/>
  <c r="M29" i="21" s="1"/>
  <c r="Q28" i="21"/>
  <c r="S28" i="21" s="1"/>
  <c r="M28" i="21"/>
  <c r="O28" i="21" s="1"/>
  <c r="Q27" i="21"/>
  <c r="S27" i="21" s="1"/>
  <c r="M27" i="21"/>
  <c r="O27" i="21" s="1"/>
  <c r="L27" i="21"/>
  <c r="O26" i="21"/>
  <c r="Q26" i="21" s="1"/>
  <c r="S26" i="21" s="1"/>
  <c r="M26" i="21"/>
  <c r="L25" i="21"/>
  <c r="M25" i="21" s="1"/>
  <c r="O25" i="21" s="1"/>
  <c r="Q25" i="21" s="1"/>
  <c r="S25" i="21" s="1"/>
  <c r="M24" i="21"/>
  <c r="O24" i="21" s="1"/>
  <c r="Q24" i="21" s="1"/>
  <c r="S24" i="21" s="1"/>
  <c r="M23" i="21"/>
  <c r="O23" i="21" s="1"/>
  <c r="Q23" i="21" s="1"/>
  <c r="S23" i="21" s="1"/>
  <c r="L23" i="21"/>
  <c r="S22" i="21"/>
  <c r="O22" i="21"/>
  <c r="Q22" i="21" s="1"/>
  <c r="M22" i="21"/>
  <c r="O21" i="21"/>
  <c r="Q21" i="21" s="1"/>
  <c r="S21" i="21" s="1"/>
  <c r="L21" i="21"/>
  <c r="M21" i="21" s="1"/>
  <c r="Q20" i="21"/>
  <c r="S20" i="21" s="1"/>
  <c r="M20" i="21"/>
  <c r="O20" i="21" s="1"/>
  <c r="Q19" i="21"/>
  <c r="S19" i="21" s="1"/>
  <c r="M19" i="21"/>
  <c r="O19" i="21" s="1"/>
  <c r="L19" i="21"/>
  <c r="O18" i="21"/>
  <c r="Q18" i="21" s="1"/>
  <c r="S18" i="21" s="1"/>
  <c r="M18" i="21"/>
  <c r="L17" i="21"/>
  <c r="M17" i="21" s="1"/>
  <c r="O17" i="21" s="1"/>
  <c r="Q17" i="21" s="1"/>
  <c r="S17" i="21" s="1"/>
  <c r="M16" i="21"/>
  <c r="O16" i="21" s="1"/>
  <c r="Q16" i="21" s="1"/>
  <c r="S16" i="21" s="1"/>
  <c r="M15" i="21"/>
  <c r="O15" i="21" s="1"/>
  <c r="Q15" i="21" s="1"/>
  <c r="S15" i="21" s="1"/>
  <c r="L15" i="21"/>
  <c r="S14" i="21"/>
  <c r="O14" i="21"/>
  <c r="Q14" i="21" s="1"/>
  <c r="M14" i="21"/>
  <c r="O13" i="21"/>
  <c r="Q13" i="21" s="1"/>
  <c r="S13" i="21" s="1"/>
  <c r="L13" i="21"/>
  <c r="M13" i="21" s="1"/>
  <c r="I12" i="21"/>
  <c r="K12" i="21" s="1"/>
  <c r="M12" i="21" s="1"/>
  <c r="O12" i="21" s="1"/>
  <c r="Q12" i="21" s="1"/>
  <c r="S12" i="21" s="1"/>
  <c r="M11" i="21"/>
  <c r="O11" i="21" s="1"/>
  <c r="Q11" i="21" s="1"/>
  <c r="S11" i="21" s="1"/>
  <c r="L11" i="21"/>
  <c r="K11" i="21"/>
  <c r="G11" i="21"/>
  <c r="I11" i="21" s="1"/>
  <c r="R10" i="21"/>
  <c r="P10" i="21"/>
  <c r="N10" i="21"/>
  <c r="J10" i="21"/>
  <c r="H10" i="21"/>
  <c r="L10" i="21" l="1"/>
  <c r="G10" i="21"/>
  <c r="I10" i="21" s="1"/>
  <c r="K10" i="21" s="1"/>
  <c r="Q133" i="21"/>
  <c r="S133" i="21" s="1"/>
  <c r="M10" i="21" l="1"/>
  <c r="O10" i="21" s="1"/>
  <c r="Q10" i="21" s="1"/>
  <c r="S10" i="21" s="1"/>
  <c r="D45" i="19" l="1"/>
  <c r="C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4" i="19"/>
  <c r="E23" i="19"/>
  <c r="E22" i="19"/>
  <c r="D21" i="19"/>
  <c r="C21" i="19"/>
  <c r="E21" i="19" s="1"/>
  <c r="E19" i="19"/>
  <c r="E18" i="19"/>
  <c r="E17" i="19"/>
  <c r="E16" i="19"/>
  <c r="E15" i="19"/>
  <c r="D15" i="19"/>
  <c r="C15" i="19"/>
  <c r="C14" i="19"/>
  <c r="E14" i="19" s="1"/>
  <c r="E13" i="19"/>
  <c r="E12" i="19"/>
  <c r="E11" i="19"/>
  <c r="E10" i="19"/>
  <c r="D9" i="19"/>
  <c r="D8" i="19" s="1"/>
  <c r="E7" i="19"/>
  <c r="E6" i="19"/>
  <c r="E5" i="19"/>
  <c r="D4" i="19"/>
  <c r="D20" i="19" s="1"/>
  <c r="D25" i="19" s="1"/>
  <c r="C4" i="19"/>
  <c r="E45" i="19" l="1"/>
  <c r="C9" i="19"/>
  <c r="E4" i="19"/>
  <c r="E9" i="19" l="1"/>
  <c r="C8" i="19"/>
  <c r="E8" i="19" l="1"/>
  <c r="C20" i="19"/>
  <c r="E20" i="19" s="1"/>
  <c r="C25" i="19"/>
  <c r="E25" i="19" s="1"/>
</calcChain>
</file>

<file path=xl/sharedStrings.xml><?xml version="1.0" encoding="utf-8"?>
<sst xmlns="http://schemas.openxmlformats.org/spreadsheetml/2006/main" count="805" uniqueCount="323">
  <si>
    <t>pol.</t>
  </si>
  <si>
    <t>v tis. Kč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</si>
  <si>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</si>
  <si>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</si>
  <si>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</si>
  <si>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</si>
  <si>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</si>
  <si>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</si>
  <si>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</si>
  <si>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</si>
  <si>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</si>
  <si>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</si>
  <si>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</si>
  <si>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</si>
  <si>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</si>
  <si>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</si>
  <si>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</si>
  <si>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</si>
  <si>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</si>
  <si>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</si>
  <si>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</si>
  <si>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</si>
  <si>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</si>
  <si>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</si>
  <si>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</si>
  <si>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</si>
  <si>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</si>
  <si>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</si>
  <si>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</si>
  <si>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</si>
  <si>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</si>
  <si>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</si>
  <si>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</si>
  <si>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</si>
  <si>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</si>
  <si>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</si>
  <si>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</si>
  <si>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</si>
  <si>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</si>
  <si>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</si>
  <si>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</si>
  <si>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</si>
  <si>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</si>
  <si>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</si>
  <si>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</si>
  <si>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</si>
  <si>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</si>
  <si>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</si>
  <si>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</si>
  <si>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</si>
  <si>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</si>
  <si>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</si>
  <si>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</si>
  <si>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</si>
  <si>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</si>
  <si>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</si>
  <si>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</si>
  <si>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</si>
  <si>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</si>
  <si>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</si>
  <si>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</si>
  <si>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</si>
  <si>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</si>
  <si>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</si>
  <si>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</si>
  <si>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</si>
  <si>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Odbor školství, mládeže, tělovýchovy a sportu</t>
  </si>
  <si>
    <t>uk.</t>
  </si>
  <si>
    <t>č.a.</t>
  </si>
  <si>
    <t>§</t>
  </si>
  <si>
    <t>SR 2017</t>
  </si>
  <si>
    <t>UR 2017</t>
  </si>
  <si>
    <t>SU</t>
  </si>
  <si>
    <t>x</t>
  </si>
  <si>
    <t>0000</t>
  </si>
  <si>
    <t>Veletrh vzdělávání a pracov. příležitostí</t>
  </si>
  <si>
    <t>Příloha č. 1 - tab.část ke ZR-RO č. 221/17</t>
  </si>
  <si>
    <t>ZR-RO č. 221/17</t>
  </si>
  <si>
    <t>Změna rozpočtu - rozpočtové opatření č. 221/17</t>
  </si>
  <si>
    <t xml:space="preserve">912 04 - účelové příspěvky PO </t>
  </si>
  <si>
    <t>tis. Kč</t>
  </si>
  <si>
    <t>91204 - Ú Č E L O V É  P Ř Í S P Ě V K Y  P O</t>
  </si>
  <si>
    <t>RO č. 13/17</t>
  </si>
  <si>
    <t>ZR-RO č. 20,38/17</t>
  </si>
  <si>
    <t>RO č. 62/17</t>
  </si>
  <si>
    <t>RO č. 103,107,ZR 120/17</t>
  </si>
  <si>
    <t>RO č. 153,158,128/17</t>
  </si>
  <si>
    <t>ZR - RO č. 221/17</t>
  </si>
  <si>
    <t>Jmenovité inv. a neinv. akce resortu</t>
  </si>
  <si>
    <t>DU</t>
  </si>
  <si>
    <t>0450001</t>
  </si>
  <si>
    <t>Stipendijní program pro žáky odborných škol</t>
  </si>
  <si>
    <t>neinvestiční příspěvky zřízeným příspěvkovým organizacím</t>
  </si>
  <si>
    <t>0450063</t>
  </si>
  <si>
    <t>1437</t>
  </si>
  <si>
    <t>SOŠ a SOU, Česká Lípa, 28. října 2707, p.o. - Stipendijní program pro žáky odborných škol</t>
  </si>
  <si>
    <t>0450064</t>
  </si>
  <si>
    <t>1433</t>
  </si>
  <si>
    <t>SŠSSaD, Liberec II, Truhlářská 360/3, p.o. - Stipendijní program pro žáky odborných škol</t>
  </si>
  <si>
    <t>0450065</t>
  </si>
  <si>
    <t>1448</t>
  </si>
  <si>
    <t>SŠ hospodářská a lesnická, Frýdlant, Bělíkova 1387, p.o. - Stipendijní program pro žáky odborných škol</t>
  </si>
  <si>
    <t>0450066</t>
  </si>
  <si>
    <t>1424</t>
  </si>
  <si>
    <t>VOŠ sklářská a SŠ, Nový Bor, Wolkerova 316, p.o. - Stipendijní program pro žáky odborných škol</t>
  </si>
  <si>
    <t>0450067</t>
  </si>
  <si>
    <t>1434</t>
  </si>
  <si>
    <t>ISŠ, Semily, 28. října 607, Semily, p.o. - Stipendijní program pro žáky odborných škol</t>
  </si>
  <si>
    <t>0450068</t>
  </si>
  <si>
    <t>1452</t>
  </si>
  <si>
    <t>OA, HŠ a SOŠ, Turnov, Zborovská 519, p.o. - Stipendijní program pro žáky odborných škol</t>
  </si>
  <si>
    <t>0450069</t>
  </si>
  <si>
    <t>1438</t>
  </si>
  <si>
    <t>SPŠ technická, Jablonec n/N, Belgická 4852, p.o. - Stipendijní program pro žáky odborných škol</t>
  </si>
  <si>
    <t>0450070</t>
  </si>
  <si>
    <t>1432</t>
  </si>
  <si>
    <t>SŠ a MŠ, Liberec, Na Bojišti 15, p.o. - Stipendijní program pro žáky odborných škol</t>
  </si>
  <si>
    <t>0450071</t>
  </si>
  <si>
    <t>1440</t>
  </si>
  <si>
    <t>SŠ řemesel a služeb, Jablonec n/N, Smetanova 66, p.o. - Stipendijní program pro žáky odborných škol</t>
  </si>
  <si>
    <t>0450072</t>
  </si>
  <si>
    <t>1427</t>
  </si>
  <si>
    <t>SUPŠ sklářská, Železný Brod, Smetanovo zátiší 470, p.o - Stipendijní program pro žáky odborných škol</t>
  </si>
  <si>
    <t>0450002</t>
  </si>
  <si>
    <t>Diagnostické nástroje pro školská poradenská zařízení</t>
  </si>
  <si>
    <t>0450090</t>
  </si>
  <si>
    <t>1493</t>
  </si>
  <si>
    <t>PPP, Liberec 2, Truhlářská 3, p.o. - Diagnostické nástroje pro školská poradenská zařízení</t>
  </si>
  <si>
    <t>0450091</t>
  </si>
  <si>
    <t>1492</t>
  </si>
  <si>
    <t>PPP, Jablonec n/N, p.o. - Diagnostické nástroje pro školská poradenská zařízení</t>
  </si>
  <si>
    <t>investiční transfery zřízeným příspěvkovým organizacím</t>
  </si>
  <si>
    <t>0450092</t>
  </si>
  <si>
    <t>1494</t>
  </si>
  <si>
    <t>PPP a SPC, Semily, p.o. - Diagnostické nástroje pro školská poradenská zařízení</t>
  </si>
  <si>
    <t>0450093</t>
  </si>
  <si>
    <t>1491</t>
  </si>
  <si>
    <t>PPP, Česká Lípa, Havlíčkova 443, p.o. - Diagnostické nástroje pro školská poradenská zařízení</t>
  </si>
  <si>
    <t>0450094</t>
  </si>
  <si>
    <t>1456</t>
  </si>
  <si>
    <t>ZŠ a MŠ pro tělesně postižené, Liberec, Lužická 920/7, p.o. - Diagnostické nástroje pro školská poradenská zařízení</t>
  </si>
  <si>
    <t>0450095</t>
  </si>
  <si>
    <t>1455</t>
  </si>
  <si>
    <t>ZŠ a MŠ logopedická, Liberec, p.o. - Diagnostické nástroje pro školská poradenská zařízení</t>
  </si>
  <si>
    <t>0450096</t>
  </si>
  <si>
    <t>1457</t>
  </si>
  <si>
    <t>ZŠ, Jablonec n/N, Liberecká 1734/31 - Diagnostické nástroje pro školská poradenská zařízení</t>
  </si>
  <si>
    <t>0450097</t>
  </si>
  <si>
    <t>1460</t>
  </si>
  <si>
    <t>ZŠ a MŠ při nemocnici, Liberec, Husova 357/10, p.o. - Diagnostické nástroje pro školská poradenská zařízení</t>
  </si>
  <si>
    <t>0450005</t>
  </si>
  <si>
    <t>Podpora aktivit příspěvkových organizací</t>
  </si>
  <si>
    <t>0450074</t>
  </si>
  <si>
    <t>1406</t>
  </si>
  <si>
    <t xml:space="preserve">Gymnázium, Frýdlant, Mládeže 884, p.o. - Spolupráce s Divadlem F.X.Š. Liberec </t>
  </si>
  <si>
    <t>0450075</t>
  </si>
  <si>
    <t>1425</t>
  </si>
  <si>
    <t xml:space="preserve">SUPŠ sklářská, Kamenický Šenov, Havlíčkova 57, p.o. - Spolupráce s Divadlem F.X.Š. Liberec </t>
  </si>
  <si>
    <t>0450076</t>
  </si>
  <si>
    <t xml:space="preserve">SUPŠ sklářská, Železný Brod, Smetanovo zátiší 470, p.o. - Spolupráce s Divadlem F.X.Š. Liberec </t>
  </si>
  <si>
    <t>0450073</t>
  </si>
  <si>
    <t>SPŠ technická, Jablonec n/N, Belgická 4852, p.o. - Krajské kolo soutěže Automechanik Junior 2017</t>
  </si>
  <si>
    <t>0450044</t>
  </si>
  <si>
    <t>Základní škola a mateřská škola logopedická, Liberec - unifikace el. napětí</t>
  </si>
  <si>
    <t>0450045</t>
  </si>
  <si>
    <t>1450</t>
  </si>
  <si>
    <t>Střední odborná škola, Liberec - unikace el. napětí</t>
  </si>
  <si>
    <t>0450046</t>
  </si>
  <si>
    <t>Střední škola strojní, stavební a dopravní, Liberec - unifikace el.napětí</t>
  </si>
  <si>
    <t>0450047</t>
  </si>
  <si>
    <t>Střední škola strojní, stavební a dopravní, Liberec - vybavení interiéru domova mládeže, Truhlářská</t>
  </si>
  <si>
    <t>0450048</t>
  </si>
  <si>
    <t>1410</t>
  </si>
  <si>
    <t>Gymnázium a Střední odborná škola, Jilemnice - dokončení reko. areálu školy</t>
  </si>
  <si>
    <t>0450077</t>
  </si>
  <si>
    <t>Gymnázium a SOŠ, Jilemnice, Tkalcovská 460, p.o. - Oprava části fasády do dvora vč. souvisejících inženýrských činností</t>
  </si>
  <si>
    <t>0450078</t>
  </si>
  <si>
    <t>Gymnázium a SOŠ, Jilemnice, Tkalcovská 460, p.o. - Úprava ploch dvora včetně odstranění přístřešků</t>
  </si>
  <si>
    <t>0450079</t>
  </si>
  <si>
    <t>Gymnázium a SOŠ, Jilemnice, Tkalcovská 460, p.o. - Stavební úpravy prostor pro 2 nové učebny a 2 kabinety</t>
  </si>
  <si>
    <t>0450080</t>
  </si>
  <si>
    <t>Gymnázium a SOŠ, Jilemnice, Tkalcovská 460, p.o. - Pořízení bezpečnostních dveří - hlavní a boční vchod</t>
  </si>
  <si>
    <t>0480326</t>
  </si>
  <si>
    <t>SZŠ a VOŠ zdravotnická, Liberec, Kostelní 9,p.o.-Nákup učebních pomůcek pro obor Ošetřovatelství</t>
  </si>
  <si>
    <t>0450007</t>
  </si>
  <si>
    <t>1421</t>
  </si>
  <si>
    <t>SPŠSaE a VOŠ, Liberec, Masarykova 3 - Výměna otvorových výplní a oprava fasády vč. termoizolačního nátěru</t>
  </si>
  <si>
    <t>0450010</t>
  </si>
  <si>
    <t>1418</t>
  </si>
  <si>
    <t>SPŠ, Česká Lípa, Havlíčkova 426, p.o. - Částečná oprava fasády hlavního objektu</t>
  </si>
  <si>
    <t>0049172</t>
  </si>
  <si>
    <t>Gymnázium, Frýdlant - výměna otvorových výplní (PD a inžen.činnost)</t>
  </si>
  <si>
    <t>0450025</t>
  </si>
  <si>
    <t>SUPŠ sklářská, Kamenický Šenov, Havlíčkova 57, p.o. - Projektová dokumentace - Centrum odbor. vzdělávání</t>
  </si>
  <si>
    <t>0450026</t>
  </si>
  <si>
    <t>OA, HŠ a SOŠ, Turnov, Zborovská 519, p.o. - Projektová dokumentace - Centrum odbor. vzdělávání</t>
  </si>
  <si>
    <t>0450027</t>
  </si>
  <si>
    <t>SPŠ, Česká Lípa, Havlíčkova 426, p.o. - Projektová dokumentace - Centrum odbor. vzdělávání</t>
  </si>
  <si>
    <t>0450028</t>
  </si>
  <si>
    <t>SPŠSaE a VOŠ, Liberec, Masarykova 3, p.o. - Projektová dokumentace - Centrum odbor. vzdělávání</t>
  </si>
  <si>
    <t>0450029</t>
  </si>
  <si>
    <t>SOŠ a SOU, Česká Lípa, 28.října 2707, p.o. - Projektová dokumentace - Centrum odbor. vzdělávání</t>
  </si>
  <si>
    <t>0450030</t>
  </si>
  <si>
    <t>SŠ řemesel a služeb, Jablonec n/N,Smetanova 66, p.o. - Projektová dokumentace - Centrum odbor. vzdělávání</t>
  </si>
  <si>
    <t>0450031</t>
  </si>
  <si>
    <t>1436</t>
  </si>
  <si>
    <t>ISŠ, Vysoké n/J, Dr. Farského 300, p.o. -Projektová dokumentace - Centrum odbor.  vzdělávání</t>
  </si>
  <si>
    <t>0450032</t>
  </si>
  <si>
    <t>SŠHaL, Frýdlant, Bělíkova 1387, p.o. - Projektová dokumentace - Centrum odbor. vzdělávání</t>
  </si>
  <si>
    <t>0450035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</si>
  <si>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</si>
  <si>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</si>
  <si>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</si>
  <si>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</si>
  <si>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</si>
  <si>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</si>
  <si>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</si>
  <si>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0450042</t>
  </si>
  <si>
    <t>SUPŚ Kamenický Šenov, Havlíčkova 57, p.o. - Inkubátor výtvarných talentů 160-zprac.PD vč. souvis.inž.čin.</t>
  </si>
  <si>
    <t>0450051</t>
  </si>
  <si>
    <t>1413</t>
  </si>
  <si>
    <t>VOŠMO a OA, Jablonec n/N, Horní náměstí 15, p.o. - Pořízení PD na zateplení fasády včetně souvisejících inžen.činností</t>
  </si>
  <si>
    <t>0049156</t>
  </si>
  <si>
    <t>SUPŠ sklářská, Železný Brod, Smetanovo zátiší 470, p.o. - výměna otvorových výplní</t>
  </si>
  <si>
    <t>0450008</t>
  </si>
  <si>
    <t>1411</t>
  </si>
  <si>
    <t>Gymnázium a SOŠ pedagogická, Liberec, Jeronýmova 425/27, p.o. - Výměna umělého trávníku víceúčelového hřiště a pořízení mantinelového systému</t>
  </si>
  <si>
    <t>0450059</t>
  </si>
  <si>
    <t>1470</t>
  </si>
  <si>
    <t>Dětský domov, Česká Lípa - oprava střechy - pořízení PD vč.souvisejících inženýrských činností</t>
  </si>
  <si>
    <t>0450060</t>
  </si>
  <si>
    <t>Střední škola řemesel a služeb, Jablonec n. N. - reko. sociál. zařízení - tělocvična Podhorská ul. - pořízení PD vč.souvisejících inženýrských činností</t>
  </si>
  <si>
    <t>0450061</t>
  </si>
  <si>
    <t>Střední průmyslová škola strojní a elektrotechnická a Vyšší odborná škola, Liberec - oprava střechy na hlavní budově Masarykova ul. Liberec - pořízení PD vč.souvisejících inženýrských činností</t>
  </si>
  <si>
    <t>0450062</t>
  </si>
  <si>
    <t>Gymnázium a Střední odb.škola pedagog., Liberec - výměna oken na objektu gymnázia - pořízení PD vč.souvisejících inženýrských činností</t>
  </si>
  <si>
    <t>0450081</t>
  </si>
  <si>
    <t>Gymnázium, U Balvanu, Jablonec nad Nisou - výměna oken na objektu gymnázia, ul. U Balvanu</t>
  </si>
  <si>
    <t>Neinvestiční příspěvky zřízeným příspěvkovým organizacím</t>
  </si>
  <si>
    <t>0450082</t>
  </si>
  <si>
    <t>Střední škola a Mateřská škola, Liberec - pořízení válcové zkušebny brzd</t>
  </si>
  <si>
    <t>Invest. transf.zřízeným příspěvkovým organizacím</t>
  </si>
  <si>
    <t>0450083</t>
  </si>
  <si>
    <t>Gymnázium I. Olbrachta, Semily - rekonstrukce rozvodů vody - zhotovení projektové dokumentace a zajištění souvisejících inženýrských činností</t>
  </si>
  <si>
    <t>0450084</t>
  </si>
  <si>
    <t>Střední škola řemesel a služeb, Jablonec n. N. - obnova vnitřního vybavení domova mládeže</t>
  </si>
  <si>
    <t>0450085</t>
  </si>
  <si>
    <t>Střední uměleckoprůmyslová škola sklářská, Kamenický Šenov - oprava kanalizace - objekt DM v ul. 9. května 228, Kamenický Šenov</t>
  </si>
  <si>
    <t>0450086</t>
  </si>
  <si>
    <t>Střední uměleckoprůmyslová škola a Vyšší odborná škola, Turnov - oprava komponentů kotelny vč. výměny termostatických ventilů - objekt v ul. Skálova, Turnov</t>
  </si>
  <si>
    <t>0450087</t>
  </si>
  <si>
    <t>Střední uměleckoprůmyslová škola, Železný Brod, Smetanovo zátiší 470, p.o. - zhotovení PD vč. souvisejících inženýr.činností na rekonstrukci části objektu domova mládeže</t>
  </si>
  <si>
    <t>0450088</t>
  </si>
  <si>
    <t>SŠHaL, Frýdlant, Bělíkova 1387, p.o. - oprava havarij. stavu střechy souvis.se zateplením objektu - zpracování PD a souvis.inženýr.činností, Zámecká ul., Frýdlant</t>
  </si>
  <si>
    <t>0450089</t>
  </si>
  <si>
    <t>Gymnázium, Česká Lípa, Žitavská 2969, p.o. - oprava výměníků na zajištění tepla vč. technické dokumentace</t>
  </si>
  <si>
    <t>914 04 - působnosti</t>
  </si>
  <si>
    <t>91404 - P Ů S O B N O S T I</t>
  </si>
  <si>
    <t>RO č. 66/17, RU č. 1/17</t>
  </si>
  <si>
    <t>RU č. 2/17</t>
  </si>
  <si>
    <t>RU č. , ZR 101,120/17</t>
  </si>
  <si>
    <t>RU č. 3/17</t>
  </si>
  <si>
    <t>RU č. 4/17, ZR 133/17</t>
  </si>
  <si>
    <t>RU č. 5/17</t>
  </si>
  <si>
    <t>Běžné (neinvestiční) výdaje resortu celkem</t>
  </si>
  <si>
    <t>Výkon působností dle zákona č. 561/04 Sb.</t>
  </si>
  <si>
    <t>RU</t>
  </si>
  <si>
    <t>041100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</si>
  <si>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</si>
  <si>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</si>
  <si>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</si>
  <si>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</si>
  <si>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</si>
  <si>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</si>
  <si>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</si>
  <si>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</si>
  <si>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</si>
  <si>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</si>
  <si>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</si>
  <si>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služby peněžních ústavů</t>
  </si>
  <si>
    <t>042000</t>
  </si>
  <si>
    <t>Koncepční materiály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</si>
  <si>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</si>
  <si>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</si>
  <si>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</si>
  <si>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</si>
  <si>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</si>
  <si>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knihy, učební  pomůcky a tisk</t>
  </si>
  <si>
    <t>045900</t>
  </si>
  <si>
    <t>Podpora odborného vzdělávání</t>
  </si>
  <si>
    <t>046500</t>
  </si>
  <si>
    <t>048101</t>
  </si>
  <si>
    <t>Soutěže - podpora talentovaných dětí a mládeže</t>
  </si>
  <si>
    <t>ostatní osobní výdaje</t>
  </si>
  <si>
    <t>dary obyvatelstvu</t>
  </si>
  <si>
    <t>048102</t>
  </si>
  <si>
    <t>Propagace školství a podpora regionálních aktivit</t>
  </si>
  <si>
    <t>věcné dary</t>
  </si>
  <si>
    <t>neinvestiční transfery obyvat.nemající charakter daru</t>
  </si>
  <si>
    <t>048239</t>
  </si>
  <si>
    <t>Nostrifikace</t>
  </si>
  <si>
    <t xml:space="preserve">RU </t>
  </si>
  <si>
    <t>048700</t>
  </si>
  <si>
    <t>Sympozium uměleckoprůmyslových škol LK</t>
  </si>
  <si>
    <t>048701</t>
  </si>
  <si>
    <t>Veletrh dětské knihy - zajištění dopravy</t>
  </si>
  <si>
    <t>048702</t>
  </si>
  <si>
    <t>Burza škol v České Lípě - doprava žáků</t>
  </si>
  <si>
    <t>Udržitelnost projektů spolufinancovaných z prostředků EU</t>
  </si>
  <si>
    <t>044005</t>
  </si>
  <si>
    <t>EHP/Norsko - Revitalizace hřišť - 2. etapa - udržitelnost projektu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</si>
  <si>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</si>
  <si>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</si>
  <si>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</si>
  <si>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</si>
  <si>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</si>
  <si>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</si>
  <si>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045014</t>
  </si>
  <si>
    <t>Podpora přírodovědného a technického vzdělávání v LK</t>
  </si>
  <si>
    <t>úhrada sankci jiným rozpočtům</t>
  </si>
  <si>
    <t>Sport v regionu</t>
  </si>
  <si>
    <t>048699</t>
  </si>
  <si>
    <t>Hry olympiád dětí a mládeže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</si>
</sst>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"/>
    <numFmt numFmtId="165" formatCode="#,##0.000"/>
    <numFmt numFmtId="166" formatCode="#,##0.00000"/>
  </numFmts>
  <fonts count="4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7" borderId="6" applyNumberFormat="0" applyAlignment="0" applyProtection="0"/>
    <xf numFmtId="0" fontId="9" fillId="17" borderId="6" applyNumberFormat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19" borderId="10" applyNumberFormat="0" applyFont="0" applyAlignment="0" applyProtection="0"/>
    <xf numFmtId="0" fontId="5" fillId="19" borderId="10" applyNumberFormat="0" applyFont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6" fillId="20" borderId="0">
      <alignment horizontal="left" vertical="center"/>
    </xf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1" fillId="21" borderId="13" applyNumberFormat="0" applyAlignment="0" applyProtection="0"/>
    <xf numFmtId="0" fontId="21" fillId="21" borderId="13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</cellStyleXfs>
  <cellXfs count="310">
    <xf numFmtId="0" fontId="0" fillId="0" borderId="0" xfId="0"/>
    <xf numFmtId="0" fontId="24" fillId="0" borderId="0" xfId="0" applyFont="1" applyFill="1"/>
    <xf numFmtId="0" fontId="24" fillId="0" borderId="0" xfId="0" applyFont="1" applyFill="1" applyAlignment="1">
      <alignment horizontal="right"/>
    </xf>
    <xf numFmtId="0" fontId="25" fillId="26" borderId="4" xfId="0" applyFont="1" applyFill="1" applyBorder="1" applyAlignment="1">
      <alignment horizontal="center" vertical="center" wrapText="1"/>
    </xf>
    <xf numFmtId="0" fontId="25" fillId="26" borderId="1" xfId="0" applyFont="1" applyFill="1" applyBorder="1" applyAlignment="1">
      <alignment horizontal="center" vertical="center" wrapText="1"/>
    </xf>
    <xf numFmtId="0" fontId="25" fillId="26" borderId="16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6" fillId="0" borderId="3" xfId="0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6" fillId="0" borderId="17" xfId="0" applyNumberFormat="1" applyFont="1" applyBorder="1" applyAlignment="1">
      <alignment horizontal="right" vertical="center" wrapText="1"/>
    </xf>
    <xf numFmtId="0" fontId="27" fillId="0" borderId="18" xfId="0" applyFont="1" applyBorder="1" applyAlignment="1">
      <alignment vertical="center" wrapText="1"/>
    </xf>
    <xf numFmtId="0" fontId="27" fillId="0" borderId="19" xfId="0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4" fontId="0" fillId="0" borderId="0" xfId="0" applyNumberFormat="1"/>
    <xf numFmtId="4" fontId="27" fillId="0" borderId="3" xfId="0" applyNumberFormat="1" applyFont="1" applyBorder="1" applyAlignment="1">
      <alignment horizontal="right" vertical="center" wrapText="1"/>
    </xf>
    <xf numFmtId="0" fontId="26" fillId="0" borderId="18" xfId="0" applyFont="1" applyBorder="1" applyAlignment="1">
      <alignment vertical="center" wrapText="1"/>
    </xf>
    <xf numFmtId="4" fontId="26" fillId="0" borderId="19" xfId="0" applyNumberFormat="1" applyFont="1" applyBorder="1" applyAlignment="1">
      <alignment horizontal="right" vertical="center" wrapText="1"/>
    </xf>
    <xf numFmtId="4" fontId="26" fillId="0" borderId="20" xfId="0" applyNumberFormat="1" applyFont="1" applyBorder="1" applyAlignment="1">
      <alignment horizontal="right" vertical="center" wrapText="1"/>
    </xf>
    <xf numFmtId="4" fontId="27" fillId="0" borderId="20" xfId="0" applyNumberFormat="1" applyFont="1" applyBorder="1" applyAlignment="1">
      <alignment horizontal="right" vertical="center" wrapText="1"/>
    </xf>
    <xf numFmtId="0" fontId="26" fillId="0" borderId="19" xfId="0" applyFont="1" applyBorder="1" applyAlignment="1">
      <alignment horizontal="right" vertical="center" wrapText="1"/>
    </xf>
    <xf numFmtId="0" fontId="27" fillId="0" borderId="21" xfId="0" applyFont="1" applyBorder="1" applyAlignment="1">
      <alignment vertical="center" wrapText="1"/>
    </xf>
    <xf numFmtId="0" fontId="27" fillId="0" borderId="14" xfId="0" applyFont="1" applyBorder="1" applyAlignment="1">
      <alignment horizontal="right" vertical="center" wrapText="1"/>
    </xf>
    <xf numFmtId="4" fontId="27" fillId="0" borderId="14" xfId="0" applyNumberFormat="1" applyFont="1" applyBorder="1" applyAlignment="1">
      <alignment horizontal="right" vertical="center" wrapText="1"/>
    </xf>
    <xf numFmtId="4" fontId="27" fillId="0" borderId="22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vertical="center" wrapText="1"/>
    </xf>
    <xf numFmtId="0" fontId="26" fillId="0" borderId="1" xfId="0" applyFont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6" fillId="0" borderId="16" xfId="0" applyNumberFormat="1" applyFont="1" applyBorder="1" applyAlignment="1">
      <alignment horizontal="right" vertical="center" wrapText="1"/>
    </xf>
    <xf numFmtId="0" fontId="24" fillId="0" borderId="0" xfId="0" applyFont="1" applyFill="1" applyBorder="1"/>
    <xf numFmtId="164" fontId="24" fillId="0" borderId="15" xfId="0" applyNumberFormat="1" applyFont="1" applyFill="1" applyBorder="1" applyAlignment="1">
      <alignment horizontal="right"/>
    </xf>
    <xf numFmtId="0" fontId="27" fillId="0" borderId="2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right" vertical="center" wrapText="1"/>
    </xf>
    <xf numFmtId="4" fontId="27" fillId="0" borderId="17" xfId="0" applyNumberFormat="1" applyFont="1" applyBorder="1" applyAlignment="1">
      <alignment horizontal="right" vertical="center" wrapText="1"/>
    </xf>
    <xf numFmtId="0" fontId="27" fillId="0" borderId="18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3" fillId="2" borderId="0" xfId="11" applyFont="1" applyFill="1" applyAlignment="1">
      <alignment horizontal="left"/>
    </xf>
    <xf numFmtId="0" fontId="2" fillId="2" borderId="0" xfId="11" applyFill="1"/>
    <xf numFmtId="0" fontId="3" fillId="2" borderId="0" xfId="11" applyFont="1" applyFill="1"/>
    <xf numFmtId="0" fontId="4" fillId="2" borderId="0" xfId="110" applyFill="1"/>
    <xf numFmtId="0" fontId="2" fillId="2" borderId="0" xfId="4" applyFill="1"/>
    <xf numFmtId="4" fontId="3" fillId="2" borderId="0" xfId="111" applyNumberFormat="1" applyFont="1" applyFill="1" applyBorder="1"/>
    <xf numFmtId="165" fontId="3" fillId="2" borderId="0" xfId="111" applyNumberFormat="1" applyFont="1" applyFill="1" applyBorder="1"/>
    <xf numFmtId="0" fontId="2" fillId="2" borderId="0" xfId="11" applyFill="1" applyBorder="1"/>
    <xf numFmtId="0" fontId="3" fillId="2" borderId="0" xfId="11" applyFont="1" applyFill="1" applyBorder="1"/>
    <xf numFmtId="0" fontId="33" fillId="2" borderId="24" xfId="112" applyFont="1" applyFill="1" applyBorder="1" applyAlignment="1">
      <alignment horizontal="center" vertical="center"/>
    </xf>
    <xf numFmtId="0" fontId="30" fillId="2" borderId="26" xfId="6" applyFont="1" applyFill="1" applyBorder="1" applyAlignment="1">
      <alignment horizontal="center" vertical="center"/>
    </xf>
    <xf numFmtId="0" fontId="30" fillId="2" borderId="26" xfId="6" applyFont="1" applyFill="1" applyBorder="1" applyAlignment="1">
      <alignment horizontal="center" vertical="center" wrapText="1"/>
    </xf>
    <xf numFmtId="0" fontId="31" fillId="2" borderId="24" xfId="111" applyFont="1" applyFill="1" applyBorder="1" applyAlignment="1">
      <alignment horizontal="left" vertical="center"/>
    </xf>
    <xf numFmtId="165" fontId="30" fillId="2" borderId="27" xfId="11" applyNumberFormat="1" applyFont="1" applyFill="1" applyBorder="1" applyAlignment="1"/>
    <xf numFmtId="165" fontId="30" fillId="2" borderId="32" xfId="11" applyNumberFormat="1" applyFont="1" applyFill="1" applyBorder="1"/>
    <xf numFmtId="165" fontId="35" fillId="2" borderId="26" xfId="11" applyNumberFormat="1" applyFont="1" applyFill="1" applyBorder="1" applyAlignment="1"/>
    <xf numFmtId="165" fontId="35" fillId="2" borderId="26" xfId="11" applyNumberFormat="1" applyFont="1" applyFill="1" applyBorder="1"/>
    <xf numFmtId="165" fontId="30" fillId="2" borderId="32" xfId="11" applyNumberFormat="1" applyFont="1" applyFill="1" applyBorder="1" applyAlignment="1"/>
    <xf numFmtId="0" fontId="34" fillId="2" borderId="18" xfId="111" applyFont="1" applyFill="1" applyBorder="1" applyAlignment="1">
      <alignment horizontal="center" vertical="center"/>
    </xf>
    <xf numFmtId="165" fontId="3" fillId="2" borderId="39" xfId="11" applyNumberFormat="1" applyFont="1" applyFill="1" applyBorder="1"/>
    <xf numFmtId="0" fontId="30" fillId="2" borderId="2" xfId="111" applyFont="1" applyFill="1" applyBorder="1" applyAlignment="1">
      <alignment horizontal="center" vertical="center"/>
    </xf>
    <xf numFmtId="49" fontId="30" fillId="2" borderId="40" xfId="111" applyNumberFormat="1" applyFont="1" applyFill="1" applyBorder="1" applyAlignment="1">
      <alignment horizontal="center" vertical="center"/>
    </xf>
    <xf numFmtId="49" fontId="30" fillId="2" borderId="41" xfId="111" applyNumberFormat="1" applyFont="1" applyFill="1" applyBorder="1" applyAlignment="1">
      <alignment horizontal="center" vertical="center"/>
    </xf>
    <xf numFmtId="0" fontId="30" fillId="2" borderId="3" xfId="111" applyFont="1" applyFill="1" applyBorder="1" applyAlignment="1">
      <alignment horizontal="center" vertical="center"/>
    </xf>
    <xf numFmtId="0" fontId="30" fillId="2" borderId="40" xfId="111" applyFont="1" applyFill="1" applyBorder="1" applyAlignment="1">
      <alignment horizontal="center" vertical="center"/>
    </xf>
    <xf numFmtId="165" fontId="30" fillId="2" borderId="39" xfId="11" applyNumberFormat="1" applyFont="1" applyFill="1" applyBorder="1" applyAlignment="1"/>
    <xf numFmtId="165" fontId="30" fillId="2" borderId="39" xfId="11" applyNumberFormat="1" applyFont="1" applyFill="1" applyBorder="1"/>
    <xf numFmtId="0" fontId="3" fillId="2" borderId="40" xfId="111" applyFont="1" applyFill="1" applyBorder="1" applyAlignment="1">
      <alignment vertical="center"/>
    </xf>
    <xf numFmtId="0" fontId="30" fillId="2" borderId="18" xfId="111" applyFont="1" applyFill="1" applyBorder="1" applyAlignment="1">
      <alignment horizontal="center" vertical="center"/>
    </xf>
    <xf numFmtId="0" fontId="30" fillId="2" borderId="40" xfId="111" applyFont="1" applyFill="1" applyBorder="1" applyAlignment="1">
      <alignment vertical="center" wrapText="1"/>
    </xf>
    <xf numFmtId="0" fontId="34" fillId="2" borderId="42" xfId="111" applyFont="1" applyFill="1" applyBorder="1" applyAlignment="1">
      <alignment horizontal="center" vertical="center"/>
    </xf>
    <xf numFmtId="49" fontId="34" fillId="2" borderId="43" xfId="111" applyNumberFormat="1" applyFont="1" applyFill="1" applyBorder="1" applyAlignment="1">
      <alignment horizontal="center" vertical="center"/>
    </xf>
    <xf numFmtId="49" fontId="34" fillId="2" borderId="44" xfId="111" applyNumberFormat="1" applyFont="1" applyFill="1" applyBorder="1" applyAlignment="1">
      <alignment horizontal="center" vertical="center"/>
    </xf>
    <xf numFmtId="0" fontId="34" fillId="2" borderId="45" xfId="111" applyFont="1" applyFill="1" applyBorder="1" applyAlignment="1">
      <alignment horizontal="center" vertical="center"/>
    </xf>
    <xf numFmtId="0" fontId="3" fillId="2" borderId="43" xfId="111" applyFont="1" applyFill="1" applyBorder="1" applyAlignment="1">
      <alignment horizontal="center" vertical="center"/>
    </xf>
    <xf numFmtId="0" fontId="3" fillId="2" borderId="43" xfId="111" applyFont="1" applyFill="1" applyBorder="1" applyAlignment="1">
      <alignment vertical="center" wrapText="1"/>
    </xf>
    <xf numFmtId="165" fontId="30" fillId="2" borderId="39" xfId="111" applyNumberFormat="1" applyFont="1" applyFill="1" applyBorder="1" applyAlignment="1"/>
    <xf numFmtId="49" fontId="30" fillId="2" borderId="0" xfId="111" applyNumberFormat="1" applyFont="1" applyFill="1" applyBorder="1" applyAlignment="1">
      <alignment horizontal="center" vertical="center"/>
    </xf>
    <xf numFmtId="0" fontId="3" fillId="2" borderId="43" xfId="111" applyFont="1" applyFill="1" applyBorder="1" applyAlignment="1">
      <alignment vertical="center"/>
    </xf>
    <xf numFmtId="0" fontId="35" fillId="2" borderId="4" xfId="111" applyFont="1" applyFill="1" applyBorder="1" applyAlignment="1">
      <alignment horizontal="center" vertical="center"/>
    </xf>
    <xf numFmtId="0" fontId="35" fillId="2" borderId="1" xfId="111" applyFont="1" applyFill="1" applyBorder="1" applyAlignment="1">
      <alignment horizontal="center" vertical="center"/>
    </xf>
    <xf numFmtId="0" fontId="35" fillId="2" borderId="47" xfId="111" applyFont="1" applyFill="1" applyBorder="1" applyAlignment="1">
      <alignment horizontal="center" vertical="center"/>
    </xf>
    <xf numFmtId="0" fontId="35" fillId="2" borderId="47" xfId="111" applyFont="1" applyFill="1" applyBorder="1" applyAlignment="1">
      <alignment vertical="center"/>
    </xf>
    <xf numFmtId="0" fontId="34" fillId="2" borderId="36" xfId="111" applyFont="1" applyFill="1" applyBorder="1" applyAlignment="1">
      <alignment horizontal="center" vertical="center"/>
    </xf>
    <xf numFmtId="0" fontId="3" fillId="2" borderId="36" xfId="111" applyFont="1" applyFill="1" applyBorder="1" applyAlignment="1">
      <alignment horizontal="center" vertical="center"/>
    </xf>
    <xf numFmtId="0" fontId="3" fillId="2" borderId="34" xfId="111" applyFont="1" applyFill="1" applyBorder="1" applyAlignment="1">
      <alignment vertical="center"/>
    </xf>
    <xf numFmtId="165" fontId="3" fillId="2" borderId="37" xfId="11" applyNumberFormat="1" applyFont="1" applyFill="1" applyBorder="1"/>
    <xf numFmtId="4" fontId="2" fillId="2" borderId="0" xfId="11" applyNumberFormat="1" applyFill="1"/>
    <xf numFmtId="0" fontId="32" fillId="2" borderId="24" xfId="112" applyFont="1" applyFill="1" applyBorder="1" applyAlignment="1">
      <alignment horizontal="center" vertical="center"/>
    </xf>
    <xf numFmtId="0" fontId="31" fillId="2" borderId="24" xfId="111" applyFont="1" applyFill="1" applyBorder="1" applyAlignment="1">
      <alignment horizontal="center" vertical="center"/>
    </xf>
    <xf numFmtId="0" fontId="32" fillId="2" borderId="24" xfId="112" applyFont="1" applyFill="1" applyBorder="1" applyAlignment="1">
      <alignment horizontal="center" vertical="center"/>
    </xf>
    <xf numFmtId="0" fontId="39" fillId="2" borderId="0" xfId="110" applyFont="1" applyFill="1"/>
    <xf numFmtId="0" fontId="3" fillId="2" borderId="0" xfId="4" applyFont="1" applyFill="1"/>
    <xf numFmtId="0" fontId="2" fillId="2" borderId="0" xfId="112" applyFill="1" applyBorder="1"/>
    <xf numFmtId="0" fontId="2" fillId="2" borderId="0" xfId="112" applyFill="1"/>
    <xf numFmtId="0" fontId="30" fillId="2" borderId="0" xfId="112" applyFont="1" applyFill="1" applyAlignment="1">
      <alignment horizontal="center"/>
    </xf>
    <xf numFmtId="0" fontId="3" fillId="2" borderId="0" xfId="112" applyFont="1" applyFill="1"/>
    <xf numFmtId="0" fontId="2" fillId="2" borderId="0" xfId="6" applyFill="1"/>
    <xf numFmtId="0" fontId="32" fillId="2" borderId="23" xfId="112" applyFont="1" applyFill="1" applyBorder="1" applyAlignment="1">
      <alignment horizontal="center" vertical="center"/>
    </xf>
    <xf numFmtId="0" fontId="30" fillId="2" borderId="47" xfId="112" applyFont="1" applyFill="1" applyBorder="1" applyAlignment="1">
      <alignment horizontal="center" vertical="center"/>
    </xf>
    <xf numFmtId="0" fontId="30" fillId="2" borderId="26" xfId="6" applyFont="1" applyFill="1" applyBorder="1" applyAlignment="1">
      <alignment horizontal="center" wrapText="1"/>
    </xf>
    <xf numFmtId="0" fontId="31" fillId="2" borderId="50" xfId="111" applyFont="1" applyFill="1" applyBorder="1" applyAlignment="1">
      <alignment horizontal="center" vertical="center"/>
    </xf>
    <xf numFmtId="0" fontId="31" fillId="2" borderId="49" xfId="111" applyFont="1" applyFill="1" applyBorder="1" applyAlignment="1">
      <alignment horizontal="center" vertical="center"/>
    </xf>
    <xf numFmtId="166" fontId="30" fillId="2" borderId="27" xfId="111" applyNumberFormat="1" applyFont="1" applyFill="1" applyBorder="1" applyAlignment="1">
      <alignment horizontal="right"/>
    </xf>
    <xf numFmtId="166" fontId="30" fillId="2" borderId="27" xfId="6" applyNumberFormat="1" applyFont="1" applyFill="1" applyBorder="1" applyAlignment="1">
      <alignment horizontal="right"/>
    </xf>
    <xf numFmtId="166" fontId="30" fillId="2" borderId="26" xfId="6" applyNumberFormat="1" applyFont="1" applyFill="1" applyBorder="1"/>
    <xf numFmtId="0" fontId="30" fillId="2" borderId="28" xfId="111" applyFont="1" applyFill="1" applyBorder="1" applyAlignment="1">
      <alignment horizontal="center"/>
    </xf>
    <xf numFmtId="49" fontId="30" fillId="2" borderId="30" xfId="111" applyNumberFormat="1" applyFont="1" applyFill="1" applyBorder="1" applyAlignment="1">
      <alignment horizontal="center"/>
    </xf>
    <xf numFmtId="49" fontId="30" fillId="2" borderId="38" xfId="111" applyNumberFormat="1" applyFont="1" applyFill="1" applyBorder="1" applyAlignment="1">
      <alignment horizontal="center"/>
    </xf>
    <xf numFmtId="0" fontId="30" fillId="2" borderId="29" xfId="111" applyFont="1" applyFill="1" applyBorder="1" applyAlignment="1">
      <alignment horizontal="center"/>
    </xf>
    <xf numFmtId="0" fontId="30" fillId="2" borderId="30" xfId="111" applyFont="1" applyFill="1" applyBorder="1" applyAlignment="1">
      <alignment horizontal="center"/>
    </xf>
    <xf numFmtId="0" fontId="30" fillId="2" borderId="30" xfId="111" applyFont="1" applyFill="1" applyBorder="1" applyAlignment="1">
      <alignment wrapText="1"/>
    </xf>
    <xf numFmtId="166" fontId="30" fillId="2" borderId="31" xfId="111" applyNumberFormat="1" applyFont="1" applyFill="1" applyBorder="1" applyAlignment="1">
      <alignment horizontal="right"/>
    </xf>
    <xf numFmtId="166" fontId="30" fillId="2" borderId="31" xfId="6" applyNumberFormat="1" applyFont="1" applyFill="1" applyBorder="1" applyAlignment="1">
      <alignment horizontal="right"/>
    </xf>
    <xf numFmtId="166" fontId="30" fillId="2" borderId="32" xfId="6" applyNumberFormat="1" applyFont="1" applyFill="1" applyBorder="1"/>
    <xf numFmtId="0" fontId="3" fillId="2" borderId="18" xfId="111" applyFont="1" applyFill="1" applyBorder="1" applyAlignment="1">
      <alignment horizontal="center"/>
    </xf>
    <xf numFmtId="49" fontId="3" fillId="2" borderId="51" xfId="111" applyNumberFormat="1" applyFont="1" applyFill="1" applyBorder="1" applyAlignment="1">
      <alignment horizontal="center"/>
    </xf>
    <xf numFmtId="49" fontId="3" fillId="2" borderId="52" xfId="111" applyNumberFormat="1" applyFont="1" applyFill="1" applyBorder="1" applyAlignment="1">
      <alignment horizontal="center"/>
    </xf>
    <xf numFmtId="0" fontId="3" fillId="2" borderId="53" xfId="111" applyFont="1" applyFill="1" applyBorder="1" applyAlignment="1">
      <alignment horizontal="center"/>
    </xf>
    <xf numFmtId="0" fontId="3" fillId="2" borderId="51" xfId="111" applyFont="1" applyFill="1" applyBorder="1" applyAlignment="1">
      <alignment horizontal="center"/>
    </xf>
    <xf numFmtId="0" fontId="3" fillId="2" borderId="51" xfId="111" applyFont="1" applyFill="1" applyBorder="1" applyAlignment="1">
      <alignment wrapText="1"/>
    </xf>
    <xf numFmtId="166" fontId="3" fillId="2" borderId="39" xfId="111" applyNumberFormat="1" applyFont="1" applyFill="1" applyBorder="1" applyAlignment="1">
      <alignment horizontal="right"/>
    </xf>
    <xf numFmtId="166" fontId="3" fillId="2" borderId="39" xfId="6" applyNumberFormat="1" applyFont="1" applyFill="1" applyBorder="1" applyAlignment="1">
      <alignment horizontal="right"/>
    </xf>
    <xf numFmtId="166" fontId="3" fillId="2" borderId="39" xfId="6" applyNumberFormat="1" applyFont="1" applyFill="1" applyBorder="1"/>
    <xf numFmtId="0" fontId="30" fillId="2" borderId="18" xfId="111" applyFont="1" applyFill="1" applyBorder="1" applyAlignment="1">
      <alignment horizontal="center"/>
    </xf>
    <xf numFmtId="49" fontId="30" fillId="2" borderId="51" xfId="111" applyNumberFormat="1" applyFont="1" applyFill="1" applyBorder="1" applyAlignment="1">
      <alignment horizontal="center"/>
    </xf>
    <xf numFmtId="49" fontId="30" fillId="2" borderId="52" xfId="111" applyNumberFormat="1" applyFont="1" applyFill="1" applyBorder="1" applyAlignment="1">
      <alignment horizontal="center"/>
    </xf>
    <xf numFmtId="0" fontId="30" fillId="2" borderId="53" xfId="111" applyFont="1" applyFill="1" applyBorder="1" applyAlignment="1">
      <alignment horizontal="center"/>
    </xf>
    <xf numFmtId="0" fontId="30" fillId="2" borderId="51" xfId="111" applyFont="1" applyFill="1" applyBorder="1" applyAlignment="1">
      <alignment horizontal="center"/>
    </xf>
    <xf numFmtId="0" fontId="30" fillId="2" borderId="51" xfId="111" applyFont="1" applyFill="1" applyBorder="1" applyAlignment="1">
      <alignment wrapText="1"/>
    </xf>
    <xf numFmtId="166" fontId="30" fillId="2" borderId="39" xfId="111" applyNumberFormat="1" applyFont="1" applyFill="1" applyBorder="1" applyAlignment="1">
      <alignment horizontal="right"/>
    </xf>
    <xf numFmtId="166" fontId="30" fillId="2" borderId="39" xfId="6" applyNumberFormat="1" applyFont="1" applyFill="1" applyBorder="1" applyAlignment="1">
      <alignment horizontal="right"/>
    </xf>
    <xf numFmtId="166" fontId="30" fillId="2" borderId="39" xfId="6" applyNumberFormat="1" applyFont="1" applyFill="1" applyBorder="1"/>
    <xf numFmtId="49" fontId="30" fillId="2" borderId="51" xfId="0" applyNumberFormat="1" applyFont="1" applyFill="1" applyBorder="1" applyAlignment="1">
      <alignment horizontal="center"/>
    </xf>
    <xf numFmtId="0" fontId="38" fillId="2" borderId="51" xfId="11" applyFont="1" applyFill="1" applyBorder="1" applyAlignment="1">
      <alignment horizontal="justify" wrapText="1"/>
    </xf>
    <xf numFmtId="14" fontId="30" fillId="2" borderId="51" xfId="0" applyNumberFormat="1" applyFont="1" applyFill="1" applyBorder="1" applyAlignment="1">
      <alignment horizontal="justify" wrapText="1"/>
    </xf>
    <xf numFmtId="0" fontId="30" fillId="2" borderId="51" xfId="0" applyFont="1" applyFill="1" applyBorder="1" applyAlignment="1">
      <alignment horizontal="justify" wrapText="1"/>
    </xf>
    <xf numFmtId="0" fontId="30" fillId="2" borderId="51" xfId="11" applyFont="1" applyFill="1" applyBorder="1" applyAlignment="1">
      <alignment horizontal="justify" wrapText="1"/>
    </xf>
    <xf numFmtId="49" fontId="30" fillId="2" borderId="54" xfId="111" applyNumberFormat="1" applyFont="1" applyFill="1" applyBorder="1" applyAlignment="1">
      <alignment horizontal="center"/>
    </xf>
    <xf numFmtId="0" fontId="30" fillId="2" borderId="52" xfId="11" applyFont="1" applyFill="1" applyBorder="1" applyAlignment="1"/>
    <xf numFmtId="0" fontId="30" fillId="2" borderId="51" xfId="0" applyFont="1" applyFill="1" applyBorder="1" applyAlignment="1">
      <alignment wrapText="1"/>
    </xf>
    <xf numFmtId="166" fontId="30" fillId="2" borderId="39" xfId="114" applyNumberFormat="1" applyFont="1" applyFill="1" applyBorder="1" applyAlignment="1">
      <alignment horizontal="right"/>
    </xf>
    <xf numFmtId="166" fontId="30" fillId="2" borderId="39" xfId="11" applyNumberFormat="1" applyFont="1" applyFill="1" applyBorder="1" applyAlignment="1">
      <alignment horizontal="right"/>
    </xf>
    <xf numFmtId="166" fontId="3" fillId="2" borderId="39" xfId="114" applyNumberFormat="1" applyFont="1" applyFill="1" applyBorder="1" applyAlignment="1">
      <alignment horizontal="right"/>
    </xf>
    <xf numFmtId="166" fontId="3" fillId="2" borderId="39" xfId="11" applyNumberFormat="1" applyFont="1" applyFill="1" applyBorder="1" applyAlignment="1">
      <alignment horizontal="right"/>
    </xf>
    <xf numFmtId="0" fontId="38" fillId="2" borderId="54" xfId="11" applyFont="1" applyFill="1" applyBorder="1" applyAlignment="1">
      <alignment wrapText="1"/>
    </xf>
    <xf numFmtId="0" fontId="3" fillId="2" borderId="54" xfId="111" applyFont="1" applyFill="1" applyBorder="1" applyAlignment="1"/>
    <xf numFmtId="0" fontId="3" fillId="2" borderId="54" xfId="111" applyFont="1" applyFill="1" applyBorder="1" applyAlignment="1">
      <alignment wrapText="1"/>
    </xf>
    <xf numFmtId="0" fontId="34" fillId="2" borderId="18" xfId="111" applyFont="1" applyFill="1" applyBorder="1" applyAlignment="1">
      <alignment horizontal="center"/>
    </xf>
    <xf numFmtId="49" fontId="34" fillId="2" borderId="51" xfId="111" applyNumberFormat="1" applyFont="1" applyFill="1" applyBorder="1" applyAlignment="1">
      <alignment horizontal="center"/>
    </xf>
    <xf numFmtId="49" fontId="34" fillId="2" borderId="52" xfId="111" applyNumberFormat="1" applyFont="1" applyFill="1" applyBorder="1" applyAlignment="1">
      <alignment horizontal="center"/>
    </xf>
    <xf numFmtId="0" fontId="34" fillId="2" borderId="53" xfId="111" applyFont="1" applyFill="1" applyBorder="1" applyAlignment="1">
      <alignment horizontal="center"/>
    </xf>
    <xf numFmtId="0" fontId="3" fillId="2" borderId="51" xfId="111" applyFont="1" applyFill="1" applyBorder="1" applyAlignment="1"/>
    <xf numFmtId="49" fontId="30" fillId="2" borderId="51" xfId="113" applyNumberFormat="1" applyFont="1" applyFill="1" applyBorder="1" applyAlignment="1">
      <alignment horizontal="center" vertical="center"/>
    </xf>
    <xf numFmtId="49" fontId="30" fillId="2" borderId="52" xfId="111" applyNumberFormat="1" applyFont="1" applyFill="1" applyBorder="1" applyAlignment="1">
      <alignment horizontal="center" vertical="center"/>
    </xf>
    <xf numFmtId="0" fontId="30" fillId="2" borderId="53" xfId="111" applyFont="1" applyFill="1" applyBorder="1" applyAlignment="1">
      <alignment horizontal="center" vertical="center"/>
    </xf>
    <xf numFmtId="0" fontId="30" fillId="2" borderId="51" xfId="111" applyFont="1" applyFill="1" applyBorder="1" applyAlignment="1">
      <alignment horizontal="center" vertical="center"/>
    </xf>
    <xf numFmtId="0" fontId="30" fillId="2" borderId="51" xfId="70" applyFont="1" applyFill="1" applyBorder="1" applyAlignment="1">
      <alignment horizontal="justify" vertical="center" wrapText="1"/>
    </xf>
    <xf numFmtId="0" fontId="3" fillId="2" borderId="18" xfId="111" applyFont="1" applyFill="1" applyBorder="1" applyAlignment="1">
      <alignment horizontal="center" vertical="center"/>
    </xf>
    <xf numFmtId="49" fontId="3" fillId="2" borderId="51" xfId="113" applyNumberFormat="1" applyFont="1" applyFill="1" applyBorder="1" applyAlignment="1">
      <alignment horizontal="center" vertical="center"/>
    </xf>
    <xf numFmtId="49" fontId="3" fillId="2" borderId="52" xfId="111" applyNumberFormat="1" applyFont="1" applyFill="1" applyBorder="1" applyAlignment="1">
      <alignment horizontal="center" vertical="center"/>
    </xf>
    <xf numFmtId="0" fontId="3" fillId="2" borderId="53" xfId="111" applyFont="1" applyFill="1" applyBorder="1" applyAlignment="1">
      <alignment horizontal="center" vertical="center"/>
    </xf>
    <xf numFmtId="0" fontId="34" fillId="2" borderId="51" xfId="111" applyFont="1" applyFill="1" applyBorder="1" applyAlignment="1">
      <alignment horizontal="center" vertical="center"/>
    </xf>
    <xf numFmtId="0" fontId="3" fillId="2" borderId="51" xfId="111" applyFont="1" applyFill="1" applyBorder="1" applyAlignment="1">
      <alignment vertical="center" wrapText="1"/>
    </xf>
    <xf numFmtId="0" fontId="3" fillId="2" borderId="51" xfId="111" applyFont="1" applyFill="1" applyBorder="1" applyAlignment="1">
      <alignment vertical="center"/>
    </xf>
    <xf numFmtId="0" fontId="30" fillId="2" borderId="46" xfId="110" applyFont="1" applyFill="1" applyBorder="1" applyAlignment="1">
      <alignment vertical="center"/>
    </xf>
    <xf numFmtId="49" fontId="30" fillId="2" borderId="51" xfId="110" applyNumberFormat="1" applyFont="1" applyFill="1" applyBorder="1" applyAlignment="1">
      <alignment horizontal="center" vertical="center"/>
    </xf>
    <xf numFmtId="0" fontId="30" fillId="2" borderId="52" xfId="110" applyFont="1" applyFill="1" applyBorder="1" applyAlignment="1">
      <alignment horizontal="center" vertical="center"/>
    </xf>
    <xf numFmtId="0" fontId="30" fillId="2" borderId="53" xfId="110" applyFont="1" applyFill="1" applyBorder="1" applyAlignment="1">
      <alignment horizontal="center" vertical="center"/>
    </xf>
    <xf numFmtId="0" fontId="30" fillId="2" borderId="51" xfId="110" applyFont="1" applyFill="1" applyBorder="1" applyAlignment="1">
      <alignment horizontal="left" vertical="center" wrapText="1"/>
    </xf>
    <xf numFmtId="166" fontId="30" fillId="2" borderId="39" xfId="110" applyNumberFormat="1" applyFont="1" applyFill="1" applyBorder="1" applyAlignment="1">
      <alignment horizontal="right"/>
    </xf>
    <xf numFmtId="166" fontId="2" fillId="2" borderId="39" xfId="11" applyNumberFormat="1" applyFill="1" applyBorder="1" applyAlignment="1">
      <alignment horizontal="right"/>
    </xf>
    <xf numFmtId="166" fontId="30" fillId="2" borderId="39" xfId="4" applyNumberFormat="1" applyFont="1" applyFill="1" applyBorder="1" applyAlignment="1">
      <alignment horizontal="right"/>
    </xf>
    <xf numFmtId="0" fontId="3" fillId="2" borderId="18" xfId="110" applyFont="1" applyFill="1" applyBorder="1" applyAlignment="1">
      <alignment vertical="center"/>
    </xf>
    <xf numFmtId="49" fontId="3" fillId="2" borderId="51" xfId="110" applyNumberFormat="1" applyFont="1" applyFill="1" applyBorder="1" applyAlignment="1">
      <alignment horizontal="center" vertical="center"/>
    </xf>
    <xf numFmtId="0" fontId="3" fillId="2" borderId="52" xfId="110" applyFont="1" applyFill="1" applyBorder="1" applyAlignment="1">
      <alignment horizontal="center" vertical="center"/>
    </xf>
    <xf numFmtId="0" fontId="3" fillId="2" borderId="52" xfId="110" applyFont="1" applyFill="1" applyBorder="1" applyAlignment="1">
      <alignment vertical="center"/>
    </xf>
    <xf numFmtId="0" fontId="37" fillId="2" borderId="53" xfId="0" applyFont="1" applyFill="1" applyBorder="1" applyAlignment="1">
      <alignment horizontal="center" vertical="center"/>
    </xf>
    <xf numFmtId="0" fontId="37" fillId="2" borderId="51" xfId="0" applyFont="1" applyFill="1" applyBorder="1" applyAlignment="1">
      <alignment horizontal="left" vertical="center" wrapText="1"/>
    </xf>
    <xf numFmtId="166" fontId="3" fillId="2" borderId="39" xfId="110" applyNumberFormat="1" applyFont="1" applyFill="1" applyBorder="1" applyAlignment="1">
      <alignment horizontal="right"/>
    </xf>
    <xf numFmtId="166" fontId="3" fillId="2" borderId="39" xfId="4" applyNumberFormat="1" applyFont="1" applyFill="1" applyBorder="1" applyAlignment="1">
      <alignment horizontal="right"/>
    </xf>
    <xf numFmtId="0" fontId="30" fillId="2" borderId="18" xfId="111" applyFont="1" applyFill="1" applyBorder="1" applyAlignment="1">
      <alignment vertical="center"/>
    </xf>
    <xf numFmtId="0" fontId="30" fillId="2" borderId="51" xfId="70" applyFont="1" applyFill="1" applyBorder="1" applyAlignment="1">
      <alignment horizontal="left" vertical="center" wrapText="1"/>
    </xf>
    <xf numFmtId="0" fontId="3" fillId="2" borderId="55" xfId="110" applyFont="1" applyFill="1" applyBorder="1" applyAlignment="1">
      <alignment vertical="center"/>
    </xf>
    <xf numFmtId="49" fontId="3" fillId="2" borderId="56" xfId="110" applyNumberFormat="1" applyFont="1" applyFill="1" applyBorder="1" applyAlignment="1">
      <alignment vertical="center"/>
    </xf>
    <xf numFmtId="0" fontId="3" fillId="2" borderId="57" xfId="110" applyFont="1" applyFill="1" applyBorder="1" applyAlignment="1">
      <alignment vertical="center"/>
    </xf>
    <xf numFmtId="0" fontId="37" fillId="2" borderId="58" xfId="0" applyFont="1" applyFill="1" applyBorder="1" applyAlignment="1">
      <alignment horizontal="center" vertical="center"/>
    </xf>
    <xf numFmtId="0" fontId="37" fillId="2" borderId="56" xfId="0" applyFont="1" applyFill="1" applyBorder="1" applyAlignment="1">
      <alignment horizontal="left" vertical="center" wrapText="1"/>
    </xf>
    <xf numFmtId="166" fontId="3" fillId="2" borderId="59" xfId="110" applyNumberFormat="1" applyFont="1" applyFill="1" applyBorder="1" applyAlignment="1">
      <alignment horizontal="right"/>
    </xf>
    <xf numFmtId="166" fontId="3" fillId="2" borderId="59" xfId="11" applyNumberFormat="1" applyFont="1" applyFill="1" applyBorder="1" applyAlignment="1">
      <alignment horizontal="right"/>
    </xf>
    <xf numFmtId="166" fontId="2" fillId="2" borderId="59" xfId="11" applyNumberFormat="1" applyFill="1" applyBorder="1" applyAlignment="1">
      <alignment horizontal="right"/>
    </xf>
    <xf numFmtId="166" fontId="3" fillId="2" borderId="59" xfId="4" applyNumberFormat="1" applyFont="1" applyFill="1" applyBorder="1" applyAlignment="1">
      <alignment horizontal="right"/>
    </xf>
    <xf numFmtId="166" fontId="3" fillId="2" borderId="59" xfId="111" applyNumberFormat="1" applyFont="1" applyFill="1" applyBorder="1" applyAlignment="1">
      <alignment horizontal="right"/>
    </xf>
    <xf numFmtId="166" fontId="3" fillId="2" borderId="59" xfId="6" applyNumberFormat="1" applyFont="1" applyFill="1" applyBorder="1" applyAlignment="1">
      <alignment horizontal="right"/>
    </xf>
    <xf numFmtId="166" fontId="40" fillId="2" borderId="39" xfId="11" applyNumberFormat="1" applyFont="1" applyFill="1" applyBorder="1" applyAlignment="1">
      <alignment horizontal="right"/>
    </xf>
    <xf numFmtId="0" fontId="30" fillId="2" borderId="60" xfId="110" applyFont="1" applyFill="1" applyBorder="1" applyAlignment="1">
      <alignment vertical="center"/>
    </xf>
    <xf numFmtId="49" fontId="30" fillId="2" borderId="40" xfId="110" applyNumberFormat="1" applyFont="1" applyFill="1" applyBorder="1" applyAlignment="1">
      <alignment horizontal="center" vertical="center"/>
    </xf>
    <xf numFmtId="0" fontId="30" fillId="2" borderId="41" xfId="110" applyFont="1" applyFill="1" applyBorder="1" applyAlignment="1">
      <alignment horizontal="center" vertical="center"/>
    </xf>
    <xf numFmtId="0" fontId="30" fillId="2" borderId="3" xfId="110" applyFont="1" applyFill="1" applyBorder="1" applyAlignment="1">
      <alignment horizontal="center" vertical="center"/>
    </xf>
    <xf numFmtId="0" fontId="30" fillId="2" borderId="40" xfId="111" applyFont="1" applyFill="1" applyBorder="1" applyAlignment="1">
      <alignment wrapText="1"/>
    </xf>
    <xf numFmtId="166" fontId="30" fillId="2" borderId="32" xfId="11" applyNumberFormat="1" applyFont="1" applyFill="1" applyBorder="1"/>
    <xf numFmtId="166" fontId="30" fillId="2" borderId="32" xfId="11" applyNumberFormat="1" applyFont="1" applyFill="1" applyBorder="1" applyAlignment="1">
      <alignment horizontal="right"/>
    </xf>
    <xf numFmtId="166" fontId="30" fillId="2" borderId="32" xfId="6" applyNumberFormat="1" applyFont="1" applyFill="1" applyBorder="1" applyAlignment="1">
      <alignment horizontal="right"/>
    </xf>
    <xf numFmtId="49" fontId="3" fillId="2" borderId="51" xfId="110" applyNumberFormat="1" applyFont="1" applyFill="1" applyBorder="1" applyAlignment="1">
      <alignment vertical="center"/>
    </xf>
    <xf numFmtId="166" fontId="3" fillId="2" borderId="39" xfId="11" applyNumberFormat="1" applyFont="1" applyFill="1" applyBorder="1"/>
    <xf numFmtId="166" fontId="30" fillId="2" borderId="39" xfId="11" applyNumberFormat="1" applyFont="1" applyFill="1" applyBorder="1"/>
    <xf numFmtId="0" fontId="3" fillId="2" borderId="33" xfId="110" applyFont="1" applyFill="1" applyBorder="1" applyAlignment="1">
      <alignment vertical="center"/>
    </xf>
    <xf numFmtId="49" fontId="3" fillId="2" borderId="34" xfId="110" applyNumberFormat="1" applyFont="1" applyFill="1" applyBorder="1" applyAlignment="1">
      <alignment vertical="center"/>
    </xf>
    <xf numFmtId="0" fontId="3" fillId="2" borderId="35" xfId="110" applyFont="1" applyFill="1" applyBorder="1" applyAlignment="1">
      <alignment vertical="center"/>
    </xf>
    <xf numFmtId="0" fontId="37" fillId="2" borderId="36" xfId="0" applyFont="1" applyFill="1" applyBorder="1" applyAlignment="1">
      <alignment horizontal="center" vertical="center"/>
    </xf>
    <xf numFmtId="0" fontId="37" fillId="2" borderId="34" xfId="0" applyFont="1" applyFill="1" applyBorder="1" applyAlignment="1">
      <alignment horizontal="left" vertical="center" wrapText="1"/>
    </xf>
    <xf numFmtId="166" fontId="3" fillId="2" borderId="37" xfId="11" applyNumberFormat="1" applyFont="1" applyFill="1" applyBorder="1"/>
    <xf numFmtId="166" fontId="3" fillId="2" borderId="37" xfId="11" applyNumberFormat="1" applyFont="1" applyFill="1" applyBorder="1" applyAlignment="1">
      <alignment horizontal="right"/>
    </xf>
    <xf numFmtId="166" fontId="3" fillId="2" borderId="37" xfId="6" applyNumberFormat="1" applyFont="1" applyFill="1" applyBorder="1" applyAlignment="1">
      <alignment horizontal="right"/>
    </xf>
    <xf numFmtId="166" fontId="3" fillId="2" borderId="37" xfId="6" applyNumberFormat="1" applyFont="1" applyFill="1" applyBorder="1"/>
    <xf numFmtId="49" fontId="2" fillId="2" borderId="0" xfId="11" applyNumberFormat="1" applyFill="1"/>
    <xf numFmtId="166" fontId="3" fillId="2" borderId="0" xfId="11" applyNumberFormat="1" applyFont="1" applyFill="1"/>
    <xf numFmtId="166" fontId="2" fillId="2" borderId="0" xfId="11" applyNumberFormat="1" applyFill="1"/>
    <xf numFmtId="4" fontId="3" fillId="2" borderId="0" xfId="11" applyNumberFormat="1" applyFont="1" applyFill="1"/>
    <xf numFmtId="0" fontId="41" fillId="2" borderId="0" xfId="111" applyFont="1" applyFill="1" applyBorder="1" applyAlignment="1">
      <alignment horizontal="center" vertical="center"/>
    </xf>
    <xf numFmtId="49" fontId="3" fillId="2" borderId="0" xfId="111" applyNumberFormat="1" applyFont="1" applyFill="1" applyBorder="1" applyAlignment="1">
      <alignment horizontal="center"/>
    </xf>
    <xf numFmtId="0" fontId="3" fillId="2" borderId="0" xfId="111" applyFont="1" applyFill="1" applyBorder="1" applyAlignment="1">
      <alignment horizontal="center" vertical="center"/>
    </xf>
    <xf numFmtId="0" fontId="39" fillId="2" borderId="0" xfId="115" applyFont="1" applyFill="1" applyBorder="1"/>
    <xf numFmtId="0" fontId="31" fillId="2" borderId="61" xfId="111" applyFont="1" applyFill="1" applyBorder="1" applyAlignment="1">
      <alignment horizontal="center" vertical="center"/>
    </xf>
    <xf numFmtId="0" fontId="31" fillId="2" borderId="1" xfId="111" applyFont="1" applyFill="1" applyBorder="1" applyAlignment="1">
      <alignment horizontal="center" vertical="center"/>
    </xf>
    <xf numFmtId="0" fontId="31" fillId="2" borderId="47" xfId="111" applyFont="1" applyFill="1" applyBorder="1" applyAlignment="1">
      <alignment horizontal="center" vertical="center"/>
    </xf>
    <xf numFmtId="0" fontId="31" fillId="2" borderId="47" xfId="111" applyFont="1" applyFill="1" applyBorder="1" applyAlignment="1">
      <alignment horizontal="left" vertical="center"/>
    </xf>
    <xf numFmtId="165" fontId="30" fillId="2" borderId="27" xfId="111" applyNumberFormat="1" applyFont="1" applyFill="1" applyBorder="1" applyAlignment="1"/>
    <xf numFmtId="165" fontId="30" fillId="2" borderId="27" xfId="11" applyNumberFormat="1" applyFont="1" applyFill="1" applyBorder="1"/>
    <xf numFmtId="0" fontId="42" fillId="2" borderId="4" xfId="111" applyFont="1" applyFill="1" applyBorder="1" applyAlignment="1">
      <alignment horizontal="center" vertical="center"/>
    </xf>
    <xf numFmtId="0" fontId="42" fillId="2" borderId="1" xfId="111" applyFont="1" applyFill="1" applyBorder="1" applyAlignment="1">
      <alignment horizontal="center" vertical="center"/>
    </xf>
    <xf numFmtId="0" fontId="42" fillId="2" borderId="47" xfId="111" applyFont="1" applyFill="1" applyBorder="1" applyAlignment="1">
      <alignment horizontal="center" vertical="center"/>
    </xf>
    <xf numFmtId="0" fontId="42" fillId="2" borderId="47" xfId="111" applyFont="1" applyFill="1" applyBorder="1" applyAlignment="1">
      <alignment vertical="center"/>
    </xf>
    <xf numFmtId="165" fontId="35" fillId="2" borderId="26" xfId="111" applyNumberFormat="1" applyFont="1" applyFill="1" applyBorder="1" applyAlignment="1"/>
    <xf numFmtId="166" fontId="35" fillId="2" borderId="26" xfId="11" applyNumberFormat="1" applyFont="1" applyFill="1" applyBorder="1"/>
    <xf numFmtId="0" fontId="30" fillId="2" borderId="40" xfId="111" applyFont="1" applyFill="1" applyBorder="1" applyAlignment="1">
      <alignment vertical="center"/>
    </xf>
    <xf numFmtId="165" fontId="30" fillId="2" borderId="32" xfId="111" applyNumberFormat="1" applyFont="1" applyFill="1" applyBorder="1" applyAlignment="1"/>
    <xf numFmtId="49" fontId="3" fillId="2" borderId="51" xfId="111" applyNumberFormat="1" applyFont="1" applyFill="1" applyBorder="1" applyAlignment="1">
      <alignment horizontal="center" vertical="center"/>
    </xf>
    <xf numFmtId="0" fontId="3" fillId="2" borderId="51" xfId="111" applyFont="1" applyFill="1" applyBorder="1" applyAlignment="1">
      <alignment horizontal="center" vertical="center"/>
    </xf>
    <xf numFmtId="165" fontId="3" fillId="2" borderId="39" xfId="111" applyNumberFormat="1" applyFont="1" applyFill="1" applyBorder="1" applyAlignment="1"/>
    <xf numFmtId="165" fontId="3" fillId="2" borderId="39" xfId="11" applyNumberFormat="1" applyFont="1" applyFill="1" applyBorder="1" applyAlignment="1"/>
    <xf numFmtId="49" fontId="30" fillId="2" borderId="51" xfId="111" applyNumberFormat="1" applyFont="1" applyFill="1" applyBorder="1" applyAlignment="1">
      <alignment horizontal="center" vertical="center"/>
    </xf>
    <xf numFmtId="0" fontId="30" fillId="2" borderId="51" xfId="111" applyFont="1" applyFill="1" applyBorder="1" applyAlignment="1">
      <alignment vertical="center"/>
    </xf>
    <xf numFmtId="4" fontId="3" fillId="2" borderId="39" xfId="111" applyNumberFormat="1" applyFont="1" applyFill="1" applyBorder="1" applyAlignment="1"/>
    <xf numFmtId="165" fontId="3" fillId="2" borderId="32" xfId="111" applyNumberFormat="1" applyFont="1" applyFill="1" applyBorder="1" applyAlignment="1"/>
    <xf numFmtId="0" fontId="3" fillId="2" borderId="33" xfId="111" applyFont="1" applyFill="1" applyBorder="1" applyAlignment="1">
      <alignment horizontal="center" vertical="center"/>
    </xf>
    <xf numFmtId="49" fontId="3" fillId="2" borderId="34" xfId="111" applyNumberFormat="1" applyFont="1" applyFill="1" applyBorder="1" applyAlignment="1">
      <alignment horizontal="center" vertical="center"/>
    </xf>
    <xf numFmtId="49" fontId="3" fillId="2" borderId="35" xfId="111" applyNumberFormat="1" applyFont="1" applyFill="1" applyBorder="1" applyAlignment="1">
      <alignment horizontal="center" vertical="center"/>
    </xf>
    <xf numFmtId="0" fontId="3" fillId="2" borderId="34" xfId="111" applyFont="1" applyFill="1" applyBorder="1" applyAlignment="1">
      <alignment horizontal="center" vertical="center"/>
    </xf>
    <xf numFmtId="165" fontId="3" fillId="2" borderId="59" xfId="111" applyNumberFormat="1" applyFont="1" applyFill="1" applyBorder="1" applyAlignment="1"/>
    <xf numFmtId="165" fontId="3" fillId="2" borderId="59" xfId="11" applyNumberFormat="1" applyFont="1" applyFill="1" applyBorder="1" applyAlignment="1"/>
    <xf numFmtId="165" fontId="3" fillId="2" borderId="59" xfId="11" applyNumberFormat="1" applyFont="1" applyFill="1" applyBorder="1"/>
    <xf numFmtId="166" fontId="3" fillId="2" borderId="59" xfId="11" applyNumberFormat="1" applyFont="1" applyFill="1" applyBorder="1"/>
    <xf numFmtId="165" fontId="42" fillId="2" borderId="26" xfId="111" applyNumberFormat="1" applyFont="1" applyFill="1" applyBorder="1" applyAlignment="1"/>
    <xf numFmtId="49" fontId="34" fillId="2" borderId="51" xfId="111" applyNumberFormat="1" applyFont="1" applyFill="1" applyBorder="1" applyAlignment="1">
      <alignment horizontal="center" vertical="center"/>
    </xf>
    <xf numFmtId="49" fontId="34" fillId="2" borderId="52" xfId="111" applyNumberFormat="1" applyFont="1" applyFill="1" applyBorder="1" applyAlignment="1">
      <alignment horizontal="center" vertical="center"/>
    </xf>
    <xf numFmtId="0" fontId="30" fillId="2" borderId="51" xfId="111" applyFont="1" applyFill="1" applyBorder="1" applyAlignment="1">
      <alignment vertical="center" wrapText="1"/>
    </xf>
    <xf numFmtId="165" fontId="30" fillId="2" borderId="59" xfId="111" applyNumberFormat="1" applyFont="1" applyFill="1" applyBorder="1" applyAlignment="1"/>
    <xf numFmtId="0" fontId="34" fillId="2" borderId="53" xfId="111" applyFont="1" applyFill="1" applyBorder="1" applyAlignment="1">
      <alignment horizontal="center" vertical="center"/>
    </xf>
    <xf numFmtId="49" fontId="30" fillId="2" borderId="56" xfId="111" applyNumberFormat="1" applyFont="1" applyFill="1" applyBorder="1" applyAlignment="1">
      <alignment horizontal="center" vertical="center"/>
    </xf>
    <xf numFmtId="49" fontId="30" fillId="2" borderId="57" xfId="111" applyNumberFormat="1" applyFont="1" applyFill="1" applyBorder="1" applyAlignment="1">
      <alignment horizontal="center" vertical="center"/>
    </xf>
    <xf numFmtId="0" fontId="3" fillId="2" borderId="56" xfId="111" applyFont="1" applyFill="1" applyBorder="1" applyAlignment="1">
      <alignment horizontal="center" vertical="center"/>
    </xf>
    <xf numFmtId="0" fontId="30" fillId="2" borderId="55" xfId="111" applyFont="1" applyFill="1" applyBorder="1" applyAlignment="1">
      <alignment horizontal="center" vertical="center"/>
    </xf>
    <xf numFmtId="0" fontId="3" fillId="2" borderId="58" xfId="111" applyFont="1" applyFill="1" applyBorder="1" applyAlignment="1">
      <alignment horizontal="center" vertical="center"/>
    </xf>
    <xf numFmtId="0" fontId="3" fillId="2" borderId="56" xfId="111" applyFont="1" applyFill="1" applyBorder="1" applyAlignment="1">
      <alignment vertical="center" wrapText="1"/>
    </xf>
    <xf numFmtId="165" fontId="3" fillId="2" borderId="62" xfId="111" applyNumberFormat="1" applyFont="1" applyFill="1" applyBorder="1" applyAlignment="1"/>
    <xf numFmtId="165" fontId="3" fillId="2" borderId="62" xfId="11" applyNumberFormat="1" applyFont="1" applyFill="1" applyBorder="1" applyAlignment="1"/>
    <xf numFmtId="0" fontId="35" fillId="2" borderId="47" xfId="111" applyFont="1" applyFill="1" applyBorder="1" applyAlignment="1" applyProtection="1">
      <alignment vertical="center" wrapText="1"/>
      <protection locked="0"/>
    </xf>
    <xf numFmtId="165" fontId="35" fillId="2" borderId="63" xfId="111" applyNumberFormat="1" applyFont="1" applyFill="1" applyBorder="1" applyAlignment="1"/>
    <xf numFmtId="165" fontId="35" fillId="2" borderId="63" xfId="11" applyNumberFormat="1" applyFont="1" applyFill="1" applyBorder="1" applyAlignment="1"/>
    <xf numFmtId="165" fontId="35" fillId="2" borderId="63" xfId="11" applyNumberFormat="1" applyFont="1" applyFill="1" applyBorder="1"/>
    <xf numFmtId="0" fontId="35" fillId="2" borderId="0" xfId="11" applyFont="1" applyFill="1" applyBorder="1"/>
    <xf numFmtId="49" fontId="30" fillId="2" borderId="54" xfId="111" applyNumberFormat="1" applyFont="1" applyFill="1" applyBorder="1" applyAlignment="1">
      <alignment horizontal="center" vertical="center"/>
    </xf>
    <xf numFmtId="49" fontId="30" fillId="2" borderId="64" xfId="111" applyNumberFormat="1" applyFont="1" applyFill="1" applyBorder="1" applyAlignment="1">
      <alignment horizontal="center" vertical="center"/>
    </xf>
    <xf numFmtId="0" fontId="30" fillId="2" borderId="33" xfId="111" applyFont="1" applyFill="1" applyBorder="1" applyAlignment="1">
      <alignment horizontal="center" vertical="center"/>
    </xf>
    <xf numFmtId="49" fontId="30" fillId="2" borderId="65" xfId="111" applyNumberFormat="1" applyFont="1" applyFill="1" applyBorder="1" applyAlignment="1">
      <alignment horizontal="center" vertical="center"/>
    </xf>
    <xf numFmtId="165" fontId="3" fillId="2" borderId="37" xfId="111" applyNumberFormat="1" applyFont="1" applyFill="1" applyBorder="1" applyAlignment="1"/>
    <xf numFmtId="165" fontId="3" fillId="2" borderId="37" xfId="11" applyNumberFormat="1" applyFont="1" applyFill="1" applyBorder="1" applyAlignment="1"/>
    <xf numFmtId="0" fontId="3" fillId="2" borderId="56" xfId="111" applyFont="1" applyFill="1" applyBorder="1" applyAlignment="1">
      <alignment vertical="center"/>
    </xf>
    <xf numFmtId="0" fontId="30" fillId="2" borderId="0" xfId="111" applyFont="1" applyFill="1" applyBorder="1" applyAlignment="1">
      <alignment horizontal="center" vertical="center"/>
    </xf>
    <xf numFmtId="0" fontId="34" fillId="2" borderId="0" xfId="111" applyFont="1" applyFill="1" applyBorder="1" applyAlignment="1">
      <alignment horizontal="center" vertical="center"/>
    </xf>
    <xf numFmtId="0" fontId="3" fillId="2" borderId="0" xfId="111" applyFont="1" applyFill="1" applyBorder="1" applyAlignment="1">
      <alignment vertical="center"/>
    </xf>
    <xf numFmtId="4" fontId="3" fillId="2" borderId="0" xfId="111" applyNumberFormat="1" applyFont="1" applyFill="1" applyBorder="1" applyAlignment="1">
      <alignment vertical="center"/>
    </xf>
    <xf numFmtId="165" fontId="3" fillId="2" borderId="0" xfId="111" applyNumberFormat="1" applyFont="1" applyFill="1" applyBorder="1" applyAlignment="1">
      <alignment vertical="center"/>
    </xf>
    <xf numFmtId="14" fontId="44" fillId="2" borderId="0" xfId="0" applyNumberFormat="1" applyFont="1" applyFill="1" applyAlignment="1">
      <alignment horizontal="left"/>
    </xf>
    <xf numFmtId="0" fontId="44" fillId="2" borderId="0" xfId="11" applyFont="1" applyFill="1" applyAlignment="1">
      <alignment wrapText="1"/>
    </xf>
    <xf numFmtId="0" fontId="44" fillId="2" borderId="0" xfId="11" applyFont="1" applyFill="1"/>
    <xf numFmtId="0" fontId="44" fillId="2" borderId="0" xfId="11" applyFont="1" applyFill="1" applyAlignment="1"/>
    <xf numFmtId="0" fontId="45" fillId="2" borderId="0" xfId="0" applyFont="1" applyFill="1" applyAlignment="1">
      <alignment wrapText="1"/>
    </xf>
    <xf numFmtId="0" fontId="44" fillId="2" borderId="0" xfId="0" applyFont="1" applyFill="1" applyAlignment="1">
      <alignment wrapText="1"/>
    </xf>
    <xf numFmtId="166" fontId="30" fillId="2" borderId="26" xfId="11" applyNumberFormat="1" applyFont="1" applyFill="1" applyBorder="1"/>
    <xf numFmtId="0" fontId="3" fillId="2" borderId="0" xfId="6" applyFont="1" applyFill="1"/>
    <xf numFmtId="166" fontId="30" fillId="2" borderId="27" xfId="11" applyNumberFormat="1" applyFont="1" applyFill="1" applyBorder="1"/>
    <xf numFmtId="0" fontId="29" fillId="2" borderId="0" xfId="4" applyFont="1" applyFill="1" applyAlignment="1">
      <alignment horizontal="center"/>
    </xf>
    <xf numFmtId="0" fontId="32" fillId="2" borderId="24" xfId="112" applyFont="1" applyFill="1" applyBorder="1" applyAlignment="1">
      <alignment horizontal="center" vertical="center"/>
    </xf>
    <xf numFmtId="0" fontId="32" fillId="2" borderId="25" xfId="112" applyFont="1" applyFill="1" applyBorder="1" applyAlignment="1">
      <alignment horizontal="center" vertical="center"/>
    </xf>
    <xf numFmtId="0" fontId="31" fillId="2" borderId="24" xfId="111" applyFont="1" applyFill="1" applyBorder="1" applyAlignment="1">
      <alignment horizontal="center" vertical="center"/>
    </xf>
    <xf numFmtId="0" fontId="31" fillId="2" borderId="25" xfId="111" applyFont="1" applyFill="1" applyBorder="1" applyAlignment="1">
      <alignment horizontal="center" vertical="center"/>
    </xf>
    <xf numFmtId="4" fontId="3" fillId="2" borderId="0" xfId="11" applyNumberFormat="1" applyFont="1" applyFill="1" applyAlignment="1"/>
    <xf numFmtId="0" fontId="3" fillId="2" borderId="0" xfId="0" applyFont="1" applyFill="1" applyAlignment="1"/>
    <xf numFmtId="0" fontId="28" fillId="2" borderId="0" xfId="110" applyFont="1" applyFill="1" applyAlignment="1">
      <alignment horizontal="center"/>
    </xf>
    <xf numFmtId="0" fontId="44" fillId="2" borderId="0" xfId="11" applyFont="1" applyFill="1" applyAlignment="1">
      <alignment wrapText="1"/>
    </xf>
    <xf numFmtId="0" fontId="45" fillId="2" borderId="0" xfId="0" applyFont="1" applyFill="1" applyAlignment="1">
      <alignment wrapText="1"/>
    </xf>
    <xf numFmtId="0" fontId="44" fillId="2" borderId="0" xfId="0" applyFont="1" applyFill="1" applyAlignment="1">
      <alignment wrapText="1"/>
    </xf>
    <xf numFmtId="0" fontId="31" fillId="2" borderId="47" xfId="111" applyFont="1" applyFill="1" applyBorder="1" applyAlignment="1">
      <alignment horizontal="center" vertical="center"/>
    </xf>
    <xf numFmtId="0" fontId="31" fillId="2" borderId="48" xfId="111" applyFont="1" applyFill="1" applyBorder="1" applyAlignment="1">
      <alignment horizontal="center" vertical="center"/>
    </xf>
    <xf numFmtId="49" fontId="42" fillId="2" borderId="47" xfId="111" applyNumberFormat="1" applyFont="1" applyFill="1" applyBorder="1" applyAlignment="1">
      <alignment horizontal="center" vertical="center"/>
    </xf>
    <xf numFmtId="0" fontId="43" fillId="2" borderId="48" xfId="112" applyFont="1" applyFill="1" applyBorder="1" applyAlignment="1">
      <alignment horizontal="center" vertical="center"/>
    </xf>
    <xf numFmtId="49" fontId="35" fillId="2" borderId="47" xfId="111" applyNumberFormat="1" applyFont="1" applyFill="1" applyBorder="1" applyAlignment="1">
      <alignment horizontal="center" vertical="center"/>
    </xf>
    <xf numFmtId="0" fontId="36" fillId="2" borderId="48" xfId="112" applyFont="1" applyFill="1" applyBorder="1" applyAlignment="1">
      <alignment horizontal="center" vertical="center"/>
    </xf>
    <xf numFmtId="49" fontId="35" fillId="2" borderId="48" xfId="111" applyNumberFormat="1" applyFont="1" applyFill="1" applyBorder="1" applyAlignment="1">
      <alignment horizontal="center" vertical="center"/>
    </xf>
    <xf numFmtId="0" fontId="0" fillId="2" borderId="0" xfId="0" applyFill="1" applyAlignment="1"/>
    <xf numFmtId="0" fontId="23" fillId="26" borderId="15" xfId="0" applyFont="1" applyFill="1" applyBorder="1" applyAlignment="1">
      <alignment horizontal="center"/>
    </xf>
  </cellXfs>
  <cellStyles count="116">
    <cellStyle name="20 % – Zvýraznění1 2" xfId="12"/>
    <cellStyle name="20 % – Zvýraznění1 3" xfId="13"/>
    <cellStyle name="20 % – Zvýraznění2 2" xfId="14"/>
    <cellStyle name="20 % – Zvýraznění2 3" xfId="15"/>
    <cellStyle name="20 % – Zvýraznění3 2" xfId="16"/>
    <cellStyle name="20 % – Zvýraznění3 3" xfId="17"/>
    <cellStyle name="20 % – Zvýraznění4 2" xfId="18"/>
    <cellStyle name="20 % – Zvýraznění4 3" xfId="19"/>
    <cellStyle name="20 % – Zvýraznění5 2" xfId="20"/>
    <cellStyle name="20 % – Zvýraznění5 3" xfId="21"/>
    <cellStyle name="20 % – Zvýraznění6 2" xfId="22"/>
    <cellStyle name="20 % – Zvýraznění6 3" xfId="23"/>
    <cellStyle name="40 % – Zvýraznění1 2" xfId="24"/>
    <cellStyle name="40 % – Zvýraznění1 3" xfId="25"/>
    <cellStyle name="40 % – Zvýraznění2 2" xfId="26"/>
    <cellStyle name="40 % – Zvýraznění2 3" xfId="27"/>
    <cellStyle name="40 % – Zvýraznění3 2" xfId="28"/>
    <cellStyle name="40 % – Zvýraznění3 3" xfId="29"/>
    <cellStyle name="40 % – Zvýraznění4 2" xfId="30"/>
    <cellStyle name="40 % – Zvýraznění4 3" xfId="31"/>
    <cellStyle name="40 % – Zvýraznění5 2" xfId="32"/>
    <cellStyle name="40 % – Zvýraznění5 3" xfId="33"/>
    <cellStyle name="40 % – Zvýraznění6 2" xfId="34"/>
    <cellStyle name="40 % – Zvýraznění6 3" xfId="35"/>
    <cellStyle name="60 % – Zvýraznění1 2" xfId="36"/>
    <cellStyle name="60 % – Zvýraznění1 3" xfId="37"/>
    <cellStyle name="60 % – Zvýraznění2 2" xfId="38"/>
    <cellStyle name="60 % – Zvýraznění2 3" xfId="39"/>
    <cellStyle name="60 % – Zvýraznění3 2" xfId="40"/>
    <cellStyle name="60 % – Zvýraznění3 3" xfId="41"/>
    <cellStyle name="60 % – Zvýraznění4 2" xfId="42"/>
    <cellStyle name="60 % – Zvýraznění4 3" xfId="43"/>
    <cellStyle name="60 % – Zvýraznění5 2" xfId="44"/>
    <cellStyle name="60 % – Zvýraznění5 3" xfId="45"/>
    <cellStyle name="60 % – Zvýraznění6 2" xfId="46"/>
    <cellStyle name="60 % – Zvýraznění6 3" xfId="47"/>
    <cellStyle name="Celkem 2" xfId="48"/>
    <cellStyle name="Celkem 3" xfId="49"/>
    <cellStyle name="Čárka 2" xfId="50"/>
    <cellStyle name="čárky 2" xfId="1"/>
    <cellStyle name="čárky 2 2" xfId="51"/>
    <cellStyle name="čárky 3" xfId="2"/>
    <cellStyle name="čárky 3 2" xfId="3"/>
    <cellStyle name="čárky 3 3" xfId="52"/>
    <cellStyle name="Chybně 2" xfId="53"/>
    <cellStyle name="Chybně 3" xfId="54"/>
    <cellStyle name="Kontrolní buňka 2" xfId="55"/>
    <cellStyle name="Kontrolní buňka 3" xfId="56"/>
    <cellStyle name="Nadpis 1 2" xfId="57"/>
    <cellStyle name="Nadpis 1 3" xfId="58"/>
    <cellStyle name="Nadpis 2 2" xfId="59"/>
    <cellStyle name="Nadpis 2 3" xfId="60"/>
    <cellStyle name="Nadpis 3 2" xfId="61"/>
    <cellStyle name="Nadpis 3 3" xfId="62"/>
    <cellStyle name="Nadpis 4 2" xfId="63"/>
    <cellStyle name="Nadpis 4 3" xfId="64"/>
    <cellStyle name="Název 2" xfId="65"/>
    <cellStyle name="Název 3" xfId="66"/>
    <cellStyle name="Neutrální 2" xfId="67"/>
    <cellStyle name="Neutrální 3" xfId="68"/>
    <cellStyle name="Normální" xfId="0" builtinId="0"/>
    <cellStyle name="Normální 10" xfId="69"/>
    <cellStyle name="Normální 11" xfId="70"/>
    <cellStyle name="Normální 12" xfId="71"/>
    <cellStyle name="Normální 13" xfId="72"/>
    <cellStyle name="normální 2" xfId="4"/>
    <cellStyle name="normální 2 2" xfId="73"/>
    <cellStyle name="Normální 22" xfId="5"/>
    <cellStyle name="Normální 3" xfId="6"/>
    <cellStyle name="Normální 3 2" xfId="74"/>
    <cellStyle name="Normální 4" xfId="7"/>
    <cellStyle name="Normální 4 2" xfId="75"/>
    <cellStyle name="Normální 4 2 2" xfId="76"/>
    <cellStyle name="Normální 5" xfId="8"/>
    <cellStyle name="Normální 5 2" xfId="9"/>
    <cellStyle name="Normální 5 3" xfId="10"/>
    <cellStyle name="Normální 6" xfId="77"/>
    <cellStyle name="Normální 7" xfId="78"/>
    <cellStyle name="Normální 8" xfId="79"/>
    <cellStyle name="Normální 9" xfId="80"/>
    <cellStyle name="normální_03 Podrobny_rozpis_rozpoctu_2010_Klíma" xfId="114"/>
    <cellStyle name="normální_04 - OSMTVS" xfId="112"/>
    <cellStyle name="normální_2. Rozpočet 2007 - tabulky" xfId="110"/>
    <cellStyle name="normální_Rozpis výdajů 03 bez PO 2 2" xfId="11"/>
    <cellStyle name="normální_Rozpis výdajů 03 bez PO_03. Ekonomický" xfId="113"/>
    <cellStyle name="normální_Rozpis výdajů 03 bez PO_04 - OSMTVS" xfId="111"/>
    <cellStyle name="normální_Rozpočet 2005 (ZK)_04 - OSMTVS" xfId="115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5"/>
  <sheetViews>
    <sheetView topLeftCell="A4" zoomScaleNormal="100" workbookViewId="0">
      <selection activeCell="Q4" sqref="Q4"/>
    </sheetView>
  </sheetViews>
  <sheetFormatPr defaultColWidth="3.140625" defaultRowHeight="12.75" x14ac:dyDescent="0.2"/>
  <cols>
    <col min="1" max="1" width="3.140625" style="38" customWidth="1"/>
    <col min="2" max="2" width="9.85546875" style="38" customWidth="1"/>
    <col min="3" max="4" width="4.7109375" style="38" customWidth="1"/>
    <col min="5" max="5" width="8.5703125" style="38" customWidth="1"/>
    <col min="6" max="6" width="40.85546875" style="38" customWidth="1"/>
    <col min="7" max="7" width="9.7109375" style="215" customWidth="1"/>
    <col min="8" max="10" width="9.7109375" style="39" hidden="1" customWidth="1"/>
    <col min="11" max="11" width="10.28515625" style="38" hidden="1" customWidth="1"/>
    <col min="12" max="12" width="9.5703125" style="39" hidden="1" customWidth="1"/>
    <col min="13" max="13" width="10.28515625" style="38" hidden="1" customWidth="1"/>
    <col min="14" max="14" width="9.140625" style="38" hidden="1" customWidth="1"/>
    <col min="15" max="15" width="9.7109375" style="38" hidden="1" customWidth="1"/>
    <col min="16" max="16" width="9.140625" style="39" hidden="1" customWidth="1"/>
    <col min="17" max="17" width="9.7109375" style="38" customWidth="1"/>
    <col min="18" max="18" width="10.7109375" style="38" customWidth="1"/>
    <col min="19" max="19" width="10" style="38" customWidth="1"/>
    <col min="20" max="20" width="11.7109375" style="38" customWidth="1"/>
    <col min="21" max="254" width="9.140625" style="38" customWidth="1"/>
    <col min="255" max="16384" width="3.140625" style="38"/>
  </cols>
  <sheetData>
    <row r="1" spans="1:21" x14ac:dyDescent="0.2">
      <c r="G1" s="295"/>
      <c r="H1" s="296"/>
      <c r="I1" s="296"/>
      <c r="J1" s="295"/>
      <c r="K1" s="296"/>
      <c r="L1" s="296"/>
      <c r="P1" s="295"/>
      <c r="Q1" s="296"/>
      <c r="R1" s="296"/>
      <c r="S1" s="295"/>
      <c r="T1" s="296"/>
      <c r="U1" s="296"/>
    </row>
    <row r="2" spans="1:21" ht="18" x14ac:dyDescent="0.25">
      <c r="A2" s="297" t="s">
        <v>78</v>
      </c>
      <c r="B2" s="297"/>
      <c r="C2" s="297"/>
      <c r="D2" s="297"/>
      <c r="E2" s="297"/>
      <c r="F2" s="297"/>
      <c r="G2" s="297"/>
      <c r="H2" s="297"/>
      <c r="I2" s="297"/>
      <c r="R2" s="295" t="s">
        <v>76</v>
      </c>
      <c r="S2" s="296"/>
      <c r="T2" s="296"/>
    </row>
    <row r="3" spans="1:21" ht="12" customHeight="1" x14ac:dyDescent="0.2">
      <c r="A3" s="40"/>
      <c r="B3" s="40"/>
      <c r="C3" s="40"/>
      <c r="D3" s="40"/>
      <c r="E3" s="40"/>
      <c r="F3" s="40"/>
      <c r="G3" s="88"/>
      <c r="H3" s="89"/>
      <c r="I3" s="89"/>
    </row>
    <row r="4" spans="1:21" ht="15.75" x14ac:dyDescent="0.25">
      <c r="A4" s="290" t="s">
        <v>66</v>
      </c>
      <c r="B4" s="290"/>
      <c r="C4" s="290"/>
      <c r="D4" s="290"/>
      <c r="E4" s="290"/>
      <c r="F4" s="290"/>
      <c r="G4" s="290"/>
      <c r="H4" s="290"/>
      <c r="I4" s="290"/>
    </row>
    <row r="5" spans="1:21" ht="12" customHeight="1" x14ac:dyDescent="0.2">
      <c r="A5" s="40"/>
      <c r="B5" s="40"/>
      <c r="C5" s="40"/>
      <c r="D5" s="40"/>
      <c r="E5" s="40"/>
      <c r="F5" s="40"/>
      <c r="G5" s="88"/>
      <c r="H5" s="89"/>
      <c r="I5" s="89"/>
    </row>
    <row r="6" spans="1:21" ht="15.6" customHeight="1" x14ac:dyDescent="0.25">
      <c r="A6" s="290" t="s">
        <v>79</v>
      </c>
      <c r="B6" s="290"/>
      <c r="C6" s="290"/>
      <c r="D6" s="290"/>
      <c r="E6" s="290"/>
      <c r="F6" s="290"/>
      <c r="G6" s="290"/>
      <c r="H6" s="290"/>
      <c r="I6" s="290"/>
    </row>
    <row r="7" spans="1:21" ht="12" customHeight="1" x14ac:dyDescent="0.2">
      <c r="A7" s="40"/>
      <c r="B7" s="40"/>
      <c r="C7" s="40"/>
      <c r="D7" s="40"/>
      <c r="E7" s="40"/>
      <c r="F7" s="40"/>
      <c r="G7" s="88"/>
      <c r="H7" s="89"/>
      <c r="I7" s="89"/>
    </row>
    <row r="8" spans="1:21" s="94" customFormat="1" ht="13.5" thickBot="1" x14ac:dyDescent="0.25">
      <c r="A8" s="90"/>
      <c r="B8" s="90"/>
      <c r="C8" s="90"/>
      <c r="D8" s="91"/>
      <c r="E8" s="91"/>
      <c r="F8" s="91"/>
      <c r="G8" s="92"/>
      <c r="H8" s="93"/>
      <c r="I8" s="92"/>
      <c r="J8" s="93"/>
      <c r="K8" s="92"/>
      <c r="L8" s="93"/>
      <c r="M8" s="92"/>
      <c r="O8" s="92"/>
      <c r="Q8" s="92"/>
      <c r="S8" s="92" t="s">
        <v>80</v>
      </c>
    </row>
    <row r="9" spans="1:21" s="94" customFormat="1" ht="32.450000000000003" customHeight="1" thickBot="1" x14ac:dyDescent="0.25">
      <c r="A9" s="95" t="s">
        <v>67</v>
      </c>
      <c r="B9" s="291" t="s">
        <v>68</v>
      </c>
      <c r="C9" s="292"/>
      <c r="D9" s="46" t="s">
        <v>69</v>
      </c>
      <c r="E9" s="85" t="s">
        <v>0</v>
      </c>
      <c r="F9" s="96" t="s">
        <v>81</v>
      </c>
      <c r="G9" s="47" t="s">
        <v>70</v>
      </c>
      <c r="H9" s="47" t="s">
        <v>82</v>
      </c>
      <c r="I9" s="47" t="s">
        <v>71</v>
      </c>
      <c r="J9" s="48" t="s">
        <v>83</v>
      </c>
      <c r="K9" s="47" t="s">
        <v>71</v>
      </c>
      <c r="L9" s="48" t="s">
        <v>84</v>
      </c>
      <c r="M9" s="47" t="s">
        <v>71</v>
      </c>
      <c r="N9" s="97" t="s">
        <v>85</v>
      </c>
      <c r="O9" s="47" t="s">
        <v>71</v>
      </c>
      <c r="P9" s="48" t="s">
        <v>86</v>
      </c>
      <c r="Q9" s="47" t="s">
        <v>71</v>
      </c>
      <c r="R9" s="48" t="s">
        <v>87</v>
      </c>
      <c r="S9" s="47" t="s">
        <v>71</v>
      </c>
    </row>
    <row r="10" spans="1:21" s="94" customFormat="1" ht="13.5" thickBot="1" x14ac:dyDescent="0.25">
      <c r="A10" s="98" t="s">
        <v>72</v>
      </c>
      <c r="B10" s="293" t="s">
        <v>73</v>
      </c>
      <c r="C10" s="294"/>
      <c r="D10" s="99" t="s">
        <v>73</v>
      </c>
      <c r="E10" s="86" t="s">
        <v>73</v>
      </c>
      <c r="F10" s="49" t="s">
        <v>88</v>
      </c>
      <c r="G10" s="100">
        <f>+G11+G33+G51+G61++G63+G65+G67+G69</f>
        <v>22020</v>
      </c>
      <c r="H10" s="100">
        <f>+H79+H81+H83+H87+H89+H91+H93+H95+H97+H99+H103+H101+H105+H107+H109+H111+H113+H85</f>
        <v>27912.639699999996</v>
      </c>
      <c r="I10" s="100">
        <f>+G10+H10</f>
        <v>49932.6397</v>
      </c>
      <c r="J10" s="101">
        <f>+J115+J117+J119+J121+J123+J125</f>
        <v>4881.3715000000002</v>
      </c>
      <c r="K10" s="101">
        <f>+I10+J10</f>
        <v>54814.011200000001</v>
      </c>
      <c r="L10" s="101">
        <f>+L11+L13+L15+L17+L19+L21++L23+L25+L27+L29+L31+L51+L59</f>
        <v>0</v>
      </c>
      <c r="M10" s="101">
        <f>+K10+L10</f>
        <v>54814.011200000001</v>
      </c>
      <c r="N10" s="101">
        <f>+N51+N53+N55+N57+N69+N71+N73+N75+N77+N127+N129+N131+N133+N135+N137</f>
        <v>9500</v>
      </c>
      <c r="O10" s="101">
        <f>+M10+N10</f>
        <v>64314.011200000001</v>
      </c>
      <c r="P10" s="101">
        <f>+P33+P35+P37+P39+P41+P43+P45+P47+P49+P123+P133+P141+P143+P139</f>
        <v>6670</v>
      </c>
      <c r="Q10" s="101">
        <f>+O10+P10</f>
        <v>70984.011200000008</v>
      </c>
      <c r="R10" s="287">
        <f>+R51</f>
        <v>-20</v>
      </c>
      <c r="S10" s="102">
        <f>+Q10+R10</f>
        <v>70964.011200000008</v>
      </c>
      <c r="T10" s="288" t="s">
        <v>77</v>
      </c>
    </row>
    <row r="11" spans="1:21" s="94" customFormat="1" x14ac:dyDescent="0.2">
      <c r="A11" s="103" t="s">
        <v>89</v>
      </c>
      <c r="B11" s="104" t="s">
        <v>90</v>
      </c>
      <c r="C11" s="105" t="s">
        <v>74</v>
      </c>
      <c r="D11" s="106" t="s">
        <v>73</v>
      </c>
      <c r="E11" s="107" t="s">
        <v>73</v>
      </c>
      <c r="F11" s="108" t="s">
        <v>91</v>
      </c>
      <c r="G11" s="109">
        <f>+G12</f>
        <v>2800</v>
      </c>
      <c r="H11" s="109">
        <v>0</v>
      </c>
      <c r="I11" s="109">
        <f t="shared" ref="I11:I114" si="0">+G11+H11</f>
        <v>2800</v>
      </c>
      <c r="J11" s="110">
        <v>0</v>
      </c>
      <c r="K11" s="110">
        <f t="shared" ref="K11:K118" si="1">+I11+J11</f>
        <v>2800</v>
      </c>
      <c r="L11" s="110">
        <f>+L12</f>
        <v>-2800</v>
      </c>
      <c r="M11" s="110">
        <f t="shared" ref="M11:M104" si="2">+K11+L11</f>
        <v>0</v>
      </c>
      <c r="N11" s="110">
        <v>0</v>
      </c>
      <c r="O11" s="110">
        <f t="shared" ref="O11:O90" si="3">+M11+N11</f>
        <v>0</v>
      </c>
      <c r="P11" s="110">
        <v>0</v>
      </c>
      <c r="Q11" s="110">
        <f t="shared" ref="Q11:Q90" si="4">+O11+P11</f>
        <v>0</v>
      </c>
      <c r="R11" s="111">
        <v>0</v>
      </c>
      <c r="S11" s="111">
        <f t="shared" ref="S11:S74" si="5">+Q11+R11</f>
        <v>0</v>
      </c>
    </row>
    <row r="12" spans="1:21" s="94" customFormat="1" ht="22.5" x14ac:dyDescent="0.2">
      <c r="A12" s="112"/>
      <c r="B12" s="113"/>
      <c r="C12" s="114"/>
      <c r="D12" s="115">
        <v>3299</v>
      </c>
      <c r="E12" s="116">
        <v>5331</v>
      </c>
      <c r="F12" s="117" t="s">
        <v>92</v>
      </c>
      <c r="G12" s="118">
        <v>2800</v>
      </c>
      <c r="H12" s="118">
        <v>0</v>
      </c>
      <c r="I12" s="118">
        <f t="shared" si="0"/>
        <v>2800</v>
      </c>
      <c r="J12" s="119">
        <v>0</v>
      </c>
      <c r="K12" s="119">
        <f t="shared" si="1"/>
        <v>2800</v>
      </c>
      <c r="L12" s="119">
        <v>-2800</v>
      </c>
      <c r="M12" s="119">
        <f t="shared" si="2"/>
        <v>0</v>
      </c>
      <c r="N12" s="119">
        <v>0</v>
      </c>
      <c r="O12" s="119">
        <f t="shared" si="3"/>
        <v>0</v>
      </c>
      <c r="P12" s="119">
        <v>0</v>
      </c>
      <c r="Q12" s="119">
        <f t="shared" si="4"/>
        <v>0</v>
      </c>
      <c r="R12" s="120">
        <v>0</v>
      </c>
      <c r="S12" s="120">
        <f t="shared" si="5"/>
        <v>0</v>
      </c>
    </row>
    <row r="13" spans="1:21" s="94" customFormat="1" ht="22.5" x14ac:dyDescent="0.2">
      <c r="A13" s="121" t="s">
        <v>89</v>
      </c>
      <c r="B13" s="122" t="s">
        <v>93</v>
      </c>
      <c r="C13" s="123" t="s">
        <v>94</v>
      </c>
      <c r="D13" s="124" t="s">
        <v>73</v>
      </c>
      <c r="E13" s="125" t="s">
        <v>73</v>
      </c>
      <c r="F13" s="126" t="s">
        <v>95</v>
      </c>
      <c r="G13" s="127">
        <v>0</v>
      </c>
      <c r="H13" s="118"/>
      <c r="I13" s="118"/>
      <c r="J13" s="119"/>
      <c r="K13" s="128">
        <v>0</v>
      </c>
      <c r="L13" s="128">
        <f>+L14</f>
        <v>530</v>
      </c>
      <c r="M13" s="128">
        <f t="shared" si="2"/>
        <v>530</v>
      </c>
      <c r="N13" s="128">
        <v>0</v>
      </c>
      <c r="O13" s="128">
        <f t="shared" si="3"/>
        <v>530</v>
      </c>
      <c r="P13" s="128">
        <v>0</v>
      </c>
      <c r="Q13" s="128">
        <f t="shared" si="4"/>
        <v>530</v>
      </c>
      <c r="R13" s="129">
        <v>0</v>
      </c>
      <c r="S13" s="129">
        <f t="shared" si="5"/>
        <v>530</v>
      </c>
    </row>
    <row r="14" spans="1:21" s="94" customFormat="1" ht="22.5" x14ac:dyDescent="0.2">
      <c r="A14" s="112"/>
      <c r="B14" s="113"/>
      <c r="C14" s="114"/>
      <c r="D14" s="115">
        <v>3123</v>
      </c>
      <c r="E14" s="116">
        <v>5331</v>
      </c>
      <c r="F14" s="117" t="s">
        <v>92</v>
      </c>
      <c r="G14" s="118">
        <v>0</v>
      </c>
      <c r="H14" s="118"/>
      <c r="I14" s="118"/>
      <c r="J14" s="119"/>
      <c r="K14" s="119">
        <v>0</v>
      </c>
      <c r="L14" s="119">
        <v>530</v>
      </c>
      <c r="M14" s="119">
        <f t="shared" si="2"/>
        <v>530</v>
      </c>
      <c r="N14" s="119">
        <v>0</v>
      </c>
      <c r="O14" s="119">
        <f t="shared" si="3"/>
        <v>530</v>
      </c>
      <c r="P14" s="119">
        <v>0</v>
      </c>
      <c r="Q14" s="119">
        <f t="shared" si="4"/>
        <v>530</v>
      </c>
      <c r="R14" s="120">
        <v>0</v>
      </c>
      <c r="S14" s="120">
        <f t="shared" si="5"/>
        <v>530</v>
      </c>
    </row>
    <row r="15" spans="1:21" s="94" customFormat="1" ht="22.5" x14ac:dyDescent="0.2">
      <c r="A15" s="121" t="s">
        <v>89</v>
      </c>
      <c r="B15" s="122" t="s">
        <v>96</v>
      </c>
      <c r="C15" s="123" t="s">
        <v>97</v>
      </c>
      <c r="D15" s="124" t="s">
        <v>73</v>
      </c>
      <c r="E15" s="125" t="s">
        <v>73</v>
      </c>
      <c r="F15" s="126" t="s">
        <v>98</v>
      </c>
      <c r="G15" s="127">
        <v>0</v>
      </c>
      <c r="H15" s="118"/>
      <c r="I15" s="118"/>
      <c r="J15" s="119"/>
      <c r="K15" s="128">
        <v>0</v>
      </c>
      <c r="L15" s="128">
        <f t="shared" ref="L15" si="6">+L16</f>
        <v>609</v>
      </c>
      <c r="M15" s="128">
        <f t="shared" si="2"/>
        <v>609</v>
      </c>
      <c r="N15" s="128">
        <v>0</v>
      </c>
      <c r="O15" s="128">
        <f t="shared" si="3"/>
        <v>609</v>
      </c>
      <c r="P15" s="128">
        <v>0</v>
      </c>
      <c r="Q15" s="128">
        <f t="shared" si="4"/>
        <v>609</v>
      </c>
      <c r="R15" s="129">
        <v>0</v>
      </c>
      <c r="S15" s="129">
        <f t="shared" si="5"/>
        <v>609</v>
      </c>
    </row>
    <row r="16" spans="1:21" s="94" customFormat="1" ht="22.5" x14ac:dyDescent="0.2">
      <c r="A16" s="112"/>
      <c r="B16" s="113"/>
      <c r="C16" s="114"/>
      <c r="D16" s="115">
        <v>3123</v>
      </c>
      <c r="E16" s="116">
        <v>5331</v>
      </c>
      <c r="F16" s="117" t="s">
        <v>92</v>
      </c>
      <c r="G16" s="118">
        <v>0</v>
      </c>
      <c r="H16" s="118"/>
      <c r="I16" s="118"/>
      <c r="J16" s="119"/>
      <c r="K16" s="119">
        <v>0</v>
      </c>
      <c r="L16" s="119">
        <v>609</v>
      </c>
      <c r="M16" s="119">
        <f t="shared" si="2"/>
        <v>609</v>
      </c>
      <c r="N16" s="119">
        <v>0</v>
      </c>
      <c r="O16" s="119">
        <f t="shared" si="3"/>
        <v>609</v>
      </c>
      <c r="P16" s="119">
        <v>0</v>
      </c>
      <c r="Q16" s="119">
        <f t="shared" si="4"/>
        <v>609</v>
      </c>
      <c r="R16" s="120">
        <v>0</v>
      </c>
      <c r="S16" s="120">
        <f t="shared" si="5"/>
        <v>609</v>
      </c>
    </row>
    <row r="17" spans="1:19" s="94" customFormat="1" ht="33.75" x14ac:dyDescent="0.2">
      <c r="A17" s="121" t="s">
        <v>89</v>
      </c>
      <c r="B17" s="122" t="s">
        <v>99</v>
      </c>
      <c r="C17" s="123" t="s">
        <v>100</v>
      </c>
      <c r="D17" s="124" t="s">
        <v>73</v>
      </c>
      <c r="E17" s="125" t="s">
        <v>73</v>
      </c>
      <c r="F17" s="126" t="s">
        <v>101</v>
      </c>
      <c r="G17" s="127">
        <v>0</v>
      </c>
      <c r="H17" s="118"/>
      <c r="I17" s="118"/>
      <c r="J17" s="119"/>
      <c r="K17" s="128">
        <v>0</v>
      </c>
      <c r="L17" s="128">
        <f t="shared" ref="L17" si="7">+L18</f>
        <v>180</v>
      </c>
      <c r="M17" s="128">
        <f t="shared" si="2"/>
        <v>180</v>
      </c>
      <c r="N17" s="128">
        <v>0</v>
      </c>
      <c r="O17" s="128">
        <f t="shared" si="3"/>
        <v>180</v>
      </c>
      <c r="P17" s="128">
        <v>0</v>
      </c>
      <c r="Q17" s="128">
        <f t="shared" si="4"/>
        <v>180</v>
      </c>
      <c r="R17" s="129">
        <v>0</v>
      </c>
      <c r="S17" s="129">
        <f t="shared" si="5"/>
        <v>180</v>
      </c>
    </row>
    <row r="18" spans="1:19" s="94" customFormat="1" ht="22.5" x14ac:dyDescent="0.2">
      <c r="A18" s="112"/>
      <c r="B18" s="113"/>
      <c r="C18" s="114"/>
      <c r="D18" s="115">
        <v>3123</v>
      </c>
      <c r="E18" s="116">
        <v>5331</v>
      </c>
      <c r="F18" s="117" t="s">
        <v>92</v>
      </c>
      <c r="G18" s="118">
        <v>0</v>
      </c>
      <c r="H18" s="118"/>
      <c r="I18" s="118"/>
      <c r="J18" s="119"/>
      <c r="K18" s="119">
        <v>0</v>
      </c>
      <c r="L18" s="119">
        <v>180</v>
      </c>
      <c r="M18" s="119">
        <f t="shared" si="2"/>
        <v>180</v>
      </c>
      <c r="N18" s="119">
        <v>0</v>
      </c>
      <c r="O18" s="119">
        <f t="shared" si="3"/>
        <v>180</v>
      </c>
      <c r="P18" s="119">
        <v>0</v>
      </c>
      <c r="Q18" s="119">
        <f t="shared" si="4"/>
        <v>180</v>
      </c>
      <c r="R18" s="120">
        <v>0</v>
      </c>
      <c r="S18" s="120">
        <f t="shared" si="5"/>
        <v>180</v>
      </c>
    </row>
    <row r="19" spans="1:19" s="94" customFormat="1" ht="22.5" x14ac:dyDescent="0.2">
      <c r="A19" s="121" t="s">
        <v>89</v>
      </c>
      <c r="B19" s="122" t="s">
        <v>102</v>
      </c>
      <c r="C19" s="123" t="s">
        <v>103</v>
      </c>
      <c r="D19" s="124" t="s">
        <v>73</v>
      </c>
      <c r="E19" s="125" t="s">
        <v>73</v>
      </c>
      <c r="F19" s="126" t="s">
        <v>104</v>
      </c>
      <c r="G19" s="127">
        <v>0</v>
      </c>
      <c r="H19" s="118"/>
      <c r="I19" s="118"/>
      <c r="J19" s="119"/>
      <c r="K19" s="128">
        <v>0</v>
      </c>
      <c r="L19" s="128">
        <f t="shared" ref="L19" si="8">+L20</f>
        <v>200</v>
      </c>
      <c r="M19" s="128">
        <f t="shared" si="2"/>
        <v>200</v>
      </c>
      <c r="N19" s="128">
        <v>0</v>
      </c>
      <c r="O19" s="128">
        <f t="shared" si="3"/>
        <v>200</v>
      </c>
      <c r="P19" s="128">
        <v>0</v>
      </c>
      <c r="Q19" s="128">
        <f t="shared" si="4"/>
        <v>200</v>
      </c>
      <c r="R19" s="129">
        <v>0</v>
      </c>
      <c r="S19" s="129">
        <f t="shared" si="5"/>
        <v>200</v>
      </c>
    </row>
    <row r="20" spans="1:19" s="94" customFormat="1" ht="22.5" x14ac:dyDescent="0.2">
      <c r="A20" s="112"/>
      <c r="B20" s="113"/>
      <c r="C20" s="114"/>
      <c r="D20" s="115">
        <v>3122</v>
      </c>
      <c r="E20" s="116">
        <v>5331</v>
      </c>
      <c r="F20" s="117" t="s">
        <v>92</v>
      </c>
      <c r="G20" s="118">
        <v>0</v>
      </c>
      <c r="H20" s="118"/>
      <c r="I20" s="118"/>
      <c r="J20" s="119"/>
      <c r="K20" s="119">
        <v>0</v>
      </c>
      <c r="L20" s="119">
        <v>200</v>
      </c>
      <c r="M20" s="119">
        <f t="shared" si="2"/>
        <v>200</v>
      </c>
      <c r="N20" s="119">
        <v>0</v>
      </c>
      <c r="O20" s="119">
        <f t="shared" si="3"/>
        <v>200</v>
      </c>
      <c r="P20" s="119">
        <v>0</v>
      </c>
      <c r="Q20" s="119">
        <f t="shared" si="4"/>
        <v>200</v>
      </c>
      <c r="R20" s="120">
        <v>0</v>
      </c>
      <c r="S20" s="120">
        <f t="shared" si="5"/>
        <v>200</v>
      </c>
    </row>
    <row r="21" spans="1:19" s="94" customFormat="1" ht="22.5" x14ac:dyDescent="0.2">
      <c r="A21" s="121" t="s">
        <v>89</v>
      </c>
      <c r="B21" s="122" t="s">
        <v>105</v>
      </c>
      <c r="C21" s="123" t="s">
        <v>106</v>
      </c>
      <c r="D21" s="124" t="s">
        <v>73</v>
      </c>
      <c r="E21" s="125" t="s">
        <v>73</v>
      </c>
      <c r="F21" s="126" t="s">
        <v>107</v>
      </c>
      <c r="G21" s="127">
        <v>0</v>
      </c>
      <c r="H21" s="118"/>
      <c r="I21" s="118"/>
      <c r="J21" s="119"/>
      <c r="K21" s="128">
        <v>0</v>
      </c>
      <c r="L21" s="128">
        <f t="shared" ref="L21" si="9">+L22</f>
        <v>320</v>
      </c>
      <c r="M21" s="128">
        <f t="shared" si="2"/>
        <v>320</v>
      </c>
      <c r="N21" s="128">
        <v>0</v>
      </c>
      <c r="O21" s="128">
        <f t="shared" si="3"/>
        <v>320</v>
      </c>
      <c r="P21" s="128">
        <v>0</v>
      </c>
      <c r="Q21" s="128">
        <f t="shared" si="4"/>
        <v>320</v>
      </c>
      <c r="R21" s="129">
        <v>0</v>
      </c>
      <c r="S21" s="129">
        <f t="shared" si="5"/>
        <v>320</v>
      </c>
    </row>
    <row r="22" spans="1:19" s="94" customFormat="1" ht="22.5" x14ac:dyDescent="0.2">
      <c r="A22" s="112"/>
      <c r="B22" s="113"/>
      <c r="C22" s="114"/>
      <c r="D22" s="115">
        <v>3123</v>
      </c>
      <c r="E22" s="116">
        <v>5331</v>
      </c>
      <c r="F22" s="117" t="s">
        <v>92</v>
      </c>
      <c r="G22" s="118">
        <v>0</v>
      </c>
      <c r="H22" s="118"/>
      <c r="I22" s="118"/>
      <c r="J22" s="119"/>
      <c r="K22" s="119">
        <v>0</v>
      </c>
      <c r="L22" s="119">
        <v>320</v>
      </c>
      <c r="M22" s="119">
        <f t="shared" si="2"/>
        <v>320</v>
      </c>
      <c r="N22" s="119">
        <v>0</v>
      </c>
      <c r="O22" s="119">
        <f t="shared" si="3"/>
        <v>320</v>
      </c>
      <c r="P22" s="119">
        <v>0</v>
      </c>
      <c r="Q22" s="119">
        <f t="shared" si="4"/>
        <v>320</v>
      </c>
      <c r="R22" s="120">
        <v>0</v>
      </c>
      <c r="S22" s="120">
        <f t="shared" si="5"/>
        <v>320</v>
      </c>
    </row>
    <row r="23" spans="1:19" s="94" customFormat="1" ht="22.5" x14ac:dyDescent="0.2">
      <c r="A23" s="121" t="s">
        <v>89</v>
      </c>
      <c r="B23" s="122" t="s">
        <v>108</v>
      </c>
      <c r="C23" s="123" t="s">
        <v>109</v>
      </c>
      <c r="D23" s="124" t="s">
        <v>73</v>
      </c>
      <c r="E23" s="125" t="s">
        <v>73</v>
      </c>
      <c r="F23" s="126" t="s">
        <v>110</v>
      </c>
      <c r="G23" s="127">
        <v>0</v>
      </c>
      <c r="H23" s="118"/>
      <c r="I23" s="118"/>
      <c r="J23" s="119"/>
      <c r="K23" s="128">
        <v>0</v>
      </c>
      <c r="L23" s="128">
        <f t="shared" ref="L23" si="10">+L24</f>
        <v>430</v>
      </c>
      <c r="M23" s="128">
        <f t="shared" si="2"/>
        <v>430</v>
      </c>
      <c r="N23" s="128">
        <v>0</v>
      </c>
      <c r="O23" s="128">
        <f t="shared" si="3"/>
        <v>430</v>
      </c>
      <c r="P23" s="128">
        <v>0</v>
      </c>
      <c r="Q23" s="128">
        <f t="shared" si="4"/>
        <v>430</v>
      </c>
      <c r="R23" s="129">
        <v>0</v>
      </c>
      <c r="S23" s="129">
        <f t="shared" si="5"/>
        <v>430</v>
      </c>
    </row>
    <row r="24" spans="1:19" s="94" customFormat="1" ht="22.5" x14ac:dyDescent="0.2">
      <c r="A24" s="112"/>
      <c r="B24" s="113"/>
      <c r="C24" s="114"/>
      <c r="D24" s="115">
        <v>3122</v>
      </c>
      <c r="E24" s="116">
        <v>5331</v>
      </c>
      <c r="F24" s="117" t="s">
        <v>92</v>
      </c>
      <c r="G24" s="118">
        <v>0</v>
      </c>
      <c r="H24" s="118"/>
      <c r="I24" s="118"/>
      <c r="J24" s="119"/>
      <c r="K24" s="119">
        <v>0</v>
      </c>
      <c r="L24" s="119">
        <v>430</v>
      </c>
      <c r="M24" s="119">
        <f t="shared" si="2"/>
        <v>430</v>
      </c>
      <c r="N24" s="119">
        <v>0</v>
      </c>
      <c r="O24" s="119">
        <f t="shared" si="3"/>
        <v>430</v>
      </c>
      <c r="P24" s="119">
        <v>0</v>
      </c>
      <c r="Q24" s="119">
        <f t="shared" si="4"/>
        <v>430</v>
      </c>
      <c r="R24" s="120">
        <v>0</v>
      </c>
      <c r="S24" s="120">
        <f t="shared" si="5"/>
        <v>430</v>
      </c>
    </row>
    <row r="25" spans="1:19" s="94" customFormat="1" ht="22.5" x14ac:dyDescent="0.2">
      <c r="A25" s="121" t="s">
        <v>89</v>
      </c>
      <c r="B25" s="122" t="s">
        <v>111</v>
      </c>
      <c r="C25" s="123" t="s">
        <v>112</v>
      </c>
      <c r="D25" s="124" t="s">
        <v>73</v>
      </c>
      <c r="E25" s="125" t="s">
        <v>73</v>
      </c>
      <c r="F25" s="126" t="s">
        <v>113</v>
      </c>
      <c r="G25" s="127">
        <v>0</v>
      </c>
      <c r="H25" s="118"/>
      <c r="I25" s="118"/>
      <c r="J25" s="119"/>
      <c r="K25" s="128">
        <v>0</v>
      </c>
      <c r="L25" s="128">
        <f t="shared" ref="L25" si="11">+L26</f>
        <v>220</v>
      </c>
      <c r="M25" s="128">
        <f t="shared" si="2"/>
        <v>220</v>
      </c>
      <c r="N25" s="128">
        <v>0</v>
      </c>
      <c r="O25" s="128">
        <f t="shared" si="3"/>
        <v>220</v>
      </c>
      <c r="P25" s="128">
        <v>0</v>
      </c>
      <c r="Q25" s="128">
        <f t="shared" si="4"/>
        <v>220</v>
      </c>
      <c r="R25" s="129">
        <v>0</v>
      </c>
      <c r="S25" s="129">
        <f t="shared" si="5"/>
        <v>220</v>
      </c>
    </row>
    <row r="26" spans="1:19" s="94" customFormat="1" ht="22.5" x14ac:dyDescent="0.2">
      <c r="A26" s="112"/>
      <c r="B26" s="113"/>
      <c r="C26" s="114"/>
      <c r="D26" s="115">
        <v>3123</v>
      </c>
      <c r="E26" s="116">
        <v>5331</v>
      </c>
      <c r="F26" s="117" t="s">
        <v>92</v>
      </c>
      <c r="G26" s="118">
        <v>0</v>
      </c>
      <c r="H26" s="118"/>
      <c r="I26" s="118"/>
      <c r="J26" s="119"/>
      <c r="K26" s="119">
        <v>0</v>
      </c>
      <c r="L26" s="119">
        <v>220</v>
      </c>
      <c r="M26" s="119">
        <f t="shared" si="2"/>
        <v>220</v>
      </c>
      <c r="N26" s="119">
        <v>0</v>
      </c>
      <c r="O26" s="119">
        <f t="shared" si="3"/>
        <v>220</v>
      </c>
      <c r="P26" s="119">
        <v>0</v>
      </c>
      <c r="Q26" s="119">
        <f t="shared" si="4"/>
        <v>220</v>
      </c>
      <c r="R26" s="120">
        <v>0</v>
      </c>
      <c r="S26" s="120">
        <f t="shared" si="5"/>
        <v>220</v>
      </c>
    </row>
    <row r="27" spans="1:19" s="94" customFormat="1" ht="22.5" x14ac:dyDescent="0.2">
      <c r="A27" s="121" t="s">
        <v>89</v>
      </c>
      <c r="B27" s="122" t="s">
        <v>114</v>
      </c>
      <c r="C27" s="123" t="s">
        <v>115</v>
      </c>
      <c r="D27" s="124" t="s">
        <v>73</v>
      </c>
      <c r="E27" s="125" t="s">
        <v>73</v>
      </c>
      <c r="F27" s="126" t="s">
        <v>116</v>
      </c>
      <c r="G27" s="127">
        <v>0</v>
      </c>
      <c r="H27" s="118"/>
      <c r="I27" s="118"/>
      <c r="J27" s="119"/>
      <c r="K27" s="128">
        <v>0</v>
      </c>
      <c r="L27" s="128">
        <f t="shared" ref="L27" si="12">+L28</f>
        <v>260</v>
      </c>
      <c r="M27" s="128">
        <f t="shared" si="2"/>
        <v>260</v>
      </c>
      <c r="N27" s="128">
        <v>0</v>
      </c>
      <c r="O27" s="128">
        <f t="shared" si="3"/>
        <v>260</v>
      </c>
      <c r="P27" s="128">
        <v>0</v>
      </c>
      <c r="Q27" s="128">
        <f t="shared" si="4"/>
        <v>260</v>
      </c>
      <c r="R27" s="129">
        <v>0</v>
      </c>
      <c r="S27" s="129">
        <f t="shared" si="5"/>
        <v>260</v>
      </c>
    </row>
    <row r="28" spans="1:19" s="94" customFormat="1" ht="22.5" x14ac:dyDescent="0.2">
      <c r="A28" s="112"/>
      <c r="B28" s="113"/>
      <c r="C28" s="114"/>
      <c r="D28" s="115">
        <v>3123</v>
      </c>
      <c r="E28" s="116">
        <v>5331</v>
      </c>
      <c r="F28" s="117" t="s">
        <v>92</v>
      </c>
      <c r="G28" s="118">
        <v>0</v>
      </c>
      <c r="H28" s="118"/>
      <c r="I28" s="118"/>
      <c r="J28" s="119"/>
      <c r="K28" s="119">
        <v>0</v>
      </c>
      <c r="L28" s="119">
        <v>260</v>
      </c>
      <c r="M28" s="119">
        <f t="shared" si="2"/>
        <v>260</v>
      </c>
      <c r="N28" s="119">
        <v>0</v>
      </c>
      <c r="O28" s="119">
        <f t="shared" si="3"/>
        <v>260</v>
      </c>
      <c r="P28" s="119">
        <v>0</v>
      </c>
      <c r="Q28" s="119">
        <f t="shared" si="4"/>
        <v>260</v>
      </c>
      <c r="R28" s="120">
        <v>0</v>
      </c>
      <c r="S28" s="120">
        <f t="shared" si="5"/>
        <v>260</v>
      </c>
    </row>
    <row r="29" spans="1:19" s="94" customFormat="1" ht="33.75" x14ac:dyDescent="0.2">
      <c r="A29" s="121" t="s">
        <v>89</v>
      </c>
      <c r="B29" s="122" t="s">
        <v>117</v>
      </c>
      <c r="C29" s="123" t="s">
        <v>118</v>
      </c>
      <c r="D29" s="124" t="s">
        <v>73</v>
      </c>
      <c r="E29" s="125" t="s">
        <v>73</v>
      </c>
      <c r="F29" s="126" t="s">
        <v>119</v>
      </c>
      <c r="G29" s="127">
        <v>0</v>
      </c>
      <c r="H29" s="118"/>
      <c r="I29" s="118"/>
      <c r="J29" s="119"/>
      <c r="K29" s="128">
        <v>0</v>
      </c>
      <c r="L29" s="128">
        <f t="shared" ref="L29" si="13">+L30</f>
        <v>40</v>
      </c>
      <c r="M29" s="128">
        <f t="shared" si="2"/>
        <v>40</v>
      </c>
      <c r="N29" s="128">
        <v>0</v>
      </c>
      <c r="O29" s="128">
        <f t="shared" si="3"/>
        <v>40</v>
      </c>
      <c r="P29" s="128">
        <v>0</v>
      </c>
      <c r="Q29" s="128">
        <f t="shared" si="4"/>
        <v>40</v>
      </c>
      <c r="R29" s="129">
        <v>0</v>
      </c>
      <c r="S29" s="129">
        <f t="shared" si="5"/>
        <v>40</v>
      </c>
    </row>
    <row r="30" spans="1:19" s="94" customFormat="1" ht="22.5" x14ac:dyDescent="0.2">
      <c r="A30" s="112"/>
      <c r="B30" s="113"/>
      <c r="C30" s="114"/>
      <c r="D30" s="115">
        <v>3123</v>
      </c>
      <c r="E30" s="116">
        <v>5331</v>
      </c>
      <c r="F30" s="117" t="s">
        <v>92</v>
      </c>
      <c r="G30" s="118">
        <v>0</v>
      </c>
      <c r="H30" s="118"/>
      <c r="I30" s="118"/>
      <c r="J30" s="119"/>
      <c r="K30" s="119">
        <v>0</v>
      </c>
      <c r="L30" s="119">
        <v>40</v>
      </c>
      <c r="M30" s="119">
        <f t="shared" si="2"/>
        <v>40</v>
      </c>
      <c r="N30" s="119">
        <v>0</v>
      </c>
      <c r="O30" s="119">
        <f t="shared" si="3"/>
        <v>40</v>
      </c>
      <c r="P30" s="119">
        <v>0</v>
      </c>
      <c r="Q30" s="119">
        <f t="shared" si="4"/>
        <v>40</v>
      </c>
      <c r="R30" s="120">
        <v>0</v>
      </c>
      <c r="S30" s="120">
        <f t="shared" si="5"/>
        <v>40</v>
      </c>
    </row>
    <row r="31" spans="1:19" s="94" customFormat="1" ht="33.75" x14ac:dyDescent="0.2">
      <c r="A31" s="121" t="s">
        <v>89</v>
      </c>
      <c r="B31" s="122" t="s">
        <v>120</v>
      </c>
      <c r="C31" s="123" t="s">
        <v>121</v>
      </c>
      <c r="D31" s="124" t="s">
        <v>73</v>
      </c>
      <c r="E31" s="125" t="s">
        <v>73</v>
      </c>
      <c r="F31" s="126" t="s">
        <v>122</v>
      </c>
      <c r="G31" s="127">
        <v>0</v>
      </c>
      <c r="H31" s="118"/>
      <c r="I31" s="118"/>
      <c r="J31" s="119"/>
      <c r="K31" s="128">
        <v>0</v>
      </c>
      <c r="L31" s="128">
        <f t="shared" ref="L31" si="14">+L32</f>
        <v>11</v>
      </c>
      <c r="M31" s="128">
        <f t="shared" si="2"/>
        <v>11</v>
      </c>
      <c r="N31" s="128">
        <v>0</v>
      </c>
      <c r="O31" s="128">
        <f t="shared" si="3"/>
        <v>11</v>
      </c>
      <c r="P31" s="128">
        <v>0</v>
      </c>
      <c r="Q31" s="128">
        <f t="shared" si="4"/>
        <v>11</v>
      </c>
      <c r="R31" s="129">
        <v>0</v>
      </c>
      <c r="S31" s="129">
        <f t="shared" si="5"/>
        <v>11</v>
      </c>
    </row>
    <row r="32" spans="1:19" s="94" customFormat="1" ht="22.5" x14ac:dyDescent="0.2">
      <c r="A32" s="112"/>
      <c r="B32" s="113"/>
      <c r="C32" s="114"/>
      <c r="D32" s="115">
        <v>3122</v>
      </c>
      <c r="E32" s="116">
        <v>5331</v>
      </c>
      <c r="F32" s="117" t="s">
        <v>92</v>
      </c>
      <c r="G32" s="118">
        <v>0</v>
      </c>
      <c r="H32" s="118"/>
      <c r="I32" s="118"/>
      <c r="J32" s="119"/>
      <c r="K32" s="119">
        <v>0</v>
      </c>
      <c r="L32" s="119">
        <v>11</v>
      </c>
      <c r="M32" s="119">
        <f t="shared" si="2"/>
        <v>11</v>
      </c>
      <c r="N32" s="119">
        <v>0</v>
      </c>
      <c r="O32" s="119">
        <f t="shared" si="3"/>
        <v>11</v>
      </c>
      <c r="P32" s="119">
        <v>0</v>
      </c>
      <c r="Q32" s="119">
        <f t="shared" si="4"/>
        <v>11</v>
      </c>
      <c r="R32" s="120">
        <v>0</v>
      </c>
      <c r="S32" s="120">
        <f t="shared" si="5"/>
        <v>11</v>
      </c>
    </row>
    <row r="33" spans="1:19" s="94" customFormat="1" ht="24.75" customHeight="1" x14ac:dyDescent="0.2">
      <c r="A33" s="121" t="s">
        <v>89</v>
      </c>
      <c r="B33" s="122" t="s">
        <v>123</v>
      </c>
      <c r="C33" s="123" t="s">
        <v>74</v>
      </c>
      <c r="D33" s="124" t="s">
        <v>73</v>
      </c>
      <c r="E33" s="125" t="s">
        <v>73</v>
      </c>
      <c r="F33" s="126" t="s">
        <v>124</v>
      </c>
      <c r="G33" s="127">
        <f>+G34</f>
        <v>270</v>
      </c>
      <c r="H33" s="127">
        <v>0</v>
      </c>
      <c r="I33" s="127">
        <f t="shared" si="0"/>
        <v>270</v>
      </c>
      <c r="J33" s="128">
        <v>0</v>
      </c>
      <c r="K33" s="128">
        <f t="shared" si="1"/>
        <v>270</v>
      </c>
      <c r="L33" s="128">
        <v>0</v>
      </c>
      <c r="M33" s="128">
        <f t="shared" si="2"/>
        <v>270</v>
      </c>
      <c r="N33" s="128">
        <v>0</v>
      </c>
      <c r="O33" s="128">
        <f t="shared" si="3"/>
        <v>270</v>
      </c>
      <c r="P33" s="128">
        <f>+P34</f>
        <v>-270</v>
      </c>
      <c r="Q33" s="128">
        <f t="shared" si="4"/>
        <v>0</v>
      </c>
      <c r="R33" s="129">
        <v>0</v>
      </c>
      <c r="S33" s="129">
        <f t="shared" si="5"/>
        <v>0</v>
      </c>
    </row>
    <row r="34" spans="1:19" s="94" customFormat="1" ht="22.5" x14ac:dyDescent="0.2">
      <c r="A34" s="112"/>
      <c r="B34" s="113"/>
      <c r="C34" s="114"/>
      <c r="D34" s="115">
        <v>3299</v>
      </c>
      <c r="E34" s="116">
        <v>5331</v>
      </c>
      <c r="F34" s="117" t="s">
        <v>92</v>
      </c>
      <c r="G34" s="118">
        <v>270</v>
      </c>
      <c r="H34" s="118">
        <v>0</v>
      </c>
      <c r="I34" s="118">
        <f t="shared" si="0"/>
        <v>270</v>
      </c>
      <c r="J34" s="119">
        <v>0</v>
      </c>
      <c r="K34" s="119">
        <f t="shared" si="1"/>
        <v>270</v>
      </c>
      <c r="L34" s="119">
        <v>0</v>
      </c>
      <c r="M34" s="119">
        <f t="shared" si="2"/>
        <v>270</v>
      </c>
      <c r="N34" s="119">
        <v>0</v>
      </c>
      <c r="O34" s="119">
        <f t="shared" si="3"/>
        <v>270</v>
      </c>
      <c r="P34" s="119">
        <v>-270</v>
      </c>
      <c r="Q34" s="119">
        <f t="shared" si="4"/>
        <v>0</v>
      </c>
      <c r="R34" s="120">
        <v>0</v>
      </c>
      <c r="S34" s="120">
        <f t="shared" si="5"/>
        <v>0</v>
      </c>
    </row>
    <row r="35" spans="1:19" s="94" customFormat="1" ht="25.15" customHeight="1" x14ac:dyDescent="0.2">
      <c r="A35" s="121" t="s">
        <v>89</v>
      </c>
      <c r="B35" s="122" t="s">
        <v>125</v>
      </c>
      <c r="C35" s="123" t="s">
        <v>126</v>
      </c>
      <c r="D35" s="124" t="s">
        <v>73</v>
      </c>
      <c r="E35" s="125" t="s">
        <v>73</v>
      </c>
      <c r="F35" s="126" t="s">
        <v>127</v>
      </c>
      <c r="G35" s="127">
        <v>0</v>
      </c>
      <c r="H35" s="127"/>
      <c r="I35" s="127"/>
      <c r="J35" s="128"/>
      <c r="K35" s="128"/>
      <c r="L35" s="128"/>
      <c r="M35" s="128"/>
      <c r="N35" s="128"/>
      <c r="O35" s="128">
        <v>0</v>
      </c>
      <c r="P35" s="128">
        <f>+P36</f>
        <v>30</v>
      </c>
      <c r="Q35" s="128">
        <f t="shared" si="4"/>
        <v>30</v>
      </c>
      <c r="R35" s="129">
        <v>0</v>
      </c>
      <c r="S35" s="129">
        <f t="shared" si="5"/>
        <v>30</v>
      </c>
    </row>
    <row r="36" spans="1:19" s="94" customFormat="1" ht="22.5" x14ac:dyDescent="0.2">
      <c r="A36" s="112"/>
      <c r="B36" s="113"/>
      <c r="C36" s="114"/>
      <c r="D36" s="115">
        <v>3146</v>
      </c>
      <c r="E36" s="116">
        <v>5331</v>
      </c>
      <c r="F36" s="117" t="s">
        <v>92</v>
      </c>
      <c r="G36" s="118">
        <v>0</v>
      </c>
      <c r="H36" s="118"/>
      <c r="I36" s="118"/>
      <c r="J36" s="119"/>
      <c r="K36" s="119"/>
      <c r="L36" s="119"/>
      <c r="M36" s="119"/>
      <c r="N36" s="119"/>
      <c r="O36" s="119">
        <v>0</v>
      </c>
      <c r="P36" s="119">
        <v>30</v>
      </c>
      <c r="Q36" s="119">
        <f t="shared" si="4"/>
        <v>30</v>
      </c>
      <c r="R36" s="120">
        <v>0</v>
      </c>
      <c r="S36" s="120">
        <f t="shared" si="5"/>
        <v>30</v>
      </c>
    </row>
    <row r="37" spans="1:19" s="94" customFormat="1" ht="25.15" customHeight="1" x14ac:dyDescent="0.2">
      <c r="A37" s="121" t="s">
        <v>89</v>
      </c>
      <c r="B37" s="122" t="s">
        <v>128</v>
      </c>
      <c r="C37" s="123" t="s">
        <v>129</v>
      </c>
      <c r="D37" s="124" t="s">
        <v>73</v>
      </c>
      <c r="E37" s="125" t="s">
        <v>73</v>
      </c>
      <c r="F37" s="126" t="s">
        <v>130</v>
      </c>
      <c r="G37" s="127">
        <v>0</v>
      </c>
      <c r="H37" s="127"/>
      <c r="I37" s="127"/>
      <c r="J37" s="128"/>
      <c r="K37" s="128"/>
      <c r="L37" s="128"/>
      <c r="M37" s="128"/>
      <c r="N37" s="128"/>
      <c r="O37" s="128">
        <v>0</v>
      </c>
      <c r="P37" s="128">
        <f t="shared" ref="P37" si="15">+P38</f>
        <v>30</v>
      </c>
      <c r="Q37" s="128">
        <f t="shared" si="4"/>
        <v>30</v>
      </c>
      <c r="R37" s="129">
        <v>0</v>
      </c>
      <c r="S37" s="129">
        <f t="shared" si="5"/>
        <v>30</v>
      </c>
    </row>
    <row r="38" spans="1:19" s="94" customFormat="1" x14ac:dyDescent="0.2">
      <c r="A38" s="112"/>
      <c r="B38" s="113"/>
      <c r="C38" s="114"/>
      <c r="D38" s="115">
        <v>3146</v>
      </c>
      <c r="E38" s="116">
        <v>6351</v>
      </c>
      <c r="F38" s="117" t="s">
        <v>131</v>
      </c>
      <c r="G38" s="118">
        <v>0</v>
      </c>
      <c r="H38" s="118"/>
      <c r="I38" s="118"/>
      <c r="J38" s="119"/>
      <c r="K38" s="119"/>
      <c r="L38" s="119"/>
      <c r="M38" s="119"/>
      <c r="N38" s="119"/>
      <c r="O38" s="119">
        <v>0</v>
      </c>
      <c r="P38" s="119">
        <v>30</v>
      </c>
      <c r="Q38" s="119">
        <f t="shared" si="4"/>
        <v>30</v>
      </c>
      <c r="R38" s="120">
        <v>0</v>
      </c>
      <c r="S38" s="120">
        <f t="shared" si="5"/>
        <v>30</v>
      </c>
    </row>
    <row r="39" spans="1:19" s="94" customFormat="1" ht="25.15" customHeight="1" x14ac:dyDescent="0.2">
      <c r="A39" s="121" t="s">
        <v>89</v>
      </c>
      <c r="B39" s="122" t="s">
        <v>132</v>
      </c>
      <c r="C39" s="123" t="s">
        <v>133</v>
      </c>
      <c r="D39" s="124" t="s">
        <v>73</v>
      </c>
      <c r="E39" s="125" t="s">
        <v>73</v>
      </c>
      <c r="F39" s="126" t="s">
        <v>134</v>
      </c>
      <c r="G39" s="127">
        <v>0</v>
      </c>
      <c r="H39" s="127"/>
      <c r="I39" s="127"/>
      <c r="J39" s="128"/>
      <c r="K39" s="128"/>
      <c r="L39" s="128"/>
      <c r="M39" s="128"/>
      <c r="N39" s="128"/>
      <c r="O39" s="128">
        <v>0</v>
      </c>
      <c r="P39" s="128">
        <f>SUM(P40:P40)</f>
        <v>60</v>
      </c>
      <c r="Q39" s="128">
        <f t="shared" si="4"/>
        <v>60</v>
      </c>
      <c r="R39" s="129">
        <v>0</v>
      </c>
      <c r="S39" s="129">
        <f t="shared" si="5"/>
        <v>60</v>
      </c>
    </row>
    <row r="40" spans="1:19" s="94" customFormat="1" ht="22.5" x14ac:dyDescent="0.2">
      <c r="A40" s="112"/>
      <c r="B40" s="113"/>
      <c r="C40" s="114"/>
      <c r="D40" s="115">
        <v>3146</v>
      </c>
      <c r="E40" s="116">
        <v>5331</v>
      </c>
      <c r="F40" s="117" t="s">
        <v>92</v>
      </c>
      <c r="G40" s="118">
        <v>0</v>
      </c>
      <c r="H40" s="118"/>
      <c r="I40" s="118"/>
      <c r="J40" s="119"/>
      <c r="K40" s="119"/>
      <c r="L40" s="119"/>
      <c r="M40" s="119"/>
      <c r="N40" s="119"/>
      <c r="O40" s="119">
        <v>0</v>
      </c>
      <c r="P40" s="119">
        <v>60</v>
      </c>
      <c r="Q40" s="119">
        <f t="shared" si="4"/>
        <v>60</v>
      </c>
      <c r="R40" s="120">
        <v>0</v>
      </c>
      <c r="S40" s="120">
        <f t="shared" si="5"/>
        <v>60</v>
      </c>
    </row>
    <row r="41" spans="1:19" s="94" customFormat="1" ht="26.45" customHeight="1" x14ac:dyDescent="0.2">
      <c r="A41" s="121" t="s">
        <v>89</v>
      </c>
      <c r="B41" s="122" t="s">
        <v>135</v>
      </c>
      <c r="C41" s="123" t="s">
        <v>136</v>
      </c>
      <c r="D41" s="124" t="s">
        <v>73</v>
      </c>
      <c r="E41" s="125" t="s">
        <v>73</v>
      </c>
      <c r="F41" s="126" t="s">
        <v>137</v>
      </c>
      <c r="G41" s="127">
        <v>0</v>
      </c>
      <c r="H41" s="127"/>
      <c r="I41" s="127"/>
      <c r="J41" s="128"/>
      <c r="K41" s="128"/>
      <c r="L41" s="128"/>
      <c r="M41" s="128"/>
      <c r="N41" s="128"/>
      <c r="O41" s="128">
        <v>0</v>
      </c>
      <c r="P41" s="128">
        <f t="shared" ref="P41" si="16">+P42</f>
        <v>30</v>
      </c>
      <c r="Q41" s="128">
        <f t="shared" si="4"/>
        <v>30</v>
      </c>
      <c r="R41" s="129">
        <v>0</v>
      </c>
      <c r="S41" s="129">
        <f t="shared" si="5"/>
        <v>30</v>
      </c>
    </row>
    <row r="42" spans="1:19" s="94" customFormat="1" ht="22.5" x14ac:dyDescent="0.2">
      <c r="A42" s="112"/>
      <c r="B42" s="113"/>
      <c r="C42" s="114"/>
      <c r="D42" s="115">
        <v>3146</v>
      </c>
      <c r="E42" s="116">
        <v>5331</v>
      </c>
      <c r="F42" s="117" t="s">
        <v>92</v>
      </c>
      <c r="G42" s="118">
        <v>0</v>
      </c>
      <c r="H42" s="118"/>
      <c r="I42" s="118"/>
      <c r="J42" s="119"/>
      <c r="K42" s="119"/>
      <c r="L42" s="119"/>
      <c r="M42" s="119"/>
      <c r="N42" s="119"/>
      <c r="O42" s="119">
        <v>0</v>
      </c>
      <c r="P42" s="119">
        <v>30</v>
      </c>
      <c r="Q42" s="119">
        <f t="shared" si="4"/>
        <v>30</v>
      </c>
      <c r="R42" s="120">
        <v>0</v>
      </c>
      <c r="S42" s="120">
        <f t="shared" si="5"/>
        <v>30</v>
      </c>
    </row>
    <row r="43" spans="1:19" s="94" customFormat="1" ht="34.9" customHeight="1" x14ac:dyDescent="0.2">
      <c r="A43" s="121" t="s">
        <v>89</v>
      </c>
      <c r="B43" s="122" t="s">
        <v>138</v>
      </c>
      <c r="C43" s="123" t="s">
        <v>139</v>
      </c>
      <c r="D43" s="124" t="s">
        <v>73</v>
      </c>
      <c r="E43" s="125" t="s">
        <v>73</v>
      </c>
      <c r="F43" s="126" t="s">
        <v>140</v>
      </c>
      <c r="G43" s="127">
        <v>0</v>
      </c>
      <c r="H43" s="127"/>
      <c r="I43" s="127"/>
      <c r="J43" s="128"/>
      <c r="K43" s="128"/>
      <c r="L43" s="128"/>
      <c r="M43" s="128"/>
      <c r="N43" s="128"/>
      <c r="O43" s="128">
        <v>0</v>
      </c>
      <c r="P43" s="128">
        <f t="shared" ref="P43" si="17">+P44</f>
        <v>30</v>
      </c>
      <c r="Q43" s="128">
        <f t="shared" si="4"/>
        <v>30</v>
      </c>
      <c r="R43" s="129">
        <v>0</v>
      </c>
      <c r="S43" s="129">
        <f t="shared" si="5"/>
        <v>30</v>
      </c>
    </row>
    <row r="44" spans="1:19" s="94" customFormat="1" x14ac:dyDescent="0.2">
      <c r="A44" s="112"/>
      <c r="B44" s="113"/>
      <c r="C44" s="114"/>
      <c r="D44" s="115">
        <v>3113</v>
      </c>
      <c r="E44" s="116">
        <v>6351</v>
      </c>
      <c r="F44" s="117" t="s">
        <v>131</v>
      </c>
      <c r="G44" s="118">
        <v>0</v>
      </c>
      <c r="H44" s="118"/>
      <c r="I44" s="118"/>
      <c r="J44" s="119"/>
      <c r="K44" s="119"/>
      <c r="L44" s="119"/>
      <c r="M44" s="119"/>
      <c r="N44" s="119"/>
      <c r="O44" s="119">
        <v>0</v>
      </c>
      <c r="P44" s="119">
        <v>30</v>
      </c>
      <c r="Q44" s="119">
        <f t="shared" si="4"/>
        <v>30</v>
      </c>
      <c r="R44" s="120">
        <v>0</v>
      </c>
      <c r="S44" s="120">
        <f t="shared" si="5"/>
        <v>30</v>
      </c>
    </row>
    <row r="45" spans="1:19" s="94" customFormat="1" ht="23.45" customHeight="1" x14ac:dyDescent="0.2">
      <c r="A45" s="121" t="s">
        <v>89</v>
      </c>
      <c r="B45" s="122" t="s">
        <v>141</v>
      </c>
      <c r="C45" s="123" t="s">
        <v>142</v>
      </c>
      <c r="D45" s="124" t="s">
        <v>73</v>
      </c>
      <c r="E45" s="125" t="s">
        <v>73</v>
      </c>
      <c r="F45" s="126" t="s">
        <v>143</v>
      </c>
      <c r="G45" s="127">
        <v>0</v>
      </c>
      <c r="H45" s="127"/>
      <c r="I45" s="127"/>
      <c r="J45" s="128"/>
      <c r="K45" s="128"/>
      <c r="L45" s="128"/>
      <c r="M45" s="128"/>
      <c r="N45" s="128"/>
      <c r="O45" s="128">
        <v>0</v>
      </c>
      <c r="P45" s="128">
        <f t="shared" ref="P45" si="18">+P46</f>
        <v>30</v>
      </c>
      <c r="Q45" s="128">
        <f t="shared" si="4"/>
        <v>30</v>
      </c>
      <c r="R45" s="129">
        <v>0</v>
      </c>
      <c r="S45" s="129">
        <f t="shared" si="5"/>
        <v>30</v>
      </c>
    </row>
    <row r="46" spans="1:19" s="94" customFormat="1" ht="22.5" x14ac:dyDescent="0.2">
      <c r="A46" s="112"/>
      <c r="B46" s="113"/>
      <c r="C46" s="114"/>
      <c r="D46" s="115">
        <v>3113</v>
      </c>
      <c r="E46" s="116">
        <v>5331</v>
      </c>
      <c r="F46" s="117" t="s">
        <v>92</v>
      </c>
      <c r="G46" s="118">
        <v>0</v>
      </c>
      <c r="H46" s="118"/>
      <c r="I46" s="118"/>
      <c r="J46" s="119"/>
      <c r="K46" s="119"/>
      <c r="L46" s="119"/>
      <c r="M46" s="119"/>
      <c r="N46" s="119"/>
      <c r="O46" s="119">
        <v>0</v>
      </c>
      <c r="P46" s="119">
        <v>30</v>
      </c>
      <c r="Q46" s="119">
        <f t="shared" si="4"/>
        <v>30</v>
      </c>
      <c r="R46" s="120">
        <v>0</v>
      </c>
      <c r="S46" s="120">
        <f t="shared" si="5"/>
        <v>30</v>
      </c>
    </row>
    <row r="47" spans="1:19" s="94" customFormat="1" ht="23.45" customHeight="1" x14ac:dyDescent="0.2">
      <c r="A47" s="121" t="s">
        <v>89</v>
      </c>
      <c r="B47" s="122" t="s">
        <v>144</v>
      </c>
      <c r="C47" s="123" t="s">
        <v>145</v>
      </c>
      <c r="D47" s="124" t="s">
        <v>73</v>
      </c>
      <c r="E47" s="125" t="s">
        <v>73</v>
      </c>
      <c r="F47" s="126" t="s">
        <v>146</v>
      </c>
      <c r="G47" s="127">
        <v>0</v>
      </c>
      <c r="H47" s="127"/>
      <c r="I47" s="127"/>
      <c r="J47" s="128"/>
      <c r="K47" s="128"/>
      <c r="L47" s="128"/>
      <c r="M47" s="128"/>
      <c r="N47" s="128"/>
      <c r="O47" s="128">
        <v>0</v>
      </c>
      <c r="P47" s="128">
        <f t="shared" ref="P47" si="19">+P48</f>
        <v>30</v>
      </c>
      <c r="Q47" s="128">
        <f t="shared" si="4"/>
        <v>30</v>
      </c>
      <c r="R47" s="129">
        <v>0</v>
      </c>
      <c r="S47" s="129">
        <f t="shared" si="5"/>
        <v>30</v>
      </c>
    </row>
    <row r="48" spans="1:19" s="94" customFormat="1" ht="22.5" x14ac:dyDescent="0.2">
      <c r="A48" s="112"/>
      <c r="B48" s="113"/>
      <c r="C48" s="114"/>
      <c r="D48" s="115">
        <v>3113</v>
      </c>
      <c r="E48" s="116">
        <v>5331</v>
      </c>
      <c r="F48" s="117" t="s">
        <v>92</v>
      </c>
      <c r="G48" s="118">
        <v>0</v>
      </c>
      <c r="H48" s="118"/>
      <c r="I48" s="118"/>
      <c r="J48" s="119"/>
      <c r="K48" s="119"/>
      <c r="L48" s="119"/>
      <c r="M48" s="119"/>
      <c r="N48" s="119"/>
      <c r="O48" s="119">
        <v>0</v>
      </c>
      <c r="P48" s="119">
        <v>30</v>
      </c>
      <c r="Q48" s="119">
        <f t="shared" si="4"/>
        <v>30</v>
      </c>
      <c r="R48" s="120">
        <v>0</v>
      </c>
      <c r="S48" s="120">
        <f t="shared" si="5"/>
        <v>30</v>
      </c>
    </row>
    <row r="49" spans="1:20" s="94" customFormat="1" ht="24" customHeight="1" x14ac:dyDescent="0.2">
      <c r="A49" s="121" t="s">
        <v>89</v>
      </c>
      <c r="B49" s="122" t="s">
        <v>147</v>
      </c>
      <c r="C49" s="123" t="s">
        <v>148</v>
      </c>
      <c r="D49" s="124" t="s">
        <v>73</v>
      </c>
      <c r="E49" s="125" t="s">
        <v>73</v>
      </c>
      <c r="F49" s="126" t="s">
        <v>149</v>
      </c>
      <c r="G49" s="127">
        <v>0</v>
      </c>
      <c r="H49" s="127"/>
      <c r="I49" s="127"/>
      <c r="J49" s="128"/>
      <c r="K49" s="128"/>
      <c r="L49" s="128"/>
      <c r="M49" s="128"/>
      <c r="N49" s="128"/>
      <c r="O49" s="128">
        <v>0</v>
      </c>
      <c r="P49" s="128">
        <f t="shared" ref="P49" si="20">+P50</f>
        <v>30</v>
      </c>
      <c r="Q49" s="128">
        <f t="shared" si="4"/>
        <v>30</v>
      </c>
      <c r="R49" s="129">
        <v>0</v>
      </c>
      <c r="S49" s="129">
        <f t="shared" si="5"/>
        <v>30</v>
      </c>
    </row>
    <row r="50" spans="1:20" s="94" customFormat="1" ht="22.5" x14ac:dyDescent="0.2">
      <c r="A50" s="112"/>
      <c r="B50" s="113"/>
      <c r="C50" s="114"/>
      <c r="D50" s="115">
        <v>3113</v>
      </c>
      <c r="E50" s="116">
        <v>5331</v>
      </c>
      <c r="F50" s="117" t="s">
        <v>92</v>
      </c>
      <c r="G50" s="118">
        <v>0</v>
      </c>
      <c r="H50" s="118"/>
      <c r="I50" s="118"/>
      <c r="J50" s="119"/>
      <c r="K50" s="119"/>
      <c r="L50" s="119"/>
      <c r="M50" s="119"/>
      <c r="N50" s="119"/>
      <c r="O50" s="119">
        <v>0</v>
      </c>
      <c r="P50" s="119">
        <v>30</v>
      </c>
      <c r="Q50" s="119">
        <f t="shared" si="4"/>
        <v>30</v>
      </c>
      <c r="R50" s="120">
        <v>0</v>
      </c>
      <c r="S50" s="120">
        <f t="shared" si="5"/>
        <v>30</v>
      </c>
    </row>
    <row r="51" spans="1:20" s="94" customFormat="1" ht="24.75" customHeight="1" x14ac:dyDescent="0.2">
      <c r="A51" s="121" t="s">
        <v>89</v>
      </c>
      <c r="B51" s="122" t="s">
        <v>150</v>
      </c>
      <c r="C51" s="123" t="s">
        <v>74</v>
      </c>
      <c r="D51" s="124" t="s">
        <v>73</v>
      </c>
      <c r="E51" s="125" t="s">
        <v>73</v>
      </c>
      <c r="F51" s="126" t="s">
        <v>151</v>
      </c>
      <c r="G51" s="127">
        <f>+G52</f>
        <v>500</v>
      </c>
      <c r="H51" s="127">
        <v>0</v>
      </c>
      <c r="I51" s="127">
        <f t="shared" si="0"/>
        <v>500</v>
      </c>
      <c r="J51" s="128">
        <v>0</v>
      </c>
      <c r="K51" s="128">
        <f t="shared" si="1"/>
        <v>500</v>
      </c>
      <c r="L51" s="128">
        <f>+L52</f>
        <v>-14.8</v>
      </c>
      <c r="M51" s="128">
        <f t="shared" si="2"/>
        <v>485.2</v>
      </c>
      <c r="N51" s="128">
        <f>+N52</f>
        <v>-46.48</v>
      </c>
      <c r="O51" s="128">
        <f t="shared" si="3"/>
        <v>438.71999999999997</v>
      </c>
      <c r="P51" s="128">
        <v>0</v>
      </c>
      <c r="Q51" s="128">
        <f t="shared" si="4"/>
        <v>438.71999999999997</v>
      </c>
      <c r="R51" s="129">
        <f>+R52</f>
        <v>-20</v>
      </c>
      <c r="S51" s="129">
        <f t="shared" si="5"/>
        <v>418.71999999999997</v>
      </c>
      <c r="T51" s="288" t="s">
        <v>77</v>
      </c>
    </row>
    <row r="52" spans="1:20" s="94" customFormat="1" ht="22.5" x14ac:dyDescent="0.2">
      <c r="A52" s="112"/>
      <c r="B52" s="113"/>
      <c r="C52" s="114"/>
      <c r="D52" s="115">
        <v>3299</v>
      </c>
      <c r="E52" s="116">
        <v>5331</v>
      </c>
      <c r="F52" s="117" t="s">
        <v>92</v>
      </c>
      <c r="G52" s="118">
        <v>500</v>
      </c>
      <c r="H52" s="118">
        <v>0</v>
      </c>
      <c r="I52" s="118">
        <f t="shared" si="0"/>
        <v>500</v>
      </c>
      <c r="J52" s="119">
        <v>0</v>
      </c>
      <c r="K52" s="119">
        <f t="shared" si="1"/>
        <v>500</v>
      </c>
      <c r="L52" s="119">
        <v>-14.8</v>
      </c>
      <c r="M52" s="119">
        <f t="shared" si="2"/>
        <v>485.2</v>
      </c>
      <c r="N52" s="119">
        <v>-46.48</v>
      </c>
      <c r="O52" s="119">
        <f t="shared" si="3"/>
        <v>438.71999999999997</v>
      </c>
      <c r="P52" s="119">
        <v>0</v>
      </c>
      <c r="Q52" s="119">
        <f t="shared" si="4"/>
        <v>438.71999999999997</v>
      </c>
      <c r="R52" s="120">
        <v>-20</v>
      </c>
      <c r="S52" s="120">
        <f t="shared" si="5"/>
        <v>418.71999999999997</v>
      </c>
    </row>
    <row r="53" spans="1:20" s="94" customFormat="1" ht="22.5" x14ac:dyDescent="0.2">
      <c r="A53" s="121" t="s">
        <v>89</v>
      </c>
      <c r="B53" s="122" t="s">
        <v>152</v>
      </c>
      <c r="C53" s="123" t="s">
        <v>153</v>
      </c>
      <c r="D53" s="124" t="s">
        <v>73</v>
      </c>
      <c r="E53" s="125" t="s">
        <v>73</v>
      </c>
      <c r="F53" s="126" t="s">
        <v>154</v>
      </c>
      <c r="G53" s="127">
        <v>0</v>
      </c>
      <c r="H53" s="118"/>
      <c r="I53" s="118"/>
      <c r="J53" s="119"/>
      <c r="K53" s="119"/>
      <c r="L53" s="119"/>
      <c r="M53" s="119">
        <v>0</v>
      </c>
      <c r="N53" s="128">
        <f>+N54</f>
        <v>10.06</v>
      </c>
      <c r="O53" s="128">
        <f t="shared" si="3"/>
        <v>10.06</v>
      </c>
      <c r="P53" s="128">
        <v>0</v>
      </c>
      <c r="Q53" s="128">
        <f t="shared" si="4"/>
        <v>10.06</v>
      </c>
      <c r="R53" s="129">
        <v>0</v>
      </c>
      <c r="S53" s="129">
        <f t="shared" si="5"/>
        <v>10.06</v>
      </c>
    </row>
    <row r="54" spans="1:20" s="94" customFormat="1" ht="22.5" x14ac:dyDescent="0.2">
      <c r="A54" s="112"/>
      <c r="B54" s="113"/>
      <c r="C54" s="114"/>
      <c r="D54" s="115">
        <v>3121</v>
      </c>
      <c r="E54" s="116">
        <v>5331</v>
      </c>
      <c r="F54" s="117" t="s">
        <v>92</v>
      </c>
      <c r="G54" s="118">
        <v>0</v>
      </c>
      <c r="H54" s="118"/>
      <c r="I54" s="118"/>
      <c r="J54" s="119"/>
      <c r="K54" s="119"/>
      <c r="L54" s="119"/>
      <c r="M54" s="119">
        <v>0</v>
      </c>
      <c r="N54" s="119">
        <v>10.06</v>
      </c>
      <c r="O54" s="119">
        <f t="shared" si="3"/>
        <v>10.06</v>
      </c>
      <c r="P54" s="119">
        <v>0</v>
      </c>
      <c r="Q54" s="119">
        <f t="shared" si="4"/>
        <v>10.06</v>
      </c>
      <c r="R54" s="120">
        <v>0</v>
      </c>
      <c r="S54" s="120">
        <f t="shared" si="5"/>
        <v>10.06</v>
      </c>
    </row>
    <row r="55" spans="1:20" s="94" customFormat="1" ht="22.5" x14ac:dyDescent="0.2">
      <c r="A55" s="121" t="s">
        <v>89</v>
      </c>
      <c r="B55" s="122" t="s">
        <v>155</v>
      </c>
      <c r="C55" s="123" t="s">
        <v>156</v>
      </c>
      <c r="D55" s="124" t="s">
        <v>73</v>
      </c>
      <c r="E55" s="125" t="s">
        <v>73</v>
      </c>
      <c r="F55" s="126" t="s">
        <v>157</v>
      </c>
      <c r="G55" s="127">
        <v>0</v>
      </c>
      <c r="H55" s="118"/>
      <c r="I55" s="118"/>
      <c r="J55" s="119"/>
      <c r="K55" s="119"/>
      <c r="L55" s="119"/>
      <c r="M55" s="119">
        <v>0</v>
      </c>
      <c r="N55" s="128">
        <f>+N56</f>
        <v>16.420000000000002</v>
      </c>
      <c r="O55" s="128">
        <f t="shared" si="3"/>
        <v>16.420000000000002</v>
      </c>
      <c r="P55" s="128">
        <v>0</v>
      </c>
      <c r="Q55" s="128">
        <f t="shared" si="4"/>
        <v>16.420000000000002</v>
      </c>
      <c r="R55" s="129">
        <v>0</v>
      </c>
      <c r="S55" s="129">
        <f t="shared" si="5"/>
        <v>16.420000000000002</v>
      </c>
    </row>
    <row r="56" spans="1:20" s="94" customFormat="1" ht="22.5" x14ac:dyDescent="0.2">
      <c r="A56" s="112"/>
      <c r="B56" s="113"/>
      <c r="C56" s="114"/>
      <c r="D56" s="115">
        <v>3122</v>
      </c>
      <c r="E56" s="116">
        <v>5331</v>
      </c>
      <c r="F56" s="117" t="s">
        <v>92</v>
      </c>
      <c r="G56" s="118">
        <v>0</v>
      </c>
      <c r="H56" s="118"/>
      <c r="I56" s="118"/>
      <c r="J56" s="119"/>
      <c r="K56" s="119"/>
      <c r="L56" s="119"/>
      <c r="M56" s="119">
        <v>0</v>
      </c>
      <c r="N56" s="119">
        <v>16.420000000000002</v>
      </c>
      <c r="O56" s="119">
        <f t="shared" si="3"/>
        <v>16.420000000000002</v>
      </c>
      <c r="P56" s="119">
        <v>0</v>
      </c>
      <c r="Q56" s="119">
        <f t="shared" si="4"/>
        <v>16.420000000000002</v>
      </c>
      <c r="R56" s="120">
        <v>0</v>
      </c>
      <c r="S56" s="120">
        <f t="shared" si="5"/>
        <v>16.420000000000002</v>
      </c>
    </row>
    <row r="57" spans="1:20" s="94" customFormat="1" ht="22.5" x14ac:dyDescent="0.2">
      <c r="A57" s="121" t="s">
        <v>89</v>
      </c>
      <c r="B57" s="122" t="s">
        <v>158</v>
      </c>
      <c r="C57" s="123" t="s">
        <v>121</v>
      </c>
      <c r="D57" s="124" t="s">
        <v>73</v>
      </c>
      <c r="E57" s="125" t="s">
        <v>73</v>
      </c>
      <c r="F57" s="126" t="s">
        <v>159</v>
      </c>
      <c r="G57" s="127">
        <v>0</v>
      </c>
      <c r="H57" s="118"/>
      <c r="I57" s="118"/>
      <c r="J57" s="119"/>
      <c r="K57" s="119"/>
      <c r="L57" s="119"/>
      <c r="M57" s="119">
        <v>0</v>
      </c>
      <c r="N57" s="128">
        <f>+N58</f>
        <v>20</v>
      </c>
      <c r="O57" s="128">
        <f t="shared" si="3"/>
        <v>20</v>
      </c>
      <c r="P57" s="128">
        <v>0</v>
      </c>
      <c r="Q57" s="128">
        <f t="shared" si="4"/>
        <v>20</v>
      </c>
      <c r="R57" s="129">
        <v>0</v>
      </c>
      <c r="S57" s="129">
        <f t="shared" si="5"/>
        <v>20</v>
      </c>
    </row>
    <row r="58" spans="1:20" s="94" customFormat="1" ht="22.5" x14ac:dyDescent="0.2">
      <c r="A58" s="112"/>
      <c r="B58" s="113"/>
      <c r="C58" s="114"/>
      <c r="D58" s="115">
        <v>3122</v>
      </c>
      <c r="E58" s="116">
        <v>5331</v>
      </c>
      <c r="F58" s="117" t="s">
        <v>92</v>
      </c>
      <c r="G58" s="118">
        <v>0</v>
      </c>
      <c r="H58" s="118"/>
      <c r="I58" s="118"/>
      <c r="J58" s="119"/>
      <c r="K58" s="119"/>
      <c r="L58" s="119"/>
      <c r="M58" s="119">
        <v>0</v>
      </c>
      <c r="N58" s="119">
        <v>20</v>
      </c>
      <c r="O58" s="119">
        <f t="shared" si="3"/>
        <v>20</v>
      </c>
      <c r="P58" s="119">
        <v>0</v>
      </c>
      <c r="Q58" s="119">
        <f t="shared" si="4"/>
        <v>20</v>
      </c>
      <c r="R58" s="120">
        <v>0</v>
      </c>
      <c r="S58" s="120">
        <f t="shared" si="5"/>
        <v>20</v>
      </c>
    </row>
    <row r="59" spans="1:20" s="94" customFormat="1" ht="22.5" x14ac:dyDescent="0.2">
      <c r="A59" s="121" t="s">
        <v>89</v>
      </c>
      <c r="B59" s="122" t="s">
        <v>160</v>
      </c>
      <c r="C59" s="123" t="s">
        <v>112</v>
      </c>
      <c r="D59" s="124" t="s">
        <v>73</v>
      </c>
      <c r="E59" s="125" t="s">
        <v>73</v>
      </c>
      <c r="F59" s="126" t="s">
        <v>161</v>
      </c>
      <c r="G59" s="127">
        <v>0</v>
      </c>
      <c r="H59" s="118"/>
      <c r="I59" s="118"/>
      <c r="J59" s="119"/>
      <c r="K59" s="128">
        <v>0</v>
      </c>
      <c r="L59" s="128">
        <f>+L60</f>
        <v>14.8</v>
      </c>
      <c r="M59" s="128">
        <f t="shared" si="2"/>
        <v>14.8</v>
      </c>
      <c r="N59" s="128">
        <v>0</v>
      </c>
      <c r="O59" s="128">
        <f t="shared" si="3"/>
        <v>14.8</v>
      </c>
      <c r="P59" s="128">
        <v>0</v>
      </c>
      <c r="Q59" s="128">
        <f t="shared" si="4"/>
        <v>14.8</v>
      </c>
      <c r="R59" s="129">
        <v>0</v>
      </c>
      <c r="S59" s="129">
        <f t="shared" si="5"/>
        <v>14.8</v>
      </c>
    </row>
    <row r="60" spans="1:20" s="94" customFormat="1" ht="22.5" x14ac:dyDescent="0.2">
      <c r="A60" s="112"/>
      <c r="B60" s="113"/>
      <c r="C60" s="114"/>
      <c r="D60" s="115">
        <v>3123</v>
      </c>
      <c r="E60" s="116">
        <v>5331</v>
      </c>
      <c r="F60" s="117" t="s">
        <v>92</v>
      </c>
      <c r="G60" s="118">
        <v>0</v>
      </c>
      <c r="H60" s="118"/>
      <c r="I60" s="118"/>
      <c r="J60" s="119"/>
      <c r="K60" s="119">
        <v>0</v>
      </c>
      <c r="L60" s="119">
        <v>14.8</v>
      </c>
      <c r="M60" s="119">
        <f t="shared" si="2"/>
        <v>14.8</v>
      </c>
      <c r="N60" s="119">
        <v>0</v>
      </c>
      <c r="O60" s="119">
        <f t="shared" si="3"/>
        <v>14.8</v>
      </c>
      <c r="P60" s="119">
        <v>0</v>
      </c>
      <c r="Q60" s="119">
        <f t="shared" si="4"/>
        <v>14.8</v>
      </c>
      <c r="R60" s="120">
        <v>0</v>
      </c>
      <c r="S60" s="120">
        <f t="shared" si="5"/>
        <v>14.8</v>
      </c>
    </row>
    <row r="61" spans="1:20" s="94" customFormat="1" ht="22.5" x14ac:dyDescent="0.2">
      <c r="A61" s="121" t="s">
        <v>89</v>
      </c>
      <c r="B61" s="130" t="s">
        <v>162</v>
      </c>
      <c r="C61" s="123" t="s">
        <v>142</v>
      </c>
      <c r="D61" s="124" t="s">
        <v>73</v>
      </c>
      <c r="E61" s="125" t="s">
        <v>73</v>
      </c>
      <c r="F61" s="131" t="s">
        <v>163</v>
      </c>
      <c r="G61" s="127">
        <f>+G62</f>
        <v>2500</v>
      </c>
      <c r="H61" s="127">
        <v>0</v>
      </c>
      <c r="I61" s="127">
        <f t="shared" si="0"/>
        <v>2500</v>
      </c>
      <c r="J61" s="128">
        <v>0</v>
      </c>
      <c r="K61" s="128">
        <f t="shared" si="1"/>
        <v>2500</v>
      </c>
      <c r="L61" s="128">
        <v>0</v>
      </c>
      <c r="M61" s="128">
        <f t="shared" si="2"/>
        <v>2500</v>
      </c>
      <c r="N61" s="128">
        <v>0</v>
      </c>
      <c r="O61" s="128">
        <f t="shared" si="3"/>
        <v>2500</v>
      </c>
      <c r="P61" s="128">
        <v>0</v>
      </c>
      <c r="Q61" s="128">
        <f t="shared" si="4"/>
        <v>2500</v>
      </c>
      <c r="R61" s="129">
        <v>0</v>
      </c>
      <c r="S61" s="129">
        <f t="shared" si="5"/>
        <v>2500</v>
      </c>
    </row>
    <row r="62" spans="1:20" s="94" customFormat="1" ht="22.5" x14ac:dyDescent="0.2">
      <c r="A62" s="112"/>
      <c r="B62" s="130"/>
      <c r="C62" s="123"/>
      <c r="D62" s="115">
        <v>3113</v>
      </c>
      <c r="E62" s="116">
        <v>5331</v>
      </c>
      <c r="F62" s="117" t="s">
        <v>92</v>
      </c>
      <c r="G62" s="118">
        <v>2500</v>
      </c>
      <c r="H62" s="118">
        <v>0</v>
      </c>
      <c r="I62" s="118">
        <f t="shared" si="0"/>
        <v>2500</v>
      </c>
      <c r="J62" s="119">
        <v>0</v>
      </c>
      <c r="K62" s="119">
        <f t="shared" si="1"/>
        <v>2500</v>
      </c>
      <c r="L62" s="119">
        <v>0</v>
      </c>
      <c r="M62" s="119">
        <f t="shared" si="2"/>
        <v>2500</v>
      </c>
      <c r="N62" s="119">
        <v>0</v>
      </c>
      <c r="O62" s="119">
        <f t="shared" si="3"/>
        <v>2500</v>
      </c>
      <c r="P62" s="119">
        <v>0</v>
      </c>
      <c r="Q62" s="119">
        <f t="shared" si="4"/>
        <v>2500</v>
      </c>
      <c r="R62" s="120">
        <v>0</v>
      </c>
      <c r="S62" s="120">
        <f t="shared" si="5"/>
        <v>2500</v>
      </c>
    </row>
    <row r="63" spans="1:20" s="94" customFormat="1" ht="22.5" x14ac:dyDescent="0.2">
      <c r="A63" s="121" t="s">
        <v>89</v>
      </c>
      <c r="B63" s="130" t="s">
        <v>164</v>
      </c>
      <c r="C63" s="123" t="s">
        <v>165</v>
      </c>
      <c r="D63" s="124" t="s">
        <v>73</v>
      </c>
      <c r="E63" s="125" t="s">
        <v>73</v>
      </c>
      <c r="F63" s="132" t="s">
        <v>166</v>
      </c>
      <c r="G63" s="127">
        <f>+G64</f>
        <v>500</v>
      </c>
      <c r="H63" s="127">
        <v>0</v>
      </c>
      <c r="I63" s="127">
        <f t="shared" si="0"/>
        <v>500</v>
      </c>
      <c r="J63" s="128">
        <v>0</v>
      </c>
      <c r="K63" s="128">
        <f t="shared" si="1"/>
        <v>500</v>
      </c>
      <c r="L63" s="128">
        <v>0</v>
      </c>
      <c r="M63" s="128">
        <f t="shared" si="2"/>
        <v>500</v>
      </c>
      <c r="N63" s="128">
        <v>0</v>
      </c>
      <c r="O63" s="128">
        <f t="shared" si="3"/>
        <v>500</v>
      </c>
      <c r="P63" s="128">
        <v>0</v>
      </c>
      <c r="Q63" s="128">
        <f t="shared" si="4"/>
        <v>500</v>
      </c>
      <c r="R63" s="129">
        <v>0</v>
      </c>
      <c r="S63" s="129">
        <f t="shared" si="5"/>
        <v>500</v>
      </c>
    </row>
    <row r="64" spans="1:20" s="94" customFormat="1" ht="22.5" x14ac:dyDescent="0.2">
      <c r="A64" s="112"/>
      <c r="B64" s="130"/>
      <c r="C64" s="123"/>
      <c r="D64" s="115">
        <v>3124</v>
      </c>
      <c r="E64" s="116">
        <v>5331</v>
      </c>
      <c r="F64" s="117" t="s">
        <v>92</v>
      </c>
      <c r="G64" s="118">
        <v>500</v>
      </c>
      <c r="H64" s="118">
        <v>0</v>
      </c>
      <c r="I64" s="118">
        <f t="shared" si="0"/>
        <v>500</v>
      </c>
      <c r="J64" s="119">
        <v>0</v>
      </c>
      <c r="K64" s="119">
        <f t="shared" si="1"/>
        <v>500</v>
      </c>
      <c r="L64" s="119">
        <v>0</v>
      </c>
      <c r="M64" s="119">
        <f t="shared" si="2"/>
        <v>500</v>
      </c>
      <c r="N64" s="119">
        <v>0</v>
      </c>
      <c r="O64" s="119">
        <f t="shared" si="3"/>
        <v>500</v>
      </c>
      <c r="P64" s="119">
        <v>0</v>
      </c>
      <c r="Q64" s="119">
        <f t="shared" si="4"/>
        <v>500</v>
      </c>
      <c r="R64" s="120">
        <v>0</v>
      </c>
      <c r="S64" s="120">
        <f t="shared" si="5"/>
        <v>500</v>
      </c>
    </row>
    <row r="65" spans="1:19" s="94" customFormat="1" ht="22.5" x14ac:dyDescent="0.2">
      <c r="A65" s="121" t="s">
        <v>89</v>
      </c>
      <c r="B65" s="130" t="s">
        <v>167</v>
      </c>
      <c r="C65" s="123" t="s">
        <v>97</v>
      </c>
      <c r="D65" s="124" t="s">
        <v>73</v>
      </c>
      <c r="E65" s="125" t="s">
        <v>73</v>
      </c>
      <c r="F65" s="133" t="s">
        <v>168</v>
      </c>
      <c r="G65" s="127">
        <f>+G66</f>
        <v>450</v>
      </c>
      <c r="H65" s="127">
        <v>0</v>
      </c>
      <c r="I65" s="127">
        <f t="shared" si="0"/>
        <v>450</v>
      </c>
      <c r="J65" s="128">
        <v>0</v>
      </c>
      <c r="K65" s="128">
        <f t="shared" si="1"/>
        <v>450</v>
      </c>
      <c r="L65" s="128">
        <v>0</v>
      </c>
      <c r="M65" s="128">
        <f t="shared" si="2"/>
        <v>450</v>
      </c>
      <c r="N65" s="128">
        <v>0</v>
      </c>
      <c r="O65" s="128">
        <f t="shared" si="3"/>
        <v>450</v>
      </c>
      <c r="P65" s="128">
        <v>0</v>
      </c>
      <c r="Q65" s="128">
        <f t="shared" si="4"/>
        <v>450</v>
      </c>
      <c r="R65" s="129">
        <v>0</v>
      </c>
      <c r="S65" s="129">
        <f t="shared" si="5"/>
        <v>450</v>
      </c>
    </row>
    <row r="66" spans="1:19" s="94" customFormat="1" ht="22.5" x14ac:dyDescent="0.2">
      <c r="A66" s="112"/>
      <c r="B66" s="130"/>
      <c r="C66" s="123"/>
      <c r="D66" s="115">
        <v>3123</v>
      </c>
      <c r="E66" s="116">
        <v>5331</v>
      </c>
      <c r="F66" s="117" t="s">
        <v>92</v>
      </c>
      <c r="G66" s="118">
        <v>450</v>
      </c>
      <c r="H66" s="118">
        <v>0</v>
      </c>
      <c r="I66" s="118">
        <f t="shared" si="0"/>
        <v>450</v>
      </c>
      <c r="J66" s="119">
        <v>0</v>
      </c>
      <c r="K66" s="119">
        <f t="shared" si="1"/>
        <v>450</v>
      </c>
      <c r="L66" s="119">
        <v>0</v>
      </c>
      <c r="M66" s="119">
        <f t="shared" si="2"/>
        <v>450</v>
      </c>
      <c r="N66" s="119">
        <v>0</v>
      </c>
      <c r="O66" s="119">
        <f t="shared" si="3"/>
        <v>450</v>
      </c>
      <c r="P66" s="119">
        <v>0</v>
      </c>
      <c r="Q66" s="119">
        <f t="shared" si="4"/>
        <v>450</v>
      </c>
      <c r="R66" s="120">
        <v>0</v>
      </c>
      <c r="S66" s="120">
        <f t="shared" si="5"/>
        <v>450</v>
      </c>
    </row>
    <row r="67" spans="1:19" s="94" customFormat="1" ht="33.75" x14ac:dyDescent="0.2">
      <c r="A67" s="121" t="s">
        <v>89</v>
      </c>
      <c r="B67" s="130" t="s">
        <v>169</v>
      </c>
      <c r="C67" s="123" t="s">
        <v>97</v>
      </c>
      <c r="D67" s="124" t="s">
        <v>73</v>
      </c>
      <c r="E67" s="125" t="s">
        <v>73</v>
      </c>
      <c r="F67" s="134" t="s">
        <v>170</v>
      </c>
      <c r="G67" s="127">
        <f>+G68</f>
        <v>11000</v>
      </c>
      <c r="H67" s="127">
        <v>0</v>
      </c>
      <c r="I67" s="127">
        <f t="shared" si="0"/>
        <v>11000</v>
      </c>
      <c r="J67" s="128">
        <v>0</v>
      </c>
      <c r="K67" s="128">
        <f t="shared" si="1"/>
        <v>11000</v>
      </c>
      <c r="L67" s="128">
        <v>0</v>
      </c>
      <c r="M67" s="128">
        <f t="shared" si="2"/>
        <v>11000</v>
      </c>
      <c r="N67" s="128">
        <v>0</v>
      </c>
      <c r="O67" s="128">
        <f t="shared" si="3"/>
        <v>11000</v>
      </c>
      <c r="P67" s="128">
        <v>0</v>
      </c>
      <c r="Q67" s="128">
        <f t="shared" si="4"/>
        <v>11000</v>
      </c>
      <c r="R67" s="129">
        <v>0</v>
      </c>
      <c r="S67" s="129">
        <f t="shared" si="5"/>
        <v>11000</v>
      </c>
    </row>
    <row r="68" spans="1:19" s="94" customFormat="1" ht="22.5" x14ac:dyDescent="0.2">
      <c r="A68" s="112"/>
      <c r="B68" s="130"/>
      <c r="C68" s="123"/>
      <c r="D68" s="115">
        <v>3123</v>
      </c>
      <c r="E68" s="116">
        <v>5331</v>
      </c>
      <c r="F68" s="117" t="s">
        <v>92</v>
      </c>
      <c r="G68" s="118">
        <v>11000</v>
      </c>
      <c r="H68" s="118">
        <v>0</v>
      </c>
      <c r="I68" s="118">
        <f t="shared" si="0"/>
        <v>11000</v>
      </c>
      <c r="J68" s="119">
        <v>0</v>
      </c>
      <c r="K68" s="119">
        <f t="shared" si="1"/>
        <v>11000</v>
      </c>
      <c r="L68" s="119">
        <v>0</v>
      </c>
      <c r="M68" s="119">
        <f t="shared" si="2"/>
        <v>11000</v>
      </c>
      <c r="N68" s="119">
        <v>0</v>
      </c>
      <c r="O68" s="119">
        <f t="shared" si="3"/>
        <v>11000</v>
      </c>
      <c r="P68" s="119">
        <v>0</v>
      </c>
      <c r="Q68" s="119">
        <f t="shared" si="4"/>
        <v>11000</v>
      </c>
      <c r="R68" s="120">
        <v>0</v>
      </c>
      <c r="S68" s="120">
        <f t="shared" si="5"/>
        <v>11000</v>
      </c>
    </row>
    <row r="69" spans="1:19" s="94" customFormat="1" ht="24.75" customHeight="1" x14ac:dyDescent="0.2">
      <c r="A69" s="121" t="s">
        <v>89</v>
      </c>
      <c r="B69" s="130" t="s">
        <v>171</v>
      </c>
      <c r="C69" s="123" t="s">
        <v>172</v>
      </c>
      <c r="D69" s="124" t="s">
        <v>73</v>
      </c>
      <c r="E69" s="125" t="s">
        <v>73</v>
      </c>
      <c r="F69" s="133" t="s">
        <v>173</v>
      </c>
      <c r="G69" s="127">
        <f>+G70</f>
        <v>4000</v>
      </c>
      <c r="H69" s="127">
        <v>0</v>
      </c>
      <c r="I69" s="127">
        <f t="shared" si="0"/>
        <v>4000</v>
      </c>
      <c r="J69" s="128">
        <v>0</v>
      </c>
      <c r="K69" s="128">
        <f t="shared" si="1"/>
        <v>4000</v>
      </c>
      <c r="L69" s="128">
        <v>0</v>
      </c>
      <c r="M69" s="128">
        <f t="shared" si="2"/>
        <v>4000</v>
      </c>
      <c r="N69" s="128">
        <f>+N70</f>
        <v>-4000</v>
      </c>
      <c r="O69" s="128">
        <f t="shared" si="3"/>
        <v>0</v>
      </c>
      <c r="P69" s="128">
        <v>0</v>
      </c>
      <c r="Q69" s="128">
        <f t="shared" si="4"/>
        <v>0</v>
      </c>
      <c r="R69" s="129">
        <v>0</v>
      </c>
      <c r="S69" s="129">
        <f t="shared" si="5"/>
        <v>0</v>
      </c>
    </row>
    <row r="70" spans="1:19" s="94" customFormat="1" ht="22.5" x14ac:dyDescent="0.2">
      <c r="A70" s="112"/>
      <c r="B70" s="113"/>
      <c r="C70" s="114"/>
      <c r="D70" s="115">
        <v>3121</v>
      </c>
      <c r="E70" s="116">
        <v>5331</v>
      </c>
      <c r="F70" s="117" t="s">
        <v>92</v>
      </c>
      <c r="G70" s="118">
        <v>4000</v>
      </c>
      <c r="H70" s="118">
        <v>0</v>
      </c>
      <c r="I70" s="118">
        <f t="shared" si="0"/>
        <v>4000</v>
      </c>
      <c r="J70" s="119">
        <v>0</v>
      </c>
      <c r="K70" s="119">
        <f t="shared" si="1"/>
        <v>4000</v>
      </c>
      <c r="L70" s="119">
        <v>0</v>
      </c>
      <c r="M70" s="119">
        <f t="shared" si="2"/>
        <v>4000</v>
      </c>
      <c r="N70" s="119">
        <v>-4000</v>
      </c>
      <c r="O70" s="119">
        <f t="shared" si="3"/>
        <v>0</v>
      </c>
      <c r="P70" s="119">
        <v>0</v>
      </c>
      <c r="Q70" s="119">
        <f t="shared" si="4"/>
        <v>0</v>
      </c>
      <c r="R70" s="120">
        <v>0</v>
      </c>
      <c r="S70" s="120">
        <f t="shared" si="5"/>
        <v>0</v>
      </c>
    </row>
    <row r="71" spans="1:19" s="94" customFormat="1" ht="34.15" customHeight="1" x14ac:dyDescent="0.2">
      <c r="A71" s="121" t="s">
        <v>89</v>
      </c>
      <c r="B71" s="130" t="s">
        <v>174</v>
      </c>
      <c r="C71" s="123" t="s">
        <v>172</v>
      </c>
      <c r="D71" s="124" t="s">
        <v>73</v>
      </c>
      <c r="E71" s="125" t="s">
        <v>73</v>
      </c>
      <c r="F71" s="133" t="s">
        <v>175</v>
      </c>
      <c r="G71" s="127">
        <v>0</v>
      </c>
      <c r="H71" s="118"/>
      <c r="I71" s="118"/>
      <c r="J71" s="119"/>
      <c r="K71" s="119"/>
      <c r="L71" s="119"/>
      <c r="M71" s="128">
        <v>0</v>
      </c>
      <c r="N71" s="128">
        <f>+N72</f>
        <v>1490</v>
      </c>
      <c r="O71" s="128">
        <f t="shared" si="3"/>
        <v>1490</v>
      </c>
      <c r="P71" s="128">
        <v>0</v>
      </c>
      <c r="Q71" s="128">
        <f t="shared" si="4"/>
        <v>1490</v>
      </c>
      <c r="R71" s="129">
        <v>0</v>
      </c>
      <c r="S71" s="129">
        <f t="shared" si="5"/>
        <v>1490</v>
      </c>
    </row>
    <row r="72" spans="1:19" s="94" customFormat="1" ht="22.5" x14ac:dyDescent="0.2">
      <c r="A72" s="112"/>
      <c r="B72" s="113"/>
      <c r="C72" s="114"/>
      <c r="D72" s="115">
        <v>3121</v>
      </c>
      <c r="E72" s="116">
        <v>5331</v>
      </c>
      <c r="F72" s="117" t="s">
        <v>92</v>
      </c>
      <c r="G72" s="118">
        <v>0</v>
      </c>
      <c r="H72" s="118"/>
      <c r="I72" s="118"/>
      <c r="J72" s="119"/>
      <c r="K72" s="119"/>
      <c r="L72" s="119"/>
      <c r="M72" s="119">
        <v>0</v>
      </c>
      <c r="N72" s="119">
        <v>1490</v>
      </c>
      <c r="O72" s="119">
        <f t="shared" si="3"/>
        <v>1490</v>
      </c>
      <c r="P72" s="119">
        <v>0</v>
      </c>
      <c r="Q72" s="119">
        <f t="shared" si="4"/>
        <v>1490</v>
      </c>
      <c r="R72" s="120">
        <v>0</v>
      </c>
      <c r="S72" s="120">
        <f t="shared" si="5"/>
        <v>1490</v>
      </c>
    </row>
    <row r="73" spans="1:19" s="94" customFormat="1" ht="26.45" customHeight="1" x14ac:dyDescent="0.2">
      <c r="A73" s="121" t="s">
        <v>89</v>
      </c>
      <c r="B73" s="130" t="s">
        <v>176</v>
      </c>
      <c r="C73" s="123" t="s">
        <v>172</v>
      </c>
      <c r="D73" s="124" t="s">
        <v>73</v>
      </c>
      <c r="E73" s="125" t="s">
        <v>73</v>
      </c>
      <c r="F73" s="133" t="s">
        <v>177</v>
      </c>
      <c r="G73" s="127">
        <v>0</v>
      </c>
      <c r="H73" s="118"/>
      <c r="I73" s="118"/>
      <c r="J73" s="119"/>
      <c r="K73" s="119"/>
      <c r="L73" s="119"/>
      <c r="M73" s="128">
        <v>0</v>
      </c>
      <c r="N73" s="128">
        <f t="shared" ref="N73" si="21">+N74</f>
        <v>1700</v>
      </c>
      <c r="O73" s="128">
        <f t="shared" si="3"/>
        <v>1700</v>
      </c>
      <c r="P73" s="128">
        <v>0</v>
      </c>
      <c r="Q73" s="128">
        <f t="shared" si="4"/>
        <v>1700</v>
      </c>
      <c r="R73" s="129">
        <v>0</v>
      </c>
      <c r="S73" s="129">
        <f t="shared" si="5"/>
        <v>1700</v>
      </c>
    </row>
    <row r="74" spans="1:19" s="94" customFormat="1" ht="22.5" x14ac:dyDescent="0.2">
      <c r="A74" s="112"/>
      <c r="B74" s="113"/>
      <c r="C74" s="114"/>
      <c r="D74" s="115">
        <v>3121</v>
      </c>
      <c r="E74" s="116">
        <v>5331</v>
      </c>
      <c r="F74" s="117" t="s">
        <v>92</v>
      </c>
      <c r="G74" s="118">
        <v>0</v>
      </c>
      <c r="H74" s="118"/>
      <c r="I74" s="118"/>
      <c r="J74" s="119"/>
      <c r="K74" s="119"/>
      <c r="L74" s="119"/>
      <c r="M74" s="119">
        <v>0</v>
      </c>
      <c r="N74" s="119">
        <v>1700</v>
      </c>
      <c r="O74" s="119">
        <f t="shared" si="3"/>
        <v>1700</v>
      </c>
      <c r="P74" s="119">
        <v>0</v>
      </c>
      <c r="Q74" s="119">
        <f t="shared" si="4"/>
        <v>1700</v>
      </c>
      <c r="R74" s="120">
        <v>0</v>
      </c>
      <c r="S74" s="120">
        <f t="shared" si="5"/>
        <v>1700</v>
      </c>
    </row>
    <row r="75" spans="1:19" s="94" customFormat="1" ht="22.9" customHeight="1" x14ac:dyDescent="0.2">
      <c r="A75" s="121" t="s">
        <v>89</v>
      </c>
      <c r="B75" s="130" t="s">
        <v>178</v>
      </c>
      <c r="C75" s="123" t="s">
        <v>172</v>
      </c>
      <c r="D75" s="124" t="s">
        <v>73</v>
      </c>
      <c r="E75" s="125" t="s">
        <v>73</v>
      </c>
      <c r="F75" s="133" t="s">
        <v>179</v>
      </c>
      <c r="G75" s="127">
        <v>0</v>
      </c>
      <c r="H75" s="118"/>
      <c r="I75" s="118"/>
      <c r="J75" s="119"/>
      <c r="K75" s="119"/>
      <c r="L75" s="119"/>
      <c r="M75" s="128">
        <v>0</v>
      </c>
      <c r="N75" s="128">
        <f t="shared" ref="N75" si="22">+N76</f>
        <v>650</v>
      </c>
      <c r="O75" s="128">
        <f t="shared" si="3"/>
        <v>650</v>
      </c>
      <c r="P75" s="128">
        <v>0</v>
      </c>
      <c r="Q75" s="128">
        <f t="shared" si="4"/>
        <v>650</v>
      </c>
      <c r="R75" s="129">
        <v>0</v>
      </c>
      <c r="S75" s="129">
        <f t="shared" ref="S75:S138" si="23">+Q75+R75</f>
        <v>650</v>
      </c>
    </row>
    <row r="76" spans="1:19" s="94" customFormat="1" x14ac:dyDescent="0.2">
      <c r="A76" s="112"/>
      <c r="B76" s="113"/>
      <c r="C76" s="114"/>
      <c r="D76" s="115">
        <v>3121</v>
      </c>
      <c r="E76" s="116">
        <v>6351</v>
      </c>
      <c r="F76" s="117" t="s">
        <v>131</v>
      </c>
      <c r="G76" s="118">
        <v>0</v>
      </c>
      <c r="H76" s="118"/>
      <c r="I76" s="118"/>
      <c r="J76" s="119"/>
      <c r="K76" s="119"/>
      <c r="L76" s="119"/>
      <c r="M76" s="119">
        <v>0</v>
      </c>
      <c r="N76" s="119">
        <v>650</v>
      </c>
      <c r="O76" s="119">
        <f t="shared" si="3"/>
        <v>650</v>
      </c>
      <c r="P76" s="119">
        <v>0</v>
      </c>
      <c r="Q76" s="119">
        <f t="shared" si="4"/>
        <v>650</v>
      </c>
      <c r="R76" s="120">
        <v>0</v>
      </c>
      <c r="S76" s="120">
        <f t="shared" si="23"/>
        <v>650</v>
      </c>
    </row>
    <row r="77" spans="1:19" s="94" customFormat="1" ht="23.45" customHeight="1" x14ac:dyDescent="0.2">
      <c r="A77" s="121" t="s">
        <v>89</v>
      </c>
      <c r="B77" s="130" t="s">
        <v>180</v>
      </c>
      <c r="C77" s="123" t="s">
        <v>172</v>
      </c>
      <c r="D77" s="124" t="s">
        <v>73</v>
      </c>
      <c r="E77" s="125" t="s">
        <v>73</v>
      </c>
      <c r="F77" s="133" t="s">
        <v>181</v>
      </c>
      <c r="G77" s="127">
        <v>0</v>
      </c>
      <c r="H77" s="118"/>
      <c r="I77" s="118"/>
      <c r="J77" s="119"/>
      <c r="K77" s="119"/>
      <c r="L77" s="119"/>
      <c r="M77" s="128">
        <v>0</v>
      </c>
      <c r="N77" s="128">
        <f>+N78</f>
        <v>160</v>
      </c>
      <c r="O77" s="128">
        <f t="shared" si="3"/>
        <v>160</v>
      </c>
      <c r="P77" s="128">
        <v>0</v>
      </c>
      <c r="Q77" s="128">
        <f t="shared" si="4"/>
        <v>160</v>
      </c>
      <c r="R77" s="129">
        <v>0</v>
      </c>
      <c r="S77" s="129">
        <f t="shared" si="23"/>
        <v>160</v>
      </c>
    </row>
    <row r="78" spans="1:19" s="94" customFormat="1" x14ac:dyDescent="0.2">
      <c r="A78" s="112"/>
      <c r="B78" s="113"/>
      <c r="C78" s="114"/>
      <c r="D78" s="115">
        <v>3121</v>
      </c>
      <c r="E78" s="116">
        <v>6351</v>
      </c>
      <c r="F78" s="117" t="s">
        <v>131</v>
      </c>
      <c r="G78" s="118">
        <v>0</v>
      </c>
      <c r="H78" s="118"/>
      <c r="I78" s="118"/>
      <c r="J78" s="119"/>
      <c r="K78" s="119"/>
      <c r="L78" s="119"/>
      <c r="M78" s="119">
        <v>0</v>
      </c>
      <c r="N78" s="119">
        <v>160</v>
      </c>
      <c r="O78" s="119">
        <f t="shared" si="3"/>
        <v>160</v>
      </c>
      <c r="P78" s="119">
        <v>0</v>
      </c>
      <c r="Q78" s="119">
        <f t="shared" si="4"/>
        <v>160</v>
      </c>
      <c r="R78" s="120">
        <v>0</v>
      </c>
      <c r="S78" s="120">
        <f t="shared" si="23"/>
        <v>160</v>
      </c>
    </row>
    <row r="79" spans="1:19" ht="33.75" x14ac:dyDescent="0.2">
      <c r="A79" s="121" t="s">
        <v>89</v>
      </c>
      <c r="B79" s="135" t="s">
        <v>182</v>
      </c>
      <c r="C79" s="136">
        <v>1429</v>
      </c>
      <c r="D79" s="124" t="s">
        <v>73</v>
      </c>
      <c r="E79" s="125" t="s">
        <v>73</v>
      </c>
      <c r="F79" s="137" t="s">
        <v>183</v>
      </c>
      <c r="G79" s="138">
        <v>0</v>
      </c>
      <c r="H79" s="139">
        <f>+H80</f>
        <v>200</v>
      </c>
      <c r="I79" s="127">
        <f t="shared" si="0"/>
        <v>200</v>
      </c>
      <c r="J79" s="128">
        <v>0</v>
      </c>
      <c r="K79" s="128">
        <f t="shared" si="1"/>
        <v>200</v>
      </c>
      <c r="L79" s="128">
        <v>0</v>
      </c>
      <c r="M79" s="128">
        <f t="shared" si="2"/>
        <v>200</v>
      </c>
      <c r="N79" s="139">
        <v>0</v>
      </c>
      <c r="O79" s="128">
        <f t="shared" si="3"/>
        <v>200</v>
      </c>
      <c r="P79" s="128">
        <v>0</v>
      </c>
      <c r="Q79" s="128">
        <f t="shared" si="4"/>
        <v>200</v>
      </c>
      <c r="R79" s="129">
        <v>0</v>
      </c>
      <c r="S79" s="129">
        <f t="shared" si="23"/>
        <v>200</v>
      </c>
    </row>
    <row r="80" spans="1:19" x14ac:dyDescent="0.2">
      <c r="A80" s="112"/>
      <c r="B80" s="135"/>
      <c r="C80" s="136"/>
      <c r="D80" s="115">
        <v>3122</v>
      </c>
      <c r="E80" s="116">
        <v>6351</v>
      </c>
      <c r="F80" s="117" t="s">
        <v>131</v>
      </c>
      <c r="G80" s="140">
        <v>0</v>
      </c>
      <c r="H80" s="141">
        <v>200</v>
      </c>
      <c r="I80" s="118">
        <f t="shared" si="0"/>
        <v>200</v>
      </c>
      <c r="J80" s="119">
        <v>0</v>
      </c>
      <c r="K80" s="119">
        <f t="shared" si="1"/>
        <v>200</v>
      </c>
      <c r="L80" s="119">
        <v>0</v>
      </c>
      <c r="M80" s="119">
        <f t="shared" si="2"/>
        <v>200</v>
      </c>
      <c r="N80" s="141">
        <v>0</v>
      </c>
      <c r="O80" s="119">
        <f t="shared" si="3"/>
        <v>200</v>
      </c>
      <c r="P80" s="119">
        <v>0</v>
      </c>
      <c r="Q80" s="119">
        <f t="shared" si="4"/>
        <v>200</v>
      </c>
      <c r="R80" s="120">
        <v>0</v>
      </c>
      <c r="S80" s="120">
        <f t="shared" si="23"/>
        <v>200</v>
      </c>
    </row>
    <row r="81" spans="1:19" ht="32.450000000000003" customHeight="1" x14ac:dyDescent="0.2">
      <c r="A81" s="121" t="s">
        <v>89</v>
      </c>
      <c r="B81" s="122" t="s">
        <v>184</v>
      </c>
      <c r="C81" s="123" t="s">
        <v>185</v>
      </c>
      <c r="D81" s="124" t="s">
        <v>73</v>
      </c>
      <c r="E81" s="124" t="s">
        <v>73</v>
      </c>
      <c r="F81" s="142" t="s">
        <v>186</v>
      </c>
      <c r="G81" s="138">
        <v>0</v>
      </c>
      <c r="H81" s="139">
        <f>+H82</f>
        <v>13657.0047</v>
      </c>
      <c r="I81" s="127">
        <f t="shared" si="0"/>
        <v>13657.0047</v>
      </c>
      <c r="J81" s="128">
        <v>0</v>
      </c>
      <c r="K81" s="128">
        <f t="shared" si="1"/>
        <v>13657.0047</v>
      </c>
      <c r="L81" s="128">
        <v>0</v>
      </c>
      <c r="M81" s="128">
        <f t="shared" si="2"/>
        <v>13657.0047</v>
      </c>
      <c r="N81" s="139">
        <v>0</v>
      </c>
      <c r="O81" s="128">
        <f t="shared" si="3"/>
        <v>13657.0047</v>
      </c>
      <c r="P81" s="128">
        <v>0</v>
      </c>
      <c r="Q81" s="128">
        <f t="shared" si="4"/>
        <v>13657.0047</v>
      </c>
      <c r="R81" s="129">
        <v>0</v>
      </c>
      <c r="S81" s="129">
        <f t="shared" si="23"/>
        <v>13657.0047</v>
      </c>
    </row>
    <row r="82" spans="1:19" x14ac:dyDescent="0.2">
      <c r="A82" s="112"/>
      <c r="B82" s="113"/>
      <c r="C82" s="114"/>
      <c r="D82" s="115">
        <v>3122</v>
      </c>
      <c r="E82" s="115">
        <v>5331</v>
      </c>
      <c r="F82" s="143" t="s">
        <v>92</v>
      </c>
      <c r="G82" s="140">
        <v>0</v>
      </c>
      <c r="H82" s="141">
        <v>13657.0047</v>
      </c>
      <c r="I82" s="118">
        <f t="shared" si="0"/>
        <v>13657.0047</v>
      </c>
      <c r="J82" s="119">
        <v>0</v>
      </c>
      <c r="K82" s="119">
        <f t="shared" si="1"/>
        <v>13657.0047</v>
      </c>
      <c r="L82" s="119">
        <v>0</v>
      </c>
      <c r="M82" s="119">
        <f t="shared" si="2"/>
        <v>13657.0047</v>
      </c>
      <c r="N82" s="141">
        <v>0</v>
      </c>
      <c r="O82" s="119">
        <f t="shared" si="3"/>
        <v>13657.0047</v>
      </c>
      <c r="P82" s="119">
        <v>0</v>
      </c>
      <c r="Q82" s="119">
        <f t="shared" si="4"/>
        <v>13657.0047</v>
      </c>
      <c r="R82" s="120">
        <v>0</v>
      </c>
      <c r="S82" s="120">
        <f t="shared" si="23"/>
        <v>13657.0047</v>
      </c>
    </row>
    <row r="83" spans="1:19" ht="24.6" customHeight="1" x14ac:dyDescent="0.2">
      <c r="A83" s="121" t="s">
        <v>89</v>
      </c>
      <c r="B83" s="122" t="s">
        <v>187</v>
      </c>
      <c r="C83" s="123" t="s">
        <v>188</v>
      </c>
      <c r="D83" s="124" t="s">
        <v>73</v>
      </c>
      <c r="E83" s="124" t="s">
        <v>73</v>
      </c>
      <c r="F83" s="142" t="s">
        <v>189</v>
      </c>
      <c r="G83" s="138">
        <v>0</v>
      </c>
      <c r="H83" s="139">
        <f>+H84</f>
        <v>6000</v>
      </c>
      <c r="I83" s="127">
        <f t="shared" si="0"/>
        <v>6000</v>
      </c>
      <c r="J83" s="128">
        <v>0</v>
      </c>
      <c r="K83" s="128">
        <f t="shared" si="1"/>
        <v>6000</v>
      </c>
      <c r="L83" s="128">
        <v>0</v>
      </c>
      <c r="M83" s="128">
        <f t="shared" si="2"/>
        <v>6000</v>
      </c>
      <c r="N83" s="139">
        <v>0</v>
      </c>
      <c r="O83" s="128">
        <f t="shared" si="3"/>
        <v>6000</v>
      </c>
      <c r="P83" s="128">
        <v>0</v>
      </c>
      <c r="Q83" s="128">
        <f t="shared" si="4"/>
        <v>6000</v>
      </c>
      <c r="R83" s="129">
        <v>0</v>
      </c>
      <c r="S83" s="129">
        <f t="shared" si="23"/>
        <v>6000</v>
      </c>
    </row>
    <row r="84" spans="1:19" ht="22.5" x14ac:dyDescent="0.2">
      <c r="A84" s="112"/>
      <c r="B84" s="113"/>
      <c r="C84" s="114"/>
      <c r="D84" s="115">
        <v>3122</v>
      </c>
      <c r="E84" s="115">
        <v>5331</v>
      </c>
      <c r="F84" s="144" t="s">
        <v>92</v>
      </c>
      <c r="G84" s="140">
        <v>0</v>
      </c>
      <c r="H84" s="141">
        <v>6000</v>
      </c>
      <c r="I84" s="118">
        <f t="shared" si="0"/>
        <v>6000</v>
      </c>
      <c r="J84" s="119">
        <v>0</v>
      </c>
      <c r="K84" s="119">
        <f t="shared" si="1"/>
        <v>6000</v>
      </c>
      <c r="L84" s="119">
        <v>0</v>
      </c>
      <c r="M84" s="119">
        <f t="shared" si="2"/>
        <v>6000</v>
      </c>
      <c r="N84" s="141">
        <v>0</v>
      </c>
      <c r="O84" s="119">
        <f t="shared" si="3"/>
        <v>6000</v>
      </c>
      <c r="P84" s="119">
        <v>0</v>
      </c>
      <c r="Q84" s="119">
        <f t="shared" si="4"/>
        <v>6000</v>
      </c>
      <c r="R84" s="120">
        <v>0</v>
      </c>
      <c r="S84" s="120">
        <f t="shared" si="23"/>
        <v>6000</v>
      </c>
    </row>
    <row r="85" spans="1:19" ht="22.5" x14ac:dyDescent="0.2">
      <c r="A85" s="121" t="s">
        <v>89</v>
      </c>
      <c r="B85" s="122" t="s">
        <v>190</v>
      </c>
      <c r="C85" s="123" t="s">
        <v>153</v>
      </c>
      <c r="D85" s="124" t="s">
        <v>73</v>
      </c>
      <c r="E85" s="125" t="s">
        <v>73</v>
      </c>
      <c r="F85" s="126" t="s">
        <v>191</v>
      </c>
      <c r="G85" s="138">
        <v>0</v>
      </c>
      <c r="H85" s="139">
        <f>+H86</f>
        <v>150</v>
      </c>
      <c r="I85" s="127">
        <f t="shared" si="0"/>
        <v>150</v>
      </c>
      <c r="J85" s="128">
        <v>0</v>
      </c>
      <c r="K85" s="128">
        <f t="shared" si="1"/>
        <v>150</v>
      </c>
      <c r="L85" s="128">
        <v>0</v>
      </c>
      <c r="M85" s="128">
        <f t="shared" si="2"/>
        <v>150</v>
      </c>
      <c r="N85" s="139">
        <v>0</v>
      </c>
      <c r="O85" s="128">
        <f t="shared" si="3"/>
        <v>150</v>
      </c>
      <c r="P85" s="128">
        <v>0</v>
      </c>
      <c r="Q85" s="128">
        <f t="shared" si="4"/>
        <v>150</v>
      </c>
      <c r="R85" s="129">
        <v>0</v>
      </c>
      <c r="S85" s="129">
        <f t="shared" si="23"/>
        <v>150</v>
      </c>
    </row>
    <row r="86" spans="1:19" x14ac:dyDescent="0.2">
      <c r="A86" s="145"/>
      <c r="B86" s="146"/>
      <c r="C86" s="147"/>
      <c r="D86" s="148">
        <v>3121</v>
      </c>
      <c r="E86" s="115">
        <v>6351</v>
      </c>
      <c r="F86" s="144" t="s">
        <v>131</v>
      </c>
      <c r="G86" s="140">
        <v>0</v>
      </c>
      <c r="H86" s="141">
        <v>150</v>
      </c>
      <c r="I86" s="118">
        <f t="shared" si="0"/>
        <v>150</v>
      </c>
      <c r="J86" s="119">
        <v>0</v>
      </c>
      <c r="K86" s="119">
        <f t="shared" si="1"/>
        <v>150</v>
      </c>
      <c r="L86" s="119">
        <v>0</v>
      </c>
      <c r="M86" s="119">
        <f t="shared" si="2"/>
        <v>150</v>
      </c>
      <c r="N86" s="141">
        <v>0</v>
      </c>
      <c r="O86" s="119">
        <f t="shared" si="3"/>
        <v>150</v>
      </c>
      <c r="P86" s="119">
        <v>0</v>
      </c>
      <c r="Q86" s="119">
        <f t="shared" si="4"/>
        <v>150</v>
      </c>
      <c r="R86" s="120">
        <v>0</v>
      </c>
      <c r="S86" s="120">
        <f t="shared" si="23"/>
        <v>150</v>
      </c>
    </row>
    <row r="87" spans="1:19" ht="33.75" x14ac:dyDescent="0.2">
      <c r="A87" s="121" t="s">
        <v>89</v>
      </c>
      <c r="B87" s="122" t="s">
        <v>192</v>
      </c>
      <c r="C87" s="123" t="s">
        <v>156</v>
      </c>
      <c r="D87" s="124" t="s">
        <v>73</v>
      </c>
      <c r="E87" s="125" t="s">
        <v>73</v>
      </c>
      <c r="F87" s="126" t="s">
        <v>193</v>
      </c>
      <c r="G87" s="138">
        <v>0</v>
      </c>
      <c r="H87" s="139">
        <f>+H88</f>
        <v>1069.6400000000001</v>
      </c>
      <c r="I87" s="127">
        <f t="shared" si="0"/>
        <v>1069.6400000000001</v>
      </c>
      <c r="J87" s="128">
        <v>0</v>
      </c>
      <c r="K87" s="128">
        <f t="shared" si="1"/>
        <v>1069.6400000000001</v>
      </c>
      <c r="L87" s="128">
        <v>0</v>
      </c>
      <c r="M87" s="128">
        <f t="shared" si="2"/>
        <v>1069.6400000000001</v>
      </c>
      <c r="N87" s="139">
        <v>0</v>
      </c>
      <c r="O87" s="128">
        <f t="shared" si="3"/>
        <v>1069.6400000000001</v>
      </c>
      <c r="P87" s="128">
        <v>0</v>
      </c>
      <c r="Q87" s="128">
        <f t="shared" si="4"/>
        <v>1069.6400000000001</v>
      </c>
      <c r="R87" s="129">
        <v>0</v>
      </c>
      <c r="S87" s="129">
        <f t="shared" si="23"/>
        <v>1069.6400000000001</v>
      </c>
    </row>
    <row r="88" spans="1:19" x14ac:dyDescent="0.2">
      <c r="A88" s="145"/>
      <c r="B88" s="146"/>
      <c r="C88" s="147"/>
      <c r="D88" s="148">
        <v>3122</v>
      </c>
      <c r="E88" s="115">
        <v>6351</v>
      </c>
      <c r="F88" s="117" t="s">
        <v>131</v>
      </c>
      <c r="G88" s="140">
        <v>0</v>
      </c>
      <c r="H88" s="141">
        <v>1069.6400000000001</v>
      </c>
      <c r="I88" s="118">
        <f t="shared" si="0"/>
        <v>1069.6400000000001</v>
      </c>
      <c r="J88" s="119">
        <v>0</v>
      </c>
      <c r="K88" s="119">
        <f t="shared" si="1"/>
        <v>1069.6400000000001</v>
      </c>
      <c r="L88" s="119">
        <v>0</v>
      </c>
      <c r="M88" s="119">
        <f t="shared" si="2"/>
        <v>1069.6400000000001</v>
      </c>
      <c r="N88" s="141">
        <v>0</v>
      </c>
      <c r="O88" s="119">
        <f t="shared" si="3"/>
        <v>1069.6400000000001</v>
      </c>
      <c r="P88" s="119">
        <v>0</v>
      </c>
      <c r="Q88" s="119">
        <f t="shared" si="4"/>
        <v>1069.6400000000001</v>
      </c>
      <c r="R88" s="120">
        <v>0</v>
      </c>
      <c r="S88" s="120">
        <f t="shared" si="23"/>
        <v>1069.6400000000001</v>
      </c>
    </row>
    <row r="89" spans="1:19" ht="33.75" x14ac:dyDescent="0.2">
      <c r="A89" s="121" t="s">
        <v>89</v>
      </c>
      <c r="B89" s="122" t="s">
        <v>194</v>
      </c>
      <c r="C89" s="123" t="s">
        <v>109</v>
      </c>
      <c r="D89" s="124" t="s">
        <v>73</v>
      </c>
      <c r="E89" s="125" t="s">
        <v>73</v>
      </c>
      <c r="F89" s="126" t="s">
        <v>195</v>
      </c>
      <c r="G89" s="138">
        <v>0</v>
      </c>
      <c r="H89" s="139">
        <f>+H90</f>
        <v>635.25</v>
      </c>
      <c r="I89" s="127">
        <f t="shared" si="0"/>
        <v>635.25</v>
      </c>
      <c r="J89" s="128">
        <v>0</v>
      </c>
      <c r="K89" s="128">
        <f t="shared" si="1"/>
        <v>635.25</v>
      </c>
      <c r="L89" s="128">
        <v>0</v>
      </c>
      <c r="M89" s="128">
        <f t="shared" si="2"/>
        <v>635.25</v>
      </c>
      <c r="N89" s="139">
        <v>0</v>
      </c>
      <c r="O89" s="128">
        <f t="shared" si="3"/>
        <v>635.25</v>
      </c>
      <c r="P89" s="128">
        <v>0</v>
      </c>
      <c r="Q89" s="128">
        <f t="shared" si="4"/>
        <v>635.25</v>
      </c>
      <c r="R89" s="129">
        <v>0</v>
      </c>
      <c r="S89" s="129">
        <f t="shared" si="23"/>
        <v>635.25</v>
      </c>
    </row>
    <row r="90" spans="1:19" x14ac:dyDescent="0.2">
      <c r="A90" s="145"/>
      <c r="B90" s="122"/>
      <c r="C90" s="123"/>
      <c r="D90" s="148">
        <v>3122</v>
      </c>
      <c r="E90" s="115">
        <v>6351</v>
      </c>
      <c r="F90" s="117" t="s">
        <v>131</v>
      </c>
      <c r="G90" s="140">
        <v>0</v>
      </c>
      <c r="H90" s="141">
        <v>635.25</v>
      </c>
      <c r="I90" s="118">
        <f t="shared" si="0"/>
        <v>635.25</v>
      </c>
      <c r="J90" s="119">
        <v>0</v>
      </c>
      <c r="K90" s="119">
        <f t="shared" si="1"/>
        <v>635.25</v>
      </c>
      <c r="L90" s="119">
        <v>0</v>
      </c>
      <c r="M90" s="119">
        <f t="shared" si="2"/>
        <v>635.25</v>
      </c>
      <c r="N90" s="141">
        <v>0</v>
      </c>
      <c r="O90" s="119">
        <f t="shared" si="3"/>
        <v>635.25</v>
      </c>
      <c r="P90" s="119">
        <v>0</v>
      </c>
      <c r="Q90" s="119">
        <f t="shared" si="4"/>
        <v>635.25</v>
      </c>
      <c r="R90" s="120">
        <v>0</v>
      </c>
      <c r="S90" s="120">
        <f t="shared" si="23"/>
        <v>635.25</v>
      </c>
    </row>
    <row r="91" spans="1:19" ht="22.5" x14ac:dyDescent="0.2">
      <c r="A91" s="121" t="s">
        <v>89</v>
      </c>
      <c r="B91" s="122" t="s">
        <v>196</v>
      </c>
      <c r="C91" s="123" t="s">
        <v>188</v>
      </c>
      <c r="D91" s="124" t="s">
        <v>73</v>
      </c>
      <c r="E91" s="125" t="s">
        <v>73</v>
      </c>
      <c r="F91" s="126" t="s">
        <v>197</v>
      </c>
      <c r="G91" s="138">
        <v>0</v>
      </c>
      <c r="H91" s="139">
        <f>+H92</f>
        <v>892.375</v>
      </c>
      <c r="I91" s="127">
        <f t="shared" si="0"/>
        <v>892.375</v>
      </c>
      <c r="J91" s="128">
        <v>0</v>
      </c>
      <c r="K91" s="128">
        <f t="shared" si="1"/>
        <v>892.375</v>
      </c>
      <c r="L91" s="128">
        <v>0</v>
      </c>
      <c r="M91" s="128">
        <f t="shared" si="2"/>
        <v>892.375</v>
      </c>
      <c r="N91" s="139">
        <v>0</v>
      </c>
      <c r="O91" s="128">
        <f t="shared" ref="O91:O138" si="24">+M91+N91</f>
        <v>892.375</v>
      </c>
      <c r="P91" s="128">
        <v>0</v>
      </c>
      <c r="Q91" s="128">
        <f t="shared" ref="Q91:Q144" si="25">+O91+P91</f>
        <v>892.375</v>
      </c>
      <c r="R91" s="129">
        <v>0</v>
      </c>
      <c r="S91" s="129">
        <f t="shared" si="23"/>
        <v>892.375</v>
      </c>
    </row>
    <row r="92" spans="1:19" x14ac:dyDescent="0.2">
      <c r="A92" s="145"/>
      <c r="B92" s="146"/>
      <c r="C92" s="147"/>
      <c r="D92" s="148">
        <v>3122</v>
      </c>
      <c r="E92" s="115">
        <v>6351</v>
      </c>
      <c r="F92" s="117" t="s">
        <v>131</v>
      </c>
      <c r="G92" s="140">
        <v>0</v>
      </c>
      <c r="H92" s="141">
        <v>892.375</v>
      </c>
      <c r="I92" s="118">
        <f t="shared" si="0"/>
        <v>892.375</v>
      </c>
      <c r="J92" s="119">
        <v>0</v>
      </c>
      <c r="K92" s="119">
        <f t="shared" si="1"/>
        <v>892.375</v>
      </c>
      <c r="L92" s="119">
        <v>0</v>
      </c>
      <c r="M92" s="119">
        <f t="shared" si="2"/>
        <v>892.375</v>
      </c>
      <c r="N92" s="141">
        <v>0</v>
      </c>
      <c r="O92" s="119">
        <f t="shared" si="24"/>
        <v>892.375</v>
      </c>
      <c r="P92" s="119">
        <v>0</v>
      </c>
      <c r="Q92" s="119">
        <f t="shared" si="25"/>
        <v>892.375</v>
      </c>
      <c r="R92" s="120">
        <v>0</v>
      </c>
      <c r="S92" s="120">
        <f t="shared" si="23"/>
        <v>892.375</v>
      </c>
    </row>
    <row r="93" spans="1:19" ht="33.75" x14ac:dyDescent="0.2">
      <c r="A93" s="121" t="s">
        <v>89</v>
      </c>
      <c r="B93" s="122" t="s">
        <v>198</v>
      </c>
      <c r="C93" s="123" t="s">
        <v>185</v>
      </c>
      <c r="D93" s="124" t="s">
        <v>73</v>
      </c>
      <c r="E93" s="125" t="s">
        <v>73</v>
      </c>
      <c r="F93" s="126" t="s">
        <v>199</v>
      </c>
      <c r="G93" s="138">
        <v>0</v>
      </c>
      <c r="H93" s="139">
        <f>+H94</f>
        <v>140.36000000000001</v>
      </c>
      <c r="I93" s="127">
        <f t="shared" si="0"/>
        <v>140.36000000000001</v>
      </c>
      <c r="J93" s="128">
        <v>0</v>
      </c>
      <c r="K93" s="128">
        <f t="shared" si="1"/>
        <v>140.36000000000001</v>
      </c>
      <c r="L93" s="128">
        <v>0</v>
      </c>
      <c r="M93" s="128">
        <f t="shared" si="2"/>
        <v>140.36000000000001</v>
      </c>
      <c r="N93" s="139">
        <v>0</v>
      </c>
      <c r="O93" s="128">
        <f t="shared" si="24"/>
        <v>140.36000000000001</v>
      </c>
      <c r="P93" s="128">
        <v>0</v>
      </c>
      <c r="Q93" s="128">
        <f t="shared" si="25"/>
        <v>140.36000000000001</v>
      </c>
      <c r="R93" s="129">
        <v>0</v>
      </c>
      <c r="S93" s="129">
        <f t="shared" si="23"/>
        <v>140.36000000000001</v>
      </c>
    </row>
    <row r="94" spans="1:19" x14ac:dyDescent="0.2">
      <c r="A94" s="145"/>
      <c r="B94" s="146"/>
      <c r="C94" s="147"/>
      <c r="D94" s="148">
        <v>3122</v>
      </c>
      <c r="E94" s="115">
        <v>6351</v>
      </c>
      <c r="F94" s="117" t="s">
        <v>131</v>
      </c>
      <c r="G94" s="140">
        <v>0</v>
      </c>
      <c r="H94" s="141">
        <v>140.36000000000001</v>
      </c>
      <c r="I94" s="118">
        <f t="shared" si="0"/>
        <v>140.36000000000001</v>
      </c>
      <c r="J94" s="119">
        <v>0</v>
      </c>
      <c r="K94" s="119">
        <f t="shared" si="1"/>
        <v>140.36000000000001</v>
      </c>
      <c r="L94" s="119">
        <v>0</v>
      </c>
      <c r="M94" s="119">
        <f t="shared" si="2"/>
        <v>140.36000000000001</v>
      </c>
      <c r="N94" s="141">
        <v>0</v>
      </c>
      <c r="O94" s="119">
        <f t="shared" si="24"/>
        <v>140.36000000000001</v>
      </c>
      <c r="P94" s="119">
        <v>0</v>
      </c>
      <c r="Q94" s="119">
        <f t="shared" si="25"/>
        <v>140.36000000000001</v>
      </c>
      <c r="R94" s="120">
        <v>0</v>
      </c>
      <c r="S94" s="120">
        <f t="shared" si="23"/>
        <v>140.36000000000001</v>
      </c>
    </row>
    <row r="95" spans="1:19" ht="33.75" x14ac:dyDescent="0.2">
      <c r="A95" s="121" t="s">
        <v>89</v>
      </c>
      <c r="B95" s="122" t="s">
        <v>200</v>
      </c>
      <c r="C95" s="123" t="s">
        <v>94</v>
      </c>
      <c r="D95" s="124" t="s">
        <v>73</v>
      </c>
      <c r="E95" s="125" t="s">
        <v>73</v>
      </c>
      <c r="F95" s="126" t="s">
        <v>201</v>
      </c>
      <c r="G95" s="138">
        <v>0</v>
      </c>
      <c r="H95" s="139">
        <f>+H96</f>
        <v>1155.4100000000001</v>
      </c>
      <c r="I95" s="127">
        <f t="shared" si="0"/>
        <v>1155.4100000000001</v>
      </c>
      <c r="J95" s="128">
        <v>0</v>
      </c>
      <c r="K95" s="128">
        <f t="shared" si="1"/>
        <v>1155.4100000000001</v>
      </c>
      <c r="L95" s="128">
        <v>0</v>
      </c>
      <c r="M95" s="128">
        <f t="shared" si="2"/>
        <v>1155.4100000000001</v>
      </c>
      <c r="N95" s="139">
        <v>0</v>
      </c>
      <c r="O95" s="128">
        <f t="shared" si="24"/>
        <v>1155.4100000000001</v>
      </c>
      <c r="P95" s="128">
        <v>0</v>
      </c>
      <c r="Q95" s="128">
        <f t="shared" si="25"/>
        <v>1155.4100000000001</v>
      </c>
      <c r="R95" s="129">
        <v>0</v>
      </c>
      <c r="S95" s="129">
        <f t="shared" si="23"/>
        <v>1155.4100000000001</v>
      </c>
    </row>
    <row r="96" spans="1:19" x14ac:dyDescent="0.2">
      <c r="A96" s="145"/>
      <c r="B96" s="146"/>
      <c r="C96" s="147"/>
      <c r="D96" s="148">
        <v>3123</v>
      </c>
      <c r="E96" s="115">
        <v>6351</v>
      </c>
      <c r="F96" s="117" t="s">
        <v>131</v>
      </c>
      <c r="G96" s="140">
        <v>0</v>
      </c>
      <c r="H96" s="141">
        <v>1155.4100000000001</v>
      </c>
      <c r="I96" s="118">
        <f t="shared" si="0"/>
        <v>1155.4100000000001</v>
      </c>
      <c r="J96" s="119">
        <v>0</v>
      </c>
      <c r="K96" s="119">
        <f t="shared" si="1"/>
        <v>1155.4100000000001</v>
      </c>
      <c r="L96" s="119">
        <v>0</v>
      </c>
      <c r="M96" s="119">
        <f t="shared" si="2"/>
        <v>1155.4100000000001</v>
      </c>
      <c r="N96" s="141">
        <v>0</v>
      </c>
      <c r="O96" s="119">
        <f t="shared" si="24"/>
        <v>1155.4100000000001</v>
      </c>
      <c r="P96" s="119">
        <v>0</v>
      </c>
      <c r="Q96" s="119">
        <f t="shared" si="25"/>
        <v>1155.4100000000001</v>
      </c>
      <c r="R96" s="120">
        <v>0</v>
      </c>
      <c r="S96" s="120">
        <f t="shared" si="23"/>
        <v>1155.4100000000001</v>
      </c>
    </row>
    <row r="97" spans="1:19" ht="33.75" x14ac:dyDescent="0.2">
      <c r="A97" s="121" t="s">
        <v>89</v>
      </c>
      <c r="B97" s="122" t="s">
        <v>202</v>
      </c>
      <c r="C97" s="123" t="s">
        <v>118</v>
      </c>
      <c r="D97" s="124" t="s">
        <v>73</v>
      </c>
      <c r="E97" s="125" t="s">
        <v>73</v>
      </c>
      <c r="F97" s="126" t="s">
        <v>203</v>
      </c>
      <c r="G97" s="138">
        <v>0</v>
      </c>
      <c r="H97" s="139">
        <f>+H98</f>
        <v>248.05</v>
      </c>
      <c r="I97" s="127">
        <f t="shared" si="0"/>
        <v>248.05</v>
      </c>
      <c r="J97" s="128">
        <v>0</v>
      </c>
      <c r="K97" s="128">
        <f t="shared" si="1"/>
        <v>248.05</v>
      </c>
      <c r="L97" s="128">
        <v>0</v>
      </c>
      <c r="M97" s="128">
        <f t="shared" si="2"/>
        <v>248.05</v>
      </c>
      <c r="N97" s="139">
        <v>0</v>
      </c>
      <c r="O97" s="128">
        <f t="shared" si="24"/>
        <v>248.05</v>
      </c>
      <c r="P97" s="128">
        <v>0</v>
      </c>
      <c r="Q97" s="128">
        <f t="shared" si="25"/>
        <v>248.05</v>
      </c>
      <c r="R97" s="129">
        <v>0</v>
      </c>
      <c r="S97" s="129">
        <f t="shared" si="23"/>
        <v>248.05</v>
      </c>
    </row>
    <row r="98" spans="1:19" x14ac:dyDescent="0.2">
      <c r="A98" s="145"/>
      <c r="B98" s="146"/>
      <c r="C98" s="147"/>
      <c r="D98" s="148">
        <v>3123</v>
      </c>
      <c r="E98" s="115">
        <v>6351</v>
      </c>
      <c r="F98" s="117" t="s">
        <v>131</v>
      </c>
      <c r="G98" s="140">
        <v>0</v>
      </c>
      <c r="H98" s="141">
        <v>248.05</v>
      </c>
      <c r="I98" s="118">
        <f t="shared" si="0"/>
        <v>248.05</v>
      </c>
      <c r="J98" s="119">
        <v>0</v>
      </c>
      <c r="K98" s="119">
        <f t="shared" si="1"/>
        <v>248.05</v>
      </c>
      <c r="L98" s="119">
        <v>0</v>
      </c>
      <c r="M98" s="119">
        <f t="shared" si="2"/>
        <v>248.05</v>
      </c>
      <c r="N98" s="141">
        <v>0</v>
      </c>
      <c r="O98" s="119">
        <f t="shared" si="24"/>
        <v>248.05</v>
      </c>
      <c r="P98" s="119">
        <v>0</v>
      </c>
      <c r="Q98" s="119">
        <f t="shared" si="25"/>
        <v>248.05</v>
      </c>
      <c r="R98" s="120">
        <v>0</v>
      </c>
      <c r="S98" s="120">
        <f t="shared" si="23"/>
        <v>248.05</v>
      </c>
    </row>
    <row r="99" spans="1:19" ht="33.75" x14ac:dyDescent="0.2">
      <c r="A99" s="121" t="s">
        <v>89</v>
      </c>
      <c r="B99" s="122" t="s">
        <v>204</v>
      </c>
      <c r="C99" s="123" t="s">
        <v>205</v>
      </c>
      <c r="D99" s="124" t="s">
        <v>73</v>
      </c>
      <c r="E99" s="125" t="s">
        <v>73</v>
      </c>
      <c r="F99" s="126" t="s">
        <v>206</v>
      </c>
      <c r="G99" s="138">
        <v>0</v>
      </c>
      <c r="H99" s="139">
        <f>+H100</f>
        <v>300.08</v>
      </c>
      <c r="I99" s="127">
        <f t="shared" si="0"/>
        <v>300.08</v>
      </c>
      <c r="J99" s="128">
        <v>0</v>
      </c>
      <c r="K99" s="128">
        <f t="shared" si="1"/>
        <v>300.08</v>
      </c>
      <c r="L99" s="128">
        <v>0</v>
      </c>
      <c r="M99" s="128">
        <f t="shared" si="2"/>
        <v>300.08</v>
      </c>
      <c r="N99" s="139">
        <v>0</v>
      </c>
      <c r="O99" s="128">
        <f t="shared" si="24"/>
        <v>300.08</v>
      </c>
      <c r="P99" s="128">
        <v>0</v>
      </c>
      <c r="Q99" s="128">
        <f t="shared" si="25"/>
        <v>300.08</v>
      </c>
      <c r="R99" s="129">
        <v>0</v>
      </c>
      <c r="S99" s="129">
        <f t="shared" si="23"/>
        <v>300.08</v>
      </c>
    </row>
    <row r="100" spans="1:19" x14ac:dyDescent="0.2">
      <c r="A100" s="145"/>
      <c r="B100" s="146"/>
      <c r="C100" s="147"/>
      <c r="D100" s="148">
        <v>3123</v>
      </c>
      <c r="E100" s="115">
        <v>6351</v>
      </c>
      <c r="F100" s="117" t="s">
        <v>131</v>
      </c>
      <c r="G100" s="140">
        <v>0</v>
      </c>
      <c r="H100" s="141">
        <v>300.08</v>
      </c>
      <c r="I100" s="118">
        <f t="shared" si="0"/>
        <v>300.08</v>
      </c>
      <c r="J100" s="119">
        <v>0</v>
      </c>
      <c r="K100" s="119">
        <f t="shared" si="1"/>
        <v>300.08</v>
      </c>
      <c r="L100" s="119">
        <v>0</v>
      </c>
      <c r="M100" s="119">
        <f t="shared" si="2"/>
        <v>300.08</v>
      </c>
      <c r="N100" s="141">
        <v>0</v>
      </c>
      <c r="O100" s="119">
        <f t="shared" si="24"/>
        <v>300.08</v>
      </c>
      <c r="P100" s="119">
        <v>0</v>
      </c>
      <c r="Q100" s="119">
        <f t="shared" si="25"/>
        <v>300.08</v>
      </c>
      <c r="R100" s="120">
        <v>0</v>
      </c>
      <c r="S100" s="120">
        <f t="shared" si="23"/>
        <v>300.08</v>
      </c>
    </row>
    <row r="101" spans="1:19" ht="22.5" x14ac:dyDescent="0.2">
      <c r="A101" s="121" t="s">
        <v>89</v>
      </c>
      <c r="B101" s="122" t="s">
        <v>207</v>
      </c>
      <c r="C101" s="123" t="s">
        <v>100</v>
      </c>
      <c r="D101" s="124" t="s">
        <v>73</v>
      </c>
      <c r="E101" s="125" t="s">
        <v>73</v>
      </c>
      <c r="F101" s="126" t="s">
        <v>208</v>
      </c>
      <c r="G101" s="138">
        <v>0</v>
      </c>
      <c r="H101" s="139">
        <f>+H102</f>
        <v>1569.9749999999999</v>
      </c>
      <c r="I101" s="127">
        <f t="shared" si="0"/>
        <v>1569.9749999999999</v>
      </c>
      <c r="J101" s="128">
        <v>0</v>
      </c>
      <c r="K101" s="128">
        <f t="shared" si="1"/>
        <v>1569.9749999999999</v>
      </c>
      <c r="L101" s="128">
        <v>0</v>
      </c>
      <c r="M101" s="128">
        <f t="shared" si="2"/>
        <v>1569.9749999999999</v>
      </c>
      <c r="N101" s="139">
        <v>0</v>
      </c>
      <c r="O101" s="128">
        <f t="shared" si="24"/>
        <v>1569.9749999999999</v>
      </c>
      <c r="P101" s="128">
        <v>0</v>
      </c>
      <c r="Q101" s="128">
        <f t="shared" si="25"/>
        <v>1569.9749999999999</v>
      </c>
      <c r="R101" s="129">
        <v>0</v>
      </c>
      <c r="S101" s="129">
        <f t="shared" si="23"/>
        <v>1569.9749999999999</v>
      </c>
    </row>
    <row r="102" spans="1:19" x14ac:dyDescent="0.2">
      <c r="A102" s="145"/>
      <c r="B102" s="146"/>
      <c r="C102" s="147"/>
      <c r="D102" s="148">
        <v>3123</v>
      </c>
      <c r="E102" s="115">
        <v>6351</v>
      </c>
      <c r="F102" s="117" t="s">
        <v>131</v>
      </c>
      <c r="G102" s="140">
        <v>0</v>
      </c>
      <c r="H102" s="141">
        <v>1569.9749999999999</v>
      </c>
      <c r="I102" s="118">
        <f t="shared" si="0"/>
        <v>1569.9749999999999</v>
      </c>
      <c r="J102" s="119">
        <v>0</v>
      </c>
      <c r="K102" s="119">
        <f t="shared" si="1"/>
        <v>1569.9749999999999</v>
      </c>
      <c r="L102" s="119">
        <v>0</v>
      </c>
      <c r="M102" s="119">
        <f t="shared" si="2"/>
        <v>1569.9749999999999</v>
      </c>
      <c r="N102" s="141">
        <v>0</v>
      </c>
      <c r="O102" s="119">
        <f t="shared" si="24"/>
        <v>1569.9749999999999</v>
      </c>
      <c r="P102" s="119">
        <v>0</v>
      </c>
      <c r="Q102" s="119">
        <f t="shared" si="25"/>
        <v>1569.9749999999999</v>
      </c>
      <c r="R102" s="120">
        <v>0</v>
      </c>
      <c r="S102" s="120">
        <f t="shared" si="23"/>
        <v>1569.9749999999999</v>
      </c>
    </row>
    <row r="103" spans="1:19" ht="45" x14ac:dyDescent="0.2">
      <c r="A103" s="121" t="s">
        <v>89</v>
      </c>
      <c r="B103" s="122" t="s">
        <v>209</v>
      </c>
      <c r="C103" s="123" t="s">
        <v>121</v>
      </c>
      <c r="D103" s="124" t="s">
        <v>73</v>
      </c>
      <c r="E103" s="125" t="s">
        <v>73</v>
      </c>
      <c r="F103" s="126" t="s">
        <v>210</v>
      </c>
      <c r="G103" s="138">
        <v>0</v>
      </c>
      <c r="H103" s="139">
        <f>+H104</f>
        <v>145.1</v>
      </c>
      <c r="I103" s="127">
        <f t="shared" si="0"/>
        <v>145.1</v>
      </c>
      <c r="J103" s="128">
        <v>0</v>
      </c>
      <c r="K103" s="128">
        <f t="shared" si="1"/>
        <v>145.1</v>
      </c>
      <c r="L103" s="128">
        <v>0</v>
      </c>
      <c r="M103" s="128">
        <f t="shared" si="2"/>
        <v>145.1</v>
      </c>
      <c r="N103" s="139">
        <v>0</v>
      </c>
      <c r="O103" s="128">
        <f t="shared" si="24"/>
        <v>145.1</v>
      </c>
      <c r="P103" s="128">
        <v>0</v>
      </c>
      <c r="Q103" s="128">
        <f t="shared" si="25"/>
        <v>145.1</v>
      </c>
      <c r="R103" s="129">
        <v>0</v>
      </c>
      <c r="S103" s="129">
        <f t="shared" si="23"/>
        <v>145.1</v>
      </c>
    </row>
    <row r="104" spans="1:19" x14ac:dyDescent="0.2">
      <c r="A104" s="145"/>
      <c r="B104" s="146"/>
      <c r="C104" s="147"/>
      <c r="D104" s="148">
        <v>3122</v>
      </c>
      <c r="E104" s="115">
        <v>6351</v>
      </c>
      <c r="F104" s="144" t="s">
        <v>131</v>
      </c>
      <c r="G104" s="140">
        <v>0</v>
      </c>
      <c r="H104" s="141">
        <v>145.1</v>
      </c>
      <c r="I104" s="118">
        <f t="shared" si="0"/>
        <v>145.1</v>
      </c>
      <c r="J104" s="119">
        <v>0</v>
      </c>
      <c r="K104" s="119">
        <f t="shared" si="1"/>
        <v>145.1</v>
      </c>
      <c r="L104" s="119">
        <v>0</v>
      </c>
      <c r="M104" s="119">
        <f t="shared" si="2"/>
        <v>145.1</v>
      </c>
      <c r="N104" s="141">
        <v>0</v>
      </c>
      <c r="O104" s="119">
        <f t="shared" si="24"/>
        <v>145.1</v>
      </c>
      <c r="P104" s="119">
        <v>0</v>
      </c>
      <c r="Q104" s="119">
        <f t="shared" si="25"/>
        <v>145.1</v>
      </c>
      <c r="R104" s="120">
        <v>0</v>
      </c>
      <c r="S104" s="120">
        <f t="shared" si="23"/>
        <v>145.1</v>
      </c>
    </row>
    <row r="105" spans="1:19" ht="33.75" x14ac:dyDescent="0.2">
      <c r="A105" s="121" t="s">
        <v>89</v>
      </c>
      <c r="B105" s="122" t="s">
        <v>211</v>
      </c>
      <c r="C105" s="123" t="s">
        <v>100</v>
      </c>
      <c r="D105" s="124" t="s">
        <v>73</v>
      </c>
      <c r="E105" s="125" t="s">
        <v>73</v>
      </c>
      <c r="F105" s="126" t="s">
        <v>212</v>
      </c>
      <c r="G105" s="138">
        <v>0</v>
      </c>
      <c r="H105" s="139">
        <f>+H106</f>
        <v>575</v>
      </c>
      <c r="I105" s="127">
        <f t="shared" si="0"/>
        <v>575</v>
      </c>
      <c r="J105" s="128">
        <v>0</v>
      </c>
      <c r="K105" s="128">
        <f t="shared" si="1"/>
        <v>575</v>
      </c>
      <c r="L105" s="128">
        <v>0</v>
      </c>
      <c r="M105" s="128">
        <f t="shared" ref="M105:M126" si="26">+K105+L105</f>
        <v>575</v>
      </c>
      <c r="N105" s="139">
        <v>0</v>
      </c>
      <c r="O105" s="128">
        <f t="shared" si="24"/>
        <v>575</v>
      </c>
      <c r="P105" s="128">
        <v>0</v>
      </c>
      <c r="Q105" s="128">
        <f t="shared" si="25"/>
        <v>575</v>
      </c>
      <c r="R105" s="129">
        <v>0</v>
      </c>
      <c r="S105" s="129">
        <f t="shared" si="23"/>
        <v>575</v>
      </c>
    </row>
    <row r="106" spans="1:19" x14ac:dyDescent="0.2">
      <c r="A106" s="145"/>
      <c r="B106" s="146"/>
      <c r="C106" s="147"/>
      <c r="D106" s="148">
        <v>3123</v>
      </c>
      <c r="E106" s="115">
        <v>6351</v>
      </c>
      <c r="F106" s="117" t="s">
        <v>131</v>
      </c>
      <c r="G106" s="140">
        <v>0</v>
      </c>
      <c r="H106" s="141">
        <v>575</v>
      </c>
      <c r="I106" s="118">
        <f t="shared" si="0"/>
        <v>575</v>
      </c>
      <c r="J106" s="119">
        <v>0</v>
      </c>
      <c r="K106" s="119">
        <f t="shared" si="1"/>
        <v>575</v>
      </c>
      <c r="L106" s="119">
        <v>0</v>
      </c>
      <c r="M106" s="119">
        <f t="shared" si="26"/>
        <v>575</v>
      </c>
      <c r="N106" s="141">
        <v>0</v>
      </c>
      <c r="O106" s="119">
        <f t="shared" si="24"/>
        <v>575</v>
      </c>
      <c r="P106" s="119">
        <v>0</v>
      </c>
      <c r="Q106" s="119">
        <f t="shared" si="25"/>
        <v>575</v>
      </c>
      <c r="R106" s="120">
        <v>0</v>
      </c>
      <c r="S106" s="120">
        <f t="shared" si="23"/>
        <v>575</v>
      </c>
    </row>
    <row r="107" spans="1:19" ht="33.75" x14ac:dyDescent="0.2">
      <c r="A107" s="121" t="s">
        <v>89</v>
      </c>
      <c r="B107" s="122" t="s">
        <v>213</v>
      </c>
      <c r="C107" s="123" t="s">
        <v>115</v>
      </c>
      <c r="D107" s="124" t="s">
        <v>73</v>
      </c>
      <c r="E107" s="125" t="s">
        <v>73</v>
      </c>
      <c r="F107" s="126" t="s">
        <v>214</v>
      </c>
      <c r="G107" s="138">
        <v>0</v>
      </c>
      <c r="H107" s="139">
        <f>+H108</f>
        <v>170.58500000000001</v>
      </c>
      <c r="I107" s="127">
        <f t="shared" si="0"/>
        <v>170.58500000000001</v>
      </c>
      <c r="J107" s="128">
        <v>0</v>
      </c>
      <c r="K107" s="128">
        <f t="shared" si="1"/>
        <v>170.58500000000001</v>
      </c>
      <c r="L107" s="128">
        <v>0</v>
      </c>
      <c r="M107" s="128">
        <f t="shared" si="26"/>
        <v>170.58500000000001</v>
      </c>
      <c r="N107" s="139">
        <v>0</v>
      </c>
      <c r="O107" s="128">
        <f t="shared" si="24"/>
        <v>170.58500000000001</v>
      </c>
      <c r="P107" s="128">
        <v>0</v>
      </c>
      <c r="Q107" s="128">
        <f t="shared" si="25"/>
        <v>170.58500000000001</v>
      </c>
      <c r="R107" s="129">
        <v>0</v>
      </c>
      <c r="S107" s="129">
        <f t="shared" si="23"/>
        <v>170.58500000000001</v>
      </c>
    </row>
    <row r="108" spans="1:19" x14ac:dyDescent="0.2">
      <c r="A108" s="145"/>
      <c r="B108" s="146"/>
      <c r="C108" s="147"/>
      <c r="D108" s="148">
        <v>3123</v>
      </c>
      <c r="E108" s="115">
        <v>6351</v>
      </c>
      <c r="F108" s="117" t="s">
        <v>131</v>
      </c>
      <c r="G108" s="140">
        <v>0</v>
      </c>
      <c r="H108" s="141">
        <v>170.58500000000001</v>
      </c>
      <c r="I108" s="118">
        <f t="shared" si="0"/>
        <v>170.58500000000001</v>
      </c>
      <c r="J108" s="119">
        <v>0</v>
      </c>
      <c r="K108" s="119">
        <f t="shared" si="1"/>
        <v>170.58500000000001</v>
      </c>
      <c r="L108" s="119">
        <v>0</v>
      </c>
      <c r="M108" s="119">
        <f t="shared" si="26"/>
        <v>170.58500000000001</v>
      </c>
      <c r="N108" s="141">
        <v>0</v>
      </c>
      <c r="O108" s="119">
        <f t="shared" si="24"/>
        <v>170.58500000000001</v>
      </c>
      <c r="P108" s="119">
        <v>0</v>
      </c>
      <c r="Q108" s="119">
        <f t="shared" si="25"/>
        <v>170.58500000000001</v>
      </c>
      <c r="R108" s="120">
        <v>0</v>
      </c>
      <c r="S108" s="120">
        <f t="shared" si="23"/>
        <v>170.58500000000001</v>
      </c>
    </row>
    <row r="109" spans="1:19" ht="33.75" x14ac:dyDescent="0.2">
      <c r="A109" s="121" t="s">
        <v>89</v>
      </c>
      <c r="B109" s="122" t="s">
        <v>215</v>
      </c>
      <c r="C109" s="123" t="s">
        <v>94</v>
      </c>
      <c r="D109" s="124" t="s">
        <v>73</v>
      </c>
      <c r="E109" s="125" t="s">
        <v>73</v>
      </c>
      <c r="F109" s="126" t="s">
        <v>216</v>
      </c>
      <c r="G109" s="138">
        <v>0</v>
      </c>
      <c r="H109" s="139">
        <f>+H110</f>
        <v>550</v>
      </c>
      <c r="I109" s="127">
        <f t="shared" si="0"/>
        <v>550</v>
      </c>
      <c r="J109" s="128">
        <v>0</v>
      </c>
      <c r="K109" s="128">
        <f t="shared" si="1"/>
        <v>550</v>
      </c>
      <c r="L109" s="128">
        <v>0</v>
      </c>
      <c r="M109" s="128">
        <f t="shared" si="26"/>
        <v>550</v>
      </c>
      <c r="N109" s="139">
        <v>0</v>
      </c>
      <c r="O109" s="128">
        <f t="shared" si="24"/>
        <v>550</v>
      </c>
      <c r="P109" s="128">
        <v>0</v>
      </c>
      <c r="Q109" s="128">
        <f t="shared" si="25"/>
        <v>550</v>
      </c>
      <c r="R109" s="129">
        <v>0</v>
      </c>
      <c r="S109" s="129">
        <f t="shared" si="23"/>
        <v>550</v>
      </c>
    </row>
    <row r="110" spans="1:19" x14ac:dyDescent="0.2">
      <c r="A110" s="145"/>
      <c r="B110" s="146"/>
      <c r="C110" s="147"/>
      <c r="D110" s="148">
        <v>3123</v>
      </c>
      <c r="E110" s="115">
        <v>6351</v>
      </c>
      <c r="F110" s="117" t="s">
        <v>131</v>
      </c>
      <c r="G110" s="140">
        <v>0</v>
      </c>
      <c r="H110" s="141">
        <v>550</v>
      </c>
      <c r="I110" s="118">
        <f t="shared" si="0"/>
        <v>550</v>
      </c>
      <c r="J110" s="119">
        <v>0</v>
      </c>
      <c r="K110" s="119">
        <f t="shared" si="1"/>
        <v>550</v>
      </c>
      <c r="L110" s="119">
        <v>0</v>
      </c>
      <c r="M110" s="119">
        <f t="shared" si="26"/>
        <v>550</v>
      </c>
      <c r="N110" s="141">
        <v>0</v>
      </c>
      <c r="O110" s="119">
        <f t="shared" si="24"/>
        <v>550</v>
      </c>
      <c r="P110" s="119">
        <v>0</v>
      </c>
      <c r="Q110" s="119">
        <f t="shared" si="25"/>
        <v>550</v>
      </c>
      <c r="R110" s="120">
        <v>0</v>
      </c>
      <c r="S110" s="120">
        <f t="shared" si="23"/>
        <v>550</v>
      </c>
    </row>
    <row r="111" spans="1:19" ht="33.75" x14ac:dyDescent="0.2">
      <c r="A111" s="121" t="s">
        <v>89</v>
      </c>
      <c r="B111" s="122" t="s">
        <v>217</v>
      </c>
      <c r="C111" s="123" t="s">
        <v>156</v>
      </c>
      <c r="D111" s="124" t="s">
        <v>73</v>
      </c>
      <c r="E111" s="125" t="s">
        <v>73</v>
      </c>
      <c r="F111" s="126" t="s">
        <v>218</v>
      </c>
      <c r="G111" s="138">
        <v>0</v>
      </c>
      <c r="H111" s="139">
        <f>+H112</f>
        <v>128.81</v>
      </c>
      <c r="I111" s="127">
        <f t="shared" si="0"/>
        <v>128.81</v>
      </c>
      <c r="J111" s="128">
        <v>0</v>
      </c>
      <c r="K111" s="128">
        <f t="shared" si="1"/>
        <v>128.81</v>
      </c>
      <c r="L111" s="128">
        <v>0</v>
      </c>
      <c r="M111" s="128">
        <f t="shared" si="26"/>
        <v>128.81</v>
      </c>
      <c r="N111" s="139">
        <v>0</v>
      </c>
      <c r="O111" s="128">
        <f t="shared" si="24"/>
        <v>128.81</v>
      </c>
      <c r="P111" s="128">
        <v>0</v>
      </c>
      <c r="Q111" s="128">
        <f t="shared" si="25"/>
        <v>128.81</v>
      </c>
      <c r="R111" s="129">
        <v>0</v>
      </c>
      <c r="S111" s="129">
        <f t="shared" si="23"/>
        <v>128.81</v>
      </c>
    </row>
    <row r="112" spans="1:19" x14ac:dyDescent="0.2">
      <c r="A112" s="112"/>
      <c r="B112" s="113"/>
      <c r="C112" s="114"/>
      <c r="D112" s="115">
        <v>3123</v>
      </c>
      <c r="E112" s="115">
        <v>6351</v>
      </c>
      <c r="F112" s="117" t="s">
        <v>131</v>
      </c>
      <c r="G112" s="140">
        <v>0</v>
      </c>
      <c r="H112" s="141">
        <v>128.81</v>
      </c>
      <c r="I112" s="118">
        <f t="shared" si="0"/>
        <v>128.81</v>
      </c>
      <c r="J112" s="119">
        <v>0</v>
      </c>
      <c r="K112" s="119">
        <f t="shared" si="1"/>
        <v>128.81</v>
      </c>
      <c r="L112" s="119">
        <v>0</v>
      </c>
      <c r="M112" s="119">
        <f t="shared" si="26"/>
        <v>128.81</v>
      </c>
      <c r="N112" s="141">
        <v>0</v>
      </c>
      <c r="O112" s="119">
        <f t="shared" si="24"/>
        <v>128.81</v>
      </c>
      <c r="P112" s="119">
        <v>0</v>
      </c>
      <c r="Q112" s="119">
        <f t="shared" si="25"/>
        <v>128.81</v>
      </c>
      <c r="R112" s="120">
        <v>0</v>
      </c>
      <c r="S112" s="120">
        <f t="shared" si="23"/>
        <v>128.81</v>
      </c>
    </row>
    <row r="113" spans="1:19" ht="34.15" customHeight="1" x14ac:dyDescent="0.2">
      <c r="A113" s="121" t="s">
        <v>89</v>
      </c>
      <c r="B113" s="122" t="s">
        <v>219</v>
      </c>
      <c r="C113" s="123" t="s">
        <v>220</v>
      </c>
      <c r="D113" s="124" t="s">
        <v>73</v>
      </c>
      <c r="E113" s="125" t="s">
        <v>73</v>
      </c>
      <c r="F113" s="126" t="s">
        <v>221</v>
      </c>
      <c r="G113" s="138">
        <v>0</v>
      </c>
      <c r="H113" s="139">
        <f>+H114</f>
        <v>325</v>
      </c>
      <c r="I113" s="127">
        <f t="shared" si="0"/>
        <v>325</v>
      </c>
      <c r="J113" s="128">
        <v>0</v>
      </c>
      <c r="K113" s="128">
        <f t="shared" si="1"/>
        <v>325</v>
      </c>
      <c r="L113" s="128">
        <v>0</v>
      </c>
      <c r="M113" s="128">
        <f t="shared" si="26"/>
        <v>325</v>
      </c>
      <c r="N113" s="139">
        <v>0</v>
      </c>
      <c r="O113" s="128">
        <f t="shared" si="24"/>
        <v>325</v>
      </c>
      <c r="P113" s="128">
        <v>0</v>
      </c>
      <c r="Q113" s="128">
        <f t="shared" si="25"/>
        <v>325</v>
      </c>
      <c r="R113" s="129">
        <v>0</v>
      </c>
      <c r="S113" s="129">
        <f t="shared" si="23"/>
        <v>325</v>
      </c>
    </row>
    <row r="114" spans="1:19" x14ac:dyDescent="0.2">
      <c r="A114" s="112"/>
      <c r="B114" s="113"/>
      <c r="C114" s="114"/>
      <c r="D114" s="115">
        <v>3122</v>
      </c>
      <c r="E114" s="115">
        <v>6351</v>
      </c>
      <c r="F114" s="117" t="s">
        <v>131</v>
      </c>
      <c r="G114" s="140">
        <v>0</v>
      </c>
      <c r="H114" s="141">
        <v>325</v>
      </c>
      <c r="I114" s="118">
        <f t="shared" si="0"/>
        <v>325</v>
      </c>
      <c r="J114" s="119">
        <v>0</v>
      </c>
      <c r="K114" s="119">
        <f t="shared" si="1"/>
        <v>325</v>
      </c>
      <c r="L114" s="119">
        <v>0</v>
      </c>
      <c r="M114" s="119">
        <f t="shared" si="26"/>
        <v>325</v>
      </c>
      <c r="N114" s="141">
        <v>0</v>
      </c>
      <c r="O114" s="119">
        <f t="shared" si="24"/>
        <v>325</v>
      </c>
      <c r="P114" s="119">
        <v>0</v>
      </c>
      <c r="Q114" s="119">
        <f t="shared" si="25"/>
        <v>325</v>
      </c>
      <c r="R114" s="120">
        <v>0</v>
      </c>
      <c r="S114" s="120">
        <f t="shared" si="23"/>
        <v>325</v>
      </c>
    </row>
    <row r="115" spans="1:19" ht="22.5" x14ac:dyDescent="0.2">
      <c r="A115" s="121" t="s">
        <v>89</v>
      </c>
      <c r="B115" s="122" t="s">
        <v>222</v>
      </c>
      <c r="C115" s="123" t="s">
        <v>121</v>
      </c>
      <c r="D115" s="124" t="s">
        <v>73</v>
      </c>
      <c r="E115" s="125" t="s">
        <v>73</v>
      </c>
      <c r="F115" s="126" t="s">
        <v>223</v>
      </c>
      <c r="G115" s="127">
        <f>+G116</f>
        <v>0</v>
      </c>
      <c r="H115" s="127">
        <f t="shared" ref="H115:I115" si="27">+H116</f>
        <v>0</v>
      </c>
      <c r="I115" s="127">
        <f t="shared" si="27"/>
        <v>0</v>
      </c>
      <c r="J115" s="139">
        <f>+J116</f>
        <v>4059.1885000000002</v>
      </c>
      <c r="K115" s="128">
        <f t="shared" si="1"/>
        <v>4059.1885000000002</v>
      </c>
      <c r="L115" s="128">
        <v>0</v>
      </c>
      <c r="M115" s="128">
        <f t="shared" si="26"/>
        <v>4059.1885000000002</v>
      </c>
      <c r="N115" s="139">
        <v>0</v>
      </c>
      <c r="O115" s="128">
        <f t="shared" si="24"/>
        <v>4059.1885000000002</v>
      </c>
      <c r="P115" s="128">
        <v>0</v>
      </c>
      <c r="Q115" s="128">
        <f t="shared" si="25"/>
        <v>4059.1885000000002</v>
      </c>
      <c r="R115" s="129">
        <v>0</v>
      </c>
      <c r="S115" s="129">
        <f t="shared" si="23"/>
        <v>4059.1885000000002</v>
      </c>
    </row>
    <row r="116" spans="1:19" x14ac:dyDescent="0.2">
      <c r="A116" s="112"/>
      <c r="B116" s="113"/>
      <c r="C116" s="114"/>
      <c r="D116" s="115">
        <v>3122</v>
      </c>
      <c r="E116" s="116">
        <v>5331</v>
      </c>
      <c r="F116" s="149" t="s">
        <v>92</v>
      </c>
      <c r="G116" s="118">
        <v>0</v>
      </c>
      <c r="H116" s="118">
        <v>0</v>
      </c>
      <c r="I116" s="118">
        <v>0</v>
      </c>
      <c r="J116" s="141">
        <v>4059.1885000000002</v>
      </c>
      <c r="K116" s="119">
        <f t="shared" si="1"/>
        <v>4059.1885000000002</v>
      </c>
      <c r="L116" s="119">
        <v>0</v>
      </c>
      <c r="M116" s="119">
        <f t="shared" si="26"/>
        <v>4059.1885000000002</v>
      </c>
      <c r="N116" s="141">
        <v>0</v>
      </c>
      <c r="O116" s="119">
        <f t="shared" si="24"/>
        <v>4059.1885000000002</v>
      </c>
      <c r="P116" s="119">
        <v>0</v>
      </c>
      <c r="Q116" s="119">
        <f t="shared" si="25"/>
        <v>4059.1885000000002</v>
      </c>
      <c r="R116" s="120">
        <v>0</v>
      </c>
      <c r="S116" s="120">
        <f t="shared" si="23"/>
        <v>4059.1885000000002</v>
      </c>
    </row>
    <row r="117" spans="1:19" ht="45" x14ac:dyDescent="0.2">
      <c r="A117" s="121" t="s">
        <v>89</v>
      </c>
      <c r="B117" s="122" t="s">
        <v>224</v>
      </c>
      <c r="C117" s="123" t="s">
        <v>225</v>
      </c>
      <c r="D117" s="124" t="s">
        <v>73</v>
      </c>
      <c r="E117" s="124" t="s">
        <v>73</v>
      </c>
      <c r="F117" s="142" t="s">
        <v>226</v>
      </c>
      <c r="G117" s="127">
        <f t="shared" ref="G117:I117" si="28">+G118</f>
        <v>0</v>
      </c>
      <c r="H117" s="127">
        <f t="shared" si="28"/>
        <v>0</v>
      </c>
      <c r="I117" s="127">
        <f t="shared" si="28"/>
        <v>0</v>
      </c>
      <c r="J117" s="139">
        <f>+J118</f>
        <v>222.18299999999999</v>
      </c>
      <c r="K117" s="128">
        <f t="shared" si="1"/>
        <v>222.18299999999999</v>
      </c>
      <c r="L117" s="128">
        <v>0</v>
      </c>
      <c r="M117" s="128">
        <f t="shared" si="26"/>
        <v>222.18299999999999</v>
      </c>
      <c r="N117" s="139">
        <v>0</v>
      </c>
      <c r="O117" s="128">
        <f t="shared" si="24"/>
        <v>222.18299999999999</v>
      </c>
      <c r="P117" s="128">
        <v>0</v>
      </c>
      <c r="Q117" s="128">
        <f t="shared" si="25"/>
        <v>222.18299999999999</v>
      </c>
      <c r="R117" s="129">
        <v>0</v>
      </c>
      <c r="S117" s="129">
        <f t="shared" si="23"/>
        <v>222.18299999999999</v>
      </c>
    </row>
    <row r="118" spans="1:19" ht="22.5" x14ac:dyDescent="0.2">
      <c r="A118" s="112"/>
      <c r="B118" s="113"/>
      <c r="C118" s="114"/>
      <c r="D118" s="115">
        <v>3121</v>
      </c>
      <c r="E118" s="115">
        <v>5331</v>
      </c>
      <c r="F118" s="144" t="s">
        <v>92</v>
      </c>
      <c r="G118" s="118">
        <v>0</v>
      </c>
      <c r="H118" s="118">
        <v>0</v>
      </c>
      <c r="I118" s="118">
        <v>0</v>
      </c>
      <c r="J118" s="141">
        <v>222.18299999999999</v>
      </c>
      <c r="K118" s="119">
        <f t="shared" si="1"/>
        <v>222.18299999999999</v>
      </c>
      <c r="L118" s="119">
        <v>0</v>
      </c>
      <c r="M118" s="119">
        <f t="shared" si="26"/>
        <v>222.18299999999999</v>
      </c>
      <c r="N118" s="141">
        <v>0</v>
      </c>
      <c r="O118" s="119">
        <f t="shared" si="24"/>
        <v>222.18299999999999</v>
      </c>
      <c r="P118" s="119">
        <v>0</v>
      </c>
      <c r="Q118" s="119">
        <f t="shared" si="25"/>
        <v>222.18299999999999</v>
      </c>
      <c r="R118" s="120">
        <v>0</v>
      </c>
      <c r="S118" s="120">
        <f t="shared" si="23"/>
        <v>222.18299999999999</v>
      </c>
    </row>
    <row r="119" spans="1:19" ht="33.75" x14ac:dyDescent="0.2">
      <c r="A119" s="65" t="s">
        <v>72</v>
      </c>
      <c r="B119" s="150" t="s">
        <v>227</v>
      </c>
      <c r="C119" s="151" t="s">
        <v>228</v>
      </c>
      <c r="D119" s="152" t="s">
        <v>73</v>
      </c>
      <c r="E119" s="153" t="s">
        <v>73</v>
      </c>
      <c r="F119" s="154" t="s">
        <v>229</v>
      </c>
      <c r="G119" s="127">
        <f t="shared" ref="G119:I119" si="29">+G120</f>
        <v>0</v>
      </c>
      <c r="H119" s="127">
        <f t="shared" si="29"/>
        <v>0</v>
      </c>
      <c r="I119" s="127">
        <f t="shared" si="29"/>
        <v>0</v>
      </c>
      <c r="J119" s="127">
        <f>J120</f>
        <v>250</v>
      </c>
      <c r="K119" s="127">
        <f t="shared" ref="K119:K126" si="30">+H119+J119</f>
        <v>250</v>
      </c>
      <c r="L119" s="128">
        <v>0</v>
      </c>
      <c r="M119" s="128">
        <f t="shared" si="26"/>
        <v>250</v>
      </c>
      <c r="N119" s="139">
        <v>0</v>
      </c>
      <c r="O119" s="128">
        <f t="shared" si="24"/>
        <v>250</v>
      </c>
      <c r="P119" s="128">
        <v>0</v>
      </c>
      <c r="Q119" s="128">
        <f t="shared" si="25"/>
        <v>250</v>
      </c>
      <c r="R119" s="129">
        <v>0</v>
      </c>
      <c r="S119" s="129">
        <f t="shared" si="23"/>
        <v>250</v>
      </c>
    </row>
    <row r="120" spans="1:19" ht="22.5" x14ac:dyDescent="0.2">
      <c r="A120" s="155"/>
      <c r="B120" s="156"/>
      <c r="C120" s="157"/>
      <c r="D120" s="158">
        <v>3133</v>
      </c>
      <c r="E120" s="159">
        <v>5331</v>
      </c>
      <c r="F120" s="160" t="s">
        <v>92</v>
      </c>
      <c r="G120" s="118">
        <v>0</v>
      </c>
      <c r="H120" s="118">
        <v>0</v>
      </c>
      <c r="I120" s="118">
        <v>0</v>
      </c>
      <c r="J120" s="118">
        <v>250</v>
      </c>
      <c r="K120" s="118">
        <f t="shared" si="30"/>
        <v>250</v>
      </c>
      <c r="L120" s="119">
        <v>0</v>
      </c>
      <c r="M120" s="119">
        <f t="shared" si="26"/>
        <v>250</v>
      </c>
      <c r="N120" s="141">
        <v>0</v>
      </c>
      <c r="O120" s="119">
        <f t="shared" si="24"/>
        <v>250</v>
      </c>
      <c r="P120" s="128">
        <v>0</v>
      </c>
      <c r="Q120" s="119">
        <f t="shared" si="25"/>
        <v>250</v>
      </c>
      <c r="R120" s="120">
        <v>0</v>
      </c>
      <c r="S120" s="120">
        <f t="shared" si="23"/>
        <v>250</v>
      </c>
    </row>
    <row r="121" spans="1:19" ht="45" x14ac:dyDescent="0.2">
      <c r="A121" s="65" t="s">
        <v>72</v>
      </c>
      <c r="B121" s="150" t="s">
        <v>230</v>
      </c>
      <c r="C121" s="151" t="s">
        <v>118</v>
      </c>
      <c r="D121" s="152" t="s">
        <v>73</v>
      </c>
      <c r="E121" s="153" t="s">
        <v>73</v>
      </c>
      <c r="F121" s="154" t="s">
        <v>231</v>
      </c>
      <c r="G121" s="127">
        <f t="shared" ref="G121:I121" si="31">+G122</f>
        <v>0</v>
      </c>
      <c r="H121" s="127">
        <f t="shared" si="31"/>
        <v>0</v>
      </c>
      <c r="I121" s="127">
        <f t="shared" si="31"/>
        <v>0</v>
      </c>
      <c r="J121" s="127">
        <f>J122</f>
        <v>50</v>
      </c>
      <c r="K121" s="127">
        <f t="shared" si="30"/>
        <v>50</v>
      </c>
      <c r="L121" s="128">
        <v>0</v>
      </c>
      <c r="M121" s="128">
        <f t="shared" si="26"/>
        <v>50</v>
      </c>
      <c r="N121" s="139">
        <v>0</v>
      </c>
      <c r="O121" s="128">
        <f t="shared" si="24"/>
        <v>50</v>
      </c>
      <c r="P121" s="128">
        <v>0</v>
      </c>
      <c r="Q121" s="128">
        <f t="shared" si="25"/>
        <v>50</v>
      </c>
      <c r="R121" s="129">
        <v>0</v>
      </c>
      <c r="S121" s="129">
        <f t="shared" si="23"/>
        <v>50</v>
      </c>
    </row>
    <row r="122" spans="1:19" x14ac:dyDescent="0.2">
      <c r="A122" s="155"/>
      <c r="B122" s="156"/>
      <c r="C122" s="157"/>
      <c r="D122" s="158">
        <v>3123</v>
      </c>
      <c r="E122" s="159">
        <v>6351</v>
      </c>
      <c r="F122" s="161" t="s">
        <v>131</v>
      </c>
      <c r="G122" s="118">
        <v>0</v>
      </c>
      <c r="H122" s="118">
        <v>0</v>
      </c>
      <c r="I122" s="118">
        <v>0</v>
      </c>
      <c r="J122" s="118">
        <v>50</v>
      </c>
      <c r="K122" s="118">
        <f t="shared" si="30"/>
        <v>50</v>
      </c>
      <c r="L122" s="119">
        <v>0</v>
      </c>
      <c r="M122" s="119">
        <f t="shared" si="26"/>
        <v>50</v>
      </c>
      <c r="N122" s="141">
        <v>0</v>
      </c>
      <c r="O122" s="119">
        <f t="shared" si="24"/>
        <v>50</v>
      </c>
      <c r="P122" s="119">
        <v>0</v>
      </c>
      <c r="Q122" s="119">
        <f t="shared" si="25"/>
        <v>50</v>
      </c>
      <c r="R122" s="120">
        <v>0</v>
      </c>
      <c r="S122" s="120">
        <f t="shared" si="23"/>
        <v>50</v>
      </c>
    </row>
    <row r="123" spans="1:19" ht="56.25" x14ac:dyDescent="0.2">
      <c r="A123" s="65" t="s">
        <v>72</v>
      </c>
      <c r="B123" s="150" t="s">
        <v>232</v>
      </c>
      <c r="C123" s="151" t="s">
        <v>185</v>
      </c>
      <c r="D123" s="152" t="s">
        <v>73</v>
      </c>
      <c r="E123" s="153" t="s">
        <v>73</v>
      </c>
      <c r="F123" s="154" t="s">
        <v>233</v>
      </c>
      <c r="G123" s="127">
        <f t="shared" ref="G123:I123" si="32">+G124</f>
        <v>0</v>
      </c>
      <c r="H123" s="127">
        <f t="shared" si="32"/>
        <v>0</v>
      </c>
      <c r="I123" s="127">
        <f t="shared" si="32"/>
        <v>0</v>
      </c>
      <c r="J123" s="127">
        <f>J124</f>
        <v>200</v>
      </c>
      <c r="K123" s="127">
        <f t="shared" si="30"/>
        <v>200</v>
      </c>
      <c r="L123" s="128">
        <v>0</v>
      </c>
      <c r="M123" s="128">
        <f t="shared" si="26"/>
        <v>200</v>
      </c>
      <c r="N123" s="139">
        <v>0</v>
      </c>
      <c r="O123" s="128">
        <f t="shared" si="24"/>
        <v>200</v>
      </c>
      <c r="P123" s="139">
        <f>+P124</f>
        <v>1000</v>
      </c>
      <c r="Q123" s="128">
        <f t="shared" si="25"/>
        <v>1200</v>
      </c>
      <c r="R123" s="129">
        <v>0</v>
      </c>
      <c r="S123" s="129">
        <f t="shared" si="23"/>
        <v>1200</v>
      </c>
    </row>
    <row r="124" spans="1:19" ht="22.5" x14ac:dyDescent="0.2">
      <c r="A124" s="155"/>
      <c r="B124" s="156"/>
      <c r="C124" s="157"/>
      <c r="D124" s="158">
        <v>3122</v>
      </c>
      <c r="E124" s="159">
        <v>5331</v>
      </c>
      <c r="F124" s="160" t="s">
        <v>92</v>
      </c>
      <c r="G124" s="118">
        <v>0</v>
      </c>
      <c r="H124" s="118">
        <v>0</v>
      </c>
      <c r="I124" s="118">
        <v>0</v>
      </c>
      <c r="J124" s="118">
        <v>200</v>
      </c>
      <c r="K124" s="118">
        <f t="shared" si="30"/>
        <v>200</v>
      </c>
      <c r="L124" s="119">
        <v>0</v>
      </c>
      <c r="M124" s="119">
        <f t="shared" si="26"/>
        <v>200</v>
      </c>
      <c r="N124" s="141">
        <v>0</v>
      </c>
      <c r="O124" s="119">
        <f t="shared" si="24"/>
        <v>200</v>
      </c>
      <c r="P124" s="141">
        <v>1000</v>
      </c>
      <c r="Q124" s="119">
        <f t="shared" si="25"/>
        <v>1200</v>
      </c>
      <c r="R124" s="120">
        <v>0</v>
      </c>
      <c r="S124" s="120">
        <f t="shared" si="23"/>
        <v>1200</v>
      </c>
    </row>
    <row r="125" spans="1:19" ht="45" x14ac:dyDescent="0.2">
      <c r="A125" s="65" t="s">
        <v>72</v>
      </c>
      <c r="B125" s="150" t="s">
        <v>234</v>
      </c>
      <c r="C125" s="151" t="s">
        <v>225</v>
      </c>
      <c r="D125" s="152" t="s">
        <v>73</v>
      </c>
      <c r="E125" s="153" t="s">
        <v>73</v>
      </c>
      <c r="F125" s="154" t="s">
        <v>235</v>
      </c>
      <c r="G125" s="127">
        <f t="shared" ref="G125:I125" si="33">+G126</f>
        <v>0</v>
      </c>
      <c r="H125" s="127">
        <f t="shared" si="33"/>
        <v>0</v>
      </c>
      <c r="I125" s="127">
        <f t="shared" si="33"/>
        <v>0</v>
      </c>
      <c r="J125" s="127">
        <f>J126</f>
        <v>100</v>
      </c>
      <c r="K125" s="127">
        <f t="shared" si="30"/>
        <v>100</v>
      </c>
      <c r="L125" s="128">
        <v>0</v>
      </c>
      <c r="M125" s="128">
        <f t="shared" si="26"/>
        <v>100</v>
      </c>
      <c r="N125" s="139">
        <v>0</v>
      </c>
      <c r="O125" s="128">
        <f t="shared" si="24"/>
        <v>100</v>
      </c>
      <c r="P125" s="139">
        <v>0</v>
      </c>
      <c r="Q125" s="128">
        <f t="shared" si="25"/>
        <v>100</v>
      </c>
      <c r="R125" s="129">
        <v>0</v>
      </c>
      <c r="S125" s="129">
        <f t="shared" si="23"/>
        <v>100</v>
      </c>
    </row>
    <row r="126" spans="1:19" ht="22.5" x14ac:dyDescent="0.2">
      <c r="A126" s="155"/>
      <c r="B126" s="156"/>
      <c r="C126" s="157"/>
      <c r="D126" s="158">
        <v>3121</v>
      </c>
      <c r="E126" s="159">
        <v>5331</v>
      </c>
      <c r="F126" s="160" t="s">
        <v>92</v>
      </c>
      <c r="G126" s="118">
        <v>0</v>
      </c>
      <c r="H126" s="118">
        <v>0</v>
      </c>
      <c r="I126" s="118">
        <v>0</v>
      </c>
      <c r="J126" s="118">
        <v>100</v>
      </c>
      <c r="K126" s="118">
        <f t="shared" si="30"/>
        <v>100</v>
      </c>
      <c r="L126" s="119">
        <v>0</v>
      </c>
      <c r="M126" s="119">
        <f t="shared" si="26"/>
        <v>100</v>
      </c>
      <c r="N126" s="141">
        <v>0</v>
      </c>
      <c r="O126" s="119">
        <f t="shared" si="24"/>
        <v>100</v>
      </c>
      <c r="P126" s="141">
        <v>0</v>
      </c>
      <c r="Q126" s="119">
        <f t="shared" si="25"/>
        <v>100</v>
      </c>
      <c r="R126" s="120">
        <v>0</v>
      </c>
      <c r="S126" s="120">
        <f t="shared" si="23"/>
        <v>100</v>
      </c>
    </row>
    <row r="127" spans="1:19" ht="22.5" x14ac:dyDescent="0.2">
      <c r="A127" s="162" t="s">
        <v>72</v>
      </c>
      <c r="B127" s="163" t="s">
        <v>236</v>
      </c>
      <c r="C127" s="164">
        <v>1403</v>
      </c>
      <c r="D127" s="164" t="s">
        <v>73</v>
      </c>
      <c r="E127" s="165" t="s">
        <v>73</v>
      </c>
      <c r="F127" s="166" t="s">
        <v>237</v>
      </c>
      <c r="G127" s="167">
        <v>0</v>
      </c>
      <c r="H127" s="141"/>
      <c r="I127" s="141"/>
      <c r="J127" s="141"/>
      <c r="K127" s="168"/>
      <c r="L127" s="141"/>
      <c r="M127" s="167">
        <v>0</v>
      </c>
      <c r="N127" s="169">
        <v>1400</v>
      </c>
      <c r="O127" s="127">
        <f t="shared" si="24"/>
        <v>1400</v>
      </c>
      <c r="P127" s="139">
        <v>0</v>
      </c>
      <c r="Q127" s="128">
        <f t="shared" si="25"/>
        <v>1400</v>
      </c>
      <c r="R127" s="129">
        <v>0</v>
      </c>
      <c r="S127" s="129">
        <f t="shared" si="23"/>
        <v>1400</v>
      </c>
    </row>
    <row r="128" spans="1:19" ht="22.5" x14ac:dyDescent="0.2">
      <c r="A128" s="170"/>
      <c r="B128" s="171"/>
      <c r="C128" s="172"/>
      <c r="D128" s="173">
        <v>3121</v>
      </c>
      <c r="E128" s="174">
        <v>5331</v>
      </c>
      <c r="F128" s="175" t="s">
        <v>238</v>
      </c>
      <c r="G128" s="176">
        <v>0</v>
      </c>
      <c r="H128" s="141"/>
      <c r="I128" s="141"/>
      <c r="J128" s="141"/>
      <c r="K128" s="168"/>
      <c r="L128" s="141"/>
      <c r="M128" s="176">
        <v>0</v>
      </c>
      <c r="N128" s="177">
        <v>1400</v>
      </c>
      <c r="O128" s="118">
        <f t="shared" si="24"/>
        <v>1400</v>
      </c>
      <c r="P128" s="141">
        <v>0</v>
      </c>
      <c r="Q128" s="119">
        <f t="shared" si="25"/>
        <v>1400</v>
      </c>
      <c r="R128" s="120">
        <v>0</v>
      </c>
      <c r="S128" s="120">
        <f t="shared" si="23"/>
        <v>1400</v>
      </c>
    </row>
    <row r="129" spans="1:19" ht="22.5" x14ac:dyDescent="0.2">
      <c r="A129" s="178" t="s">
        <v>72</v>
      </c>
      <c r="B129" s="150" t="s">
        <v>239</v>
      </c>
      <c r="C129" s="151" t="s">
        <v>115</v>
      </c>
      <c r="D129" s="152" t="s">
        <v>73</v>
      </c>
      <c r="E129" s="153" t="s">
        <v>73</v>
      </c>
      <c r="F129" s="179" t="s">
        <v>240</v>
      </c>
      <c r="G129" s="127">
        <f t="shared" ref="G129" si="34">+G130</f>
        <v>0</v>
      </c>
      <c r="H129" s="168"/>
      <c r="I129" s="168"/>
      <c r="J129" s="168"/>
      <c r="K129" s="168"/>
      <c r="L129" s="168"/>
      <c r="M129" s="127">
        <f t="shared" ref="M129" si="35">+M130</f>
        <v>0</v>
      </c>
      <c r="N129" s="127">
        <v>320</v>
      </c>
      <c r="O129" s="127">
        <f t="shared" si="24"/>
        <v>320</v>
      </c>
      <c r="P129" s="139">
        <v>0</v>
      </c>
      <c r="Q129" s="128">
        <f t="shared" si="25"/>
        <v>320</v>
      </c>
      <c r="R129" s="129">
        <v>0</v>
      </c>
      <c r="S129" s="129">
        <f t="shared" si="23"/>
        <v>320</v>
      </c>
    </row>
    <row r="130" spans="1:19" x14ac:dyDescent="0.2">
      <c r="A130" s="155"/>
      <c r="B130" s="156"/>
      <c r="C130" s="157"/>
      <c r="D130" s="158">
        <v>3123</v>
      </c>
      <c r="E130" s="174">
        <v>6351</v>
      </c>
      <c r="F130" s="175" t="s">
        <v>241</v>
      </c>
      <c r="G130" s="118">
        <v>0</v>
      </c>
      <c r="H130" s="141"/>
      <c r="I130" s="141"/>
      <c r="J130" s="141"/>
      <c r="K130" s="168"/>
      <c r="L130" s="141"/>
      <c r="M130" s="118">
        <v>0</v>
      </c>
      <c r="N130" s="118">
        <v>320</v>
      </c>
      <c r="O130" s="118">
        <f t="shared" si="24"/>
        <v>320</v>
      </c>
      <c r="P130" s="141">
        <v>0</v>
      </c>
      <c r="Q130" s="119">
        <f t="shared" si="25"/>
        <v>320</v>
      </c>
      <c r="R130" s="120">
        <v>0</v>
      </c>
      <c r="S130" s="120">
        <f t="shared" si="23"/>
        <v>320</v>
      </c>
    </row>
    <row r="131" spans="1:19" ht="45" x14ac:dyDescent="0.2">
      <c r="A131" s="162" t="s">
        <v>72</v>
      </c>
      <c r="B131" s="163" t="s">
        <v>242</v>
      </c>
      <c r="C131" s="164">
        <v>1407</v>
      </c>
      <c r="D131" s="164" t="s">
        <v>73</v>
      </c>
      <c r="E131" s="165" t="s">
        <v>73</v>
      </c>
      <c r="F131" s="166" t="s">
        <v>243</v>
      </c>
      <c r="G131" s="167">
        <v>0</v>
      </c>
      <c r="H131" s="141"/>
      <c r="I131" s="141"/>
      <c r="J131" s="141"/>
      <c r="K131" s="168"/>
      <c r="L131" s="141"/>
      <c r="M131" s="167">
        <v>0</v>
      </c>
      <c r="N131" s="169">
        <v>200</v>
      </c>
      <c r="O131" s="127">
        <f t="shared" si="24"/>
        <v>200</v>
      </c>
      <c r="P131" s="139">
        <v>0</v>
      </c>
      <c r="Q131" s="128">
        <f t="shared" si="25"/>
        <v>200</v>
      </c>
      <c r="R131" s="129">
        <v>0</v>
      </c>
      <c r="S131" s="129">
        <f t="shared" si="23"/>
        <v>200</v>
      </c>
    </row>
    <row r="132" spans="1:19" x14ac:dyDescent="0.2">
      <c r="A132" s="170"/>
      <c r="B132" s="171"/>
      <c r="C132" s="172"/>
      <c r="D132" s="173">
        <v>3121</v>
      </c>
      <c r="E132" s="174">
        <v>6351</v>
      </c>
      <c r="F132" s="175" t="s">
        <v>241</v>
      </c>
      <c r="G132" s="176">
        <v>0</v>
      </c>
      <c r="H132" s="141"/>
      <c r="I132" s="141"/>
      <c r="J132" s="141"/>
      <c r="K132" s="168"/>
      <c r="L132" s="141"/>
      <c r="M132" s="176">
        <v>0</v>
      </c>
      <c r="N132" s="177">
        <v>200</v>
      </c>
      <c r="O132" s="118">
        <f t="shared" si="24"/>
        <v>200</v>
      </c>
      <c r="P132" s="141">
        <v>0</v>
      </c>
      <c r="Q132" s="119">
        <f t="shared" si="25"/>
        <v>200</v>
      </c>
      <c r="R132" s="120">
        <v>0</v>
      </c>
      <c r="S132" s="120">
        <f t="shared" si="23"/>
        <v>200</v>
      </c>
    </row>
    <row r="133" spans="1:19" ht="22.5" x14ac:dyDescent="0.2">
      <c r="A133" s="162" t="s">
        <v>72</v>
      </c>
      <c r="B133" s="163" t="s">
        <v>244</v>
      </c>
      <c r="C133" s="164">
        <v>1440</v>
      </c>
      <c r="D133" s="164" t="s">
        <v>73</v>
      </c>
      <c r="E133" s="165" t="s">
        <v>73</v>
      </c>
      <c r="F133" s="166" t="s">
        <v>245</v>
      </c>
      <c r="G133" s="167">
        <v>0</v>
      </c>
      <c r="H133" s="141"/>
      <c r="I133" s="141"/>
      <c r="J133" s="141"/>
      <c r="K133" s="168"/>
      <c r="L133" s="141"/>
      <c r="M133" s="167">
        <v>0</v>
      </c>
      <c r="N133" s="169">
        <v>6080</v>
      </c>
      <c r="O133" s="127">
        <f t="shared" si="24"/>
        <v>6080</v>
      </c>
      <c r="P133" s="139">
        <f>+P134</f>
        <v>2120</v>
      </c>
      <c r="Q133" s="128">
        <f t="shared" si="25"/>
        <v>8200</v>
      </c>
      <c r="R133" s="129">
        <v>0</v>
      </c>
      <c r="S133" s="129">
        <f t="shared" si="23"/>
        <v>8200</v>
      </c>
    </row>
    <row r="134" spans="1:19" ht="22.5" x14ac:dyDescent="0.2">
      <c r="A134" s="170"/>
      <c r="B134" s="171"/>
      <c r="C134" s="172"/>
      <c r="D134" s="173">
        <v>3123</v>
      </c>
      <c r="E134" s="174">
        <v>5331</v>
      </c>
      <c r="F134" s="175" t="s">
        <v>238</v>
      </c>
      <c r="G134" s="176">
        <v>0</v>
      </c>
      <c r="H134" s="141"/>
      <c r="I134" s="141"/>
      <c r="J134" s="141"/>
      <c r="K134" s="168"/>
      <c r="L134" s="141"/>
      <c r="M134" s="176">
        <v>0</v>
      </c>
      <c r="N134" s="177">
        <v>6080</v>
      </c>
      <c r="O134" s="118">
        <f t="shared" si="24"/>
        <v>6080</v>
      </c>
      <c r="P134" s="141">
        <v>2120</v>
      </c>
      <c r="Q134" s="119">
        <f t="shared" si="25"/>
        <v>8200</v>
      </c>
      <c r="R134" s="120">
        <v>0</v>
      </c>
      <c r="S134" s="120">
        <f t="shared" si="23"/>
        <v>8200</v>
      </c>
    </row>
    <row r="135" spans="1:19" ht="33.75" x14ac:dyDescent="0.2">
      <c r="A135" s="162" t="s">
        <v>72</v>
      </c>
      <c r="B135" s="163" t="s">
        <v>246</v>
      </c>
      <c r="C135" s="164">
        <v>1425</v>
      </c>
      <c r="D135" s="164" t="s">
        <v>73</v>
      </c>
      <c r="E135" s="165" t="s">
        <v>73</v>
      </c>
      <c r="F135" s="166" t="s">
        <v>247</v>
      </c>
      <c r="G135" s="167">
        <v>0</v>
      </c>
      <c r="H135" s="141"/>
      <c r="I135" s="141"/>
      <c r="J135" s="141"/>
      <c r="K135" s="168"/>
      <c r="L135" s="141"/>
      <c r="M135" s="167">
        <v>0</v>
      </c>
      <c r="N135" s="169">
        <v>500</v>
      </c>
      <c r="O135" s="127">
        <f t="shared" si="24"/>
        <v>500</v>
      </c>
      <c r="P135" s="139">
        <v>0</v>
      </c>
      <c r="Q135" s="128">
        <f t="shared" si="25"/>
        <v>500</v>
      </c>
      <c r="R135" s="129">
        <v>0</v>
      </c>
      <c r="S135" s="129">
        <f t="shared" si="23"/>
        <v>500</v>
      </c>
    </row>
    <row r="136" spans="1:19" ht="22.5" x14ac:dyDescent="0.2">
      <c r="A136" s="170"/>
      <c r="B136" s="171"/>
      <c r="C136" s="172"/>
      <c r="D136" s="173">
        <v>3122</v>
      </c>
      <c r="E136" s="174">
        <v>5331</v>
      </c>
      <c r="F136" s="175" t="s">
        <v>238</v>
      </c>
      <c r="G136" s="176">
        <v>0</v>
      </c>
      <c r="H136" s="141"/>
      <c r="I136" s="141"/>
      <c r="J136" s="141"/>
      <c r="K136" s="168"/>
      <c r="L136" s="141"/>
      <c r="M136" s="176">
        <v>0</v>
      </c>
      <c r="N136" s="177">
        <v>500</v>
      </c>
      <c r="O136" s="118">
        <f t="shared" si="24"/>
        <v>500</v>
      </c>
      <c r="P136" s="141">
        <v>0</v>
      </c>
      <c r="Q136" s="119">
        <f t="shared" si="25"/>
        <v>500</v>
      </c>
      <c r="R136" s="120">
        <v>0</v>
      </c>
      <c r="S136" s="120">
        <f t="shared" si="23"/>
        <v>500</v>
      </c>
    </row>
    <row r="137" spans="1:19" ht="45" x14ac:dyDescent="0.2">
      <c r="A137" s="162" t="s">
        <v>72</v>
      </c>
      <c r="B137" s="163" t="s">
        <v>248</v>
      </c>
      <c r="C137" s="164">
        <v>1428</v>
      </c>
      <c r="D137" s="164" t="s">
        <v>73</v>
      </c>
      <c r="E137" s="165" t="s">
        <v>73</v>
      </c>
      <c r="F137" s="166" t="s">
        <v>249</v>
      </c>
      <c r="G137" s="167">
        <v>0</v>
      </c>
      <c r="H137" s="141"/>
      <c r="I137" s="141"/>
      <c r="J137" s="141"/>
      <c r="K137" s="168"/>
      <c r="L137" s="141"/>
      <c r="M137" s="167">
        <v>0</v>
      </c>
      <c r="N137" s="169">
        <v>1000</v>
      </c>
      <c r="O137" s="127">
        <f t="shared" si="24"/>
        <v>1000</v>
      </c>
      <c r="P137" s="139">
        <v>0</v>
      </c>
      <c r="Q137" s="128">
        <f t="shared" si="25"/>
        <v>1000</v>
      </c>
      <c r="R137" s="129">
        <v>0</v>
      </c>
      <c r="S137" s="129">
        <f t="shared" si="23"/>
        <v>1000</v>
      </c>
    </row>
    <row r="138" spans="1:19" ht="22.5" x14ac:dyDescent="0.2">
      <c r="A138" s="180"/>
      <c r="B138" s="181"/>
      <c r="C138" s="182"/>
      <c r="D138" s="182">
        <v>3122</v>
      </c>
      <c r="E138" s="183">
        <v>5331</v>
      </c>
      <c r="F138" s="184" t="s">
        <v>238</v>
      </c>
      <c r="G138" s="185">
        <v>0</v>
      </c>
      <c r="H138" s="186"/>
      <c r="I138" s="186"/>
      <c r="J138" s="186"/>
      <c r="K138" s="187"/>
      <c r="L138" s="186"/>
      <c r="M138" s="185">
        <v>0</v>
      </c>
      <c r="N138" s="188">
        <v>1000</v>
      </c>
      <c r="O138" s="189">
        <f t="shared" si="24"/>
        <v>1000</v>
      </c>
      <c r="P138" s="186">
        <v>0</v>
      </c>
      <c r="Q138" s="190">
        <f t="shared" si="25"/>
        <v>1000</v>
      </c>
      <c r="R138" s="120">
        <v>0</v>
      </c>
      <c r="S138" s="120">
        <f t="shared" si="23"/>
        <v>1000</v>
      </c>
    </row>
    <row r="139" spans="1:19" ht="45" x14ac:dyDescent="0.2">
      <c r="A139" s="65" t="s">
        <v>72</v>
      </c>
      <c r="B139" s="150" t="s">
        <v>250</v>
      </c>
      <c r="C139" s="151" t="s">
        <v>121</v>
      </c>
      <c r="D139" s="152" t="s">
        <v>73</v>
      </c>
      <c r="E139" s="153" t="s">
        <v>73</v>
      </c>
      <c r="F139" s="154" t="s">
        <v>251</v>
      </c>
      <c r="G139" s="167">
        <v>0</v>
      </c>
      <c r="H139" s="139"/>
      <c r="I139" s="139"/>
      <c r="J139" s="139"/>
      <c r="K139" s="191"/>
      <c r="L139" s="139"/>
      <c r="M139" s="167"/>
      <c r="N139" s="169"/>
      <c r="O139" s="127">
        <v>0</v>
      </c>
      <c r="P139" s="139">
        <f>+P140</f>
        <v>2000</v>
      </c>
      <c r="Q139" s="128">
        <f t="shared" si="25"/>
        <v>2000</v>
      </c>
      <c r="R139" s="129">
        <v>0</v>
      </c>
      <c r="S139" s="129">
        <f t="shared" ref="S139:S144" si="36">+Q139+R139</f>
        <v>2000</v>
      </c>
    </row>
    <row r="140" spans="1:19" x14ac:dyDescent="0.2">
      <c r="A140" s="155"/>
      <c r="B140" s="156"/>
      <c r="C140" s="157"/>
      <c r="D140" s="158">
        <v>3122</v>
      </c>
      <c r="E140" s="159">
        <v>6351</v>
      </c>
      <c r="F140" s="161" t="s">
        <v>131</v>
      </c>
      <c r="G140" s="176">
        <v>0</v>
      </c>
      <c r="H140" s="141"/>
      <c r="I140" s="141"/>
      <c r="J140" s="141"/>
      <c r="K140" s="168"/>
      <c r="L140" s="141"/>
      <c r="M140" s="176"/>
      <c r="N140" s="177"/>
      <c r="O140" s="118">
        <v>0</v>
      </c>
      <c r="P140" s="141">
        <v>2000</v>
      </c>
      <c r="Q140" s="119">
        <f t="shared" si="25"/>
        <v>2000</v>
      </c>
      <c r="R140" s="120">
        <v>0</v>
      </c>
      <c r="S140" s="120">
        <f t="shared" si="36"/>
        <v>2000</v>
      </c>
    </row>
    <row r="141" spans="1:19" ht="45" x14ac:dyDescent="0.2">
      <c r="A141" s="192" t="s">
        <v>72</v>
      </c>
      <c r="B141" s="193" t="s">
        <v>252</v>
      </c>
      <c r="C141" s="194">
        <v>1448</v>
      </c>
      <c r="D141" s="194" t="s">
        <v>73</v>
      </c>
      <c r="E141" s="195" t="s">
        <v>73</v>
      </c>
      <c r="F141" s="196" t="s">
        <v>253</v>
      </c>
      <c r="G141" s="197">
        <v>0</v>
      </c>
      <c r="H141" s="197"/>
      <c r="I141" s="197"/>
      <c r="J141" s="197"/>
      <c r="K141" s="197"/>
      <c r="L141" s="197"/>
      <c r="M141" s="197"/>
      <c r="N141" s="197"/>
      <c r="O141" s="197">
        <v>0</v>
      </c>
      <c r="P141" s="198">
        <f>+P142</f>
        <v>300</v>
      </c>
      <c r="Q141" s="199">
        <f t="shared" si="25"/>
        <v>300</v>
      </c>
      <c r="R141" s="129">
        <v>0</v>
      </c>
      <c r="S141" s="129">
        <f t="shared" si="36"/>
        <v>300</v>
      </c>
    </row>
    <row r="142" spans="1:19" ht="22.5" x14ac:dyDescent="0.2">
      <c r="A142" s="170"/>
      <c r="B142" s="200"/>
      <c r="C142" s="173"/>
      <c r="D142" s="173">
        <v>3123</v>
      </c>
      <c r="E142" s="174">
        <v>5331</v>
      </c>
      <c r="F142" s="175" t="s">
        <v>238</v>
      </c>
      <c r="G142" s="201">
        <v>0</v>
      </c>
      <c r="H142" s="201"/>
      <c r="I142" s="201"/>
      <c r="J142" s="201"/>
      <c r="K142" s="201"/>
      <c r="L142" s="201"/>
      <c r="M142" s="201"/>
      <c r="N142" s="201"/>
      <c r="O142" s="201">
        <v>0</v>
      </c>
      <c r="P142" s="141">
        <v>300</v>
      </c>
      <c r="Q142" s="119">
        <f t="shared" si="25"/>
        <v>300</v>
      </c>
      <c r="R142" s="120">
        <v>0</v>
      </c>
      <c r="S142" s="120">
        <f t="shared" si="36"/>
        <v>300</v>
      </c>
    </row>
    <row r="143" spans="1:19" ht="33.75" x14ac:dyDescent="0.2">
      <c r="A143" s="162" t="s">
        <v>72</v>
      </c>
      <c r="B143" s="163" t="s">
        <v>254</v>
      </c>
      <c r="C143" s="164">
        <v>1401</v>
      </c>
      <c r="D143" s="164" t="s">
        <v>73</v>
      </c>
      <c r="E143" s="165" t="s">
        <v>73</v>
      </c>
      <c r="F143" s="166" t="s">
        <v>255</v>
      </c>
      <c r="G143" s="202">
        <v>0</v>
      </c>
      <c r="H143" s="202"/>
      <c r="I143" s="202"/>
      <c r="J143" s="202"/>
      <c r="K143" s="202"/>
      <c r="L143" s="202"/>
      <c r="M143" s="202"/>
      <c r="N143" s="202"/>
      <c r="O143" s="202">
        <v>0</v>
      </c>
      <c r="P143" s="139">
        <f>+P144</f>
        <v>1250</v>
      </c>
      <c r="Q143" s="128">
        <f t="shared" si="25"/>
        <v>1250</v>
      </c>
      <c r="R143" s="129">
        <v>0</v>
      </c>
      <c r="S143" s="129">
        <f t="shared" si="36"/>
        <v>1250</v>
      </c>
    </row>
    <row r="144" spans="1:19" ht="13.5" thickBot="1" x14ac:dyDescent="0.25">
      <c r="A144" s="203"/>
      <c r="B144" s="204"/>
      <c r="C144" s="205"/>
      <c r="D144" s="205">
        <v>3121</v>
      </c>
      <c r="E144" s="206">
        <v>6351</v>
      </c>
      <c r="F144" s="207" t="s">
        <v>241</v>
      </c>
      <c r="G144" s="208">
        <v>0</v>
      </c>
      <c r="H144" s="208"/>
      <c r="I144" s="208"/>
      <c r="J144" s="208"/>
      <c r="K144" s="208"/>
      <c r="L144" s="208"/>
      <c r="M144" s="208"/>
      <c r="N144" s="208"/>
      <c r="O144" s="208">
        <v>0</v>
      </c>
      <c r="P144" s="209">
        <v>1250</v>
      </c>
      <c r="Q144" s="210">
        <f t="shared" si="25"/>
        <v>1250</v>
      </c>
      <c r="R144" s="211">
        <v>0</v>
      </c>
      <c r="S144" s="211">
        <f t="shared" si="36"/>
        <v>1250</v>
      </c>
    </row>
    <row r="145" spans="2:17" x14ac:dyDescent="0.2">
      <c r="B145" s="212"/>
      <c r="G145" s="38"/>
      <c r="H145" s="38"/>
      <c r="I145" s="38"/>
      <c r="J145" s="38"/>
      <c r="L145" s="38"/>
      <c r="P145" s="213"/>
      <c r="Q145" s="214"/>
    </row>
  </sheetData>
  <mergeCells count="10">
    <mergeCell ref="J1:L1"/>
    <mergeCell ref="P1:R1"/>
    <mergeCell ref="S1:U1"/>
    <mergeCell ref="A2:I2"/>
    <mergeCell ref="R2:T2"/>
    <mergeCell ref="A4:I4"/>
    <mergeCell ref="A6:I6"/>
    <mergeCell ref="B9:C9"/>
    <mergeCell ref="B10:C10"/>
    <mergeCell ref="G1:I1"/>
  </mergeCells>
  <pageMargins left="0.7" right="0.7" top="0.78740157499999996" bottom="0.78740157499999996" header="0.3" footer="0.3"/>
  <pageSetup paperSize="9" scale="72" orientation="portrait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tabSelected="1" zoomScaleNormal="100" workbookViewId="0">
      <selection activeCell="T4" sqref="T4"/>
    </sheetView>
  </sheetViews>
  <sheetFormatPr defaultColWidth="3.140625" defaultRowHeight="12.75" x14ac:dyDescent="0.2"/>
  <cols>
    <col min="1" max="1" width="3.140625" style="38" customWidth="1"/>
    <col min="2" max="2" width="9.85546875" style="38" customWidth="1"/>
    <col min="3" max="4" width="4.7109375" style="38" customWidth="1"/>
    <col min="5" max="5" width="8.5703125" style="38" customWidth="1"/>
    <col min="6" max="6" width="40.85546875" style="38" customWidth="1"/>
    <col min="7" max="7" width="8.7109375" style="84" customWidth="1"/>
    <col min="8" max="9" width="7.7109375" style="38" hidden="1" customWidth="1"/>
    <col min="10" max="10" width="8.7109375" style="39" hidden="1" customWidth="1"/>
    <col min="11" max="13" width="9.140625" style="38" hidden="1" customWidth="1"/>
    <col min="14" max="14" width="9.140625" style="39" hidden="1" customWidth="1"/>
    <col min="15" max="17" width="9.140625" style="38" hidden="1" customWidth="1"/>
    <col min="18" max="18" width="9.140625" style="39" hidden="1" customWidth="1"/>
    <col min="19" max="19" width="9.140625" style="38" customWidth="1"/>
    <col min="20" max="20" width="9.140625" style="39" customWidth="1"/>
    <col min="21" max="21" width="9.140625" style="38" customWidth="1"/>
    <col min="22" max="22" width="13" style="39" customWidth="1"/>
    <col min="23" max="254" width="9.140625" style="38" customWidth="1"/>
    <col min="255" max="16384" width="3.140625" style="38"/>
  </cols>
  <sheetData>
    <row r="1" spans="1:22" x14ac:dyDescent="0.2">
      <c r="G1" s="295"/>
      <c r="H1" s="308"/>
      <c r="I1" s="308"/>
      <c r="N1" s="38"/>
      <c r="R1" s="295"/>
      <c r="S1" s="308"/>
      <c r="T1" s="308"/>
    </row>
    <row r="2" spans="1:22" ht="18" x14ac:dyDescent="0.25">
      <c r="A2" s="297" t="s">
        <v>78</v>
      </c>
      <c r="B2" s="297"/>
      <c r="C2" s="297"/>
      <c r="D2" s="297"/>
      <c r="E2" s="297"/>
      <c r="F2" s="297"/>
      <c r="G2" s="297"/>
      <c r="H2" s="297"/>
      <c r="I2" s="297"/>
      <c r="N2" s="38"/>
      <c r="R2" s="38"/>
      <c r="S2" s="295" t="s">
        <v>76</v>
      </c>
      <c r="T2" s="308"/>
      <c r="U2" s="308"/>
    </row>
    <row r="3" spans="1:22" ht="12" customHeight="1" x14ac:dyDescent="0.2">
      <c r="A3" s="40"/>
      <c r="B3" s="40"/>
      <c r="C3" s="40"/>
      <c r="D3" s="40"/>
      <c r="E3" s="40"/>
      <c r="F3" s="40"/>
      <c r="G3" s="40"/>
      <c r="H3" s="41"/>
      <c r="I3" s="41"/>
      <c r="N3" s="38"/>
      <c r="R3" s="38"/>
      <c r="T3" s="38"/>
    </row>
    <row r="4" spans="1:22" ht="15.75" x14ac:dyDescent="0.25">
      <c r="A4" s="290" t="s">
        <v>66</v>
      </c>
      <c r="B4" s="290"/>
      <c r="C4" s="290"/>
      <c r="D4" s="290"/>
      <c r="E4" s="290"/>
      <c r="F4" s="290"/>
      <c r="G4" s="290"/>
      <c r="H4" s="290"/>
      <c r="I4" s="290"/>
      <c r="N4" s="38"/>
      <c r="R4" s="38"/>
      <c r="T4" s="38"/>
    </row>
    <row r="5" spans="1:22" ht="12" customHeight="1" x14ac:dyDescent="0.2">
      <c r="A5" s="40"/>
      <c r="B5" s="40"/>
      <c r="C5" s="40"/>
      <c r="D5" s="40"/>
      <c r="E5" s="40"/>
      <c r="F5" s="40"/>
      <c r="G5" s="40"/>
      <c r="H5" s="41"/>
      <c r="I5" s="41"/>
      <c r="N5" s="38"/>
      <c r="R5" s="38"/>
      <c r="T5" s="38"/>
    </row>
    <row r="6" spans="1:22" ht="12.75" customHeight="1" x14ac:dyDescent="0.25">
      <c r="A6" s="290" t="s">
        <v>256</v>
      </c>
      <c r="B6" s="290"/>
      <c r="C6" s="290"/>
      <c r="D6" s="290"/>
      <c r="E6" s="290"/>
      <c r="F6" s="290"/>
      <c r="G6" s="290"/>
      <c r="H6" s="290"/>
      <c r="I6" s="290"/>
      <c r="N6" s="38"/>
      <c r="R6" s="38"/>
      <c r="T6" s="38"/>
    </row>
    <row r="7" spans="1:22" ht="12.75" customHeight="1" x14ac:dyDescent="0.2">
      <c r="A7" s="216"/>
      <c r="B7" s="217"/>
      <c r="C7" s="217"/>
      <c r="D7" s="218"/>
      <c r="E7" s="218"/>
      <c r="F7" s="219"/>
      <c r="G7" s="42"/>
      <c r="H7" s="43"/>
      <c r="I7" s="43"/>
      <c r="N7" s="38"/>
      <c r="R7" s="38"/>
      <c r="T7" s="38"/>
    </row>
    <row r="8" spans="1:22" ht="12.75" customHeight="1" thickBot="1" x14ac:dyDescent="0.25">
      <c r="A8" s="90"/>
      <c r="B8" s="90"/>
      <c r="C8" s="90"/>
      <c r="D8" s="91"/>
      <c r="E8" s="91"/>
      <c r="F8" s="91"/>
      <c r="G8" s="92"/>
      <c r="H8" s="91"/>
      <c r="I8" s="92"/>
      <c r="J8" s="91"/>
      <c r="K8" s="92"/>
      <c r="L8" s="91"/>
      <c r="M8" s="92"/>
      <c r="N8" s="91"/>
      <c r="O8" s="92"/>
      <c r="P8" s="91"/>
      <c r="Q8" s="92"/>
      <c r="R8" s="91"/>
      <c r="S8" s="92"/>
      <c r="T8" s="91"/>
      <c r="U8" s="92" t="s">
        <v>80</v>
      </c>
    </row>
    <row r="9" spans="1:22" ht="33" customHeight="1" thickBot="1" x14ac:dyDescent="0.25">
      <c r="A9" s="95" t="s">
        <v>67</v>
      </c>
      <c r="B9" s="291" t="s">
        <v>68</v>
      </c>
      <c r="C9" s="292"/>
      <c r="D9" s="46" t="s">
        <v>69</v>
      </c>
      <c r="E9" s="87" t="s">
        <v>0</v>
      </c>
      <c r="F9" s="96" t="s">
        <v>257</v>
      </c>
      <c r="G9" s="47" t="s">
        <v>70</v>
      </c>
      <c r="H9" s="48" t="s">
        <v>258</v>
      </c>
      <c r="I9" s="47" t="s">
        <v>71</v>
      </c>
      <c r="J9" s="48" t="s">
        <v>259</v>
      </c>
      <c r="K9" s="47" t="s">
        <v>71</v>
      </c>
      <c r="L9" s="48" t="s">
        <v>260</v>
      </c>
      <c r="M9" s="47" t="s">
        <v>71</v>
      </c>
      <c r="N9" s="48" t="s">
        <v>261</v>
      </c>
      <c r="O9" s="47" t="s">
        <v>71</v>
      </c>
      <c r="P9" s="48" t="s">
        <v>262</v>
      </c>
      <c r="Q9" s="47" t="s">
        <v>71</v>
      </c>
      <c r="R9" s="48" t="s">
        <v>263</v>
      </c>
      <c r="S9" s="47" t="s">
        <v>71</v>
      </c>
      <c r="T9" s="48" t="s">
        <v>87</v>
      </c>
      <c r="U9" s="47" t="s">
        <v>71</v>
      </c>
    </row>
    <row r="10" spans="1:22" ht="13.5" customHeight="1" thickBot="1" x14ac:dyDescent="0.25">
      <c r="A10" s="220" t="s">
        <v>72</v>
      </c>
      <c r="B10" s="301" t="s">
        <v>73</v>
      </c>
      <c r="C10" s="302"/>
      <c r="D10" s="221" t="s">
        <v>73</v>
      </c>
      <c r="E10" s="222" t="s">
        <v>73</v>
      </c>
      <c r="F10" s="223" t="s">
        <v>264</v>
      </c>
      <c r="G10" s="224">
        <f>+G11+G32+G60+G81</f>
        <v>5750</v>
      </c>
      <c r="H10" s="224">
        <f>+H11+H32+H60+H81</f>
        <v>448.43400000000003</v>
      </c>
      <c r="I10" s="224">
        <f>+G10+H10</f>
        <v>6198.4340000000002</v>
      </c>
      <c r="J10" s="50">
        <f>+J11+J32+J60+J81</f>
        <v>0</v>
      </c>
      <c r="K10" s="50">
        <f>+I10+J10</f>
        <v>6198.4340000000002</v>
      </c>
      <c r="L10" s="225">
        <f>+L11+L32+L60+L81</f>
        <v>550</v>
      </c>
      <c r="M10" s="225">
        <f>+K10+L10</f>
        <v>6748.4340000000002</v>
      </c>
      <c r="N10" s="225">
        <f>+N11+N32+N60+N81</f>
        <v>0</v>
      </c>
      <c r="O10" s="225">
        <f>+M10+N10</f>
        <v>6748.4340000000002</v>
      </c>
      <c r="P10" s="225">
        <f>+P11+P32+P60+P81</f>
        <v>-120</v>
      </c>
      <c r="Q10" s="225">
        <f>+O10+P10</f>
        <v>6628.4340000000002</v>
      </c>
      <c r="R10" s="225">
        <f>+R11+R32+R60+R81</f>
        <v>0</v>
      </c>
      <c r="S10" s="225">
        <f>+Q10+R10</f>
        <v>6628.4340000000002</v>
      </c>
      <c r="T10" s="289">
        <f>+T11+T32+T60+T81</f>
        <v>20</v>
      </c>
      <c r="U10" s="289">
        <f>+S10+T10</f>
        <v>6648.4340000000002</v>
      </c>
      <c r="V10" s="39" t="s">
        <v>77</v>
      </c>
    </row>
    <row r="11" spans="1:22" ht="12.75" customHeight="1" thickBot="1" x14ac:dyDescent="0.25">
      <c r="A11" s="226" t="s">
        <v>89</v>
      </c>
      <c r="B11" s="303" t="s">
        <v>73</v>
      </c>
      <c r="C11" s="304"/>
      <c r="D11" s="227" t="s">
        <v>73</v>
      </c>
      <c r="E11" s="228" t="s">
        <v>73</v>
      </c>
      <c r="F11" s="229" t="s">
        <v>265</v>
      </c>
      <c r="G11" s="230">
        <f>+G12+G15+G22+G25+G30</f>
        <v>680</v>
      </c>
      <c r="H11" s="230">
        <v>0</v>
      </c>
      <c r="I11" s="230">
        <f t="shared" ref="I11:I84" si="0">+G11+H11</f>
        <v>680</v>
      </c>
      <c r="J11" s="52">
        <v>0</v>
      </c>
      <c r="K11" s="52">
        <f t="shared" ref="K11:K82" si="1">+I11+J11</f>
        <v>680</v>
      </c>
      <c r="L11" s="53">
        <v>0</v>
      </c>
      <c r="M11" s="53">
        <f t="shared" ref="M11:M81" si="2">+K11+L11</f>
        <v>680</v>
      </c>
      <c r="N11" s="53">
        <v>0</v>
      </c>
      <c r="O11" s="53">
        <f t="shared" ref="O11:O80" si="3">+M11+N11</f>
        <v>680</v>
      </c>
      <c r="P11" s="53">
        <v>0</v>
      </c>
      <c r="Q11" s="53">
        <f t="shared" ref="Q11:Q77" si="4">+O11+P11</f>
        <v>680</v>
      </c>
      <c r="R11" s="53">
        <v>0</v>
      </c>
      <c r="S11" s="53">
        <f>+Q11+R11</f>
        <v>680</v>
      </c>
      <c r="T11" s="231">
        <v>0</v>
      </c>
      <c r="U11" s="231">
        <f t="shared" ref="U11:U74" si="5">+S11+T11</f>
        <v>680</v>
      </c>
    </row>
    <row r="12" spans="1:22" ht="12.75" customHeight="1" x14ac:dyDescent="0.2">
      <c r="A12" s="57" t="s">
        <v>266</v>
      </c>
      <c r="B12" s="58" t="s">
        <v>267</v>
      </c>
      <c r="C12" s="59" t="s">
        <v>74</v>
      </c>
      <c r="D12" s="60" t="s">
        <v>73</v>
      </c>
      <c r="E12" s="61" t="s">
        <v>73</v>
      </c>
      <c r="F12" s="232" t="s">
        <v>268</v>
      </c>
      <c r="G12" s="233">
        <f>SUM(G13:G14)</f>
        <v>100</v>
      </c>
      <c r="H12" s="233">
        <v>0</v>
      </c>
      <c r="I12" s="233">
        <f t="shared" si="0"/>
        <v>100</v>
      </c>
      <c r="J12" s="54">
        <v>0</v>
      </c>
      <c r="K12" s="54">
        <f t="shared" si="1"/>
        <v>100</v>
      </c>
      <c r="L12" s="51">
        <v>0</v>
      </c>
      <c r="M12" s="51">
        <f t="shared" si="2"/>
        <v>100</v>
      </c>
      <c r="N12" s="51">
        <v>0</v>
      </c>
      <c r="O12" s="51">
        <f t="shared" si="3"/>
        <v>100</v>
      </c>
      <c r="P12" s="51">
        <v>0</v>
      </c>
      <c r="Q12" s="51">
        <f t="shared" si="4"/>
        <v>100</v>
      </c>
      <c r="R12" s="51">
        <v>0</v>
      </c>
      <c r="S12" s="51">
        <f t="shared" ref="S12:S77" si="6">+Q12+R12</f>
        <v>100</v>
      </c>
      <c r="T12" s="197">
        <v>0</v>
      </c>
      <c r="U12" s="197">
        <f t="shared" si="5"/>
        <v>100</v>
      </c>
    </row>
    <row r="13" spans="1:22" ht="12.75" customHeight="1" x14ac:dyDescent="0.2">
      <c r="A13" s="155"/>
      <c r="B13" s="234"/>
      <c r="C13" s="157"/>
      <c r="D13" s="158">
        <v>3269</v>
      </c>
      <c r="E13" s="235">
        <v>5169</v>
      </c>
      <c r="F13" s="161" t="s">
        <v>269</v>
      </c>
      <c r="G13" s="236">
        <v>90</v>
      </c>
      <c r="H13" s="236">
        <v>0</v>
      </c>
      <c r="I13" s="236">
        <f t="shared" si="0"/>
        <v>90</v>
      </c>
      <c r="J13" s="237">
        <v>0</v>
      </c>
      <c r="K13" s="237">
        <f t="shared" si="1"/>
        <v>90</v>
      </c>
      <c r="L13" s="56">
        <v>0</v>
      </c>
      <c r="M13" s="56">
        <f t="shared" si="2"/>
        <v>90</v>
      </c>
      <c r="N13" s="56">
        <v>0</v>
      </c>
      <c r="O13" s="56">
        <f t="shared" si="3"/>
        <v>90</v>
      </c>
      <c r="P13" s="56">
        <v>0</v>
      </c>
      <c r="Q13" s="56">
        <f t="shared" si="4"/>
        <v>90</v>
      </c>
      <c r="R13" s="56">
        <v>0</v>
      </c>
      <c r="S13" s="56">
        <f t="shared" si="6"/>
        <v>90</v>
      </c>
      <c r="T13" s="201">
        <v>0</v>
      </c>
      <c r="U13" s="201">
        <f t="shared" si="5"/>
        <v>90</v>
      </c>
    </row>
    <row r="14" spans="1:22" ht="12.75" customHeight="1" x14ac:dyDescent="0.2">
      <c r="A14" s="155"/>
      <c r="B14" s="234"/>
      <c r="C14" s="157"/>
      <c r="D14" s="158">
        <v>3269</v>
      </c>
      <c r="E14" s="235">
        <v>5175</v>
      </c>
      <c r="F14" s="161" t="s">
        <v>270</v>
      </c>
      <c r="G14" s="236">
        <v>10</v>
      </c>
      <c r="H14" s="236">
        <v>0</v>
      </c>
      <c r="I14" s="236">
        <f t="shared" si="0"/>
        <v>10</v>
      </c>
      <c r="J14" s="237">
        <v>0</v>
      </c>
      <c r="K14" s="237">
        <f t="shared" si="1"/>
        <v>10</v>
      </c>
      <c r="L14" s="56">
        <v>0</v>
      </c>
      <c r="M14" s="56">
        <f t="shared" si="2"/>
        <v>10</v>
      </c>
      <c r="N14" s="56">
        <v>0</v>
      </c>
      <c r="O14" s="56">
        <f t="shared" si="3"/>
        <v>10</v>
      </c>
      <c r="P14" s="56">
        <v>0</v>
      </c>
      <c r="Q14" s="56">
        <f t="shared" si="4"/>
        <v>10</v>
      </c>
      <c r="R14" s="56">
        <v>0</v>
      </c>
      <c r="S14" s="56">
        <f t="shared" si="6"/>
        <v>10</v>
      </c>
      <c r="T14" s="201">
        <v>0</v>
      </c>
      <c r="U14" s="201">
        <f t="shared" si="5"/>
        <v>10</v>
      </c>
    </row>
    <row r="15" spans="1:22" ht="12.75" customHeight="1" x14ac:dyDescent="0.2">
      <c r="A15" s="65" t="s">
        <v>266</v>
      </c>
      <c r="B15" s="238" t="s">
        <v>271</v>
      </c>
      <c r="C15" s="151" t="s">
        <v>74</v>
      </c>
      <c r="D15" s="152" t="s">
        <v>73</v>
      </c>
      <c r="E15" s="153" t="s">
        <v>73</v>
      </c>
      <c r="F15" s="239" t="s">
        <v>272</v>
      </c>
      <c r="G15" s="233">
        <f>SUM(G16:G21)</f>
        <v>250</v>
      </c>
      <c r="H15" s="73">
        <v>0</v>
      </c>
      <c r="I15" s="73">
        <f t="shared" si="0"/>
        <v>250</v>
      </c>
      <c r="J15" s="62">
        <v>0</v>
      </c>
      <c r="K15" s="62">
        <f t="shared" si="1"/>
        <v>250</v>
      </c>
      <c r="L15" s="63">
        <v>0</v>
      </c>
      <c r="M15" s="63">
        <f t="shared" si="2"/>
        <v>250</v>
      </c>
      <c r="N15" s="63">
        <f>SUM(N16:N21)</f>
        <v>0</v>
      </c>
      <c r="O15" s="63">
        <f t="shared" si="3"/>
        <v>250</v>
      </c>
      <c r="P15" s="63">
        <v>0</v>
      </c>
      <c r="Q15" s="63">
        <f t="shared" si="4"/>
        <v>250</v>
      </c>
      <c r="R15" s="63">
        <v>0</v>
      </c>
      <c r="S15" s="63">
        <f t="shared" si="6"/>
        <v>250</v>
      </c>
      <c r="T15" s="202">
        <v>0</v>
      </c>
      <c r="U15" s="202">
        <f t="shared" si="5"/>
        <v>250</v>
      </c>
    </row>
    <row r="16" spans="1:22" ht="12.75" customHeight="1" x14ac:dyDescent="0.2">
      <c r="A16" s="155"/>
      <c r="B16" s="234"/>
      <c r="C16" s="157"/>
      <c r="D16" s="158">
        <v>3269</v>
      </c>
      <c r="E16" s="235">
        <v>5139</v>
      </c>
      <c r="F16" s="161" t="s">
        <v>273</v>
      </c>
      <c r="G16" s="236">
        <v>22</v>
      </c>
      <c r="H16" s="236">
        <v>0</v>
      </c>
      <c r="I16" s="236">
        <f t="shared" si="0"/>
        <v>22</v>
      </c>
      <c r="J16" s="237">
        <v>0</v>
      </c>
      <c r="K16" s="237">
        <f t="shared" si="1"/>
        <v>22</v>
      </c>
      <c r="L16" s="56">
        <v>0</v>
      </c>
      <c r="M16" s="56">
        <f t="shared" si="2"/>
        <v>22</v>
      </c>
      <c r="N16" s="56">
        <v>8</v>
      </c>
      <c r="O16" s="56">
        <f t="shared" si="3"/>
        <v>30</v>
      </c>
      <c r="P16" s="56">
        <v>0</v>
      </c>
      <c r="Q16" s="56">
        <f t="shared" si="4"/>
        <v>30</v>
      </c>
      <c r="R16" s="56">
        <v>0</v>
      </c>
      <c r="S16" s="56">
        <f t="shared" si="6"/>
        <v>30</v>
      </c>
      <c r="T16" s="201">
        <v>0</v>
      </c>
      <c r="U16" s="201">
        <f t="shared" si="5"/>
        <v>30</v>
      </c>
    </row>
    <row r="17" spans="1:22" ht="12.75" customHeight="1" x14ac:dyDescent="0.2">
      <c r="A17" s="155"/>
      <c r="B17" s="234"/>
      <c r="C17" s="157"/>
      <c r="D17" s="158">
        <v>3269</v>
      </c>
      <c r="E17" s="235">
        <v>5164</v>
      </c>
      <c r="F17" s="161" t="s">
        <v>274</v>
      </c>
      <c r="G17" s="236">
        <v>15</v>
      </c>
      <c r="H17" s="236">
        <v>0</v>
      </c>
      <c r="I17" s="236">
        <f t="shared" si="0"/>
        <v>15</v>
      </c>
      <c r="J17" s="237">
        <v>0</v>
      </c>
      <c r="K17" s="237">
        <f t="shared" si="1"/>
        <v>15</v>
      </c>
      <c r="L17" s="56">
        <v>0</v>
      </c>
      <c r="M17" s="56">
        <f t="shared" si="2"/>
        <v>15</v>
      </c>
      <c r="N17" s="56">
        <v>0</v>
      </c>
      <c r="O17" s="56">
        <f t="shared" si="3"/>
        <v>15</v>
      </c>
      <c r="P17" s="56">
        <v>0</v>
      </c>
      <c r="Q17" s="56">
        <f t="shared" si="4"/>
        <v>15</v>
      </c>
      <c r="R17" s="56">
        <v>0</v>
      </c>
      <c r="S17" s="56">
        <f t="shared" si="6"/>
        <v>15</v>
      </c>
      <c r="T17" s="201">
        <v>0</v>
      </c>
      <c r="U17" s="201">
        <f t="shared" si="5"/>
        <v>15</v>
      </c>
    </row>
    <row r="18" spans="1:22" ht="12.75" customHeight="1" x14ac:dyDescent="0.2">
      <c r="A18" s="155"/>
      <c r="B18" s="234"/>
      <c r="C18" s="157"/>
      <c r="D18" s="158">
        <v>3269</v>
      </c>
      <c r="E18" s="235">
        <v>5166</v>
      </c>
      <c r="F18" s="161" t="s">
        <v>275</v>
      </c>
      <c r="G18" s="236">
        <v>2</v>
      </c>
      <c r="H18" s="236">
        <v>0</v>
      </c>
      <c r="I18" s="236">
        <f t="shared" si="0"/>
        <v>2</v>
      </c>
      <c r="J18" s="237">
        <v>0</v>
      </c>
      <c r="K18" s="237">
        <f t="shared" si="1"/>
        <v>2</v>
      </c>
      <c r="L18" s="56">
        <v>0</v>
      </c>
      <c r="M18" s="56">
        <f t="shared" si="2"/>
        <v>2</v>
      </c>
      <c r="N18" s="56">
        <v>0</v>
      </c>
      <c r="O18" s="56">
        <f t="shared" si="3"/>
        <v>2</v>
      </c>
      <c r="P18" s="56">
        <v>0</v>
      </c>
      <c r="Q18" s="56">
        <f t="shared" si="4"/>
        <v>2</v>
      </c>
      <c r="R18" s="56">
        <v>0</v>
      </c>
      <c r="S18" s="56">
        <f t="shared" si="6"/>
        <v>2</v>
      </c>
      <c r="T18" s="201">
        <v>0</v>
      </c>
      <c r="U18" s="201">
        <f t="shared" si="5"/>
        <v>2</v>
      </c>
    </row>
    <row r="19" spans="1:22" ht="12.75" customHeight="1" x14ac:dyDescent="0.2">
      <c r="A19" s="155"/>
      <c r="B19" s="234"/>
      <c r="C19" s="157"/>
      <c r="D19" s="158">
        <v>3269</v>
      </c>
      <c r="E19" s="235">
        <v>5169</v>
      </c>
      <c r="F19" s="161" t="s">
        <v>269</v>
      </c>
      <c r="G19" s="236">
        <v>100</v>
      </c>
      <c r="H19" s="236">
        <v>0</v>
      </c>
      <c r="I19" s="236">
        <f t="shared" si="0"/>
        <v>100</v>
      </c>
      <c r="J19" s="237">
        <v>0</v>
      </c>
      <c r="K19" s="237">
        <f t="shared" si="1"/>
        <v>100</v>
      </c>
      <c r="L19" s="56">
        <v>0</v>
      </c>
      <c r="M19" s="56">
        <f t="shared" si="2"/>
        <v>100</v>
      </c>
      <c r="N19" s="56">
        <v>-8</v>
      </c>
      <c r="O19" s="56">
        <f t="shared" si="3"/>
        <v>92</v>
      </c>
      <c r="P19" s="56">
        <v>0</v>
      </c>
      <c r="Q19" s="56">
        <f t="shared" si="4"/>
        <v>92</v>
      </c>
      <c r="R19" s="56">
        <v>0</v>
      </c>
      <c r="S19" s="56">
        <f t="shared" si="6"/>
        <v>92</v>
      </c>
      <c r="T19" s="201">
        <v>0</v>
      </c>
      <c r="U19" s="201">
        <f t="shared" si="5"/>
        <v>92</v>
      </c>
    </row>
    <row r="20" spans="1:22" ht="12.75" customHeight="1" x14ac:dyDescent="0.2">
      <c r="A20" s="155"/>
      <c r="B20" s="234"/>
      <c r="C20" s="157"/>
      <c r="D20" s="158">
        <v>3269</v>
      </c>
      <c r="E20" s="235">
        <v>5173</v>
      </c>
      <c r="F20" s="161" t="s">
        <v>276</v>
      </c>
      <c r="G20" s="236">
        <v>11</v>
      </c>
      <c r="H20" s="236">
        <v>0</v>
      </c>
      <c r="I20" s="236">
        <f t="shared" si="0"/>
        <v>11</v>
      </c>
      <c r="J20" s="237">
        <v>0</v>
      </c>
      <c r="K20" s="237">
        <f t="shared" si="1"/>
        <v>11</v>
      </c>
      <c r="L20" s="56">
        <v>0</v>
      </c>
      <c r="M20" s="56">
        <f t="shared" si="2"/>
        <v>11</v>
      </c>
      <c r="N20" s="56">
        <v>0</v>
      </c>
      <c r="O20" s="56">
        <f t="shared" si="3"/>
        <v>11</v>
      </c>
      <c r="P20" s="56">
        <v>0</v>
      </c>
      <c r="Q20" s="56">
        <f t="shared" si="4"/>
        <v>11</v>
      </c>
      <c r="R20" s="56">
        <v>0</v>
      </c>
      <c r="S20" s="56">
        <f t="shared" si="6"/>
        <v>11</v>
      </c>
      <c r="T20" s="201">
        <v>0</v>
      </c>
      <c r="U20" s="201">
        <f t="shared" si="5"/>
        <v>11</v>
      </c>
    </row>
    <row r="21" spans="1:22" ht="12.75" customHeight="1" x14ac:dyDescent="0.2">
      <c r="A21" s="155"/>
      <c r="B21" s="234"/>
      <c r="C21" s="157"/>
      <c r="D21" s="158">
        <v>3269</v>
      </c>
      <c r="E21" s="235">
        <v>5175</v>
      </c>
      <c r="F21" s="161" t="s">
        <v>270</v>
      </c>
      <c r="G21" s="236">
        <v>100</v>
      </c>
      <c r="H21" s="236">
        <v>0</v>
      </c>
      <c r="I21" s="236">
        <f t="shared" si="0"/>
        <v>100</v>
      </c>
      <c r="J21" s="237">
        <v>0</v>
      </c>
      <c r="K21" s="237">
        <f t="shared" si="1"/>
        <v>100</v>
      </c>
      <c r="L21" s="56">
        <v>0</v>
      </c>
      <c r="M21" s="56">
        <f t="shared" si="2"/>
        <v>100</v>
      </c>
      <c r="N21" s="56">
        <v>0</v>
      </c>
      <c r="O21" s="56">
        <f t="shared" si="3"/>
        <v>100</v>
      </c>
      <c r="P21" s="56">
        <v>0</v>
      </c>
      <c r="Q21" s="56">
        <f t="shared" si="4"/>
        <v>100</v>
      </c>
      <c r="R21" s="56">
        <v>0</v>
      </c>
      <c r="S21" s="56">
        <f t="shared" si="6"/>
        <v>100</v>
      </c>
      <c r="T21" s="201">
        <v>0</v>
      </c>
      <c r="U21" s="201">
        <f t="shared" si="5"/>
        <v>100</v>
      </c>
    </row>
    <row r="22" spans="1:22" ht="12.75" customHeight="1" x14ac:dyDescent="0.2">
      <c r="A22" s="65" t="s">
        <v>266</v>
      </c>
      <c r="B22" s="238" t="s">
        <v>277</v>
      </c>
      <c r="C22" s="151" t="s">
        <v>74</v>
      </c>
      <c r="D22" s="152" t="s">
        <v>73</v>
      </c>
      <c r="E22" s="153" t="s">
        <v>73</v>
      </c>
      <c r="F22" s="239" t="s">
        <v>278</v>
      </c>
      <c r="G22" s="233">
        <f>+G23</f>
        <v>200</v>
      </c>
      <c r="H22" s="73">
        <f>SUM(H23:H24)</f>
        <v>0</v>
      </c>
      <c r="I22" s="73">
        <f t="shared" si="0"/>
        <v>200</v>
      </c>
      <c r="J22" s="62">
        <v>0</v>
      </c>
      <c r="K22" s="62">
        <f t="shared" si="1"/>
        <v>200</v>
      </c>
      <c r="L22" s="63">
        <v>0</v>
      </c>
      <c r="M22" s="63">
        <f t="shared" si="2"/>
        <v>200</v>
      </c>
      <c r="N22" s="63">
        <v>0</v>
      </c>
      <c r="O22" s="63">
        <f t="shared" si="3"/>
        <v>200</v>
      </c>
      <c r="P22" s="63">
        <v>0</v>
      </c>
      <c r="Q22" s="63">
        <f t="shared" si="4"/>
        <v>200</v>
      </c>
      <c r="R22" s="63">
        <v>0</v>
      </c>
      <c r="S22" s="63">
        <f t="shared" si="6"/>
        <v>200</v>
      </c>
      <c r="T22" s="202">
        <v>0</v>
      </c>
      <c r="U22" s="202">
        <f t="shared" si="5"/>
        <v>200</v>
      </c>
    </row>
    <row r="23" spans="1:22" ht="12.75" customHeight="1" x14ac:dyDescent="0.2">
      <c r="A23" s="155"/>
      <c r="B23" s="234"/>
      <c r="C23" s="157"/>
      <c r="D23" s="158">
        <v>3269</v>
      </c>
      <c r="E23" s="235">
        <v>5169</v>
      </c>
      <c r="F23" s="161" t="s">
        <v>269</v>
      </c>
      <c r="G23" s="236">
        <v>200</v>
      </c>
      <c r="H23" s="240">
        <v>-10</v>
      </c>
      <c r="I23" s="240">
        <f t="shared" si="0"/>
        <v>190</v>
      </c>
      <c r="J23" s="237">
        <v>0</v>
      </c>
      <c r="K23" s="237">
        <f t="shared" si="1"/>
        <v>190</v>
      </c>
      <c r="L23" s="56">
        <v>0</v>
      </c>
      <c r="M23" s="56">
        <f t="shared" si="2"/>
        <v>190</v>
      </c>
      <c r="N23" s="56">
        <v>0</v>
      </c>
      <c r="O23" s="56">
        <f t="shared" si="3"/>
        <v>190</v>
      </c>
      <c r="P23" s="56">
        <v>0</v>
      </c>
      <c r="Q23" s="56">
        <f t="shared" si="4"/>
        <v>190</v>
      </c>
      <c r="R23" s="56">
        <v>0</v>
      </c>
      <c r="S23" s="56">
        <f t="shared" si="6"/>
        <v>190</v>
      </c>
      <c r="T23" s="201">
        <v>0</v>
      </c>
      <c r="U23" s="201">
        <f t="shared" si="5"/>
        <v>190</v>
      </c>
    </row>
    <row r="24" spans="1:22" ht="12.75" customHeight="1" x14ac:dyDescent="0.2">
      <c r="A24" s="155"/>
      <c r="B24" s="234"/>
      <c r="C24" s="157"/>
      <c r="D24" s="158">
        <v>6320</v>
      </c>
      <c r="E24" s="235">
        <v>5163</v>
      </c>
      <c r="F24" s="161" t="s">
        <v>279</v>
      </c>
      <c r="G24" s="241">
        <v>0</v>
      </c>
      <c r="H24" s="240">
        <v>10</v>
      </c>
      <c r="I24" s="240">
        <f t="shared" si="0"/>
        <v>10</v>
      </c>
      <c r="J24" s="237">
        <v>0</v>
      </c>
      <c r="K24" s="237">
        <f t="shared" si="1"/>
        <v>10</v>
      </c>
      <c r="L24" s="56">
        <v>0</v>
      </c>
      <c r="M24" s="56">
        <f t="shared" si="2"/>
        <v>10</v>
      </c>
      <c r="N24" s="56">
        <v>0</v>
      </c>
      <c r="O24" s="56">
        <f t="shared" si="3"/>
        <v>10</v>
      </c>
      <c r="P24" s="56">
        <v>0</v>
      </c>
      <c r="Q24" s="56">
        <f t="shared" si="4"/>
        <v>10</v>
      </c>
      <c r="R24" s="56">
        <v>0</v>
      </c>
      <c r="S24" s="56">
        <f t="shared" si="6"/>
        <v>10</v>
      </c>
      <c r="T24" s="201">
        <v>0</v>
      </c>
      <c r="U24" s="201">
        <f t="shared" si="5"/>
        <v>10</v>
      </c>
    </row>
    <row r="25" spans="1:22" ht="12.75" customHeight="1" x14ac:dyDescent="0.2">
      <c r="A25" s="65" t="s">
        <v>266</v>
      </c>
      <c r="B25" s="238" t="s">
        <v>280</v>
      </c>
      <c r="C25" s="151" t="s">
        <v>74</v>
      </c>
      <c r="D25" s="152" t="s">
        <v>73</v>
      </c>
      <c r="E25" s="153" t="s">
        <v>73</v>
      </c>
      <c r="F25" s="239" t="s">
        <v>281</v>
      </c>
      <c r="G25" s="233">
        <f>SUM(G26:G29)</f>
        <v>80</v>
      </c>
      <c r="H25" s="73">
        <v>0</v>
      </c>
      <c r="I25" s="73">
        <f t="shared" si="0"/>
        <v>80</v>
      </c>
      <c r="J25" s="62">
        <v>0</v>
      </c>
      <c r="K25" s="62">
        <f t="shared" si="1"/>
        <v>80</v>
      </c>
      <c r="L25" s="63">
        <v>0</v>
      </c>
      <c r="M25" s="63">
        <f t="shared" si="2"/>
        <v>80</v>
      </c>
      <c r="N25" s="63">
        <v>0</v>
      </c>
      <c r="O25" s="63">
        <f t="shared" si="3"/>
        <v>80</v>
      </c>
      <c r="P25" s="63">
        <v>0</v>
      </c>
      <c r="Q25" s="63">
        <f t="shared" si="4"/>
        <v>80</v>
      </c>
      <c r="R25" s="63">
        <v>0</v>
      </c>
      <c r="S25" s="63">
        <f t="shared" si="6"/>
        <v>80</v>
      </c>
      <c r="T25" s="202">
        <v>0</v>
      </c>
      <c r="U25" s="202">
        <f t="shared" si="5"/>
        <v>80</v>
      </c>
    </row>
    <row r="26" spans="1:22" ht="12.75" customHeight="1" x14ac:dyDescent="0.2">
      <c r="A26" s="65"/>
      <c r="B26" s="238"/>
      <c r="C26" s="151"/>
      <c r="D26" s="158">
        <v>3269</v>
      </c>
      <c r="E26" s="235">
        <v>5139</v>
      </c>
      <c r="F26" s="161" t="s">
        <v>273</v>
      </c>
      <c r="G26" s="241">
        <v>10</v>
      </c>
      <c r="H26" s="236">
        <v>0</v>
      </c>
      <c r="I26" s="236">
        <f t="shared" si="0"/>
        <v>10</v>
      </c>
      <c r="J26" s="237">
        <v>0</v>
      </c>
      <c r="K26" s="237">
        <f t="shared" si="1"/>
        <v>10</v>
      </c>
      <c r="L26" s="56">
        <v>0</v>
      </c>
      <c r="M26" s="56">
        <f t="shared" si="2"/>
        <v>10</v>
      </c>
      <c r="N26" s="56">
        <v>0</v>
      </c>
      <c r="O26" s="56">
        <f t="shared" si="3"/>
        <v>10</v>
      </c>
      <c r="P26" s="56">
        <v>0</v>
      </c>
      <c r="Q26" s="56">
        <f t="shared" si="4"/>
        <v>10</v>
      </c>
      <c r="R26" s="56">
        <v>0</v>
      </c>
      <c r="S26" s="56">
        <f t="shared" si="6"/>
        <v>10</v>
      </c>
      <c r="T26" s="201">
        <v>0</v>
      </c>
      <c r="U26" s="201">
        <f t="shared" si="5"/>
        <v>10</v>
      </c>
    </row>
    <row r="27" spans="1:22" ht="12.75" customHeight="1" x14ac:dyDescent="0.2">
      <c r="A27" s="65"/>
      <c r="B27" s="238"/>
      <c r="C27" s="151"/>
      <c r="D27" s="158">
        <v>3269</v>
      </c>
      <c r="E27" s="235">
        <v>5164</v>
      </c>
      <c r="F27" s="161" t="s">
        <v>274</v>
      </c>
      <c r="G27" s="241">
        <v>3</v>
      </c>
      <c r="H27" s="236">
        <v>0</v>
      </c>
      <c r="I27" s="236">
        <f t="shared" si="0"/>
        <v>3</v>
      </c>
      <c r="J27" s="237">
        <v>0</v>
      </c>
      <c r="K27" s="237">
        <f t="shared" si="1"/>
        <v>3</v>
      </c>
      <c r="L27" s="56">
        <v>0</v>
      </c>
      <c r="M27" s="56">
        <f t="shared" si="2"/>
        <v>3</v>
      </c>
      <c r="N27" s="56">
        <v>0</v>
      </c>
      <c r="O27" s="56">
        <f t="shared" si="3"/>
        <v>3</v>
      </c>
      <c r="P27" s="56">
        <v>0</v>
      </c>
      <c r="Q27" s="56">
        <f t="shared" si="4"/>
        <v>3</v>
      </c>
      <c r="R27" s="56">
        <v>0</v>
      </c>
      <c r="S27" s="56">
        <f t="shared" si="6"/>
        <v>3</v>
      </c>
      <c r="T27" s="201">
        <v>0</v>
      </c>
      <c r="U27" s="201">
        <f t="shared" si="5"/>
        <v>3</v>
      </c>
    </row>
    <row r="28" spans="1:22" ht="12.75" customHeight="1" x14ac:dyDescent="0.2">
      <c r="A28" s="65"/>
      <c r="B28" s="238"/>
      <c r="C28" s="151"/>
      <c r="D28" s="158">
        <v>3269</v>
      </c>
      <c r="E28" s="235">
        <v>5169</v>
      </c>
      <c r="F28" s="161" t="s">
        <v>269</v>
      </c>
      <c r="G28" s="241">
        <v>17</v>
      </c>
      <c r="H28" s="236">
        <v>0</v>
      </c>
      <c r="I28" s="236">
        <f t="shared" si="0"/>
        <v>17</v>
      </c>
      <c r="J28" s="237">
        <v>0</v>
      </c>
      <c r="K28" s="237">
        <f t="shared" si="1"/>
        <v>17</v>
      </c>
      <c r="L28" s="56">
        <v>0</v>
      </c>
      <c r="M28" s="56">
        <f t="shared" si="2"/>
        <v>17</v>
      </c>
      <c r="N28" s="56">
        <v>0</v>
      </c>
      <c r="O28" s="56">
        <f t="shared" si="3"/>
        <v>17</v>
      </c>
      <c r="P28" s="56">
        <v>0</v>
      </c>
      <c r="Q28" s="56">
        <f t="shared" si="4"/>
        <v>17</v>
      </c>
      <c r="R28" s="56">
        <v>0</v>
      </c>
      <c r="S28" s="56">
        <f t="shared" si="6"/>
        <v>17</v>
      </c>
      <c r="T28" s="201">
        <v>0</v>
      </c>
      <c r="U28" s="201">
        <f t="shared" si="5"/>
        <v>17</v>
      </c>
    </row>
    <row r="29" spans="1:22" ht="12.75" customHeight="1" x14ac:dyDescent="0.2">
      <c r="A29" s="155"/>
      <c r="B29" s="234"/>
      <c r="C29" s="157"/>
      <c r="D29" s="158">
        <v>3269</v>
      </c>
      <c r="E29" s="235">
        <v>5175</v>
      </c>
      <c r="F29" s="161" t="s">
        <v>270</v>
      </c>
      <c r="G29" s="236">
        <v>50</v>
      </c>
      <c r="H29" s="236">
        <v>0</v>
      </c>
      <c r="I29" s="236">
        <f t="shared" si="0"/>
        <v>50</v>
      </c>
      <c r="J29" s="237">
        <v>0</v>
      </c>
      <c r="K29" s="237">
        <f t="shared" si="1"/>
        <v>50</v>
      </c>
      <c r="L29" s="56">
        <v>0</v>
      </c>
      <c r="M29" s="56">
        <f t="shared" si="2"/>
        <v>50</v>
      </c>
      <c r="N29" s="56">
        <v>0</v>
      </c>
      <c r="O29" s="56">
        <f t="shared" si="3"/>
        <v>50</v>
      </c>
      <c r="P29" s="56">
        <v>0</v>
      </c>
      <c r="Q29" s="56">
        <f t="shared" si="4"/>
        <v>50</v>
      </c>
      <c r="R29" s="56">
        <v>0</v>
      </c>
      <c r="S29" s="56">
        <f t="shared" si="6"/>
        <v>50</v>
      </c>
      <c r="T29" s="201">
        <v>0</v>
      </c>
      <c r="U29" s="201">
        <f t="shared" si="5"/>
        <v>50</v>
      </c>
    </row>
    <row r="30" spans="1:22" ht="12.75" customHeight="1" x14ac:dyDescent="0.2">
      <c r="A30" s="65" t="s">
        <v>266</v>
      </c>
      <c r="B30" s="238" t="s">
        <v>282</v>
      </c>
      <c r="C30" s="151" t="s">
        <v>74</v>
      </c>
      <c r="D30" s="152" t="s">
        <v>73</v>
      </c>
      <c r="E30" s="153" t="s">
        <v>73</v>
      </c>
      <c r="F30" s="239" t="s">
        <v>283</v>
      </c>
      <c r="G30" s="233">
        <f>+G31</f>
        <v>50</v>
      </c>
      <c r="H30" s="73">
        <v>0</v>
      </c>
      <c r="I30" s="73">
        <f t="shared" si="0"/>
        <v>50</v>
      </c>
      <c r="J30" s="237">
        <v>0</v>
      </c>
      <c r="K30" s="237">
        <f t="shared" si="1"/>
        <v>50</v>
      </c>
      <c r="L30" s="56">
        <v>0</v>
      </c>
      <c r="M30" s="63">
        <f t="shared" si="2"/>
        <v>50</v>
      </c>
      <c r="N30" s="63">
        <v>0</v>
      </c>
      <c r="O30" s="63">
        <f t="shared" si="3"/>
        <v>50</v>
      </c>
      <c r="P30" s="63">
        <v>0</v>
      </c>
      <c r="Q30" s="63">
        <f t="shared" si="4"/>
        <v>50</v>
      </c>
      <c r="R30" s="63">
        <v>0</v>
      </c>
      <c r="S30" s="63">
        <f t="shared" si="6"/>
        <v>50</v>
      </c>
      <c r="T30" s="202">
        <v>0</v>
      </c>
      <c r="U30" s="202">
        <f t="shared" si="5"/>
        <v>50</v>
      </c>
    </row>
    <row r="31" spans="1:22" ht="12.75" customHeight="1" thickBot="1" x14ac:dyDescent="0.25">
      <c r="A31" s="242"/>
      <c r="B31" s="243"/>
      <c r="C31" s="244"/>
      <c r="D31" s="81">
        <v>3269</v>
      </c>
      <c r="E31" s="245">
        <v>5139</v>
      </c>
      <c r="F31" s="82" t="s">
        <v>273</v>
      </c>
      <c r="G31" s="246">
        <v>50</v>
      </c>
      <c r="H31" s="246">
        <v>0</v>
      </c>
      <c r="I31" s="246">
        <f t="shared" si="0"/>
        <v>50</v>
      </c>
      <c r="J31" s="247">
        <v>0</v>
      </c>
      <c r="K31" s="247">
        <f t="shared" si="1"/>
        <v>50</v>
      </c>
      <c r="L31" s="248">
        <v>0</v>
      </c>
      <c r="M31" s="248">
        <f t="shared" si="2"/>
        <v>50</v>
      </c>
      <c r="N31" s="248">
        <v>0</v>
      </c>
      <c r="O31" s="248">
        <f t="shared" si="3"/>
        <v>50</v>
      </c>
      <c r="P31" s="248">
        <v>0</v>
      </c>
      <c r="Q31" s="248">
        <f t="shared" si="4"/>
        <v>50</v>
      </c>
      <c r="R31" s="248">
        <v>0</v>
      </c>
      <c r="S31" s="248">
        <f t="shared" si="6"/>
        <v>50</v>
      </c>
      <c r="T31" s="249">
        <v>0</v>
      </c>
      <c r="U31" s="249">
        <f t="shared" si="5"/>
        <v>50</v>
      </c>
    </row>
    <row r="32" spans="1:22" ht="12.75" customHeight="1" thickBot="1" x14ac:dyDescent="0.25">
      <c r="A32" s="226" t="s">
        <v>89</v>
      </c>
      <c r="B32" s="303" t="s">
        <v>73</v>
      </c>
      <c r="C32" s="304"/>
      <c r="D32" s="227" t="s">
        <v>73</v>
      </c>
      <c r="E32" s="228" t="s">
        <v>73</v>
      </c>
      <c r="F32" s="229" t="s">
        <v>284</v>
      </c>
      <c r="G32" s="250">
        <f>+G33+G38+G40+G42+G48+G52</f>
        <v>1400</v>
      </c>
      <c r="H32" s="250">
        <f>+H54</f>
        <v>448.43400000000003</v>
      </c>
      <c r="I32" s="230">
        <f t="shared" si="0"/>
        <v>1848.434</v>
      </c>
      <c r="J32" s="52">
        <v>0</v>
      </c>
      <c r="K32" s="52">
        <f t="shared" si="1"/>
        <v>1848.434</v>
      </c>
      <c r="L32" s="53">
        <f>+L56</f>
        <v>100</v>
      </c>
      <c r="M32" s="53">
        <f t="shared" si="2"/>
        <v>1948.434</v>
      </c>
      <c r="N32" s="53">
        <v>0</v>
      </c>
      <c r="O32" s="53">
        <f t="shared" si="3"/>
        <v>1948.434</v>
      </c>
      <c r="P32" s="53">
        <f>+P54</f>
        <v>-120</v>
      </c>
      <c r="Q32" s="53">
        <f t="shared" si="4"/>
        <v>1828.434</v>
      </c>
      <c r="R32" s="53">
        <v>0</v>
      </c>
      <c r="S32" s="53">
        <f t="shared" si="6"/>
        <v>1828.434</v>
      </c>
      <c r="T32" s="231">
        <f>+T58</f>
        <v>20</v>
      </c>
      <c r="U32" s="231">
        <f t="shared" si="5"/>
        <v>1848.434</v>
      </c>
      <c r="V32" s="39" t="s">
        <v>77</v>
      </c>
    </row>
    <row r="33" spans="1:21" s="38" customFormat="1" ht="12.75" customHeight="1" x14ac:dyDescent="0.2">
      <c r="A33" s="57" t="s">
        <v>266</v>
      </c>
      <c r="B33" s="58" t="s">
        <v>285</v>
      </c>
      <c r="C33" s="59" t="s">
        <v>74</v>
      </c>
      <c r="D33" s="60" t="s">
        <v>73</v>
      </c>
      <c r="E33" s="61" t="s">
        <v>73</v>
      </c>
      <c r="F33" s="66" t="s">
        <v>286</v>
      </c>
      <c r="G33" s="233">
        <f>SUM(G34:G37)</f>
        <v>100</v>
      </c>
      <c r="H33" s="233">
        <v>0</v>
      </c>
      <c r="I33" s="233">
        <f t="shared" si="0"/>
        <v>100</v>
      </c>
      <c r="J33" s="54">
        <v>0</v>
      </c>
      <c r="K33" s="54">
        <f t="shared" si="1"/>
        <v>100</v>
      </c>
      <c r="L33" s="51">
        <v>0</v>
      </c>
      <c r="M33" s="51">
        <f t="shared" si="2"/>
        <v>100</v>
      </c>
      <c r="N33" s="51">
        <v>0</v>
      </c>
      <c r="O33" s="51">
        <f t="shared" si="3"/>
        <v>100</v>
      </c>
      <c r="P33" s="51">
        <v>0</v>
      </c>
      <c r="Q33" s="51">
        <f t="shared" si="4"/>
        <v>100</v>
      </c>
      <c r="R33" s="51">
        <v>0</v>
      </c>
      <c r="S33" s="51">
        <f t="shared" si="6"/>
        <v>100</v>
      </c>
      <c r="T33" s="197">
        <v>0</v>
      </c>
      <c r="U33" s="197">
        <f t="shared" si="5"/>
        <v>100</v>
      </c>
    </row>
    <row r="34" spans="1:21" s="38" customFormat="1" ht="12.75" customHeight="1" x14ac:dyDescent="0.2">
      <c r="A34" s="65"/>
      <c r="B34" s="238"/>
      <c r="C34" s="151"/>
      <c r="D34" s="158">
        <v>3299</v>
      </c>
      <c r="E34" s="235">
        <v>5136</v>
      </c>
      <c r="F34" s="161" t="s">
        <v>287</v>
      </c>
      <c r="G34" s="246">
        <v>6</v>
      </c>
      <c r="H34" s="246">
        <v>0</v>
      </c>
      <c r="I34" s="236">
        <f t="shared" si="0"/>
        <v>6</v>
      </c>
      <c r="J34" s="237">
        <v>0</v>
      </c>
      <c r="K34" s="237">
        <f t="shared" si="1"/>
        <v>6</v>
      </c>
      <c r="L34" s="56">
        <v>0</v>
      </c>
      <c r="M34" s="56">
        <f t="shared" si="2"/>
        <v>6</v>
      </c>
      <c r="N34" s="56">
        <v>0</v>
      </c>
      <c r="O34" s="56">
        <f t="shared" si="3"/>
        <v>6</v>
      </c>
      <c r="P34" s="56">
        <v>0</v>
      </c>
      <c r="Q34" s="56">
        <f t="shared" si="4"/>
        <v>6</v>
      </c>
      <c r="R34" s="56">
        <v>0</v>
      </c>
      <c r="S34" s="56">
        <f t="shared" si="6"/>
        <v>6</v>
      </c>
      <c r="T34" s="201">
        <v>0</v>
      </c>
      <c r="U34" s="201">
        <f t="shared" si="5"/>
        <v>6</v>
      </c>
    </row>
    <row r="35" spans="1:21" s="38" customFormat="1" ht="12.75" customHeight="1" x14ac:dyDescent="0.2">
      <c r="A35" s="65"/>
      <c r="B35" s="238"/>
      <c r="C35" s="151"/>
      <c r="D35" s="158">
        <v>3299</v>
      </c>
      <c r="E35" s="235">
        <v>5139</v>
      </c>
      <c r="F35" s="161" t="s">
        <v>273</v>
      </c>
      <c r="G35" s="246">
        <v>44</v>
      </c>
      <c r="H35" s="246">
        <v>0</v>
      </c>
      <c r="I35" s="236">
        <f t="shared" si="0"/>
        <v>44</v>
      </c>
      <c r="J35" s="237">
        <v>0</v>
      </c>
      <c r="K35" s="237">
        <f t="shared" si="1"/>
        <v>44</v>
      </c>
      <c r="L35" s="56">
        <v>0</v>
      </c>
      <c r="M35" s="56">
        <f t="shared" si="2"/>
        <v>44</v>
      </c>
      <c r="N35" s="56">
        <v>0</v>
      </c>
      <c r="O35" s="56">
        <f t="shared" si="3"/>
        <v>44</v>
      </c>
      <c r="P35" s="56">
        <v>0</v>
      </c>
      <c r="Q35" s="56">
        <f t="shared" si="4"/>
        <v>44</v>
      </c>
      <c r="R35" s="56">
        <v>0</v>
      </c>
      <c r="S35" s="56">
        <f t="shared" si="6"/>
        <v>44</v>
      </c>
      <c r="T35" s="201">
        <v>0</v>
      </c>
      <c r="U35" s="201">
        <f t="shared" si="5"/>
        <v>44</v>
      </c>
    </row>
    <row r="36" spans="1:21" s="38" customFormat="1" ht="12.75" customHeight="1" x14ac:dyDescent="0.2">
      <c r="A36" s="65"/>
      <c r="B36" s="238"/>
      <c r="C36" s="151"/>
      <c r="D36" s="158">
        <v>3299</v>
      </c>
      <c r="E36" s="235">
        <v>5169</v>
      </c>
      <c r="F36" s="161" t="s">
        <v>269</v>
      </c>
      <c r="G36" s="246">
        <v>35</v>
      </c>
      <c r="H36" s="246">
        <v>0</v>
      </c>
      <c r="I36" s="236">
        <f t="shared" si="0"/>
        <v>35</v>
      </c>
      <c r="J36" s="237">
        <v>0</v>
      </c>
      <c r="K36" s="237">
        <f t="shared" si="1"/>
        <v>35</v>
      </c>
      <c r="L36" s="56">
        <v>0</v>
      </c>
      <c r="M36" s="56">
        <f t="shared" si="2"/>
        <v>35</v>
      </c>
      <c r="N36" s="56">
        <v>0</v>
      </c>
      <c r="O36" s="56">
        <f t="shared" si="3"/>
        <v>35</v>
      </c>
      <c r="P36" s="56">
        <v>0</v>
      </c>
      <c r="Q36" s="56">
        <f t="shared" si="4"/>
        <v>35</v>
      </c>
      <c r="R36" s="56">
        <v>0</v>
      </c>
      <c r="S36" s="56">
        <f t="shared" si="6"/>
        <v>35</v>
      </c>
      <c r="T36" s="201">
        <v>0</v>
      </c>
      <c r="U36" s="201">
        <f t="shared" si="5"/>
        <v>35</v>
      </c>
    </row>
    <row r="37" spans="1:21" s="38" customFormat="1" ht="12.75" customHeight="1" x14ac:dyDescent="0.2">
      <c r="A37" s="55"/>
      <c r="B37" s="251"/>
      <c r="C37" s="252"/>
      <c r="D37" s="158">
        <v>3299</v>
      </c>
      <c r="E37" s="235">
        <v>5175</v>
      </c>
      <c r="F37" s="161" t="s">
        <v>270</v>
      </c>
      <c r="G37" s="246">
        <v>15</v>
      </c>
      <c r="H37" s="246">
        <v>0</v>
      </c>
      <c r="I37" s="236">
        <f t="shared" si="0"/>
        <v>15</v>
      </c>
      <c r="J37" s="237">
        <v>0</v>
      </c>
      <c r="K37" s="237">
        <f t="shared" si="1"/>
        <v>15</v>
      </c>
      <c r="L37" s="56">
        <v>0</v>
      </c>
      <c r="M37" s="56">
        <f t="shared" si="2"/>
        <v>15</v>
      </c>
      <c r="N37" s="56">
        <v>0</v>
      </c>
      <c r="O37" s="56">
        <f t="shared" si="3"/>
        <v>15</v>
      </c>
      <c r="P37" s="56">
        <v>0</v>
      </c>
      <c r="Q37" s="56">
        <f t="shared" si="4"/>
        <v>15</v>
      </c>
      <c r="R37" s="56">
        <v>0</v>
      </c>
      <c r="S37" s="56">
        <f t="shared" si="6"/>
        <v>15</v>
      </c>
      <c r="T37" s="201">
        <v>0</v>
      </c>
      <c r="U37" s="201">
        <f t="shared" si="5"/>
        <v>15</v>
      </c>
    </row>
    <row r="38" spans="1:21" s="38" customFormat="1" ht="12.75" customHeight="1" x14ac:dyDescent="0.2">
      <c r="A38" s="65" t="s">
        <v>266</v>
      </c>
      <c r="B38" s="238" t="s">
        <v>288</v>
      </c>
      <c r="C38" s="151" t="s">
        <v>74</v>
      </c>
      <c r="D38" s="152" t="s">
        <v>73</v>
      </c>
      <c r="E38" s="153" t="s">
        <v>73</v>
      </c>
      <c r="F38" s="253" t="s">
        <v>289</v>
      </c>
      <c r="G38" s="73">
        <f>+G39</f>
        <v>100</v>
      </c>
      <c r="H38" s="254">
        <v>0</v>
      </c>
      <c r="I38" s="73">
        <f t="shared" si="0"/>
        <v>100</v>
      </c>
      <c r="J38" s="62">
        <v>0</v>
      </c>
      <c r="K38" s="62">
        <f t="shared" si="1"/>
        <v>100</v>
      </c>
      <c r="L38" s="63">
        <v>0</v>
      </c>
      <c r="M38" s="63">
        <f t="shared" si="2"/>
        <v>100</v>
      </c>
      <c r="N38" s="63">
        <v>0</v>
      </c>
      <c r="O38" s="63">
        <f t="shared" si="3"/>
        <v>100</v>
      </c>
      <c r="P38" s="63">
        <v>0</v>
      </c>
      <c r="Q38" s="63">
        <f t="shared" si="4"/>
        <v>100</v>
      </c>
      <c r="R38" s="63">
        <v>0</v>
      </c>
      <c r="S38" s="63">
        <f t="shared" si="6"/>
        <v>100</v>
      </c>
      <c r="T38" s="202">
        <v>0</v>
      </c>
      <c r="U38" s="202">
        <f t="shared" si="5"/>
        <v>100</v>
      </c>
    </row>
    <row r="39" spans="1:21" s="38" customFormat="1" ht="12.75" customHeight="1" x14ac:dyDescent="0.2">
      <c r="A39" s="55"/>
      <c r="B39" s="251"/>
      <c r="C39" s="252"/>
      <c r="D39" s="255">
        <v>3299</v>
      </c>
      <c r="E39" s="235">
        <v>5169</v>
      </c>
      <c r="F39" s="161" t="s">
        <v>269</v>
      </c>
      <c r="G39" s="246">
        <v>100</v>
      </c>
      <c r="H39" s="246">
        <v>0</v>
      </c>
      <c r="I39" s="236">
        <f t="shared" si="0"/>
        <v>100</v>
      </c>
      <c r="J39" s="237">
        <v>0</v>
      </c>
      <c r="K39" s="237">
        <f t="shared" si="1"/>
        <v>100</v>
      </c>
      <c r="L39" s="56">
        <v>0</v>
      </c>
      <c r="M39" s="56">
        <f t="shared" si="2"/>
        <v>100</v>
      </c>
      <c r="N39" s="56">
        <v>0</v>
      </c>
      <c r="O39" s="56">
        <f t="shared" si="3"/>
        <v>100</v>
      </c>
      <c r="P39" s="56">
        <v>0</v>
      </c>
      <c r="Q39" s="56">
        <f t="shared" si="4"/>
        <v>100</v>
      </c>
      <c r="R39" s="56">
        <v>0</v>
      </c>
      <c r="S39" s="56">
        <f t="shared" si="6"/>
        <v>100</v>
      </c>
      <c r="T39" s="201">
        <v>0</v>
      </c>
      <c r="U39" s="201">
        <f t="shared" si="5"/>
        <v>100</v>
      </c>
    </row>
    <row r="40" spans="1:21" s="38" customFormat="1" x14ac:dyDescent="0.2">
      <c r="A40" s="65" t="s">
        <v>266</v>
      </c>
      <c r="B40" s="238" t="s">
        <v>290</v>
      </c>
      <c r="C40" s="151" t="s">
        <v>74</v>
      </c>
      <c r="D40" s="152" t="s">
        <v>73</v>
      </c>
      <c r="E40" s="153" t="s">
        <v>73</v>
      </c>
      <c r="F40" s="253" t="s">
        <v>75</v>
      </c>
      <c r="G40" s="73">
        <f>+G41</f>
        <v>600</v>
      </c>
      <c r="H40" s="254">
        <v>0</v>
      </c>
      <c r="I40" s="73">
        <f t="shared" si="0"/>
        <v>600</v>
      </c>
      <c r="J40" s="62">
        <v>0</v>
      </c>
      <c r="K40" s="62">
        <f t="shared" si="1"/>
        <v>600</v>
      </c>
      <c r="L40" s="63">
        <v>0</v>
      </c>
      <c r="M40" s="63">
        <f t="shared" si="2"/>
        <v>600</v>
      </c>
      <c r="N40" s="63">
        <v>0</v>
      </c>
      <c r="O40" s="63">
        <f t="shared" si="3"/>
        <v>600</v>
      </c>
      <c r="P40" s="63">
        <v>0</v>
      </c>
      <c r="Q40" s="63">
        <f t="shared" si="4"/>
        <v>600</v>
      </c>
      <c r="R40" s="63">
        <v>0</v>
      </c>
      <c r="S40" s="63">
        <f t="shared" si="6"/>
        <v>600</v>
      </c>
      <c r="T40" s="202">
        <v>0</v>
      </c>
      <c r="U40" s="202">
        <f t="shared" si="5"/>
        <v>600</v>
      </c>
    </row>
    <row r="41" spans="1:21" s="38" customFormat="1" x14ac:dyDescent="0.2">
      <c r="A41" s="55"/>
      <c r="B41" s="251"/>
      <c r="C41" s="252"/>
      <c r="D41" s="255">
        <v>3299</v>
      </c>
      <c r="E41" s="235">
        <v>5169</v>
      </c>
      <c r="F41" s="161" t="s">
        <v>269</v>
      </c>
      <c r="G41" s="246">
        <v>600</v>
      </c>
      <c r="H41" s="246">
        <v>0</v>
      </c>
      <c r="I41" s="236">
        <f t="shared" si="0"/>
        <v>600</v>
      </c>
      <c r="J41" s="237">
        <v>0</v>
      </c>
      <c r="K41" s="237">
        <f t="shared" si="1"/>
        <v>600</v>
      </c>
      <c r="L41" s="56">
        <v>0</v>
      </c>
      <c r="M41" s="56">
        <f t="shared" si="2"/>
        <v>600</v>
      </c>
      <c r="N41" s="56">
        <v>0</v>
      </c>
      <c r="O41" s="56">
        <f t="shared" si="3"/>
        <v>600</v>
      </c>
      <c r="P41" s="56">
        <v>0</v>
      </c>
      <c r="Q41" s="56">
        <f t="shared" si="4"/>
        <v>600</v>
      </c>
      <c r="R41" s="56">
        <v>0</v>
      </c>
      <c r="S41" s="56">
        <f t="shared" si="6"/>
        <v>600</v>
      </c>
      <c r="T41" s="201">
        <v>0</v>
      </c>
      <c r="U41" s="201">
        <f t="shared" si="5"/>
        <v>600</v>
      </c>
    </row>
    <row r="42" spans="1:21" s="38" customFormat="1" x14ac:dyDescent="0.2">
      <c r="A42" s="65" t="s">
        <v>266</v>
      </c>
      <c r="B42" s="238" t="s">
        <v>291</v>
      </c>
      <c r="C42" s="151" t="s">
        <v>74</v>
      </c>
      <c r="D42" s="152" t="s">
        <v>73</v>
      </c>
      <c r="E42" s="153" t="s">
        <v>73</v>
      </c>
      <c r="F42" s="253" t="s">
        <v>292</v>
      </c>
      <c r="G42" s="73">
        <f>SUM(G43:G47)</f>
        <v>100</v>
      </c>
      <c r="H42" s="254">
        <v>0</v>
      </c>
      <c r="I42" s="73">
        <f t="shared" si="0"/>
        <v>100</v>
      </c>
      <c r="J42" s="62">
        <v>0</v>
      </c>
      <c r="K42" s="62">
        <f t="shared" si="1"/>
        <v>100</v>
      </c>
      <c r="L42" s="63">
        <v>0</v>
      </c>
      <c r="M42" s="63">
        <f t="shared" si="2"/>
        <v>100</v>
      </c>
      <c r="N42" s="63">
        <v>0</v>
      </c>
      <c r="O42" s="63">
        <f t="shared" si="3"/>
        <v>100</v>
      </c>
      <c r="P42" s="63">
        <v>0</v>
      </c>
      <c r="Q42" s="63">
        <f t="shared" si="4"/>
        <v>100</v>
      </c>
      <c r="R42" s="63">
        <v>0</v>
      </c>
      <c r="S42" s="63">
        <f t="shared" si="6"/>
        <v>100</v>
      </c>
      <c r="T42" s="202">
        <v>0</v>
      </c>
      <c r="U42" s="202">
        <f t="shared" si="5"/>
        <v>100</v>
      </c>
    </row>
    <row r="43" spans="1:21" s="38" customFormat="1" x14ac:dyDescent="0.2">
      <c r="A43" s="65"/>
      <c r="B43" s="238"/>
      <c r="C43" s="151"/>
      <c r="D43" s="158">
        <v>3299</v>
      </c>
      <c r="E43" s="235">
        <v>5021</v>
      </c>
      <c r="F43" s="160" t="s">
        <v>293</v>
      </c>
      <c r="G43" s="236">
        <v>6</v>
      </c>
      <c r="H43" s="246">
        <v>0</v>
      </c>
      <c r="I43" s="236">
        <f t="shared" si="0"/>
        <v>6</v>
      </c>
      <c r="J43" s="237">
        <v>0</v>
      </c>
      <c r="K43" s="237">
        <f t="shared" si="1"/>
        <v>6</v>
      </c>
      <c r="L43" s="56">
        <v>0</v>
      </c>
      <c r="M43" s="56">
        <f t="shared" si="2"/>
        <v>6</v>
      </c>
      <c r="N43" s="56">
        <v>0</v>
      </c>
      <c r="O43" s="56">
        <f t="shared" si="3"/>
        <v>6</v>
      </c>
      <c r="P43" s="56">
        <v>0</v>
      </c>
      <c r="Q43" s="56">
        <f t="shared" si="4"/>
        <v>6</v>
      </c>
      <c r="R43" s="56">
        <v>0</v>
      </c>
      <c r="S43" s="56">
        <f t="shared" si="6"/>
        <v>6</v>
      </c>
      <c r="T43" s="201">
        <v>0</v>
      </c>
      <c r="U43" s="201">
        <f t="shared" si="5"/>
        <v>6</v>
      </c>
    </row>
    <row r="44" spans="1:21" s="38" customFormat="1" x14ac:dyDescent="0.2">
      <c r="A44" s="65"/>
      <c r="B44" s="238"/>
      <c r="C44" s="151"/>
      <c r="D44" s="158">
        <v>3299</v>
      </c>
      <c r="E44" s="235">
        <v>5139</v>
      </c>
      <c r="F44" s="161" t="s">
        <v>273</v>
      </c>
      <c r="G44" s="236">
        <v>4</v>
      </c>
      <c r="H44" s="246">
        <v>0</v>
      </c>
      <c r="I44" s="236">
        <f t="shared" si="0"/>
        <v>4</v>
      </c>
      <c r="J44" s="237">
        <v>0</v>
      </c>
      <c r="K44" s="237">
        <f t="shared" si="1"/>
        <v>4</v>
      </c>
      <c r="L44" s="56">
        <v>0</v>
      </c>
      <c r="M44" s="56">
        <f t="shared" si="2"/>
        <v>4</v>
      </c>
      <c r="N44" s="56">
        <v>0</v>
      </c>
      <c r="O44" s="56">
        <f t="shared" si="3"/>
        <v>4</v>
      </c>
      <c r="P44" s="56">
        <v>0</v>
      </c>
      <c r="Q44" s="56">
        <f t="shared" si="4"/>
        <v>4</v>
      </c>
      <c r="R44" s="56">
        <v>0</v>
      </c>
      <c r="S44" s="56">
        <f t="shared" si="6"/>
        <v>4</v>
      </c>
      <c r="T44" s="201">
        <v>0</v>
      </c>
      <c r="U44" s="201">
        <f t="shared" si="5"/>
        <v>4</v>
      </c>
    </row>
    <row r="45" spans="1:21" s="38" customFormat="1" x14ac:dyDescent="0.2">
      <c r="A45" s="65"/>
      <c r="B45" s="238"/>
      <c r="C45" s="151"/>
      <c r="D45" s="255">
        <v>3299</v>
      </c>
      <c r="E45" s="235">
        <v>5169</v>
      </c>
      <c r="F45" s="161" t="s">
        <v>269</v>
      </c>
      <c r="G45" s="236">
        <v>10</v>
      </c>
      <c r="H45" s="246">
        <v>0</v>
      </c>
      <c r="I45" s="236">
        <f t="shared" si="0"/>
        <v>10</v>
      </c>
      <c r="J45" s="237">
        <v>0</v>
      </c>
      <c r="K45" s="237">
        <f t="shared" si="1"/>
        <v>10</v>
      </c>
      <c r="L45" s="56">
        <v>0</v>
      </c>
      <c r="M45" s="56">
        <f t="shared" si="2"/>
        <v>10</v>
      </c>
      <c r="N45" s="56">
        <v>0</v>
      </c>
      <c r="O45" s="56">
        <f t="shared" si="3"/>
        <v>10</v>
      </c>
      <c r="P45" s="56">
        <v>0</v>
      </c>
      <c r="Q45" s="56">
        <f t="shared" si="4"/>
        <v>10</v>
      </c>
      <c r="R45" s="56">
        <v>0</v>
      </c>
      <c r="S45" s="56">
        <f t="shared" si="6"/>
        <v>10</v>
      </c>
      <c r="T45" s="201">
        <v>0</v>
      </c>
      <c r="U45" s="201">
        <f t="shared" si="5"/>
        <v>10</v>
      </c>
    </row>
    <row r="46" spans="1:21" s="38" customFormat="1" x14ac:dyDescent="0.2">
      <c r="A46" s="65"/>
      <c r="B46" s="256"/>
      <c r="C46" s="257"/>
      <c r="D46" s="70">
        <v>3299</v>
      </c>
      <c r="E46" s="71">
        <v>5175</v>
      </c>
      <c r="F46" s="75" t="s">
        <v>270</v>
      </c>
      <c r="G46" s="246">
        <v>20</v>
      </c>
      <c r="H46" s="246">
        <v>0</v>
      </c>
      <c r="I46" s="236">
        <f t="shared" si="0"/>
        <v>20</v>
      </c>
      <c r="J46" s="237">
        <v>0</v>
      </c>
      <c r="K46" s="237">
        <f t="shared" si="1"/>
        <v>20</v>
      </c>
      <c r="L46" s="56">
        <v>0</v>
      </c>
      <c r="M46" s="56">
        <f t="shared" si="2"/>
        <v>20</v>
      </c>
      <c r="N46" s="56">
        <v>0</v>
      </c>
      <c r="O46" s="56">
        <f t="shared" si="3"/>
        <v>20</v>
      </c>
      <c r="P46" s="56">
        <v>0</v>
      </c>
      <c r="Q46" s="56">
        <f t="shared" si="4"/>
        <v>20</v>
      </c>
      <c r="R46" s="56">
        <v>0</v>
      </c>
      <c r="S46" s="56">
        <f t="shared" si="6"/>
        <v>20</v>
      </c>
      <c r="T46" s="201">
        <v>0</v>
      </c>
      <c r="U46" s="201">
        <f t="shared" si="5"/>
        <v>20</v>
      </c>
    </row>
    <row r="47" spans="1:21" s="38" customFormat="1" x14ac:dyDescent="0.2">
      <c r="A47" s="55"/>
      <c r="B47" s="251"/>
      <c r="C47" s="252"/>
      <c r="D47" s="255">
        <v>3299</v>
      </c>
      <c r="E47" s="235">
        <v>5492</v>
      </c>
      <c r="F47" s="161" t="s">
        <v>294</v>
      </c>
      <c r="G47" s="236">
        <v>60</v>
      </c>
      <c r="H47" s="246">
        <v>0</v>
      </c>
      <c r="I47" s="236">
        <f t="shared" si="0"/>
        <v>60</v>
      </c>
      <c r="J47" s="237">
        <v>0</v>
      </c>
      <c r="K47" s="237">
        <f t="shared" si="1"/>
        <v>60</v>
      </c>
      <c r="L47" s="56">
        <v>0</v>
      </c>
      <c r="M47" s="56">
        <f t="shared" si="2"/>
        <v>60</v>
      </c>
      <c r="N47" s="56">
        <v>0</v>
      </c>
      <c r="O47" s="56">
        <f t="shared" si="3"/>
        <v>60</v>
      </c>
      <c r="P47" s="56">
        <v>0</v>
      </c>
      <c r="Q47" s="56">
        <f t="shared" si="4"/>
        <v>60</v>
      </c>
      <c r="R47" s="56">
        <v>0</v>
      </c>
      <c r="S47" s="56">
        <f t="shared" si="6"/>
        <v>60</v>
      </c>
      <c r="T47" s="201">
        <v>0</v>
      </c>
      <c r="U47" s="201">
        <f t="shared" si="5"/>
        <v>60</v>
      </c>
    </row>
    <row r="48" spans="1:21" s="38" customFormat="1" ht="12.75" customHeight="1" x14ac:dyDescent="0.2">
      <c r="A48" s="65" t="s">
        <v>266</v>
      </c>
      <c r="B48" s="238" t="s">
        <v>295</v>
      </c>
      <c r="C48" s="151" t="s">
        <v>74</v>
      </c>
      <c r="D48" s="152" t="s">
        <v>73</v>
      </c>
      <c r="E48" s="153" t="s">
        <v>73</v>
      </c>
      <c r="F48" s="253" t="s">
        <v>296</v>
      </c>
      <c r="G48" s="73">
        <f>SUM(G49:G49)</f>
        <v>100</v>
      </c>
      <c r="H48" s="254">
        <v>0</v>
      </c>
      <c r="I48" s="73">
        <f t="shared" si="0"/>
        <v>100</v>
      </c>
      <c r="J48" s="62">
        <v>0</v>
      </c>
      <c r="K48" s="62">
        <f t="shared" si="1"/>
        <v>100</v>
      </c>
      <c r="L48" s="63">
        <v>0</v>
      </c>
      <c r="M48" s="63">
        <f t="shared" si="2"/>
        <v>100</v>
      </c>
      <c r="N48" s="63">
        <f>SUM(N49:N51)</f>
        <v>0</v>
      </c>
      <c r="O48" s="63">
        <f t="shared" si="3"/>
        <v>100</v>
      </c>
      <c r="P48" s="63">
        <f>SUM(P49:P51)</f>
        <v>0</v>
      </c>
      <c r="Q48" s="63">
        <f t="shared" si="4"/>
        <v>100</v>
      </c>
      <c r="R48" s="63">
        <v>0</v>
      </c>
      <c r="S48" s="63">
        <f t="shared" si="6"/>
        <v>100</v>
      </c>
      <c r="T48" s="202">
        <v>0</v>
      </c>
      <c r="U48" s="202">
        <f t="shared" si="5"/>
        <v>100</v>
      </c>
    </row>
    <row r="49" spans="1:22" ht="12.75" customHeight="1" x14ac:dyDescent="0.2">
      <c r="A49" s="55"/>
      <c r="B49" s="251"/>
      <c r="C49" s="252"/>
      <c r="D49" s="255">
        <v>3299</v>
      </c>
      <c r="E49" s="258">
        <v>5169</v>
      </c>
      <c r="F49" s="161" t="s">
        <v>269</v>
      </c>
      <c r="G49" s="236">
        <v>100</v>
      </c>
      <c r="H49" s="246">
        <v>0</v>
      </c>
      <c r="I49" s="236">
        <f t="shared" si="0"/>
        <v>100</v>
      </c>
      <c r="J49" s="237">
        <v>0</v>
      </c>
      <c r="K49" s="237">
        <f t="shared" si="1"/>
        <v>100</v>
      </c>
      <c r="L49" s="56">
        <v>0</v>
      </c>
      <c r="M49" s="56">
        <f t="shared" si="2"/>
        <v>100</v>
      </c>
      <c r="N49" s="56">
        <v>-10.43</v>
      </c>
      <c r="O49" s="56">
        <f t="shared" si="3"/>
        <v>89.57</v>
      </c>
      <c r="P49" s="56">
        <v>0</v>
      </c>
      <c r="Q49" s="56">
        <f t="shared" si="4"/>
        <v>89.57</v>
      </c>
      <c r="R49" s="56">
        <v>0</v>
      </c>
      <c r="S49" s="56">
        <f t="shared" si="6"/>
        <v>89.57</v>
      </c>
      <c r="T49" s="201">
        <v>0</v>
      </c>
      <c r="U49" s="201">
        <f t="shared" si="5"/>
        <v>89.57</v>
      </c>
    </row>
    <row r="50" spans="1:22" ht="12.75" customHeight="1" x14ac:dyDescent="0.2">
      <c r="A50" s="55"/>
      <c r="B50" s="251"/>
      <c r="C50" s="252"/>
      <c r="D50" s="255">
        <v>3299</v>
      </c>
      <c r="E50" s="258">
        <v>5194</v>
      </c>
      <c r="F50" s="161" t="s">
        <v>297</v>
      </c>
      <c r="G50" s="236">
        <v>0</v>
      </c>
      <c r="H50" s="246"/>
      <c r="I50" s="236"/>
      <c r="J50" s="237"/>
      <c r="K50" s="237"/>
      <c r="L50" s="56"/>
      <c r="M50" s="56">
        <v>0</v>
      </c>
      <c r="N50" s="56">
        <v>0</v>
      </c>
      <c r="O50" s="56">
        <v>0</v>
      </c>
      <c r="P50" s="56">
        <v>10.43</v>
      </c>
      <c r="Q50" s="56">
        <f t="shared" si="4"/>
        <v>10.43</v>
      </c>
      <c r="R50" s="56">
        <v>0</v>
      </c>
      <c r="S50" s="56">
        <f t="shared" si="6"/>
        <v>10.43</v>
      </c>
      <c r="T50" s="201">
        <v>0</v>
      </c>
      <c r="U50" s="201">
        <f t="shared" si="5"/>
        <v>10.43</v>
      </c>
    </row>
    <row r="51" spans="1:22" ht="12.75" customHeight="1" x14ac:dyDescent="0.2">
      <c r="A51" s="55"/>
      <c r="B51" s="251"/>
      <c r="C51" s="252"/>
      <c r="D51" s="255">
        <v>3299</v>
      </c>
      <c r="E51" s="258">
        <v>5494</v>
      </c>
      <c r="F51" s="161" t="s">
        <v>298</v>
      </c>
      <c r="G51" s="236">
        <v>0</v>
      </c>
      <c r="H51" s="246"/>
      <c r="I51" s="236"/>
      <c r="J51" s="237"/>
      <c r="K51" s="237"/>
      <c r="L51" s="56"/>
      <c r="M51" s="56">
        <v>0</v>
      </c>
      <c r="N51" s="56">
        <v>10.43</v>
      </c>
      <c r="O51" s="56">
        <f t="shared" si="3"/>
        <v>10.43</v>
      </c>
      <c r="P51" s="56">
        <v>-10.43</v>
      </c>
      <c r="Q51" s="56">
        <f t="shared" si="4"/>
        <v>0</v>
      </c>
      <c r="R51" s="56">
        <v>0</v>
      </c>
      <c r="S51" s="56">
        <f t="shared" si="6"/>
        <v>0</v>
      </c>
      <c r="T51" s="201">
        <v>0</v>
      </c>
      <c r="U51" s="201">
        <f t="shared" si="5"/>
        <v>0</v>
      </c>
    </row>
    <row r="52" spans="1:22" ht="12.75" customHeight="1" x14ac:dyDescent="0.2">
      <c r="A52" s="65" t="s">
        <v>266</v>
      </c>
      <c r="B52" s="238" t="s">
        <v>299</v>
      </c>
      <c r="C52" s="151" t="s">
        <v>74</v>
      </c>
      <c r="D52" s="152" t="s">
        <v>73</v>
      </c>
      <c r="E52" s="153" t="s">
        <v>73</v>
      </c>
      <c r="F52" s="253" t="s">
        <v>300</v>
      </c>
      <c r="G52" s="73">
        <f>+G53</f>
        <v>400</v>
      </c>
      <c r="H52" s="254">
        <v>0</v>
      </c>
      <c r="I52" s="73">
        <f t="shared" si="0"/>
        <v>400</v>
      </c>
      <c r="J52" s="62">
        <v>0</v>
      </c>
      <c r="K52" s="62">
        <f t="shared" si="1"/>
        <v>400</v>
      </c>
      <c r="L52" s="63">
        <v>0</v>
      </c>
      <c r="M52" s="63">
        <f t="shared" si="2"/>
        <v>400</v>
      </c>
      <c r="N52" s="63">
        <v>0</v>
      </c>
      <c r="O52" s="63">
        <f t="shared" si="3"/>
        <v>400</v>
      </c>
      <c r="P52" s="63">
        <v>0</v>
      </c>
      <c r="Q52" s="63">
        <f t="shared" si="4"/>
        <v>400</v>
      </c>
      <c r="R52" s="63">
        <v>0</v>
      </c>
      <c r="S52" s="63">
        <f t="shared" si="6"/>
        <v>400</v>
      </c>
      <c r="T52" s="202">
        <v>0</v>
      </c>
      <c r="U52" s="202">
        <f t="shared" si="5"/>
        <v>400</v>
      </c>
    </row>
    <row r="53" spans="1:22" ht="12.75" customHeight="1" x14ac:dyDescent="0.2">
      <c r="A53" s="259"/>
      <c r="B53" s="256"/>
      <c r="C53" s="257"/>
      <c r="D53" s="260">
        <v>3299</v>
      </c>
      <c r="E53" s="258">
        <v>5169</v>
      </c>
      <c r="F53" s="261" t="s">
        <v>269</v>
      </c>
      <c r="G53" s="246">
        <v>400</v>
      </c>
      <c r="H53" s="246">
        <v>0</v>
      </c>
      <c r="I53" s="246">
        <f t="shared" si="0"/>
        <v>400</v>
      </c>
      <c r="J53" s="237">
        <v>0</v>
      </c>
      <c r="K53" s="237">
        <f t="shared" si="1"/>
        <v>400</v>
      </c>
      <c r="L53" s="56">
        <v>0</v>
      </c>
      <c r="M53" s="56">
        <f t="shared" si="2"/>
        <v>400</v>
      </c>
      <c r="N53" s="56">
        <v>0</v>
      </c>
      <c r="O53" s="56">
        <f t="shared" si="3"/>
        <v>400</v>
      </c>
      <c r="P53" s="56">
        <v>0</v>
      </c>
      <c r="Q53" s="56">
        <f t="shared" si="4"/>
        <v>400</v>
      </c>
      <c r="R53" s="56">
        <v>0</v>
      </c>
      <c r="S53" s="56">
        <f t="shared" si="6"/>
        <v>400</v>
      </c>
      <c r="T53" s="201">
        <v>0</v>
      </c>
      <c r="U53" s="201">
        <f t="shared" si="5"/>
        <v>400</v>
      </c>
    </row>
    <row r="54" spans="1:22" ht="12.75" customHeight="1" x14ac:dyDescent="0.2">
      <c r="A54" s="65" t="s">
        <v>301</v>
      </c>
      <c r="B54" s="238" t="s">
        <v>302</v>
      </c>
      <c r="C54" s="151" t="s">
        <v>74</v>
      </c>
      <c r="D54" s="152" t="s">
        <v>73</v>
      </c>
      <c r="E54" s="153" t="s">
        <v>73</v>
      </c>
      <c r="F54" s="253" t="s">
        <v>303</v>
      </c>
      <c r="G54" s="73">
        <v>0</v>
      </c>
      <c r="H54" s="73">
        <f>+H55</f>
        <v>448.43400000000003</v>
      </c>
      <c r="I54" s="73">
        <f t="shared" si="0"/>
        <v>448.43400000000003</v>
      </c>
      <c r="J54" s="62">
        <v>0</v>
      </c>
      <c r="K54" s="62">
        <f t="shared" si="1"/>
        <v>448.43400000000003</v>
      </c>
      <c r="L54" s="63">
        <v>0</v>
      </c>
      <c r="M54" s="63">
        <f t="shared" si="2"/>
        <v>448.43400000000003</v>
      </c>
      <c r="N54" s="63">
        <v>0</v>
      </c>
      <c r="O54" s="63">
        <f t="shared" si="3"/>
        <v>448.43400000000003</v>
      </c>
      <c r="P54" s="62">
        <f>+P55</f>
        <v>-120</v>
      </c>
      <c r="Q54" s="62">
        <f t="shared" si="4"/>
        <v>328.43400000000003</v>
      </c>
      <c r="R54" s="63">
        <v>0</v>
      </c>
      <c r="S54" s="63">
        <f t="shared" si="6"/>
        <v>328.43400000000003</v>
      </c>
      <c r="T54" s="202">
        <v>0</v>
      </c>
      <c r="U54" s="202">
        <f t="shared" si="5"/>
        <v>328.43400000000003</v>
      </c>
    </row>
    <row r="55" spans="1:22" ht="12.75" customHeight="1" x14ac:dyDescent="0.2">
      <c r="A55" s="259"/>
      <c r="B55" s="256"/>
      <c r="C55" s="257"/>
      <c r="D55" s="260">
        <v>3299</v>
      </c>
      <c r="E55" s="258">
        <v>5169</v>
      </c>
      <c r="F55" s="261" t="s">
        <v>269</v>
      </c>
      <c r="G55" s="246">
        <v>0</v>
      </c>
      <c r="H55" s="246">
        <v>448.43400000000003</v>
      </c>
      <c r="I55" s="246">
        <f t="shared" si="0"/>
        <v>448.43400000000003</v>
      </c>
      <c r="J55" s="247">
        <v>0</v>
      </c>
      <c r="K55" s="247">
        <f t="shared" si="1"/>
        <v>448.43400000000003</v>
      </c>
      <c r="L55" s="248">
        <v>0</v>
      </c>
      <c r="M55" s="248">
        <f t="shared" si="2"/>
        <v>448.43400000000003</v>
      </c>
      <c r="N55" s="56">
        <v>0</v>
      </c>
      <c r="O55" s="56">
        <f t="shared" si="3"/>
        <v>448.43400000000003</v>
      </c>
      <c r="P55" s="247">
        <v>-120</v>
      </c>
      <c r="Q55" s="247">
        <f t="shared" si="4"/>
        <v>328.43400000000003</v>
      </c>
      <c r="R55" s="56">
        <v>0</v>
      </c>
      <c r="S55" s="56">
        <f t="shared" si="6"/>
        <v>328.43400000000003</v>
      </c>
      <c r="T55" s="201">
        <v>0</v>
      </c>
      <c r="U55" s="201">
        <f t="shared" si="5"/>
        <v>328.43400000000003</v>
      </c>
    </row>
    <row r="56" spans="1:22" ht="12.75" customHeight="1" x14ac:dyDescent="0.2">
      <c r="A56" s="65" t="s">
        <v>266</v>
      </c>
      <c r="B56" s="238" t="s">
        <v>304</v>
      </c>
      <c r="C56" s="151" t="s">
        <v>74</v>
      </c>
      <c r="D56" s="152" t="s">
        <v>73</v>
      </c>
      <c r="E56" s="153" t="s">
        <v>73</v>
      </c>
      <c r="F56" s="253" t="s">
        <v>305</v>
      </c>
      <c r="G56" s="73">
        <v>0</v>
      </c>
      <c r="H56" s="236"/>
      <c r="I56" s="236"/>
      <c r="J56" s="237"/>
      <c r="K56" s="237">
        <v>0</v>
      </c>
      <c r="L56" s="62">
        <f>+L57</f>
        <v>100</v>
      </c>
      <c r="M56" s="62">
        <f t="shared" si="2"/>
        <v>100</v>
      </c>
      <c r="N56" s="63">
        <v>0</v>
      </c>
      <c r="O56" s="63">
        <f t="shared" si="3"/>
        <v>100</v>
      </c>
      <c r="P56" s="63">
        <v>0</v>
      </c>
      <c r="Q56" s="63">
        <f t="shared" si="4"/>
        <v>100</v>
      </c>
      <c r="R56" s="63">
        <v>0</v>
      </c>
      <c r="S56" s="63">
        <f t="shared" si="6"/>
        <v>100</v>
      </c>
      <c r="T56" s="202">
        <v>0</v>
      </c>
      <c r="U56" s="202">
        <f t="shared" si="5"/>
        <v>100</v>
      </c>
    </row>
    <row r="57" spans="1:22" ht="12.75" customHeight="1" x14ac:dyDescent="0.2">
      <c r="A57" s="67"/>
      <c r="B57" s="68"/>
      <c r="C57" s="69"/>
      <c r="D57" s="70">
        <v>3299</v>
      </c>
      <c r="E57" s="71">
        <v>5169</v>
      </c>
      <c r="F57" s="72" t="s">
        <v>269</v>
      </c>
      <c r="G57" s="262">
        <v>0</v>
      </c>
      <c r="H57" s="262"/>
      <c r="I57" s="262"/>
      <c r="J57" s="263"/>
      <c r="K57" s="263">
        <v>0</v>
      </c>
      <c r="L57" s="263">
        <v>100</v>
      </c>
      <c r="M57" s="263">
        <f t="shared" si="2"/>
        <v>100</v>
      </c>
      <c r="N57" s="248">
        <v>0</v>
      </c>
      <c r="O57" s="248">
        <f t="shared" si="3"/>
        <v>100</v>
      </c>
      <c r="P57" s="248">
        <v>0</v>
      </c>
      <c r="Q57" s="248">
        <f t="shared" si="4"/>
        <v>100</v>
      </c>
      <c r="R57" s="248">
        <v>0</v>
      </c>
      <c r="S57" s="248">
        <f t="shared" si="6"/>
        <v>100</v>
      </c>
      <c r="T57" s="201">
        <v>0</v>
      </c>
      <c r="U57" s="201">
        <f t="shared" si="5"/>
        <v>100</v>
      </c>
    </row>
    <row r="58" spans="1:22" ht="12.75" customHeight="1" x14ac:dyDescent="0.2">
      <c r="A58" s="65" t="s">
        <v>266</v>
      </c>
      <c r="B58" s="238" t="s">
        <v>306</v>
      </c>
      <c r="C58" s="151" t="s">
        <v>74</v>
      </c>
      <c r="D58" s="152" t="s">
        <v>73</v>
      </c>
      <c r="E58" s="153" t="s">
        <v>73</v>
      </c>
      <c r="F58" s="253" t="s">
        <v>307</v>
      </c>
      <c r="G58" s="73">
        <v>0</v>
      </c>
      <c r="H58" s="73"/>
      <c r="I58" s="73"/>
      <c r="J58" s="62"/>
      <c r="K58" s="62"/>
      <c r="L58" s="62"/>
      <c r="M58" s="62"/>
      <c r="N58" s="63"/>
      <c r="O58" s="63"/>
      <c r="P58" s="63"/>
      <c r="Q58" s="63"/>
      <c r="R58" s="63"/>
      <c r="S58" s="63">
        <v>0</v>
      </c>
      <c r="T58" s="202">
        <f>+T59</f>
        <v>20</v>
      </c>
      <c r="U58" s="202">
        <f t="shared" si="5"/>
        <v>20</v>
      </c>
      <c r="V58" s="39" t="s">
        <v>77</v>
      </c>
    </row>
    <row r="59" spans="1:22" ht="12.75" customHeight="1" thickBot="1" x14ac:dyDescent="0.25">
      <c r="A59" s="67"/>
      <c r="B59" s="68"/>
      <c r="C59" s="69"/>
      <c r="D59" s="70">
        <v>3299</v>
      </c>
      <c r="E59" s="71">
        <v>5169</v>
      </c>
      <c r="F59" s="72" t="s">
        <v>269</v>
      </c>
      <c r="G59" s="273">
        <v>0</v>
      </c>
      <c r="H59" s="273"/>
      <c r="I59" s="273"/>
      <c r="J59" s="274"/>
      <c r="K59" s="274"/>
      <c r="L59" s="274"/>
      <c r="M59" s="274"/>
      <c r="N59" s="83"/>
      <c r="O59" s="83"/>
      <c r="P59" s="83"/>
      <c r="Q59" s="83"/>
      <c r="R59" s="83"/>
      <c r="S59" s="83">
        <v>0</v>
      </c>
      <c r="T59" s="249">
        <v>20</v>
      </c>
      <c r="U59" s="249">
        <f t="shared" si="5"/>
        <v>20</v>
      </c>
    </row>
    <row r="60" spans="1:22" s="44" customFormat="1" ht="25.5" customHeight="1" thickBot="1" x14ac:dyDescent="0.25">
      <c r="A60" s="76" t="s">
        <v>89</v>
      </c>
      <c r="B60" s="305" t="s">
        <v>73</v>
      </c>
      <c r="C60" s="306"/>
      <c r="D60" s="77" t="s">
        <v>73</v>
      </c>
      <c r="E60" s="78" t="s">
        <v>73</v>
      </c>
      <c r="F60" s="264" t="s">
        <v>308</v>
      </c>
      <c r="G60" s="265">
        <f>+G61+G65+G68+G70+G75</f>
        <v>1670</v>
      </c>
      <c r="H60" s="265">
        <v>0</v>
      </c>
      <c r="I60" s="265">
        <f t="shared" si="0"/>
        <v>1670</v>
      </c>
      <c r="J60" s="266">
        <f>+J75</f>
        <v>0</v>
      </c>
      <c r="K60" s="266">
        <f t="shared" si="1"/>
        <v>1670</v>
      </c>
      <c r="L60" s="267">
        <v>0</v>
      </c>
      <c r="M60" s="267">
        <f t="shared" si="2"/>
        <v>1670</v>
      </c>
      <c r="N60" s="267">
        <v>0</v>
      </c>
      <c r="O60" s="267">
        <f t="shared" si="3"/>
        <v>1670</v>
      </c>
      <c r="P60" s="267">
        <v>0</v>
      </c>
      <c r="Q60" s="267">
        <f t="shared" si="4"/>
        <v>1670</v>
      </c>
      <c r="R60" s="267">
        <v>0</v>
      </c>
      <c r="S60" s="267">
        <f t="shared" si="6"/>
        <v>1670</v>
      </c>
      <c r="T60" s="231">
        <v>0</v>
      </c>
      <c r="U60" s="231">
        <f t="shared" si="5"/>
        <v>1670</v>
      </c>
      <c r="V60" s="268"/>
    </row>
    <row r="61" spans="1:22" s="44" customFormat="1" ht="22.5" customHeight="1" x14ac:dyDescent="0.2">
      <c r="A61" s="57" t="s">
        <v>89</v>
      </c>
      <c r="B61" s="58" t="s">
        <v>309</v>
      </c>
      <c r="C61" s="59" t="s">
        <v>74</v>
      </c>
      <c r="D61" s="60" t="s">
        <v>73</v>
      </c>
      <c r="E61" s="61" t="s">
        <v>73</v>
      </c>
      <c r="F61" s="66" t="s">
        <v>310</v>
      </c>
      <c r="G61" s="233">
        <f>SUM(G62:G64)</f>
        <v>70</v>
      </c>
      <c r="H61" s="233">
        <v>0</v>
      </c>
      <c r="I61" s="233">
        <f t="shared" si="0"/>
        <v>70</v>
      </c>
      <c r="J61" s="54">
        <v>0</v>
      </c>
      <c r="K61" s="54">
        <f t="shared" si="1"/>
        <v>70</v>
      </c>
      <c r="L61" s="51">
        <f>SUM(L62:L64)</f>
        <v>0</v>
      </c>
      <c r="M61" s="51">
        <f t="shared" si="2"/>
        <v>70</v>
      </c>
      <c r="N61" s="51">
        <v>0</v>
      </c>
      <c r="O61" s="51">
        <f t="shared" si="3"/>
        <v>70</v>
      </c>
      <c r="P61" s="51">
        <v>0</v>
      </c>
      <c r="Q61" s="51">
        <f t="shared" si="4"/>
        <v>70</v>
      </c>
      <c r="R61" s="51">
        <v>0</v>
      </c>
      <c r="S61" s="51">
        <f t="shared" si="6"/>
        <v>70</v>
      </c>
      <c r="T61" s="197">
        <v>0</v>
      </c>
      <c r="U61" s="197">
        <f t="shared" si="5"/>
        <v>70</v>
      </c>
      <c r="V61" s="45"/>
    </row>
    <row r="62" spans="1:22" s="44" customFormat="1" x14ac:dyDescent="0.2">
      <c r="A62" s="65"/>
      <c r="B62" s="269"/>
      <c r="C62" s="269"/>
      <c r="D62" s="255">
        <v>3299</v>
      </c>
      <c r="E62" s="235">
        <v>5169</v>
      </c>
      <c r="F62" s="161" t="s">
        <v>269</v>
      </c>
      <c r="G62" s="236">
        <v>60.5</v>
      </c>
      <c r="H62" s="236">
        <v>0</v>
      </c>
      <c r="I62" s="236">
        <f t="shared" si="0"/>
        <v>60.5</v>
      </c>
      <c r="J62" s="237">
        <v>0</v>
      </c>
      <c r="K62" s="237">
        <f t="shared" si="1"/>
        <v>60.5</v>
      </c>
      <c r="L62" s="56">
        <v>0</v>
      </c>
      <c r="M62" s="56">
        <f t="shared" si="2"/>
        <v>60.5</v>
      </c>
      <c r="N62" s="56">
        <v>0</v>
      </c>
      <c r="O62" s="56">
        <f t="shared" si="3"/>
        <v>60.5</v>
      </c>
      <c r="P62" s="56">
        <v>0</v>
      </c>
      <c r="Q62" s="56">
        <f t="shared" si="4"/>
        <v>60.5</v>
      </c>
      <c r="R62" s="56">
        <v>0</v>
      </c>
      <c r="S62" s="56">
        <f t="shared" si="6"/>
        <v>60.5</v>
      </c>
      <c r="T62" s="201">
        <v>0</v>
      </c>
      <c r="U62" s="201">
        <f t="shared" si="5"/>
        <v>60.5</v>
      </c>
      <c r="V62" s="45"/>
    </row>
    <row r="63" spans="1:22" s="44" customFormat="1" x14ac:dyDescent="0.2">
      <c r="A63" s="65"/>
      <c r="B63" s="269"/>
      <c r="C63" s="269"/>
      <c r="D63" s="255">
        <v>6310</v>
      </c>
      <c r="E63" s="235">
        <v>5163</v>
      </c>
      <c r="F63" s="161" t="s">
        <v>279</v>
      </c>
      <c r="G63" s="236">
        <v>3.5</v>
      </c>
      <c r="H63" s="236">
        <v>0</v>
      </c>
      <c r="I63" s="236">
        <f t="shared" si="0"/>
        <v>3.5</v>
      </c>
      <c r="J63" s="237">
        <v>0</v>
      </c>
      <c r="K63" s="237">
        <f t="shared" si="1"/>
        <v>3.5</v>
      </c>
      <c r="L63" s="56">
        <v>0</v>
      </c>
      <c r="M63" s="56">
        <f t="shared" si="2"/>
        <v>3.5</v>
      </c>
      <c r="N63" s="56">
        <v>0</v>
      </c>
      <c r="O63" s="56">
        <f t="shared" si="3"/>
        <v>3.5</v>
      </c>
      <c r="P63" s="56">
        <v>0</v>
      </c>
      <c r="Q63" s="56">
        <f t="shared" si="4"/>
        <v>3.5</v>
      </c>
      <c r="R63" s="56">
        <v>0</v>
      </c>
      <c r="S63" s="56">
        <f t="shared" si="6"/>
        <v>3.5</v>
      </c>
      <c r="T63" s="201">
        <v>0</v>
      </c>
      <c r="U63" s="201">
        <f t="shared" si="5"/>
        <v>3.5</v>
      </c>
      <c r="V63" s="45"/>
    </row>
    <row r="64" spans="1:22" s="44" customFormat="1" x14ac:dyDescent="0.2">
      <c r="A64" s="65"/>
      <c r="B64" s="269"/>
      <c r="C64" s="269"/>
      <c r="D64" s="255">
        <v>6320</v>
      </c>
      <c r="E64" s="235">
        <v>5163</v>
      </c>
      <c r="F64" s="161" t="s">
        <v>279</v>
      </c>
      <c r="G64" s="236">
        <v>6</v>
      </c>
      <c r="H64" s="236">
        <v>0</v>
      </c>
      <c r="I64" s="236">
        <f t="shared" si="0"/>
        <v>6</v>
      </c>
      <c r="J64" s="237">
        <v>0</v>
      </c>
      <c r="K64" s="237">
        <f t="shared" si="1"/>
        <v>6</v>
      </c>
      <c r="L64" s="56">
        <v>0</v>
      </c>
      <c r="M64" s="56">
        <f t="shared" si="2"/>
        <v>6</v>
      </c>
      <c r="N64" s="56">
        <v>0</v>
      </c>
      <c r="O64" s="56">
        <f t="shared" si="3"/>
        <v>6</v>
      </c>
      <c r="P64" s="56">
        <v>0</v>
      </c>
      <c r="Q64" s="56">
        <f t="shared" si="4"/>
        <v>6</v>
      </c>
      <c r="R64" s="56">
        <v>0</v>
      </c>
      <c r="S64" s="56">
        <f t="shared" si="6"/>
        <v>6</v>
      </c>
      <c r="T64" s="201">
        <v>0</v>
      </c>
      <c r="U64" s="201">
        <f t="shared" si="5"/>
        <v>6</v>
      </c>
      <c r="V64" s="45"/>
    </row>
    <row r="65" spans="1:22" s="44" customFormat="1" x14ac:dyDescent="0.2">
      <c r="A65" s="65" t="s">
        <v>89</v>
      </c>
      <c r="B65" s="238" t="s">
        <v>311</v>
      </c>
      <c r="C65" s="151" t="s">
        <v>74</v>
      </c>
      <c r="D65" s="152" t="s">
        <v>73</v>
      </c>
      <c r="E65" s="153" t="s">
        <v>73</v>
      </c>
      <c r="F65" s="239" t="s">
        <v>312</v>
      </c>
      <c r="G65" s="73">
        <f>+G66</f>
        <v>500</v>
      </c>
      <c r="H65" s="73">
        <v>0</v>
      </c>
      <c r="I65" s="73">
        <f t="shared" si="0"/>
        <v>500</v>
      </c>
      <c r="J65" s="62">
        <v>0</v>
      </c>
      <c r="K65" s="62">
        <f t="shared" si="1"/>
        <v>500</v>
      </c>
      <c r="L65" s="63">
        <v>0</v>
      </c>
      <c r="M65" s="63">
        <f t="shared" si="2"/>
        <v>500</v>
      </c>
      <c r="N65" s="63">
        <v>0</v>
      </c>
      <c r="O65" s="63">
        <f t="shared" si="3"/>
        <v>500</v>
      </c>
      <c r="P65" s="63">
        <v>0</v>
      </c>
      <c r="Q65" s="63">
        <f t="shared" si="4"/>
        <v>500</v>
      </c>
      <c r="R65" s="63">
        <f>SUM(R66:R67)</f>
        <v>0</v>
      </c>
      <c r="S65" s="63">
        <f t="shared" si="6"/>
        <v>500</v>
      </c>
      <c r="T65" s="202">
        <v>0</v>
      </c>
      <c r="U65" s="202">
        <f t="shared" si="5"/>
        <v>500</v>
      </c>
      <c r="V65" s="45"/>
    </row>
    <row r="66" spans="1:22" s="44" customFormat="1" x14ac:dyDescent="0.2">
      <c r="A66" s="65"/>
      <c r="B66" s="269"/>
      <c r="C66" s="269"/>
      <c r="D66" s="255">
        <v>3299</v>
      </c>
      <c r="E66" s="235">
        <v>5169</v>
      </c>
      <c r="F66" s="161" t="s">
        <v>269</v>
      </c>
      <c r="G66" s="236">
        <v>500</v>
      </c>
      <c r="H66" s="236">
        <v>0</v>
      </c>
      <c r="I66" s="236">
        <f t="shared" si="0"/>
        <v>500</v>
      </c>
      <c r="J66" s="237">
        <v>0</v>
      </c>
      <c r="K66" s="237">
        <f t="shared" si="1"/>
        <v>500</v>
      </c>
      <c r="L66" s="56">
        <v>0</v>
      </c>
      <c r="M66" s="56">
        <f t="shared" si="2"/>
        <v>500</v>
      </c>
      <c r="N66" s="56">
        <v>0</v>
      </c>
      <c r="O66" s="56">
        <f t="shared" si="3"/>
        <v>500</v>
      </c>
      <c r="P66" s="56">
        <v>0</v>
      </c>
      <c r="Q66" s="56">
        <f t="shared" si="4"/>
        <v>500</v>
      </c>
      <c r="R66" s="56">
        <v>-15</v>
      </c>
      <c r="S66" s="56">
        <f t="shared" si="6"/>
        <v>485</v>
      </c>
      <c r="T66" s="201">
        <v>0</v>
      </c>
      <c r="U66" s="201">
        <f t="shared" si="5"/>
        <v>485</v>
      </c>
      <c r="V66" s="45"/>
    </row>
    <row r="67" spans="1:22" s="44" customFormat="1" x14ac:dyDescent="0.2">
      <c r="A67" s="65"/>
      <c r="B67" s="269"/>
      <c r="C67" s="269"/>
      <c r="D67" s="255">
        <v>3299</v>
      </c>
      <c r="E67" s="235">
        <v>5175</v>
      </c>
      <c r="F67" s="161" t="s">
        <v>270</v>
      </c>
      <c r="G67" s="236">
        <v>0</v>
      </c>
      <c r="H67" s="236"/>
      <c r="I67" s="236"/>
      <c r="J67" s="237"/>
      <c r="K67" s="237"/>
      <c r="L67" s="56"/>
      <c r="M67" s="56"/>
      <c r="N67" s="56"/>
      <c r="O67" s="56"/>
      <c r="P67" s="56"/>
      <c r="Q67" s="56">
        <v>0</v>
      </c>
      <c r="R67" s="56">
        <v>15</v>
      </c>
      <c r="S67" s="56">
        <f t="shared" si="6"/>
        <v>15</v>
      </c>
      <c r="T67" s="201">
        <v>0</v>
      </c>
      <c r="U67" s="201">
        <f t="shared" si="5"/>
        <v>15</v>
      </c>
      <c r="V67" s="45"/>
    </row>
    <row r="68" spans="1:22" s="44" customFormat="1" x14ac:dyDescent="0.2">
      <c r="A68" s="65" t="s">
        <v>89</v>
      </c>
      <c r="B68" s="238" t="s">
        <v>313</v>
      </c>
      <c r="C68" s="151" t="s">
        <v>74</v>
      </c>
      <c r="D68" s="152" t="s">
        <v>73</v>
      </c>
      <c r="E68" s="153" t="s">
        <v>73</v>
      </c>
      <c r="F68" s="239" t="s">
        <v>314</v>
      </c>
      <c r="G68" s="73">
        <f>+G69</f>
        <v>100</v>
      </c>
      <c r="H68" s="73">
        <v>0</v>
      </c>
      <c r="I68" s="73">
        <f t="shared" si="0"/>
        <v>100</v>
      </c>
      <c r="J68" s="62">
        <v>0</v>
      </c>
      <c r="K68" s="62">
        <f t="shared" si="1"/>
        <v>100</v>
      </c>
      <c r="L68" s="56">
        <v>0</v>
      </c>
      <c r="M68" s="56">
        <f t="shared" si="2"/>
        <v>100</v>
      </c>
      <c r="N68" s="56">
        <v>0</v>
      </c>
      <c r="O68" s="56">
        <f t="shared" si="3"/>
        <v>100</v>
      </c>
      <c r="P68" s="56">
        <v>0</v>
      </c>
      <c r="Q68" s="56">
        <f t="shared" si="4"/>
        <v>100</v>
      </c>
      <c r="R68" s="56">
        <v>0</v>
      </c>
      <c r="S68" s="56">
        <f t="shared" si="6"/>
        <v>100</v>
      </c>
      <c r="T68" s="201">
        <v>0</v>
      </c>
      <c r="U68" s="201">
        <f t="shared" si="5"/>
        <v>100</v>
      </c>
      <c r="V68" s="45"/>
    </row>
    <row r="69" spans="1:22" s="44" customFormat="1" x14ac:dyDescent="0.2">
      <c r="A69" s="65"/>
      <c r="B69" s="269"/>
      <c r="C69" s="269"/>
      <c r="D69" s="255">
        <v>3299</v>
      </c>
      <c r="E69" s="235">
        <v>5169</v>
      </c>
      <c r="F69" s="161" t="s">
        <v>269</v>
      </c>
      <c r="G69" s="236">
        <v>100</v>
      </c>
      <c r="H69" s="236">
        <v>0</v>
      </c>
      <c r="I69" s="236">
        <f t="shared" si="0"/>
        <v>100</v>
      </c>
      <c r="J69" s="237">
        <v>0</v>
      </c>
      <c r="K69" s="237">
        <f t="shared" si="1"/>
        <v>100</v>
      </c>
      <c r="L69" s="56">
        <v>0</v>
      </c>
      <c r="M69" s="56">
        <f t="shared" si="2"/>
        <v>100</v>
      </c>
      <c r="N69" s="56">
        <v>0</v>
      </c>
      <c r="O69" s="56">
        <f t="shared" si="3"/>
        <v>100</v>
      </c>
      <c r="P69" s="56">
        <v>0</v>
      </c>
      <c r="Q69" s="56">
        <f t="shared" si="4"/>
        <v>100</v>
      </c>
      <c r="R69" s="56">
        <v>0</v>
      </c>
      <c r="S69" s="56">
        <f t="shared" si="6"/>
        <v>100</v>
      </c>
      <c r="T69" s="201">
        <v>0</v>
      </c>
      <c r="U69" s="201">
        <f t="shared" si="5"/>
        <v>100</v>
      </c>
      <c r="V69" s="45"/>
    </row>
    <row r="70" spans="1:22" s="44" customFormat="1" x14ac:dyDescent="0.2">
      <c r="A70" s="65" t="s">
        <v>89</v>
      </c>
      <c r="B70" s="238" t="s">
        <v>315</v>
      </c>
      <c r="C70" s="151" t="s">
        <v>74</v>
      </c>
      <c r="D70" s="152" t="s">
        <v>73</v>
      </c>
      <c r="E70" s="153" t="s">
        <v>73</v>
      </c>
      <c r="F70" s="239" t="s">
        <v>316</v>
      </c>
      <c r="G70" s="73">
        <f>SUM(G71:G74)</f>
        <v>500</v>
      </c>
      <c r="H70" s="73">
        <v>0</v>
      </c>
      <c r="I70" s="73">
        <f t="shared" si="0"/>
        <v>500</v>
      </c>
      <c r="J70" s="62">
        <v>0</v>
      </c>
      <c r="K70" s="62">
        <f t="shared" si="1"/>
        <v>500</v>
      </c>
      <c r="L70" s="63">
        <v>0</v>
      </c>
      <c r="M70" s="63">
        <f t="shared" si="2"/>
        <v>500</v>
      </c>
      <c r="N70" s="63">
        <v>0</v>
      </c>
      <c r="O70" s="63">
        <f t="shared" si="3"/>
        <v>500</v>
      </c>
      <c r="P70" s="63">
        <v>0</v>
      </c>
      <c r="Q70" s="63">
        <f t="shared" si="4"/>
        <v>500</v>
      </c>
      <c r="R70" s="63">
        <v>0</v>
      </c>
      <c r="S70" s="63">
        <f t="shared" si="6"/>
        <v>500</v>
      </c>
      <c r="T70" s="202">
        <v>0</v>
      </c>
      <c r="U70" s="202">
        <f t="shared" si="5"/>
        <v>500</v>
      </c>
      <c r="V70" s="45"/>
    </row>
    <row r="71" spans="1:22" s="44" customFormat="1" x14ac:dyDescent="0.2">
      <c r="A71" s="65"/>
      <c r="B71" s="269"/>
      <c r="C71" s="269"/>
      <c r="D71" s="158">
        <v>3299</v>
      </c>
      <c r="E71" s="235">
        <v>5021</v>
      </c>
      <c r="F71" s="161" t="s">
        <v>293</v>
      </c>
      <c r="G71" s="236">
        <v>120</v>
      </c>
      <c r="H71" s="236">
        <v>0</v>
      </c>
      <c r="I71" s="236">
        <f t="shared" si="0"/>
        <v>120</v>
      </c>
      <c r="J71" s="237">
        <v>0</v>
      </c>
      <c r="K71" s="237">
        <f t="shared" si="1"/>
        <v>120</v>
      </c>
      <c r="L71" s="56">
        <v>0</v>
      </c>
      <c r="M71" s="56">
        <f t="shared" si="2"/>
        <v>120</v>
      </c>
      <c r="N71" s="56">
        <v>0</v>
      </c>
      <c r="O71" s="56">
        <f t="shared" si="3"/>
        <v>120</v>
      </c>
      <c r="P71" s="56">
        <v>0</v>
      </c>
      <c r="Q71" s="56">
        <f t="shared" si="4"/>
        <v>120</v>
      </c>
      <c r="R71" s="56">
        <v>0</v>
      </c>
      <c r="S71" s="56">
        <f t="shared" si="6"/>
        <v>120</v>
      </c>
      <c r="T71" s="201">
        <v>0</v>
      </c>
      <c r="U71" s="201">
        <f t="shared" si="5"/>
        <v>120</v>
      </c>
      <c r="V71" s="45"/>
    </row>
    <row r="72" spans="1:22" s="44" customFormat="1" x14ac:dyDescent="0.2">
      <c r="A72" s="65"/>
      <c r="B72" s="269"/>
      <c r="C72" s="269"/>
      <c r="D72" s="158">
        <v>3299</v>
      </c>
      <c r="E72" s="235">
        <v>5164</v>
      </c>
      <c r="F72" s="161" t="s">
        <v>274</v>
      </c>
      <c r="G72" s="236">
        <v>80</v>
      </c>
      <c r="H72" s="236">
        <v>0</v>
      </c>
      <c r="I72" s="236">
        <f t="shared" si="0"/>
        <v>80</v>
      </c>
      <c r="J72" s="237">
        <v>0</v>
      </c>
      <c r="K72" s="237">
        <f t="shared" si="1"/>
        <v>80</v>
      </c>
      <c r="L72" s="56">
        <v>0</v>
      </c>
      <c r="M72" s="56">
        <f t="shared" si="2"/>
        <v>80</v>
      </c>
      <c r="N72" s="56">
        <v>0</v>
      </c>
      <c r="O72" s="56">
        <f t="shared" si="3"/>
        <v>80</v>
      </c>
      <c r="P72" s="56">
        <v>0</v>
      </c>
      <c r="Q72" s="56">
        <f t="shared" si="4"/>
        <v>80</v>
      </c>
      <c r="R72" s="56">
        <v>0</v>
      </c>
      <c r="S72" s="56">
        <f t="shared" si="6"/>
        <v>80</v>
      </c>
      <c r="T72" s="201">
        <v>0</v>
      </c>
      <c r="U72" s="201">
        <f t="shared" si="5"/>
        <v>80</v>
      </c>
      <c r="V72" s="45"/>
    </row>
    <row r="73" spans="1:22" s="44" customFormat="1" x14ac:dyDescent="0.2">
      <c r="A73" s="65"/>
      <c r="B73" s="269"/>
      <c r="C73" s="269"/>
      <c r="D73" s="255">
        <v>3299</v>
      </c>
      <c r="E73" s="235">
        <v>5169</v>
      </c>
      <c r="F73" s="161" t="s">
        <v>269</v>
      </c>
      <c r="G73" s="236">
        <v>280</v>
      </c>
      <c r="H73" s="236">
        <v>0</v>
      </c>
      <c r="I73" s="236">
        <f t="shared" si="0"/>
        <v>280</v>
      </c>
      <c r="J73" s="237">
        <v>0</v>
      </c>
      <c r="K73" s="237">
        <f t="shared" si="1"/>
        <v>280</v>
      </c>
      <c r="L73" s="56">
        <v>0</v>
      </c>
      <c r="M73" s="56">
        <f t="shared" si="2"/>
        <v>280</v>
      </c>
      <c r="N73" s="56">
        <v>0</v>
      </c>
      <c r="O73" s="56">
        <f t="shared" si="3"/>
        <v>280</v>
      </c>
      <c r="P73" s="56">
        <v>0</v>
      </c>
      <c r="Q73" s="56">
        <f t="shared" si="4"/>
        <v>280</v>
      </c>
      <c r="R73" s="56">
        <v>0</v>
      </c>
      <c r="S73" s="56">
        <f t="shared" si="6"/>
        <v>280</v>
      </c>
      <c r="T73" s="201">
        <v>0</v>
      </c>
      <c r="U73" s="201">
        <f t="shared" si="5"/>
        <v>280</v>
      </c>
      <c r="V73" s="45"/>
    </row>
    <row r="74" spans="1:22" s="44" customFormat="1" x14ac:dyDescent="0.2">
      <c r="A74" s="65"/>
      <c r="B74" s="269"/>
      <c r="C74" s="269"/>
      <c r="D74" s="255">
        <v>3299</v>
      </c>
      <c r="E74" s="235">
        <v>5175</v>
      </c>
      <c r="F74" s="161" t="s">
        <v>270</v>
      </c>
      <c r="G74" s="236">
        <v>20</v>
      </c>
      <c r="H74" s="236">
        <v>0</v>
      </c>
      <c r="I74" s="236">
        <f t="shared" si="0"/>
        <v>20</v>
      </c>
      <c r="J74" s="237">
        <v>0</v>
      </c>
      <c r="K74" s="237">
        <f t="shared" si="1"/>
        <v>20</v>
      </c>
      <c r="L74" s="56">
        <v>0</v>
      </c>
      <c r="M74" s="56">
        <f t="shared" si="2"/>
        <v>20</v>
      </c>
      <c r="N74" s="56">
        <v>0</v>
      </c>
      <c r="O74" s="56">
        <f t="shared" si="3"/>
        <v>20</v>
      </c>
      <c r="P74" s="56">
        <v>0</v>
      </c>
      <c r="Q74" s="56">
        <f t="shared" si="4"/>
        <v>20</v>
      </c>
      <c r="R74" s="56">
        <v>0</v>
      </c>
      <c r="S74" s="56">
        <f t="shared" si="6"/>
        <v>20</v>
      </c>
      <c r="T74" s="201">
        <v>0</v>
      </c>
      <c r="U74" s="201">
        <f t="shared" si="5"/>
        <v>20</v>
      </c>
      <c r="V74" s="45"/>
    </row>
    <row r="75" spans="1:22" s="44" customFormat="1" x14ac:dyDescent="0.2">
      <c r="A75" s="65" t="s">
        <v>89</v>
      </c>
      <c r="B75" s="238" t="s">
        <v>317</v>
      </c>
      <c r="C75" s="151" t="s">
        <v>74</v>
      </c>
      <c r="D75" s="152" t="s">
        <v>73</v>
      </c>
      <c r="E75" s="153" t="s">
        <v>73</v>
      </c>
      <c r="F75" s="239" t="s">
        <v>318</v>
      </c>
      <c r="G75" s="73">
        <f>SUM(G76:G79)</f>
        <v>500</v>
      </c>
      <c r="H75" s="73">
        <v>0</v>
      </c>
      <c r="I75" s="73">
        <f t="shared" si="0"/>
        <v>500</v>
      </c>
      <c r="J75" s="62">
        <f>SUM(J76:J80)</f>
        <v>0</v>
      </c>
      <c r="K75" s="62">
        <f t="shared" si="1"/>
        <v>500</v>
      </c>
      <c r="L75" s="63">
        <v>0</v>
      </c>
      <c r="M75" s="63">
        <f t="shared" si="2"/>
        <v>500</v>
      </c>
      <c r="N75" s="63">
        <f>SUM(N76:N80)</f>
        <v>0</v>
      </c>
      <c r="O75" s="63">
        <f t="shared" si="3"/>
        <v>500</v>
      </c>
      <c r="P75" s="63">
        <v>0</v>
      </c>
      <c r="Q75" s="63">
        <f t="shared" si="4"/>
        <v>500</v>
      </c>
      <c r="R75" s="63">
        <v>0</v>
      </c>
      <c r="S75" s="63">
        <f t="shared" si="6"/>
        <v>500</v>
      </c>
      <c r="T75" s="202">
        <v>0</v>
      </c>
      <c r="U75" s="202">
        <f t="shared" ref="U75:U88" si="7">+S75+T75</f>
        <v>500</v>
      </c>
      <c r="V75" s="45"/>
    </row>
    <row r="76" spans="1:22" s="44" customFormat="1" x14ac:dyDescent="0.2">
      <c r="A76" s="65"/>
      <c r="B76" s="269"/>
      <c r="C76" s="269"/>
      <c r="D76" s="158">
        <v>3299</v>
      </c>
      <c r="E76" s="235">
        <v>5021</v>
      </c>
      <c r="F76" s="161" t="s">
        <v>293</v>
      </c>
      <c r="G76" s="236">
        <v>200</v>
      </c>
      <c r="H76" s="236">
        <v>0</v>
      </c>
      <c r="I76" s="236">
        <f t="shared" si="0"/>
        <v>200</v>
      </c>
      <c r="J76" s="237">
        <v>0</v>
      </c>
      <c r="K76" s="237">
        <f t="shared" si="1"/>
        <v>200</v>
      </c>
      <c r="L76" s="56">
        <v>0</v>
      </c>
      <c r="M76" s="56">
        <f t="shared" si="2"/>
        <v>200</v>
      </c>
      <c r="N76" s="56">
        <v>0</v>
      </c>
      <c r="O76" s="56">
        <f t="shared" si="3"/>
        <v>200</v>
      </c>
      <c r="P76" s="56">
        <v>0</v>
      </c>
      <c r="Q76" s="56">
        <f t="shared" si="4"/>
        <v>200</v>
      </c>
      <c r="R76" s="56">
        <v>0</v>
      </c>
      <c r="S76" s="56">
        <f t="shared" si="6"/>
        <v>200</v>
      </c>
      <c r="T76" s="201">
        <v>0</v>
      </c>
      <c r="U76" s="201">
        <f t="shared" si="7"/>
        <v>200</v>
      </c>
      <c r="V76" s="45"/>
    </row>
    <row r="77" spans="1:22" s="44" customFormat="1" x14ac:dyDescent="0.2">
      <c r="A77" s="65"/>
      <c r="B77" s="269"/>
      <c r="C77" s="269"/>
      <c r="D77" s="158">
        <v>3299</v>
      </c>
      <c r="E77" s="235">
        <v>5139</v>
      </c>
      <c r="F77" s="161" t="s">
        <v>273</v>
      </c>
      <c r="G77" s="236">
        <v>0</v>
      </c>
      <c r="H77" s="236"/>
      <c r="I77" s="236"/>
      <c r="J77" s="237"/>
      <c r="K77" s="237"/>
      <c r="L77" s="56"/>
      <c r="M77" s="56">
        <v>0</v>
      </c>
      <c r="N77" s="56">
        <v>1</v>
      </c>
      <c r="O77" s="56">
        <f t="shared" si="3"/>
        <v>1</v>
      </c>
      <c r="P77" s="56">
        <v>0</v>
      </c>
      <c r="Q77" s="56">
        <f t="shared" si="4"/>
        <v>1</v>
      </c>
      <c r="R77" s="56">
        <v>0</v>
      </c>
      <c r="S77" s="56">
        <f t="shared" si="6"/>
        <v>1</v>
      </c>
      <c r="T77" s="201">
        <v>0</v>
      </c>
      <c r="U77" s="201">
        <f t="shared" si="7"/>
        <v>1</v>
      </c>
      <c r="V77" s="45"/>
    </row>
    <row r="78" spans="1:22" s="44" customFormat="1" x14ac:dyDescent="0.2">
      <c r="A78" s="65"/>
      <c r="B78" s="269"/>
      <c r="C78" s="269"/>
      <c r="D78" s="255">
        <v>3299</v>
      </c>
      <c r="E78" s="235">
        <v>5169</v>
      </c>
      <c r="F78" s="161" t="s">
        <v>269</v>
      </c>
      <c r="G78" s="236">
        <v>200</v>
      </c>
      <c r="H78" s="236">
        <v>0</v>
      </c>
      <c r="I78" s="236">
        <f t="shared" si="0"/>
        <v>200</v>
      </c>
      <c r="J78" s="237">
        <v>-190</v>
      </c>
      <c r="K78" s="237">
        <f t="shared" si="1"/>
        <v>10</v>
      </c>
      <c r="L78" s="56">
        <v>0</v>
      </c>
      <c r="M78" s="56">
        <f t="shared" si="2"/>
        <v>10</v>
      </c>
      <c r="N78" s="56">
        <v>0</v>
      </c>
      <c r="O78" s="56">
        <f t="shared" si="3"/>
        <v>10</v>
      </c>
      <c r="P78" s="56">
        <v>0</v>
      </c>
      <c r="Q78" s="56">
        <f t="shared" ref="Q78:Q88" si="8">+O78+P78</f>
        <v>10</v>
      </c>
      <c r="R78" s="56">
        <v>0</v>
      </c>
      <c r="S78" s="56">
        <f t="shared" ref="S78:S88" si="9">+Q78+R78</f>
        <v>10</v>
      </c>
      <c r="T78" s="201">
        <v>0</v>
      </c>
      <c r="U78" s="201">
        <f t="shared" si="7"/>
        <v>10</v>
      </c>
      <c r="V78" s="45"/>
    </row>
    <row r="79" spans="1:22" s="44" customFormat="1" x14ac:dyDescent="0.2">
      <c r="A79" s="259"/>
      <c r="B79" s="270"/>
      <c r="C79" s="270"/>
      <c r="D79" s="70">
        <v>3299</v>
      </c>
      <c r="E79" s="71">
        <v>5175</v>
      </c>
      <c r="F79" s="75" t="s">
        <v>270</v>
      </c>
      <c r="G79" s="246">
        <v>100</v>
      </c>
      <c r="H79" s="246">
        <v>0</v>
      </c>
      <c r="I79" s="246">
        <f t="shared" si="0"/>
        <v>100</v>
      </c>
      <c r="J79" s="237">
        <v>-71</v>
      </c>
      <c r="K79" s="237">
        <f t="shared" si="1"/>
        <v>29</v>
      </c>
      <c r="L79" s="56">
        <v>0</v>
      </c>
      <c r="M79" s="56">
        <f t="shared" si="2"/>
        <v>29</v>
      </c>
      <c r="N79" s="56">
        <v>-1</v>
      </c>
      <c r="O79" s="56">
        <f t="shared" si="3"/>
        <v>28</v>
      </c>
      <c r="P79" s="56">
        <v>0</v>
      </c>
      <c r="Q79" s="56">
        <f t="shared" si="8"/>
        <v>28</v>
      </c>
      <c r="R79" s="56">
        <v>0</v>
      </c>
      <c r="S79" s="56">
        <f t="shared" si="9"/>
        <v>28</v>
      </c>
      <c r="T79" s="201">
        <v>0</v>
      </c>
      <c r="U79" s="201">
        <f t="shared" si="7"/>
        <v>28</v>
      </c>
      <c r="V79" s="45"/>
    </row>
    <row r="80" spans="1:22" s="44" customFormat="1" ht="13.5" thickBot="1" x14ac:dyDescent="0.25">
      <c r="A80" s="271"/>
      <c r="B80" s="272"/>
      <c r="C80" s="272"/>
      <c r="D80" s="80">
        <v>6172</v>
      </c>
      <c r="E80" s="245">
        <v>5363</v>
      </c>
      <c r="F80" s="82" t="s">
        <v>319</v>
      </c>
      <c r="G80" s="273">
        <v>0</v>
      </c>
      <c r="H80" s="273">
        <v>0</v>
      </c>
      <c r="I80" s="273">
        <v>0</v>
      </c>
      <c r="J80" s="274">
        <v>261</v>
      </c>
      <c r="K80" s="274">
        <f t="shared" si="1"/>
        <v>261</v>
      </c>
      <c r="L80" s="248">
        <v>0</v>
      </c>
      <c r="M80" s="248">
        <f t="shared" si="2"/>
        <v>261</v>
      </c>
      <c r="N80" s="248">
        <v>0</v>
      </c>
      <c r="O80" s="248">
        <f t="shared" si="3"/>
        <v>261</v>
      </c>
      <c r="P80" s="248">
        <v>0</v>
      </c>
      <c r="Q80" s="248">
        <f t="shared" si="8"/>
        <v>261</v>
      </c>
      <c r="R80" s="248">
        <v>0</v>
      </c>
      <c r="S80" s="248">
        <f t="shared" si="9"/>
        <v>261</v>
      </c>
      <c r="T80" s="249">
        <v>0</v>
      </c>
      <c r="U80" s="249">
        <f t="shared" si="7"/>
        <v>261</v>
      </c>
      <c r="V80" s="45"/>
    </row>
    <row r="81" spans="1:22" s="44" customFormat="1" ht="13.5" thickBot="1" x14ac:dyDescent="0.25">
      <c r="A81" s="76" t="s">
        <v>89</v>
      </c>
      <c r="B81" s="305" t="s">
        <v>73</v>
      </c>
      <c r="C81" s="307"/>
      <c r="D81" s="77" t="s">
        <v>73</v>
      </c>
      <c r="E81" s="78" t="s">
        <v>73</v>
      </c>
      <c r="F81" s="79" t="s">
        <v>320</v>
      </c>
      <c r="G81" s="230">
        <f>G82</f>
        <v>2000</v>
      </c>
      <c r="H81" s="230">
        <v>0</v>
      </c>
      <c r="I81" s="230">
        <f t="shared" si="0"/>
        <v>2000</v>
      </c>
      <c r="J81" s="52">
        <v>0</v>
      </c>
      <c r="K81" s="52">
        <f t="shared" si="1"/>
        <v>2000</v>
      </c>
      <c r="L81" s="53">
        <f>+L82</f>
        <v>450</v>
      </c>
      <c r="M81" s="53">
        <f t="shared" si="2"/>
        <v>2450</v>
      </c>
      <c r="N81" s="53">
        <v>0</v>
      </c>
      <c r="O81" s="53">
        <f t="shared" ref="O81:O88" si="10">+M81+N81</f>
        <v>2450</v>
      </c>
      <c r="P81" s="53">
        <v>0</v>
      </c>
      <c r="Q81" s="53">
        <f t="shared" si="8"/>
        <v>2450</v>
      </c>
      <c r="R81" s="53">
        <v>0</v>
      </c>
      <c r="S81" s="53">
        <f t="shared" si="9"/>
        <v>2450</v>
      </c>
      <c r="T81" s="231">
        <v>0</v>
      </c>
      <c r="U81" s="231">
        <f t="shared" si="7"/>
        <v>2450</v>
      </c>
      <c r="V81" s="45"/>
    </row>
    <row r="82" spans="1:22" s="44" customFormat="1" x14ac:dyDescent="0.2">
      <c r="A82" s="57" t="s">
        <v>89</v>
      </c>
      <c r="B82" s="58" t="s">
        <v>321</v>
      </c>
      <c r="C82" s="59" t="s">
        <v>74</v>
      </c>
      <c r="D82" s="60" t="s">
        <v>73</v>
      </c>
      <c r="E82" s="61" t="s">
        <v>73</v>
      </c>
      <c r="F82" s="232" t="s">
        <v>322</v>
      </c>
      <c r="G82" s="233">
        <f>SUM(G83:G88)</f>
        <v>2000</v>
      </c>
      <c r="H82" s="233">
        <v>0</v>
      </c>
      <c r="I82" s="233">
        <f t="shared" si="0"/>
        <v>2000</v>
      </c>
      <c r="J82" s="54">
        <v>0</v>
      </c>
      <c r="K82" s="54">
        <f t="shared" si="1"/>
        <v>2000</v>
      </c>
      <c r="L82" s="51">
        <f>SUM(L83:L88)</f>
        <v>450</v>
      </c>
      <c r="M82" s="51">
        <f t="shared" ref="M82:M88" si="11">+K82+L82</f>
        <v>2450</v>
      </c>
      <c r="N82" s="51">
        <v>0</v>
      </c>
      <c r="O82" s="51">
        <f t="shared" si="10"/>
        <v>2450</v>
      </c>
      <c r="P82" s="51">
        <v>0</v>
      </c>
      <c r="Q82" s="51">
        <f t="shared" si="8"/>
        <v>2450</v>
      </c>
      <c r="R82" s="51">
        <v>0</v>
      </c>
      <c r="S82" s="51">
        <f t="shared" si="9"/>
        <v>2450</v>
      </c>
      <c r="T82" s="197">
        <v>0</v>
      </c>
      <c r="U82" s="197">
        <f t="shared" si="7"/>
        <v>2450</v>
      </c>
      <c r="V82" s="45"/>
    </row>
    <row r="83" spans="1:22" s="44" customFormat="1" x14ac:dyDescent="0.2">
      <c r="A83" s="65"/>
      <c r="B83" s="269"/>
      <c r="C83" s="269"/>
      <c r="D83" s="158">
        <v>3419</v>
      </c>
      <c r="E83" s="235">
        <v>5021</v>
      </c>
      <c r="F83" s="64" t="s">
        <v>293</v>
      </c>
      <c r="G83" s="236">
        <v>150</v>
      </c>
      <c r="H83" s="236">
        <v>0</v>
      </c>
      <c r="I83" s="236">
        <f t="shared" si="0"/>
        <v>150</v>
      </c>
      <c r="J83" s="237">
        <v>0</v>
      </c>
      <c r="K83" s="237">
        <f t="shared" ref="K83:K88" si="12">+I83+J83</f>
        <v>150</v>
      </c>
      <c r="L83" s="56">
        <v>100</v>
      </c>
      <c r="M83" s="56">
        <f t="shared" si="11"/>
        <v>250</v>
      </c>
      <c r="N83" s="56">
        <v>0</v>
      </c>
      <c r="O83" s="56">
        <f t="shared" si="10"/>
        <v>250</v>
      </c>
      <c r="P83" s="56">
        <v>0</v>
      </c>
      <c r="Q83" s="56">
        <f t="shared" si="8"/>
        <v>250</v>
      </c>
      <c r="R83" s="56">
        <v>0</v>
      </c>
      <c r="S83" s="56">
        <f t="shared" si="9"/>
        <v>250</v>
      </c>
      <c r="T83" s="201">
        <v>0</v>
      </c>
      <c r="U83" s="201">
        <f t="shared" si="7"/>
        <v>250</v>
      </c>
      <c r="V83" s="45"/>
    </row>
    <row r="84" spans="1:22" s="44" customFormat="1" x14ac:dyDescent="0.2">
      <c r="A84" s="65"/>
      <c r="B84" s="269"/>
      <c r="C84" s="269"/>
      <c r="D84" s="158">
        <v>3419</v>
      </c>
      <c r="E84" s="235">
        <v>5139</v>
      </c>
      <c r="F84" s="161" t="s">
        <v>273</v>
      </c>
      <c r="G84" s="236">
        <v>750</v>
      </c>
      <c r="H84" s="236">
        <v>0</v>
      </c>
      <c r="I84" s="236">
        <f t="shared" si="0"/>
        <v>750</v>
      </c>
      <c r="J84" s="237">
        <v>0</v>
      </c>
      <c r="K84" s="237">
        <f t="shared" si="12"/>
        <v>750</v>
      </c>
      <c r="L84" s="56">
        <v>100</v>
      </c>
      <c r="M84" s="56">
        <f t="shared" si="11"/>
        <v>850</v>
      </c>
      <c r="N84" s="56">
        <v>0</v>
      </c>
      <c r="O84" s="56">
        <f t="shared" si="10"/>
        <v>850</v>
      </c>
      <c r="P84" s="56">
        <v>0</v>
      </c>
      <c r="Q84" s="56">
        <f t="shared" si="8"/>
        <v>850</v>
      </c>
      <c r="R84" s="56">
        <v>0</v>
      </c>
      <c r="S84" s="56">
        <f t="shared" si="9"/>
        <v>850</v>
      </c>
      <c r="T84" s="201">
        <v>0</v>
      </c>
      <c r="U84" s="201">
        <f t="shared" si="7"/>
        <v>850</v>
      </c>
      <c r="V84" s="45"/>
    </row>
    <row r="85" spans="1:22" s="44" customFormat="1" x14ac:dyDescent="0.2">
      <c r="A85" s="65"/>
      <c r="B85" s="269"/>
      <c r="C85" s="269"/>
      <c r="D85" s="158">
        <v>3419</v>
      </c>
      <c r="E85" s="235">
        <v>5164</v>
      </c>
      <c r="F85" s="161" t="s">
        <v>274</v>
      </c>
      <c r="G85" s="236">
        <v>100</v>
      </c>
      <c r="H85" s="236">
        <v>0</v>
      </c>
      <c r="I85" s="236">
        <f t="shared" ref="I85:I88" si="13">+G85+H85</f>
        <v>100</v>
      </c>
      <c r="J85" s="237">
        <v>0</v>
      </c>
      <c r="K85" s="237">
        <f t="shared" si="12"/>
        <v>100</v>
      </c>
      <c r="L85" s="56">
        <v>0</v>
      </c>
      <c r="M85" s="56">
        <f t="shared" si="11"/>
        <v>100</v>
      </c>
      <c r="N85" s="56">
        <v>0</v>
      </c>
      <c r="O85" s="56">
        <f t="shared" si="10"/>
        <v>100</v>
      </c>
      <c r="P85" s="56">
        <v>0</v>
      </c>
      <c r="Q85" s="56">
        <f t="shared" si="8"/>
        <v>100</v>
      </c>
      <c r="R85" s="56">
        <v>0</v>
      </c>
      <c r="S85" s="56">
        <f t="shared" si="9"/>
        <v>100</v>
      </c>
      <c r="T85" s="201">
        <v>0</v>
      </c>
      <c r="U85" s="201">
        <f t="shared" si="7"/>
        <v>100</v>
      </c>
      <c r="V85" s="45"/>
    </row>
    <row r="86" spans="1:22" s="44" customFormat="1" x14ac:dyDescent="0.2">
      <c r="A86" s="65"/>
      <c r="B86" s="269"/>
      <c r="C86" s="269"/>
      <c r="D86" s="158">
        <v>3419</v>
      </c>
      <c r="E86" s="235">
        <v>5169</v>
      </c>
      <c r="F86" s="161" t="s">
        <v>269</v>
      </c>
      <c r="G86" s="236">
        <v>960</v>
      </c>
      <c r="H86" s="236">
        <v>0</v>
      </c>
      <c r="I86" s="236">
        <f t="shared" si="13"/>
        <v>960</v>
      </c>
      <c r="J86" s="237">
        <v>0</v>
      </c>
      <c r="K86" s="237">
        <f t="shared" si="12"/>
        <v>960</v>
      </c>
      <c r="L86" s="56">
        <v>250</v>
      </c>
      <c r="M86" s="56">
        <f t="shared" si="11"/>
        <v>1210</v>
      </c>
      <c r="N86" s="56">
        <v>0</v>
      </c>
      <c r="O86" s="56">
        <f t="shared" si="10"/>
        <v>1210</v>
      </c>
      <c r="P86" s="56">
        <v>0</v>
      </c>
      <c r="Q86" s="56">
        <f t="shared" si="8"/>
        <v>1210</v>
      </c>
      <c r="R86" s="56">
        <v>0</v>
      </c>
      <c r="S86" s="56">
        <f t="shared" si="9"/>
        <v>1210</v>
      </c>
      <c r="T86" s="201">
        <v>0</v>
      </c>
      <c r="U86" s="201">
        <f t="shared" si="7"/>
        <v>1210</v>
      </c>
      <c r="V86" s="45"/>
    </row>
    <row r="87" spans="1:22" s="44" customFormat="1" x14ac:dyDescent="0.2">
      <c r="A87" s="259"/>
      <c r="B87" s="270"/>
      <c r="C87" s="270"/>
      <c r="D87" s="260">
        <v>3419</v>
      </c>
      <c r="E87" s="258">
        <v>5173</v>
      </c>
      <c r="F87" s="275" t="s">
        <v>276</v>
      </c>
      <c r="G87" s="246">
        <v>25</v>
      </c>
      <c r="H87" s="236">
        <v>0</v>
      </c>
      <c r="I87" s="236">
        <f t="shared" si="13"/>
        <v>25</v>
      </c>
      <c r="J87" s="237">
        <v>0</v>
      </c>
      <c r="K87" s="237">
        <f t="shared" si="12"/>
        <v>25</v>
      </c>
      <c r="L87" s="56">
        <v>0</v>
      </c>
      <c r="M87" s="56">
        <f t="shared" si="11"/>
        <v>25</v>
      </c>
      <c r="N87" s="56">
        <v>0</v>
      </c>
      <c r="O87" s="56">
        <f t="shared" si="10"/>
        <v>25</v>
      </c>
      <c r="P87" s="56">
        <v>0</v>
      </c>
      <c r="Q87" s="56">
        <f t="shared" si="8"/>
        <v>25</v>
      </c>
      <c r="R87" s="56">
        <v>0</v>
      </c>
      <c r="S87" s="56">
        <f t="shared" si="9"/>
        <v>25</v>
      </c>
      <c r="T87" s="201">
        <v>0</v>
      </c>
      <c r="U87" s="201">
        <f t="shared" si="7"/>
        <v>25</v>
      </c>
      <c r="V87" s="45"/>
    </row>
    <row r="88" spans="1:22" s="44" customFormat="1" ht="13.5" thickBot="1" x14ac:dyDescent="0.25">
      <c r="A88" s="271"/>
      <c r="B88" s="272"/>
      <c r="C88" s="272"/>
      <c r="D88" s="81">
        <v>3419</v>
      </c>
      <c r="E88" s="245">
        <v>5175</v>
      </c>
      <c r="F88" s="82" t="s">
        <v>270</v>
      </c>
      <c r="G88" s="273">
        <v>15</v>
      </c>
      <c r="H88" s="273">
        <v>0</v>
      </c>
      <c r="I88" s="273">
        <f t="shared" si="13"/>
        <v>15</v>
      </c>
      <c r="J88" s="274">
        <v>0</v>
      </c>
      <c r="K88" s="274">
        <f t="shared" si="12"/>
        <v>15</v>
      </c>
      <c r="L88" s="83">
        <v>0</v>
      </c>
      <c r="M88" s="83">
        <f t="shared" si="11"/>
        <v>15</v>
      </c>
      <c r="N88" s="83">
        <v>0</v>
      </c>
      <c r="O88" s="83">
        <f t="shared" si="10"/>
        <v>15</v>
      </c>
      <c r="P88" s="83">
        <v>0</v>
      </c>
      <c r="Q88" s="83">
        <f t="shared" si="8"/>
        <v>15</v>
      </c>
      <c r="R88" s="83">
        <v>0</v>
      </c>
      <c r="S88" s="83">
        <f t="shared" si="9"/>
        <v>15</v>
      </c>
      <c r="T88" s="208">
        <v>0</v>
      </c>
      <c r="U88" s="208">
        <f t="shared" si="7"/>
        <v>15</v>
      </c>
      <c r="V88" s="45"/>
    </row>
    <row r="89" spans="1:22" s="44" customFormat="1" x14ac:dyDescent="0.2">
      <c r="A89" s="276"/>
      <c r="B89" s="74"/>
      <c r="C89" s="74"/>
      <c r="D89" s="277"/>
      <c r="E89" s="218"/>
      <c r="F89" s="278"/>
      <c r="G89" s="279"/>
      <c r="H89" s="280"/>
      <c r="I89" s="280"/>
      <c r="J89" s="45"/>
      <c r="N89" s="45"/>
      <c r="R89" s="45"/>
      <c r="T89" s="45"/>
      <c r="V89" s="45"/>
    </row>
    <row r="90" spans="1:22" x14ac:dyDescent="0.2">
      <c r="B90" s="298"/>
      <c r="C90" s="299"/>
      <c r="D90" s="299"/>
      <c r="E90" s="281"/>
      <c r="F90" s="281"/>
    </row>
    <row r="91" spans="1:22" ht="20.45" customHeight="1" x14ac:dyDescent="0.2">
      <c r="B91" s="282"/>
      <c r="C91" s="282"/>
      <c r="D91" s="282"/>
      <c r="E91" s="283"/>
      <c r="F91" s="283"/>
    </row>
    <row r="92" spans="1:22" x14ac:dyDescent="0.2">
      <c r="B92" s="298"/>
      <c r="C92" s="299"/>
      <c r="D92" s="299"/>
      <c r="E92" s="284"/>
      <c r="F92" s="284"/>
    </row>
    <row r="93" spans="1:22" x14ac:dyDescent="0.2">
      <c r="B93" s="282"/>
      <c r="C93" s="282"/>
      <c r="D93" s="282"/>
      <c r="E93" s="284"/>
      <c r="F93" s="284"/>
    </row>
    <row r="94" spans="1:22" ht="19.899999999999999" customHeight="1" x14ac:dyDescent="0.2">
      <c r="B94" s="298"/>
      <c r="C94" s="299"/>
      <c r="D94" s="299"/>
      <c r="E94" s="300"/>
      <c r="F94" s="300"/>
    </row>
    <row r="95" spans="1:22" x14ac:dyDescent="0.2">
      <c r="B95" s="282"/>
      <c r="C95" s="282"/>
      <c r="D95" s="282"/>
      <c r="E95" s="299"/>
      <c r="F95" s="299"/>
    </row>
    <row r="96" spans="1:22" x14ac:dyDescent="0.2">
      <c r="B96" s="282"/>
      <c r="C96" s="282"/>
      <c r="D96" s="282"/>
      <c r="E96" s="285"/>
      <c r="F96" s="285"/>
    </row>
    <row r="97" spans="2:20" s="38" customFormat="1" x14ac:dyDescent="0.2">
      <c r="B97" s="298"/>
      <c r="C97" s="299"/>
      <c r="D97" s="299"/>
      <c r="E97" s="300"/>
      <c r="F97" s="300"/>
      <c r="G97" s="84"/>
      <c r="J97" s="39"/>
      <c r="N97" s="39"/>
      <c r="R97" s="39"/>
      <c r="T97" s="39"/>
    </row>
    <row r="98" spans="2:20" s="38" customFormat="1" x14ac:dyDescent="0.2">
      <c r="B98" s="282"/>
      <c r="C98" s="282"/>
      <c r="D98" s="282"/>
      <c r="E98" s="299"/>
      <c r="F98" s="299"/>
      <c r="G98" s="84"/>
      <c r="J98" s="39"/>
      <c r="N98" s="39"/>
      <c r="R98" s="39"/>
      <c r="T98" s="39"/>
    </row>
    <row r="99" spans="2:20" s="38" customFormat="1" x14ac:dyDescent="0.2">
      <c r="B99" s="298"/>
      <c r="C99" s="299"/>
      <c r="D99" s="299"/>
      <c r="E99" s="286"/>
      <c r="F99" s="283"/>
    </row>
  </sheetData>
  <mergeCells count="21">
    <mergeCell ref="A6:I6"/>
    <mergeCell ref="G1:I1"/>
    <mergeCell ref="R1:T1"/>
    <mergeCell ref="A2:I2"/>
    <mergeCell ref="S2:U2"/>
    <mergeCell ref="A4:I4"/>
    <mergeCell ref="F94:F95"/>
    <mergeCell ref="B97:D97"/>
    <mergeCell ref="E97:E98"/>
    <mergeCell ref="F97:F98"/>
    <mergeCell ref="B9:C9"/>
    <mergeCell ref="B10:C10"/>
    <mergeCell ref="B11:C11"/>
    <mergeCell ref="B32:C32"/>
    <mergeCell ref="B60:C60"/>
    <mergeCell ref="B81:C81"/>
    <mergeCell ref="B99:D99"/>
    <mergeCell ref="B90:D90"/>
    <mergeCell ref="B92:D92"/>
    <mergeCell ref="B94:D94"/>
    <mergeCell ref="E94:E95"/>
  </mergeCells>
  <pageMargins left="0.7" right="0.7" top="0.78740157499999996" bottom="0.78740157499999996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9" workbookViewId="0">
      <selection activeCell="G36" sqref="G3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37" t="s">
        <v>76</v>
      </c>
    </row>
    <row r="2" spans="1:10" ht="13.5" thickBot="1" x14ac:dyDescent="0.25">
      <c r="A2" s="309" t="s">
        <v>2</v>
      </c>
      <c r="B2" s="309"/>
      <c r="C2" s="1"/>
      <c r="D2" s="1"/>
      <c r="E2" s="2" t="s">
        <v>1</v>
      </c>
    </row>
    <row r="3" spans="1:10" ht="24.75" thickBot="1" x14ac:dyDescent="0.25">
      <c r="A3" s="3" t="s">
        <v>3</v>
      </c>
      <c r="B3" s="4" t="s">
        <v>4</v>
      </c>
      <c r="C3" s="5" t="s">
        <v>5</v>
      </c>
      <c r="D3" s="5" t="s">
        <v>77</v>
      </c>
      <c r="E3" s="5" t="s">
        <v>6</v>
      </c>
    </row>
    <row r="4" spans="1:10" ht="15" customHeight="1" x14ac:dyDescent="0.2">
      <c r="A4" s="6" t="s">
        <v>7</v>
      </c>
      <c r="B4" s="7" t="s">
        <v>8</v>
      </c>
      <c r="C4" s="8">
        <f>C5+C6+C7</f>
        <v>2757273.83</v>
      </c>
      <c r="D4" s="8">
        <f>D5+D6+D7</f>
        <v>0</v>
      </c>
      <c r="E4" s="9">
        <f t="shared" ref="E4:E25" si="0">C4+D4</f>
        <v>2757273.83</v>
      </c>
    </row>
    <row r="5" spans="1:10" ht="15" customHeight="1" x14ac:dyDescent="0.2">
      <c r="A5" s="10" t="s">
        <v>9</v>
      </c>
      <c r="B5" s="11" t="s">
        <v>10</v>
      </c>
      <c r="C5" s="12">
        <v>2669964.7200000002</v>
      </c>
      <c r="D5" s="13">
        <v>0</v>
      </c>
      <c r="E5" s="14">
        <f t="shared" si="0"/>
        <v>2669964.7200000002</v>
      </c>
      <c r="J5" s="15"/>
    </row>
    <row r="6" spans="1:10" ht="15" customHeight="1" x14ac:dyDescent="0.2">
      <c r="A6" s="10" t="s">
        <v>11</v>
      </c>
      <c r="B6" s="11" t="s">
        <v>12</v>
      </c>
      <c r="C6" s="12">
        <v>87309.109999999986</v>
      </c>
      <c r="D6" s="16">
        <v>0</v>
      </c>
      <c r="E6" s="14">
        <f t="shared" si="0"/>
        <v>87309.109999999986</v>
      </c>
    </row>
    <row r="7" spans="1:10" ht="15" customHeight="1" x14ac:dyDescent="0.2">
      <c r="A7" s="10" t="s">
        <v>13</v>
      </c>
      <c r="B7" s="11" t="s">
        <v>14</v>
      </c>
      <c r="C7" s="12">
        <v>0</v>
      </c>
      <c r="D7" s="12">
        <v>0</v>
      </c>
      <c r="E7" s="14">
        <f t="shared" si="0"/>
        <v>0</v>
      </c>
    </row>
    <row r="8" spans="1:10" ht="15" customHeight="1" x14ac:dyDescent="0.2">
      <c r="A8" s="17" t="s">
        <v>15</v>
      </c>
      <c r="B8" s="11" t="s">
        <v>16</v>
      </c>
      <c r="C8" s="18">
        <f>C9+C15</f>
        <v>4749968</v>
      </c>
      <c r="D8" s="18">
        <f>D9+D15</f>
        <v>0</v>
      </c>
      <c r="E8" s="19">
        <f t="shared" si="0"/>
        <v>4749968</v>
      </c>
    </row>
    <row r="9" spans="1:10" ht="15" customHeight="1" x14ac:dyDescent="0.2">
      <c r="A9" s="10" t="s">
        <v>17</v>
      </c>
      <c r="B9" s="11" t="s">
        <v>18</v>
      </c>
      <c r="C9" s="12">
        <f>C10+C11+C13+C14+C12</f>
        <v>4697544.97</v>
      </c>
      <c r="D9" s="12">
        <f>D10+D11+D13+D14</f>
        <v>0</v>
      </c>
      <c r="E9" s="20">
        <f t="shared" si="0"/>
        <v>4697544.97</v>
      </c>
    </row>
    <row r="10" spans="1:10" ht="15" customHeight="1" x14ac:dyDescent="0.2">
      <c r="A10" s="10" t="s">
        <v>19</v>
      </c>
      <c r="B10" s="11" t="s">
        <v>20</v>
      </c>
      <c r="C10" s="12">
        <v>67590.7</v>
      </c>
      <c r="D10" s="12">
        <v>0</v>
      </c>
      <c r="E10" s="20">
        <f t="shared" si="0"/>
        <v>67590.7</v>
      </c>
    </row>
    <row r="11" spans="1:10" ht="15" customHeight="1" x14ac:dyDescent="0.2">
      <c r="A11" s="10" t="s">
        <v>21</v>
      </c>
      <c r="B11" s="11" t="s">
        <v>18</v>
      </c>
      <c r="C11" s="12">
        <v>4603821.1999999993</v>
      </c>
      <c r="D11" s="12">
        <v>0</v>
      </c>
      <c r="E11" s="20">
        <f t="shared" si="0"/>
        <v>4603821.1999999993</v>
      </c>
    </row>
    <row r="12" spans="1:10" ht="15" customHeight="1" x14ac:dyDescent="0.2">
      <c r="A12" s="10" t="s">
        <v>22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">
      <c r="A13" s="10" t="s">
        <v>23</v>
      </c>
      <c r="B13" s="11" t="s">
        <v>24</v>
      </c>
      <c r="C13" s="12">
        <v>0</v>
      </c>
      <c r="D13" s="12">
        <v>0</v>
      </c>
      <c r="E13" s="20">
        <f>SUM(C13:D13)</f>
        <v>0</v>
      </c>
    </row>
    <row r="14" spans="1:10" ht="15" customHeight="1" x14ac:dyDescent="0.2">
      <c r="A14" s="10" t="s">
        <v>25</v>
      </c>
      <c r="B14" s="11">
        <v>4121</v>
      </c>
      <c r="C14" s="12">
        <f>31370-5236.93</f>
        <v>26133.07</v>
      </c>
      <c r="D14" s="12">
        <v>0</v>
      </c>
      <c r="E14" s="20">
        <f>SUM(C14:D14)</f>
        <v>26133.07</v>
      </c>
    </row>
    <row r="15" spans="1:10" ht="15" customHeight="1" x14ac:dyDescent="0.2">
      <c r="A15" s="10" t="s">
        <v>26</v>
      </c>
      <c r="B15" s="11" t="s">
        <v>27</v>
      </c>
      <c r="C15" s="12">
        <f>C16+C17+C18+C19</f>
        <v>52423.03</v>
      </c>
      <c r="D15" s="12">
        <f>D16+D18+D19</f>
        <v>0</v>
      </c>
      <c r="E15" s="20">
        <f t="shared" si="0"/>
        <v>52423.03</v>
      </c>
    </row>
    <row r="16" spans="1:10" ht="15" customHeight="1" x14ac:dyDescent="0.2">
      <c r="A16" s="10" t="s">
        <v>28</v>
      </c>
      <c r="B16" s="11" t="s">
        <v>29</v>
      </c>
      <c r="C16" s="12">
        <v>48216.15</v>
      </c>
      <c r="D16" s="12">
        <v>0</v>
      </c>
      <c r="E16" s="20">
        <f t="shared" si="0"/>
        <v>48216.15</v>
      </c>
    </row>
    <row r="17" spans="1:5" ht="15" customHeight="1" x14ac:dyDescent="0.2">
      <c r="A17" s="10" t="s">
        <v>30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">
      <c r="A18" s="10" t="s">
        <v>31</v>
      </c>
      <c r="B18" s="11" t="s">
        <v>32</v>
      </c>
      <c r="C18" s="12">
        <v>0</v>
      </c>
      <c r="D18" s="12">
        <v>0</v>
      </c>
      <c r="E18" s="20">
        <f>SUM(C18:D18)</f>
        <v>0</v>
      </c>
    </row>
    <row r="19" spans="1:5" ht="15" customHeight="1" x14ac:dyDescent="0.2">
      <c r="A19" s="10" t="s">
        <v>33</v>
      </c>
      <c r="B19" s="11">
        <v>4221</v>
      </c>
      <c r="C19" s="12">
        <v>4206.88</v>
      </c>
      <c r="D19" s="12">
        <v>0</v>
      </c>
      <c r="E19" s="20">
        <f>SUM(C19:D19)</f>
        <v>4206.88</v>
      </c>
    </row>
    <row r="20" spans="1:5" ht="15" customHeight="1" x14ac:dyDescent="0.2">
      <c r="A20" s="17" t="s">
        <v>34</v>
      </c>
      <c r="B20" s="21" t="s">
        <v>35</v>
      </c>
      <c r="C20" s="18">
        <f>C4+C8</f>
        <v>7507241.8300000001</v>
      </c>
      <c r="D20" s="18">
        <f>D4+D8</f>
        <v>0</v>
      </c>
      <c r="E20" s="19">
        <f t="shared" si="0"/>
        <v>7507241.8300000001</v>
      </c>
    </row>
    <row r="21" spans="1:5" ht="15" customHeight="1" x14ac:dyDescent="0.2">
      <c r="A21" s="17" t="s">
        <v>36</v>
      </c>
      <c r="B21" s="21" t="s">
        <v>37</v>
      </c>
      <c r="C21" s="18">
        <f>SUM(C22:C24)</f>
        <v>1742695.9900000002</v>
      </c>
      <c r="D21" s="18">
        <f>SUM(D22:D24)</f>
        <v>0</v>
      </c>
      <c r="E21" s="19">
        <f t="shared" si="0"/>
        <v>1742695.9900000002</v>
      </c>
    </row>
    <row r="22" spans="1:5" ht="15" customHeight="1" x14ac:dyDescent="0.2">
      <c r="A22" s="10" t="s">
        <v>38</v>
      </c>
      <c r="B22" s="11" t="s">
        <v>39</v>
      </c>
      <c r="C22" s="12">
        <v>100564.53000000001</v>
      </c>
      <c r="D22" s="12">
        <v>0</v>
      </c>
      <c r="E22" s="20">
        <f t="shared" si="0"/>
        <v>100564.53000000001</v>
      </c>
    </row>
    <row r="23" spans="1:5" ht="15" customHeight="1" x14ac:dyDescent="0.2">
      <c r="A23" s="10" t="s">
        <v>40</v>
      </c>
      <c r="B23" s="11">
        <v>8115</v>
      </c>
      <c r="C23" s="12">
        <v>1739006.4600000002</v>
      </c>
      <c r="D23" s="12">
        <v>0</v>
      </c>
      <c r="E23" s="20">
        <f>SUM(C23:D23)</f>
        <v>1739006.4600000002</v>
      </c>
    </row>
    <row r="24" spans="1:5" ht="15" customHeight="1" thickBot="1" x14ac:dyDescent="0.25">
      <c r="A24" s="22" t="s">
        <v>41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25">
      <c r="A25" s="26" t="s">
        <v>42</v>
      </c>
      <c r="B25" s="27"/>
      <c r="C25" s="28">
        <f>C4+C8+C21</f>
        <v>9249937.8200000003</v>
      </c>
      <c r="D25" s="28">
        <f>D20+D21</f>
        <v>0</v>
      </c>
      <c r="E25" s="29">
        <f t="shared" si="0"/>
        <v>9249937.8200000003</v>
      </c>
    </row>
    <row r="26" spans="1:5" ht="13.5" thickBot="1" x14ac:dyDescent="0.25">
      <c r="A26" s="309" t="s">
        <v>43</v>
      </c>
      <c r="B26" s="309"/>
      <c r="C26" s="30"/>
      <c r="D26" s="30"/>
      <c r="E26" s="31" t="s">
        <v>1</v>
      </c>
    </row>
    <row r="27" spans="1:5" ht="24.75" thickBot="1" x14ac:dyDescent="0.25">
      <c r="A27" s="3" t="s">
        <v>44</v>
      </c>
      <c r="B27" s="4" t="s">
        <v>0</v>
      </c>
      <c r="C27" s="5" t="s">
        <v>5</v>
      </c>
      <c r="D27" s="5" t="s">
        <v>77</v>
      </c>
      <c r="E27" s="5" t="s">
        <v>6</v>
      </c>
    </row>
    <row r="28" spans="1:5" ht="15" customHeight="1" x14ac:dyDescent="0.2">
      <c r="A28" s="32" t="s">
        <v>45</v>
      </c>
      <c r="B28" s="33" t="s">
        <v>46</v>
      </c>
      <c r="C28" s="16">
        <v>29496.959999999999</v>
      </c>
      <c r="D28" s="16">
        <v>0</v>
      </c>
      <c r="E28" s="34">
        <f>C28+D28</f>
        <v>29496.959999999999</v>
      </c>
    </row>
    <row r="29" spans="1:5" ht="15" customHeight="1" x14ac:dyDescent="0.2">
      <c r="A29" s="35" t="s">
        <v>47</v>
      </c>
      <c r="B29" s="11" t="s">
        <v>46</v>
      </c>
      <c r="C29" s="12">
        <v>260591.53</v>
      </c>
      <c r="D29" s="16">
        <v>0</v>
      </c>
      <c r="E29" s="34">
        <f t="shared" ref="E29:E44" si="1">C29+D29</f>
        <v>260591.53</v>
      </c>
    </row>
    <row r="30" spans="1:5" ht="15" customHeight="1" x14ac:dyDescent="0.2">
      <c r="A30" s="35" t="s">
        <v>48</v>
      </c>
      <c r="B30" s="11" t="s">
        <v>49</v>
      </c>
      <c r="C30" s="12">
        <v>146075.74</v>
      </c>
      <c r="D30" s="16">
        <v>-20</v>
      </c>
      <c r="E30" s="34">
        <f>SUM(C30:D30)</f>
        <v>146055.74</v>
      </c>
    </row>
    <row r="31" spans="1:5" ht="15" customHeight="1" x14ac:dyDescent="0.2">
      <c r="A31" s="35" t="s">
        <v>50</v>
      </c>
      <c r="B31" s="11" t="s">
        <v>46</v>
      </c>
      <c r="C31" s="12">
        <v>1024670</v>
      </c>
      <c r="D31" s="16">
        <v>0</v>
      </c>
      <c r="E31" s="34">
        <f t="shared" si="1"/>
        <v>1024670</v>
      </c>
    </row>
    <row r="32" spans="1:5" ht="15" customHeight="1" x14ac:dyDescent="0.2">
      <c r="A32" s="35" t="s">
        <v>51</v>
      </c>
      <c r="B32" s="11" t="s">
        <v>46</v>
      </c>
      <c r="C32" s="12">
        <v>782745.3</v>
      </c>
      <c r="D32" s="16">
        <v>20</v>
      </c>
      <c r="E32" s="34">
        <f t="shared" si="1"/>
        <v>782765.3</v>
      </c>
    </row>
    <row r="33" spans="1:5" ht="15" customHeight="1" x14ac:dyDescent="0.2">
      <c r="A33" s="35" t="s">
        <v>52</v>
      </c>
      <c r="B33" s="11" t="s">
        <v>46</v>
      </c>
      <c r="C33" s="12">
        <v>4136508.83</v>
      </c>
      <c r="D33" s="16">
        <v>0</v>
      </c>
      <c r="E33" s="34">
        <f>C33+D33</f>
        <v>4136508.83</v>
      </c>
    </row>
    <row r="34" spans="1:5" ht="15" customHeight="1" x14ac:dyDescent="0.2">
      <c r="A34" s="35" t="s">
        <v>53</v>
      </c>
      <c r="B34" s="11" t="s">
        <v>49</v>
      </c>
      <c r="C34" s="12">
        <v>526381.04</v>
      </c>
      <c r="D34" s="16">
        <v>0</v>
      </c>
      <c r="E34" s="34">
        <f t="shared" si="1"/>
        <v>526381.04</v>
      </c>
    </row>
    <row r="35" spans="1:5" ht="15" customHeight="1" x14ac:dyDescent="0.2">
      <c r="A35" s="35" t="s">
        <v>54</v>
      </c>
      <c r="B35" s="11" t="s">
        <v>46</v>
      </c>
      <c r="C35" s="12">
        <v>12074</v>
      </c>
      <c r="D35" s="16">
        <v>0</v>
      </c>
      <c r="E35" s="34">
        <f t="shared" si="1"/>
        <v>12074</v>
      </c>
    </row>
    <row r="36" spans="1:5" ht="15" customHeight="1" x14ac:dyDescent="0.2">
      <c r="A36" s="35" t="s">
        <v>55</v>
      </c>
      <c r="B36" s="11" t="s">
        <v>49</v>
      </c>
      <c r="C36" s="12">
        <v>916234.58000000007</v>
      </c>
      <c r="D36" s="16">
        <v>0</v>
      </c>
      <c r="E36" s="34">
        <f t="shared" si="1"/>
        <v>916234.58000000007</v>
      </c>
    </row>
    <row r="37" spans="1:5" ht="15" customHeight="1" x14ac:dyDescent="0.2">
      <c r="A37" s="35" t="s">
        <v>56</v>
      </c>
      <c r="B37" s="11" t="s">
        <v>57</v>
      </c>
      <c r="C37" s="12">
        <v>0</v>
      </c>
      <c r="D37" s="16">
        <v>0</v>
      </c>
      <c r="E37" s="34">
        <f t="shared" si="1"/>
        <v>0</v>
      </c>
    </row>
    <row r="38" spans="1:5" ht="15" customHeight="1" x14ac:dyDescent="0.2">
      <c r="A38" s="35" t="s">
        <v>58</v>
      </c>
      <c r="B38" s="11" t="s">
        <v>49</v>
      </c>
      <c r="C38" s="12">
        <v>1146588.2600000002</v>
      </c>
      <c r="D38" s="16">
        <v>0</v>
      </c>
      <c r="E38" s="34">
        <f t="shared" si="1"/>
        <v>1146588.2600000002</v>
      </c>
    </row>
    <row r="39" spans="1:5" ht="15" customHeight="1" x14ac:dyDescent="0.2">
      <c r="A39" s="35" t="s">
        <v>59</v>
      </c>
      <c r="B39" s="11" t="s">
        <v>49</v>
      </c>
      <c r="C39" s="12">
        <v>17500</v>
      </c>
      <c r="D39" s="16">
        <v>0</v>
      </c>
      <c r="E39" s="34">
        <f t="shared" si="1"/>
        <v>17500</v>
      </c>
    </row>
    <row r="40" spans="1:5" ht="15" customHeight="1" x14ac:dyDescent="0.2">
      <c r="A40" s="35" t="s">
        <v>60</v>
      </c>
      <c r="B40" s="11" t="s">
        <v>46</v>
      </c>
      <c r="C40" s="12">
        <v>9541.25</v>
      </c>
      <c r="D40" s="16">
        <v>0</v>
      </c>
      <c r="E40" s="34">
        <f t="shared" si="1"/>
        <v>9541.25</v>
      </c>
    </row>
    <row r="41" spans="1:5" ht="15" customHeight="1" x14ac:dyDescent="0.2">
      <c r="A41" s="35" t="s">
        <v>61</v>
      </c>
      <c r="B41" s="11" t="s">
        <v>49</v>
      </c>
      <c r="C41" s="12">
        <v>139946.22</v>
      </c>
      <c r="D41" s="16">
        <v>0</v>
      </c>
      <c r="E41" s="34">
        <f>C41+D41</f>
        <v>139946.22</v>
      </c>
    </row>
    <row r="42" spans="1:5" ht="15" customHeight="1" x14ac:dyDescent="0.2">
      <c r="A42" s="35" t="s">
        <v>62</v>
      </c>
      <c r="B42" s="11" t="s">
        <v>49</v>
      </c>
      <c r="C42" s="12">
        <v>11471.73</v>
      </c>
      <c r="D42" s="16">
        <v>0</v>
      </c>
      <c r="E42" s="34">
        <f t="shared" si="1"/>
        <v>11471.73</v>
      </c>
    </row>
    <row r="43" spans="1:5" ht="15" customHeight="1" x14ac:dyDescent="0.2">
      <c r="A43" s="35" t="s">
        <v>63</v>
      </c>
      <c r="B43" s="11" t="s">
        <v>49</v>
      </c>
      <c r="C43" s="12">
        <v>79990.17</v>
      </c>
      <c r="D43" s="16">
        <v>0</v>
      </c>
      <c r="E43" s="34">
        <f t="shared" si="1"/>
        <v>79990.17</v>
      </c>
    </row>
    <row r="44" spans="1:5" ht="15" customHeight="1" thickBot="1" x14ac:dyDescent="0.25">
      <c r="A44" s="35" t="s">
        <v>64</v>
      </c>
      <c r="B44" s="11" t="s">
        <v>49</v>
      </c>
      <c r="C44" s="12">
        <v>10122.209999999999</v>
      </c>
      <c r="D44" s="16">
        <v>0</v>
      </c>
      <c r="E44" s="34">
        <f t="shared" si="1"/>
        <v>10122.209999999999</v>
      </c>
    </row>
    <row r="45" spans="1:5" ht="15" customHeight="1" thickBot="1" x14ac:dyDescent="0.25">
      <c r="A45" s="36" t="s">
        <v>65</v>
      </c>
      <c r="B45" s="27"/>
      <c r="C45" s="28">
        <f>C28+C29+C31+C32+C33+C34+C35+C36+C37+C38+C39+C40+C41+C42+C43+C44+C30</f>
        <v>9249937.8200000022</v>
      </c>
      <c r="D45" s="28">
        <f>SUM(D28:D44)</f>
        <v>0</v>
      </c>
      <c r="E45" s="29">
        <f>SUM(E28:E44)</f>
        <v>9249937.8200000022</v>
      </c>
    </row>
    <row r="46" spans="1:5" x14ac:dyDescent="0.2">
      <c r="C46" s="15"/>
      <c r="E46" s="15"/>
    </row>
    <row r="48" spans="1:5" x14ac:dyDescent="0.2">
      <c r="C48" s="15"/>
    </row>
  </sheetData>
  <mergeCells count="2">
    <mergeCell ref="A2:B2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912 04</vt:lpstr>
      <vt:lpstr>914 04</vt:lpstr>
      <vt:lpstr>Bilance P a V</vt:lpstr>
      <vt:lpstr>'912 04'!Oblast_tisku</vt:lpstr>
      <vt:lpstr>'914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2017-07-24T12:40:50Z</cp:lastPrinted>
  <dcterms:created xsi:type="dcterms:W3CDTF">2016-12-12T10:58:21Z</dcterms:created>
  <dcterms:modified xsi:type="dcterms:W3CDTF">2017-08-10T06:54:26Z</dcterms:modified>
</cp:coreProperties>
</file>