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485" windowWidth="20700" windowHeight="8535" tabRatio="726" activeTab="3"/>
  </bookViews>
  <sheets>
    <sheet name="P01_HV 2016" sheetId="1" r:id="rId1"/>
    <sheet name="P02_zisk" sheetId="2" r:id="rId2"/>
    <sheet name="P03_RF_FO" sheetId="3" r:id="rId3"/>
    <sheet name="P04_ztráta a krytí" sheetId="10" r:id="rId4"/>
    <sheet name="P05_účet431,432" sheetId="4" r:id="rId5"/>
  </sheets>
  <definedNames>
    <definedName name="_xlnm.Print_Area" localSheetId="0">'P01_HV 2016'!$A$1:$H$69</definedName>
    <definedName name="_xlnm.Print_Area" localSheetId="1">P02_zisk!$A$1:$I$65</definedName>
    <definedName name="_xlnm.Print_Area" localSheetId="2">P03_RF_FO!$A$1:$F$69</definedName>
    <definedName name="_xlnm.Print_Area" localSheetId="3">'P04_ztráta a krytí'!$A$1:$I$41</definedName>
    <definedName name="_xlnm.Print_Area" localSheetId="4">'P05_účet431,432'!$A$1:$F$69</definedName>
  </definedNames>
  <calcPr calcId="145621"/>
</workbook>
</file>

<file path=xl/calcChain.xml><?xml version="1.0" encoding="utf-8"?>
<calcChain xmlns="http://schemas.openxmlformats.org/spreadsheetml/2006/main">
  <c r="E30" i="10" l="1"/>
  <c r="F30" i="10"/>
  <c r="G30" i="10"/>
  <c r="H30" i="10"/>
  <c r="D24" i="10"/>
  <c r="D25" i="10"/>
  <c r="D23" i="10"/>
  <c r="D30" i="10" l="1"/>
  <c r="I15" i="10"/>
  <c r="I10" i="10"/>
  <c r="I9" i="10"/>
  <c r="I8" i="10"/>
  <c r="E15" i="10"/>
  <c r="F15" i="10"/>
  <c r="G15" i="10"/>
  <c r="H15" i="10"/>
  <c r="D15" i="10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2" i="2"/>
  <c r="I43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7" i="2"/>
  <c r="G62" i="2"/>
  <c r="E62" i="2"/>
  <c r="D62" i="2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I44" i="2" s="1"/>
  <c r="F43" i="2"/>
  <c r="H43" i="2" s="1"/>
  <c r="F42" i="2"/>
  <c r="H42" i="2" s="1"/>
  <c r="F41" i="2"/>
  <c r="H41" i="2" s="1"/>
  <c r="I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F6" i="2"/>
  <c r="F62" i="2" s="1"/>
  <c r="H6" i="2" l="1"/>
  <c r="H62" i="2" l="1"/>
  <c r="I62" i="2"/>
  <c r="E65" i="3" l="1"/>
  <c r="D65" i="3"/>
  <c r="E65" i="4" l="1"/>
  <c r="D65" i="4"/>
  <c r="F6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F46" i="1" l="1"/>
  <c r="H46" i="1" s="1"/>
  <c r="F6" i="1" l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7" i="1"/>
  <c r="H47" i="1" s="1"/>
  <c r="F48" i="1"/>
  <c r="H48" i="1" s="1"/>
  <c r="F49" i="1"/>
  <c r="H49" i="1" s="1"/>
  <c r="F50" i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" i="3"/>
  <c r="F8" i="3"/>
  <c r="F10" i="3"/>
  <c r="F12" i="3"/>
  <c r="F16" i="3"/>
  <c r="F18" i="3"/>
  <c r="F20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51" i="3"/>
  <c r="F53" i="3"/>
  <c r="F55" i="3"/>
  <c r="F57" i="3"/>
  <c r="F59" i="3"/>
  <c r="F60" i="3"/>
  <c r="F62" i="3"/>
  <c r="F64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D65" i="1"/>
  <c r="E65" i="1"/>
  <c r="G6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F32" i="1"/>
  <c r="H32" i="1" s="1"/>
  <c r="H50" i="1"/>
  <c r="H6" i="1"/>
  <c r="F7" i="1"/>
  <c r="H7" i="1" s="1"/>
  <c r="F63" i="3"/>
  <c r="F61" i="3"/>
  <c r="F58" i="3"/>
  <c r="F56" i="3"/>
  <c r="F54" i="3"/>
  <c r="F52" i="3"/>
  <c r="F50" i="3"/>
  <c r="F49" i="3"/>
  <c r="F47" i="3"/>
  <c r="F45" i="3"/>
  <c r="F43" i="3"/>
  <c r="F41" i="3"/>
  <c r="F39" i="3"/>
  <c r="F37" i="3"/>
  <c r="F35" i="3"/>
  <c r="F33" i="3"/>
  <c r="F31" i="3"/>
  <c r="F29" i="3"/>
  <c r="F27" i="3"/>
  <c r="F25" i="3"/>
  <c r="F23" i="3"/>
  <c r="F21" i="3"/>
  <c r="F19" i="3"/>
  <c r="F17" i="3"/>
  <c r="F15" i="3"/>
  <c r="F13" i="3"/>
  <c r="F11" i="3"/>
  <c r="F9" i="3"/>
  <c r="F7" i="3"/>
  <c r="G68" i="1" l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F65" i="1"/>
  <c r="H65" i="1"/>
  <c r="G67" i="1" s="1"/>
  <c r="G69" i="1" s="1"/>
  <c r="F14" i="3" l="1"/>
  <c r="F65" i="3" l="1"/>
</calcChain>
</file>

<file path=xl/sharedStrings.xml><?xml version="1.0" encoding="utf-8"?>
<sst xmlns="http://schemas.openxmlformats.org/spreadsheetml/2006/main" count="575" uniqueCount="176">
  <si>
    <t>v Kč</t>
  </si>
  <si>
    <t>číselník KÚ</t>
  </si>
  <si>
    <t>Název příspěvkové organizace</t>
  </si>
  <si>
    <t>celkem před zdaněním</t>
  </si>
  <si>
    <t>1401.</t>
  </si>
  <si>
    <t>Gymnázium, Česká Lípa, Žitavská 2969</t>
  </si>
  <si>
    <t>1402.</t>
  </si>
  <si>
    <t>Gymnázium, Mimoň, Letná 263</t>
  </si>
  <si>
    <t>1403.</t>
  </si>
  <si>
    <t>Gymnázium, Jablonec nad Nisou, U Balvanu 16</t>
  </si>
  <si>
    <t>1404.</t>
  </si>
  <si>
    <t>1405.</t>
  </si>
  <si>
    <t>Gymnázium F.X.Šaldy, Liberec 11, Partyzánská 530/3</t>
  </si>
  <si>
    <t>1406.</t>
  </si>
  <si>
    <t>Gymnázium, Frýdlant, Mládeže 884</t>
  </si>
  <si>
    <t>1407.</t>
  </si>
  <si>
    <t>Gymnázium Ivana Olbrachta, Semily, Nad Špejcharem 574</t>
  </si>
  <si>
    <t>1408.</t>
  </si>
  <si>
    <t>Gymnázium, Turnov, Jana Palacha 804</t>
  </si>
  <si>
    <t>1409.</t>
  </si>
  <si>
    <t>1410.</t>
  </si>
  <si>
    <t>Gymnázium a Střední odborná škola, Jilemnice, Tkalcovská 460</t>
  </si>
  <si>
    <t>1411.</t>
  </si>
  <si>
    <t>Gymnázium  a Střední odborná škola pedagogická, Liberec, Jeronýmova 27</t>
  </si>
  <si>
    <t>1412.</t>
  </si>
  <si>
    <t>Obchodní akademie, Česká Lípa, nám. Osvobození 422</t>
  </si>
  <si>
    <t>1413.</t>
  </si>
  <si>
    <t>1414.</t>
  </si>
  <si>
    <t>Obchodní akademie a Jazyková škola s právem státní jazykové zkoušky, Liberec, Šamánkova 8</t>
  </si>
  <si>
    <t>1418.</t>
  </si>
  <si>
    <t>Střední průmyslová škola, Česká Lípa, Havlíčkova 426</t>
  </si>
  <si>
    <t>1420.</t>
  </si>
  <si>
    <t>Střední průmyslová škola stavební, Liberec 1, Sokolovské nám. 14</t>
  </si>
  <si>
    <t>1421.</t>
  </si>
  <si>
    <t xml:space="preserve">Střední průmyslová škola strojní a elektrotechnická a Vyšší odborná škola, Liberec 1, Masarykova 3 </t>
  </si>
  <si>
    <t>1422.</t>
  </si>
  <si>
    <t>Střední průmyslová škola textilní, Liberec, Tyršova 1</t>
  </si>
  <si>
    <t>1424.</t>
  </si>
  <si>
    <t>VOŠ sklářská a Střední škola, Nový Bor, Wolkerova 316</t>
  </si>
  <si>
    <t>1425.</t>
  </si>
  <si>
    <t>Střední uměleckoprůmyslová škola sklářská, Kamenický Šenov, Havlíčkova 57</t>
  </si>
  <si>
    <t>1426.</t>
  </si>
  <si>
    <t>Střední uměleckoprůmyslová škola a Vyšší odborná škola, Jablonec nad Nisou, Horní náměstí 1</t>
  </si>
  <si>
    <t>1427.</t>
  </si>
  <si>
    <t>Střední uměleckoprůmyslová škola sklářská, Železný Brod, Smetanovo zátiší 470</t>
  </si>
  <si>
    <t>1428.</t>
  </si>
  <si>
    <t>Střední uměleckoprůmyslová škola a Vyšší odborná škola, Turnov, Skálova 373</t>
  </si>
  <si>
    <t>1429.</t>
  </si>
  <si>
    <t>Střední zdravotnická škola a Vyšší odborná škola zdravotnická, Liberec, Kostelní 9</t>
  </si>
  <si>
    <t>1430.</t>
  </si>
  <si>
    <t>Střední zdravotnická škola, Turnov, 28. října 1390</t>
  </si>
  <si>
    <t>1432.</t>
  </si>
  <si>
    <t>1433.</t>
  </si>
  <si>
    <t>Střední škola strojní, stavební a dopravní, Liberec II, Truhlářská 360/3</t>
  </si>
  <si>
    <t>1434.</t>
  </si>
  <si>
    <t>Integrovaná střední škola, Semily, 28. října 607</t>
  </si>
  <si>
    <t>1436.</t>
  </si>
  <si>
    <t>Integrovaná střední škola, Vysoké nad Jizerou, Dr. Farského 300</t>
  </si>
  <si>
    <t>1437.</t>
  </si>
  <si>
    <t>Střední odborná škola a Střední odborné učiliště, Česká Lípa, 28. října 2707</t>
  </si>
  <si>
    <t>1438.</t>
  </si>
  <si>
    <t>Střední průmyslová škola technická, Jablonec nad Nisou, Belgická 4852</t>
  </si>
  <si>
    <t>1440.</t>
  </si>
  <si>
    <t>Střední škola řemesel a služeb, Jablonec nad Nisou, Smetanova 66</t>
  </si>
  <si>
    <t>1442.</t>
  </si>
  <si>
    <t>Střední škola gastronomie a služeb, Liberec II, Dvorská 447/29</t>
  </si>
  <si>
    <t>1443.</t>
  </si>
  <si>
    <t>Střední škola, Lomnice nad Popelkou, Antala Staška 213</t>
  </si>
  <si>
    <t>1448.</t>
  </si>
  <si>
    <t xml:space="preserve">Střední škola hospodářská s lesnická, Frýdlant, Bělíkova 1387 </t>
  </si>
  <si>
    <t>1450.</t>
  </si>
  <si>
    <t>Střední odborná škola  Liberec, Jablonecká 999</t>
  </si>
  <si>
    <t>1452.</t>
  </si>
  <si>
    <t>Obchodní akademie, Hotelová škola a Střední odborná škola Turnov, Zborovská 519</t>
  </si>
  <si>
    <t>1455.</t>
  </si>
  <si>
    <t>1456.</t>
  </si>
  <si>
    <t>Základní škola a Mateřská škola pro tělesně postižené, Liberec, Lužická 920/7</t>
  </si>
  <si>
    <t>1457.</t>
  </si>
  <si>
    <t>Základní škola, Jablonec nad Nisou, Liberecká 1734/31</t>
  </si>
  <si>
    <t>1459.</t>
  </si>
  <si>
    <t>ZŠ a MŠ při dětské léčebně, Cvikov, Ústavní 531</t>
  </si>
  <si>
    <t>1460.</t>
  </si>
  <si>
    <t>Základní škola a Mateřská škola při nemocnici, Liberec, Husova 357/10</t>
  </si>
  <si>
    <t>1462.</t>
  </si>
  <si>
    <t>Základní škola a Mateřská škola, Jablonec nad Nisou, Kamenná 404/4</t>
  </si>
  <si>
    <t>1463.</t>
  </si>
  <si>
    <t>Základní škola, Tanvald, Údolí Kamenice 238</t>
  </si>
  <si>
    <t>1468.</t>
  </si>
  <si>
    <t>Základní škola a Mateřská škola, Jilemnice, Komenského 103</t>
  </si>
  <si>
    <t>1469.</t>
  </si>
  <si>
    <t>Základní škola speciální, Semily, Nádražní 213</t>
  </si>
  <si>
    <t>1470.</t>
  </si>
  <si>
    <t>Dětský domov, Česká Lípa, Mariánská 570</t>
  </si>
  <si>
    <t>1471.</t>
  </si>
  <si>
    <t>Dětský domov, Jablonné v Podještědí, Zámecká 1</t>
  </si>
  <si>
    <t>1472.</t>
  </si>
  <si>
    <t>Dětský domov, Základní škola a Mateřská škola, Krompach 47</t>
  </si>
  <si>
    <t>1473.</t>
  </si>
  <si>
    <t>Dětský domov, Dubá-Deštná 6</t>
  </si>
  <si>
    <t>1474.</t>
  </si>
  <si>
    <t>Dětský domov, Jablonec nad Nisou, Pasecká 20</t>
  </si>
  <si>
    <t>1475.</t>
  </si>
  <si>
    <t>Dětský domov, Frýdlant, Větrov 3005</t>
  </si>
  <si>
    <t>1476.</t>
  </si>
  <si>
    <t>Dětský domov, Semily, Nad Školami 480</t>
  </si>
  <si>
    <t>1481.</t>
  </si>
  <si>
    <t>Domov mládeže, Liberec, Zeyerova 33</t>
  </si>
  <si>
    <t>1491.</t>
  </si>
  <si>
    <t>Pedagogicko-psychologická poradna, Česká Lípa, Havlíčkova 443</t>
  </si>
  <si>
    <t>1492.</t>
  </si>
  <si>
    <t>1493.</t>
  </si>
  <si>
    <t>Pedagogicko-psychologická poradna,  Liberec, Truhlářská 3</t>
  </si>
  <si>
    <t>1494.</t>
  </si>
  <si>
    <t>1499.</t>
  </si>
  <si>
    <t>VOŠ mezinárodního obchodu a Obchodní akademie, Jablonec nad Nisou, Horní náměstí 15</t>
  </si>
  <si>
    <t>p.č.</t>
  </si>
  <si>
    <t>Celkem</t>
  </si>
  <si>
    <t xml:space="preserve">vypracoval: </t>
  </si>
  <si>
    <t>příděly</t>
  </si>
  <si>
    <t>rezervní fond      (účet 413)</t>
  </si>
  <si>
    <t>pořadí</t>
  </si>
  <si>
    <t>předpokl. zdanění a dodateč.odvod daně</t>
  </si>
  <si>
    <t>ztráta z hospodaření celkem</t>
  </si>
  <si>
    <t>na vrub zůstatku rezervního fondu</t>
  </si>
  <si>
    <t>KÚLK - Odbor školství, mládeže, tělovýchovy a sportu</t>
  </si>
  <si>
    <t>ztráta min. let</t>
  </si>
  <si>
    <t xml:space="preserve">dne: </t>
  </si>
  <si>
    <t>přesun na neuhraz.ztrátu minulých let</t>
  </si>
  <si>
    <t>z nerozd.zisku min. let</t>
  </si>
  <si>
    <t>z doplňkové činnosti</t>
  </si>
  <si>
    <t xml:space="preserve"> </t>
  </si>
  <si>
    <t>Jarmila Vítová</t>
  </si>
  <si>
    <t>vypracoval: Jarmila Vítová</t>
  </si>
  <si>
    <t>z rozpočtu zřizovatele</t>
  </si>
  <si>
    <t>nerozdělený zisk min. let</t>
  </si>
  <si>
    <t>Základní škola a mateřská škola logopedická, Liberec</t>
  </si>
  <si>
    <t>Centrum vzdělanosti Libereckého kraje</t>
  </si>
  <si>
    <t>celkem příděl z VH do fondů</t>
  </si>
  <si>
    <t>Gymnázium Dr. Antona Randy, Jablonec nad Nisou</t>
  </si>
  <si>
    <t>Střední  škola a Mateřská škola, Liberec, Na Bojišti 15</t>
  </si>
  <si>
    <t>%-ní podíl na celk. zisku</t>
  </si>
  <si>
    <t>PPP,  Liberec, Truhlářská 3</t>
  </si>
  <si>
    <t>PPP a speciálně pedagogické centrum Semily, Nádražní 213</t>
  </si>
  <si>
    <t>předpokl.zdanění,dodateč.odvod daně</t>
  </si>
  <si>
    <t>%-ní podíl na ztrátě</t>
  </si>
  <si>
    <t>z hlavní činnosti (ztráta)</t>
  </si>
  <si>
    <t>z doplňkové činnosti (zisk)</t>
  </si>
  <si>
    <t>celkem před zdaněním (ztráta)</t>
  </si>
  <si>
    <t>celkem po zdanění              (ztráta)</t>
  </si>
  <si>
    <t>fond odměn       (účet 411)</t>
  </si>
  <si>
    <t>Pedagogicko-psychologická poradna, Jablonec nad Nisou, Smetanova 66</t>
  </si>
  <si>
    <t>PPP, Jablonec nad Nisou, Smetanova 66</t>
  </si>
  <si>
    <t>VH celkem po zdanění (+ zisk,           -ztráta)</t>
  </si>
  <si>
    <t>z hlavní činnosti (+zisk/ - ztráta)</t>
  </si>
  <si>
    <t>Výsledek hospodaření škol a školských zařízení v roce 2016</t>
  </si>
  <si>
    <t>Gymnázium a Obchodní akademie, Tanvald</t>
  </si>
  <si>
    <t>Kladný výsledek hospodaření škol a školských zařízení v roce 2016</t>
  </si>
  <si>
    <t>čistý zisk</t>
  </si>
  <si>
    <t>čistá ztráta</t>
  </si>
  <si>
    <t>pozn:</t>
  </si>
  <si>
    <t>výsledek hospodaření k 31.12.2016</t>
  </si>
  <si>
    <t>Vypořádání zlepšeného výsledků hospodaření z roku 2016</t>
  </si>
  <si>
    <t>Zhoršený výsledek hospodaření - rok 2016</t>
  </si>
  <si>
    <t>výsledek hospodaření roku 2016</t>
  </si>
  <si>
    <t xml:space="preserve">VH 2016 ve schval. řízení </t>
  </si>
  <si>
    <t>účet 432 -VH min. účet. období k 31.12.2016</t>
  </si>
  <si>
    <t>konečný HV</t>
  </si>
  <si>
    <t>Vypořádání zhoršeného výsledku hospodařeni roku 2016</t>
  </si>
  <si>
    <t>vyrovnání ztráty roku 2016</t>
  </si>
  <si>
    <t xml:space="preserve">vyprac.: </t>
  </si>
  <si>
    <t>Schvalovací řízení výsledků hospodaření p.o. v r. 2017 a stav účtu 432 k 31. 12. 2016</t>
  </si>
  <si>
    <t>tabulka 1</t>
  </si>
  <si>
    <t>tabulka 2</t>
  </si>
  <si>
    <t>tabulka 3</t>
  </si>
  <si>
    <t>tabulka 4</t>
  </si>
  <si>
    <t>tabulka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</si>
</sst>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2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F0"/>
      <name val="Arial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 CE"/>
      <family val="2"/>
      <charset val="238"/>
    </font>
    <font>
      <sz val="10"/>
      <color rgb="FF0070C0"/>
      <name val="Arial"/>
      <family val="2"/>
      <charset val="238"/>
    </font>
    <font>
      <sz val="8"/>
      <color rgb="FF0070C0"/>
      <name val="Arial CE"/>
      <family val="2"/>
      <charset val="238"/>
    </font>
    <font>
      <sz val="9"/>
      <name val="Arial CE"/>
      <family val="2"/>
      <charset val="238"/>
    </font>
    <font>
      <sz val="9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2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1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4" fontId="2" fillId="0" borderId="0" xfId="0" applyNumberFormat="1" applyFont="1" applyFill="1"/>
    <xf numFmtId="4" fontId="10" fillId="0" borderId="2" xfId="0" applyNumberFormat="1" applyFont="1" applyFill="1" applyBorder="1"/>
    <xf numFmtId="0" fontId="7" fillId="0" borderId="0" xfId="0" applyFont="1" applyFill="1"/>
    <xf numFmtId="4" fontId="0" fillId="0" borderId="0" xfId="0" applyNumberFormat="1" applyFill="1"/>
    <xf numFmtId="4" fontId="1" fillId="0" borderId="0" xfId="0" applyNumberFormat="1" applyFont="1" applyFill="1"/>
    <xf numFmtId="4" fontId="7" fillId="0" borderId="2" xfId="0" applyNumberFormat="1" applyFont="1" applyFill="1" applyBorder="1"/>
    <xf numFmtId="4" fontId="7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" fontId="14" fillId="0" borderId="2" xfId="0" applyNumberFormat="1" applyFont="1" applyFill="1" applyBorder="1"/>
    <xf numFmtId="4" fontId="12" fillId="0" borderId="2" xfId="0" applyNumberFormat="1" applyFont="1" applyFill="1" applyBorder="1"/>
    <xf numFmtId="1" fontId="0" fillId="0" borderId="0" xfId="0" applyNumberFormat="1" applyFill="1"/>
    <xf numFmtId="4" fontId="0" fillId="0" borderId="2" xfId="0" applyNumberFormat="1" applyFill="1" applyBorder="1"/>
    <xf numFmtId="4" fontId="2" fillId="0" borderId="0" xfId="0" applyNumberFormat="1" applyFont="1" applyFill="1" applyAlignment="1">
      <alignment horizontal="right"/>
    </xf>
    <xf numFmtId="4" fontId="13" fillId="0" borderId="0" xfId="0" applyNumberFormat="1" applyFont="1" applyFill="1"/>
    <xf numFmtId="4" fontId="8" fillId="0" borderId="0" xfId="0" applyNumberFormat="1" applyFont="1" applyFill="1"/>
    <xf numFmtId="4" fontId="2" fillId="0" borderId="0" xfId="0" applyNumberFormat="1" applyFont="1" applyFill="1" applyAlignment="1"/>
    <xf numFmtId="0" fontId="3" fillId="0" borderId="0" xfId="0" applyFont="1" applyFill="1" applyAlignment="1">
      <alignment horizontal="center" wrapText="1"/>
    </xf>
    <xf numFmtId="2" fontId="2" fillId="0" borderId="0" xfId="0" applyNumberFormat="1" applyFont="1" applyFill="1"/>
    <xf numFmtId="2" fontId="2" fillId="0" borderId="2" xfId="0" applyNumberFormat="1" applyFont="1" applyFill="1" applyBorder="1" applyAlignment="1">
      <alignment horizontal="center" wrapText="1"/>
    </xf>
    <xf numFmtId="4" fontId="7" fillId="0" borderId="9" xfId="0" applyNumberFormat="1" applyFont="1" applyFill="1" applyBorder="1"/>
    <xf numFmtId="4" fontId="0" fillId="0" borderId="0" xfId="0" applyNumberFormat="1" applyFill="1" applyAlignment="1"/>
    <xf numFmtId="0" fontId="3" fillId="0" borderId="0" xfId="0" applyFont="1" applyFill="1" applyAlignment="1">
      <alignment horizontal="center"/>
    </xf>
    <xf numFmtId="2" fontId="2" fillId="0" borderId="0" xfId="0" applyNumberFormat="1" applyFont="1" applyFill="1" applyAlignment="1"/>
    <xf numFmtId="0" fontId="6" fillId="0" borderId="2" xfId="0" applyFont="1" applyFill="1" applyBorder="1" applyAlignment="1">
      <alignment horizontal="left" vertical="top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16" fillId="0" borderId="2" xfId="0" applyNumberFormat="1" applyFont="1" applyFill="1" applyBorder="1"/>
    <xf numFmtId="4" fontId="17" fillId="0" borderId="2" xfId="0" applyNumberFormat="1" applyFont="1" applyFill="1" applyBorder="1"/>
    <xf numFmtId="4" fontId="17" fillId="0" borderId="0" xfId="0" applyNumberFormat="1" applyFont="1" applyFill="1" applyAlignment="1">
      <alignment horizontal="center"/>
    </xf>
    <xf numFmtId="4" fontId="17" fillId="0" borderId="0" xfId="0" applyNumberFormat="1" applyFont="1" applyFill="1"/>
    <xf numFmtId="4" fontId="1" fillId="0" borderId="2" xfId="0" applyNumberFormat="1" applyFont="1" applyFill="1" applyBorder="1"/>
    <xf numFmtId="4" fontId="1" fillId="0" borderId="0" xfId="0" applyNumberFormat="1" applyFont="1" applyFill="1" applyAlignment="1"/>
    <xf numFmtId="4" fontId="19" fillId="0" borderId="0" xfId="0" applyNumberFormat="1" applyFont="1" applyFill="1"/>
    <xf numFmtId="1" fontId="1" fillId="0" borderId="0" xfId="0" applyNumberFormat="1" applyFont="1" applyFill="1"/>
    <xf numFmtId="0" fontId="16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2" fillId="0" borderId="0" xfId="0" applyFont="1" applyFill="1" applyBorder="1"/>
    <xf numFmtId="0" fontId="2" fillId="0" borderId="2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4" fontId="21" fillId="0" borderId="0" xfId="0" applyNumberFormat="1" applyFont="1" applyFill="1" applyBorder="1"/>
    <xf numFmtId="4" fontId="18" fillId="0" borderId="0" xfId="0" applyNumberFormat="1" applyFont="1" applyFill="1" applyBorder="1"/>
    <xf numFmtId="0" fontId="18" fillId="0" borderId="0" xfId="0" applyFont="1" applyFill="1" applyBorder="1"/>
    <xf numFmtId="4" fontId="17" fillId="0" borderId="0" xfId="0" applyNumberFormat="1" applyFont="1" applyFill="1" applyBorder="1"/>
    <xf numFmtId="0" fontId="16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3" fillId="0" borderId="0" xfId="0" applyFont="1" applyFill="1"/>
    <xf numFmtId="0" fontId="0" fillId="0" borderId="0" xfId="0" applyFill="1" applyAlignment="1"/>
    <xf numFmtId="4" fontId="1" fillId="0" borderId="0" xfId="0" applyNumberFormat="1" applyFont="1" applyFill="1" applyAlignment="1">
      <alignment horizontal="center"/>
    </xf>
    <xf numFmtId="4" fontId="1" fillId="0" borderId="7" xfId="0" applyNumberFormat="1" applyFont="1" applyFill="1" applyBorder="1"/>
    <xf numFmtId="4" fontId="1" fillId="0" borderId="10" xfId="0" applyNumberFormat="1" applyFont="1" applyFill="1" applyBorder="1"/>
    <xf numFmtId="4" fontId="1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/>
    <xf numFmtId="164" fontId="1" fillId="0" borderId="2" xfId="0" applyNumberFormat="1" applyFont="1" applyFill="1" applyBorder="1"/>
    <xf numFmtId="164" fontId="7" fillId="0" borderId="2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/>
    <xf numFmtId="164" fontId="7" fillId="0" borderId="0" xfId="0" applyNumberFormat="1" applyFont="1" applyFill="1" applyBorder="1"/>
    <xf numFmtId="0" fontId="20" fillId="0" borderId="0" xfId="0" applyFont="1" applyFill="1" applyBorder="1"/>
    <xf numFmtId="0" fontId="2" fillId="0" borderId="2" xfId="0" applyFont="1" applyFill="1" applyBorder="1" applyAlignment="1">
      <alignment horizontal="center" wrapText="1"/>
    </xf>
    <xf numFmtId="4" fontId="7" fillId="0" borderId="10" xfId="0" applyNumberFormat="1" applyFont="1" applyFill="1" applyBorder="1"/>
    <xf numFmtId="4" fontId="0" fillId="0" borderId="7" xfId="0" applyNumberFormat="1" applyFill="1" applyBorder="1"/>
    <xf numFmtId="1" fontId="1" fillId="0" borderId="0" xfId="0" applyNumberFormat="1" applyFont="1" applyFill="1" applyBorder="1"/>
    <xf numFmtId="4" fontId="16" fillId="0" borderId="10" xfId="0" applyNumberFormat="1" applyFont="1" applyFill="1" applyBorder="1"/>
    <xf numFmtId="4" fontId="17" fillId="0" borderId="10" xfId="0" applyNumberFormat="1" applyFont="1" applyFill="1" applyBorder="1"/>
    <xf numFmtId="4" fontId="16" fillId="0" borderId="7" xfId="0" applyNumberFormat="1" applyFont="1" applyFill="1" applyBorder="1"/>
    <xf numFmtId="4" fontId="10" fillId="0" borderId="7" xfId="0" applyNumberFormat="1" applyFont="1" applyFill="1" applyBorder="1"/>
    <xf numFmtId="4" fontId="17" fillId="0" borderId="7" xfId="0" applyNumberFormat="1" applyFont="1" applyFill="1" applyBorder="1"/>
    <xf numFmtId="4" fontId="16" fillId="0" borderId="6" xfId="0" applyNumberFormat="1" applyFont="1" applyFill="1" applyBorder="1"/>
    <xf numFmtId="4" fontId="10" fillId="0" borderId="6" xfId="0" applyNumberFormat="1" applyFont="1" applyFill="1" applyBorder="1"/>
    <xf numFmtId="4" fontId="1" fillId="0" borderId="6" xfId="0" applyNumberFormat="1" applyFont="1" applyFill="1" applyBorder="1"/>
    <xf numFmtId="4" fontId="17" fillId="0" borderId="6" xfId="0" applyNumberFormat="1" applyFont="1" applyFill="1" applyBorder="1"/>
    <xf numFmtId="4" fontId="17" fillId="0" borderId="9" xfId="0" applyNumberFormat="1" applyFont="1" applyFill="1" applyBorder="1"/>
    <xf numFmtId="4" fontId="1" fillId="0" borderId="13" xfId="0" applyNumberFormat="1" applyFont="1" applyFill="1" applyBorder="1"/>
    <xf numFmtId="4" fontId="24" fillId="0" borderId="0" xfId="0" applyNumberFormat="1" applyFont="1" applyFill="1"/>
    <xf numFmtId="4" fontId="0" fillId="0" borderId="0" xfId="0" applyNumberFormat="1" applyFill="1" applyBorder="1"/>
    <xf numFmtId="0" fontId="3" fillId="0" borderId="0" xfId="0" applyFont="1" applyFill="1" applyAlignment="1">
      <alignment horizontal="left"/>
    </xf>
    <xf numFmtId="0" fontId="17" fillId="0" borderId="0" xfId="0" applyFont="1" applyFill="1"/>
    <xf numFmtId="2" fontId="24" fillId="0" borderId="0" xfId="0" applyNumberFormat="1" applyFont="1" applyFill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0" borderId="0" xfId="0" applyFont="1" applyFill="1" applyAlignment="1"/>
    <xf numFmtId="4" fontId="24" fillId="0" borderId="0" xfId="0" applyNumberFormat="1" applyFont="1" applyFill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4" fontId="16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4" fontId="16" fillId="0" borderId="0" xfId="0" applyNumberFormat="1" applyFont="1" applyFill="1"/>
    <xf numFmtId="4" fontId="26" fillId="0" borderId="0" xfId="0" applyNumberFormat="1" applyFont="1" applyFill="1"/>
    <xf numFmtId="4" fontId="24" fillId="0" borderId="0" xfId="0" applyNumberFormat="1" applyFont="1" applyFill="1" applyAlignment="1"/>
    <xf numFmtId="4" fontId="26" fillId="0" borderId="0" xfId="0" applyNumberFormat="1" applyFont="1" applyFill="1" applyAlignment="1"/>
    <xf numFmtId="4" fontId="27" fillId="0" borderId="0" xfId="0" applyNumberFormat="1" applyFont="1" applyFill="1" applyAlignment="1">
      <alignment horizontal="center" wrapText="1"/>
    </xf>
    <xf numFmtId="0" fontId="28" fillId="0" borderId="2" xfId="0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0" fontId="26" fillId="0" borderId="6" xfId="0" applyFont="1" applyFill="1" applyBorder="1" applyAlignment="1"/>
    <xf numFmtId="0" fontId="26" fillId="0" borderId="0" xfId="0" applyFont="1" applyFill="1" applyAlignment="1"/>
    <xf numFmtId="0" fontId="24" fillId="0" borderId="0" xfId="0" applyFont="1" applyFill="1"/>
    <xf numFmtId="0" fontId="27" fillId="0" borderId="0" xfId="0" applyFont="1" applyFill="1" applyAlignment="1">
      <alignment horizontal="center" wrapText="1"/>
    </xf>
    <xf numFmtId="0" fontId="28" fillId="0" borderId="2" xfId="0" applyFont="1" applyFill="1" applyBorder="1"/>
    <xf numFmtId="0" fontId="25" fillId="0" borderId="10" xfId="0" applyFont="1" applyFill="1" applyBorder="1" applyAlignment="1">
      <alignment horizontal="center"/>
    </xf>
    <xf numFmtId="0" fontId="28" fillId="0" borderId="10" xfId="0" applyFont="1" applyFill="1" applyBorder="1"/>
    <xf numFmtId="4" fontId="17" fillId="0" borderId="0" xfId="0" applyNumberFormat="1" applyFont="1" applyFill="1" applyBorder="1" applyAlignment="1">
      <alignment horizontal="right"/>
    </xf>
    <xf numFmtId="0" fontId="29" fillId="0" borderId="0" xfId="0" applyFont="1" applyFill="1"/>
    <xf numFmtId="4" fontId="29" fillId="0" borderId="0" xfId="0" applyNumberFormat="1" applyFont="1" applyFill="1"/>
    <xf numFmtId="1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4" fontId="12" fillId="0" borderId="6" xfId="0" applyNumberFormat="1" applyFont="1" applyFill="1" applyBorder="1"/>
    <xf numFmtId="4" fontId="14" fillId="0" borderId="6" xfId="0" applyNumberFormat="1" applyFont="1" applyFill="1" applyBorder="1"/>
    <xf numFmtId="0" fontId="31" fillId="0" borderId="2" xfId="0" applyFont="1" applyFill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7" xfId="0" applyFont="1" applyFill="1" applyBorder="1" applyAlignment="1">
      <alignment horizontal="left"/>
    </xf>
    <xf numFmtId="4" fontId="11" fillId="0" borderId="12" xfId="0" applyNumberFormat="1" applyFont="1" applyFill="1" applyBorder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11" fillId="0" borderId="1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5" fillId="0" borderId="1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4" fontId="2" fillId="0" borderId="2" xfId="0" applyNumberFormat="1" applyFont="1" applyFill="1" applyBorder="1" applyAlignment="1">
      <alignment horizontal="center" wrapText="1"/>
    </xf>
    <xf numFmtId="4" fontId="11" fillId="0" borderId="2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/>
    </xf>
    <xf numFmtId="4" fontId="3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2" fillId="0" borderId="18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/>
    </xf>
    <xf numFmtId="4" fontId="1" fillId="0" borderId="22" xfId="0" applyNumberFormat="1" applyFont="1" applyFill="1" applyBorder="1"/>
    <xf numFmtId="1" fontId="2" fillId="0" borderId="23" xfId="0" applyNumberFormat="1" applyFont="1" applyFill="1" applyBorder="1" applyAlignment="1">
      <alignment horizontal="center"/>
    </xf>
    <xf numFmtId="4" fontId="1" fillId="0" borderId="24" xfId="0" applyNumberFormat="1" applyFont="1" applyFill="1" applyBorder="1"/>
    <xf numFmtId="0" fontId="1" fillId="0" borderId="0" xfId="0" applyFont="1" applyFill="1" applyBorder="1" applyAlignment="1"/>
    <xf numFmtId="3" fontId="16" fillId="0" borderId="10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164" fontId="1" fillId="0" borderId="22" xfId="0" applyNumberFormat="1" applyFont="1" applyFill="1" applyBorder="1"/>
    <xf numFmtId="3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/>
    <xf numFmtId="0" fontId="2" fillId="0" borderId="22" xfId="0" applyFont="1" applyFill="1" applyBorder="1" applyAlignment="1">
      <alignment horizontal="center" wrapText="1"/>
    </xf>
    <xf numFmtId="4" fontId="1" fillId="0" borderId="20" xfId="0" applyNumberFormat="1" applyFont="1" applyFill="1" applyBorder="1"/>
    <xf numFmtId="0" fontId="6" fillId="0" borderId="2" xfId="0" applyFont="1" applyFill="1" applyBorder="1" applyAlignment="1">
      <alignment horizontal="left"/>
    </xf>
    <xf numFmtId="4" fontId="1" fillId="2" borderId="2" xfId="0" applyNumberFormat="1" applyFont="1" applyFill="1" applyBorder="1"/>
    <xf numFmtId="4" fontId="0" fillId="2" borderId="2" xfId="0" applyNumberFormat="1" applyFill="1" applyBorder="1"/>
    <xf numFmtId="0" fontId="2" fillId="0" borderId="6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2" fillId="0" borderId="19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wrapText="1"/>
    </xf>
    <xf numFmtId="4" fontId="15" fillId="0" borderId="15" xfId="0" applyNumberFormat="1" applyFont="1" applyFill="1" applyBorder="1" applyAlignment="1">
      <alignment horizontal="center"/>
    </xf>
    <xf numFmtId="4" fontId="15" fillId="0" borderId="10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wrapText="1"/>
    </xf>
    <xf numFmtId="4" fontId="1" fillId="0" borderId="17" xfId="0" applyNumberFormat="1" applyFont="1" applyFill="1" applyBorder="1" applyAlignment="1">
      <alignment horizontal="center" wrapText="1"/>
    </xf>
    <xf numFmtId="4" fontId="1" fillId="0" borderId="25" xfId="0" applyNumberFormat="1" applyFont="1" applyFill="1" applyBorder="1" applyAlignment="1">
      <alignment horizontal="center" wrapText="1"/>
    </xf>
    <xf numFmtId="4" fontId="11" fillId="0" borderId="6" xfId="0" applyNumberFormat="1" applyFont="1" applyFill="1" applyBorder="1" applyAlignment="1">
      <alignment horizontal="center" wrapText="1"/>
    </xf>
    <xf numFmtId="4" fontId="11" fillId="0" borderId="10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FF5050"/>
      <color rgb="FFFF9999"/>
      <color rgb="FFFF7C80"/>
      <color rgb="FF99FF99"/>
      <color rgb="FFCCFFFF"/>
      <color rgb="FFFFCCFF"/>
      <color rgb="FF66FF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K76"/>
  <sheetViews>
    <sheetView topLeftCell="A33" zoomScaleNormal="100" workbookViewId="0">
      <selection activeCell="K75" sqref="K75"/>
    </sheetView>
  </sheetViews>
  <sheetFormatPr defaultColWidth="9.140625" defaultRowHeight="12.75" x14ac:dyDescent="0.2"/>
  <cols>
    <col min="1" max="1" width="4" style="2" customWidth="1"/>
    <col min="2" max="2" width="5.7109375" style="2" customWidth="1"/>
    <col min="3" max="3" width="26" style="2" customWidth="1"/>
    <col min="4" max="4" width="13" style="2" customWidth="1"/>
    <col min="5" max="5" width="13.140625" style="2" customWidth="1"/>
    <col min="6" max="6" width="13.5703125" style="2" customWidth="1"/>
    <col min="7" max="7" width="12.42578125" style="2" customWidth="1"/>
    <col min="8" max="8" width="13.28515625" style="17" customWidth="1"/>
    <col min="9" max="9" width="10.42578125" style="2" bestFit="1" customWidth="1"/>
    <col min="10" max="10" width="9.140625" style="2"/>
    <col min="11" max="11" width="12.7109375" style="2" bestFit="1" customWidth="1"/>
    <col min="12" max="16384" width="9.140625" style="2"/>
  </cols>
  <sheetData>
    <row r="1" spans="1:9" x14ac:dyDescent="0.2">
      <c r="A1" s="2" t="s">
        <v>124</v>
      </c>
      <c r="H1" s="23" t="s">
        <v>171</v>
      </c>
    </row>
    <row r="2" spans="1:9" ht="15" customHeight="1" x14ac:dyDescent="0.25">
      <c r="A2" s="100" t="s">
        <v>154</v>
      </c>
      <c r="B2" s="51"/>
      <c r="D2" s="51"/>
      <c r="E2" s="51"/>
      <c r="F2" s="51"/>
    </row>
    <row r="3" spans="1:9" x14ac:dyDescent="0.2">
      <c r="A3" s="1"/>
      <c r="D3" s="3"/>
      <c r="E3" s="3"/>
      <c r="F3" s="3"/>
      <c r="H3" s="9" t="s">
        <v>0</v>
      </c>
    </row>
    <row r="4" spans="1:9" ht="12.4" customHeight="1" x14ac:dyDescent="0.2">
      <c r="A4" s="172" t="s">
        <v>115</v>
      </c>
      <c r="B4" s="174" t="s">
        <v>1</v>
      </c>
      <c r="C4" s="176" t="s">
        <v>2</v>
      </c>
      <c r="D4" s="178" t="s">
        <v>160</v>
      </c>
      <c r="E4" s="179"/>
      <c r="F4" s="180"/>
      <c r="G4" s="168" t="s">
        <v>143</v>
      </c>
      <c r="H4" s="170" t="s">
        <v>152</v>
      </c>
    </row>
    <row r="5" spans="1:9" ht="22.5" x14ac:dyDescent="0.2">
      <c r="A5" s="173"/>
      <c r="B5" s="175"/>
      <c r="C5" s="177"/>
      <c r="D5" s="83" t="s">
        <v>153</v>
      </c>
      <c r="E5" s="83" t="s">
        <v>129</v>
      </c>
      <c r="F5" s="83" t="s">
        <v>3</v>
      </c>
      <c r="G5" s="169"/>
      <c r="H5" s="171"/>
    </row>
    <row r="6" spans="1:9" x14ac:dyDescent="0.2">
      <c r="A6" s="5">
        <v>1</v>
      </c>
      <c r="B6" s="6" t="s">
        <v>4</v>
      </c>
      <c r="C6" s="39" t="s">
        <v>5</v>
      </c>
      <c r="D6" s="42">
        <v>-0.91</v>
      </c>
      <c r="E6" s="46">
        <v>13999.2</v>
      </c>
      <c r="F6" s="46">
        <f>D6+E6</f>
        <v>13998.29</v>
      </c>
      <c r="G6" s="46"/>
      <c r="H6" s="20">
        <f>F6-G6</f>
        <v>13998.29</v>
      </c>
    </row>
    <row r="7" spans="1:9" x14ac:dyDescent="0.2">
      <c r="A7" s="5">
        <f>A6+1</f>
        <v>2</v>
      </c>
      <c r="B7" s="6" t="s">
        <v>6</v>
      </c>
      <c r="C7" s="39" t="s">
        <v>7</v>
      </c>
      <c r="D7" s="42">
        <v>-63031.69</v>
      </c>
      <c r="E7" s="46">
        <v>1188.19</v>
      </c>
      <c r="F7" s="42">
        <f t="shared" ref="F7:F64" si="0">D7+E7</f>
        <v>-61843.5</v>
      </c>
      <c r="G7" s="46"/>
      <c r="H7" s="43">
        <f t="shared" ref="H7:H64" si="1">F7-G7</f>
        <v>-61843.5</v>
      </c>
    </row>
    <row r="8" spans="1:9" x14ac:dyDescent="0.2">
      <c r="A8" s="5">
        <f t="shared" ref="A8:A64" si="2">A7+1</f>
        <v>3</v>
      </c>
      <c r="B8" s="6" t="s">
        <v>8</v>
      </c>
      <c r="C8" s="39" t="s">
        <v>9</v>
      </c>
      <c r="D8" s="42">
        <v>-16660.47</v>
      </c>
      <c r="E8" s="46">
        <v>32473</v>
      </c>
      <c r="F8" s="46">
        <f t="shared" si="0"/>
        <v>15812.529999999999</v>
      </c>
      <c r="G8" s="46"/>
      <c r="H8" s="20">
        <f t="shared" si="1"/>
        <v>15812.529999999999</v>
      </c>
    </row>
    <row r="9" spans="1:9" x14ac:dyDescent="0.2">
      <c r="A9" s="5">
        <f t="shared" si="2"/>
        <v>4</v>
      </c>
      <c r="B9" s="6" t="s">
        <v>10</v>
      </c>
      <c r="C9" s="39" t="s">
        <v>155</v>
      </c>
      <c r="D9" s="46">
        <v>116513.67</v>
      </c>
      <c r="E9" s="46">
        <v>5028</v>
      </c>
      <c r="F9" s="46">
        <f t="shared" si="0"/>
        <v>121541.67</v>
      </c>
      <c r="G9" s="46"/>
      <c r="H9" s="20">
        <f t="shared" si="1"/>
        <v>121541.67</v>
      </c>
      <c r="I9" s="19"/>
    </row>
    <row r="10" spans="1:9" x14ac:dyDescent="0.2">
      <c r="A10" s="5">
        <f t="shared" si="2"/>
        <v>5</v>
      </c>
      <c r="B10" s="6" t="s">
        <v>11</v>
      </c>
      <c r="C10" s="39" t="s">
        <v>12</v>
      </c>
      <c r="D10" s="46">
        <v>10492.53</v>
      </c>
      <c r="E10" s="46">
        <v>135648.85999999999</v>
      </c>
      <c r="F10" s="46">
        <f t="shared" si="0"/>
        <v>146141.38999999998</v>
      </c>
      <c r="G10" s="46"/>
      <c r="H10" s="20">
        <f t="shared" si="1"/>
        <v>146141.38999999998</v>
      </c>
    </row>
    <row r="11" spans="1:9" x14ac:dyDescent="0.2">
      <c r="A11" s="5">
        <f t="shared" si="2"/>
        <v>6</v>
      </c>
      <c r="B11" s="6" t="s">
        <v>13</v>
      </c>
      <c r="C11" s="39" t="s">
        <v>14</v>
      </c>
      <c r="D11" s="46">
        <v>5149.3599999999997</v>
      </c>
      <c r="E11" s="46">
        <v>63945.2</v>
      </c>
      <c r="F11" s="46">
        <f t="shared" si="0"/>
        <v>69094.559999999998</v>
      </c>
      <c r="G11" s="46"/>
      <c r="H11" s="20">
        <f t="shared" si="1"/>
        <v>69094.559999999998</v>
      </c>
    </row>
    <row r="12" spans="1:9" x14ac:dyDescent="0.2">
      <c r="A12" s="5">
        <f t="shared" si="2"/>
        <v>7</v>
      </c>
      <c r="B12" s="6" t="s">
        <v>15</v>
      </c>
      <c r="C12" s="39" t="s">
        <v>16</v>
      </c>
      <c r="D12" s="46">
        <v>6.6</v>
      </c>
      <c r="E12" s="46">
        <v>145622.97</v>
      </c>
      <c r="F12" s="46">
        <f t="shared" si="0"/>
        <v>145629.57</v>
      </c>
      <c r="G12" s="46">
        <v>64087</v>
      </c>
      <c r="H12" s="20">
        <f t="shared" si="1"/>
        <v>81542.570000000007</v>
      </c>
    </row>
    <row r="13" spans="1:9" x14ac:dyDescent="0.2">
      <c r="A13" s="5">
        <f t="shared" si="2"/>
        <v>8</v>
      </c>
      <c r="B13" s="6" t="s">
        <v>17</v>
      </c>
      <c r="C13" s="39" t="s">
        <v>18</v>
      </c>
      <c r="D13" s="42">
        <v>-40098.43</v>
      </c>
      <c r="E13" s="46">
        <v>45151.45</v>
      </c>
      <c r="F13" s="46">
        <f t="shared" si="0"/>
        <v>5053.0199999999968</v>
      </c>
      <c r="G13" s="46"/>
      <c r="H13" s="20">
        <f t="shared" si="1"/>
        <v>5053.0199999999968</v>
      </c>
    </row>
    <row r="14" spans="1:9" x14ac:dyDescent="0.2">
      <c r="A14" s="5">
        <f t="shared" si="2"/>
        <v>9</v>
      </c>
      <c r="B14" s="6" t="s">
        <v>19</v>
      </c>
      <c r="C14" s="39" t="s">
        <v>138</v>
      </c>
      <c r="D14" s="46">
        <v>34446.28</v>
      </c>
      <c r="E14" s="46">
        <v>106575.75</v>
      </c>
      <c r="F14" s="46">
        <f t="shared" si="0"/>
        <v>141022.03</v>
      </c>
      <c r="G14" s="46"/>
      <c r="H14" s="20">
        <f t="shared" si="1"/>
        <v>141022.03</v>
      </c>
    </row>
    <row r="15" spans="1:9" x14ac:dyDescent="0.2">
      <c r="A15" s="5">
        <f t="shared" si="2"/>
        <v>10</v>
      </c>
      <c r="B15" s="6" t="s">
        <v>20</v>
      </c>
      <c r="C15" s="39" t="s">
        <v>21</v>
      </c>
      <c r="D15" s="46">
        <v>22178.97</v>
      </c>
      <c r="E15" s="46">
        <v>144924</v>
      </c>
      <c r="F15" s="46">
        <f t="shared" si="0"/>
        <v>167102.97</v>
      </c>
      <c r="G15" s="46"/>
      <c r="H15" s="20">
        <f t="shared" si="1"/>
        <v>167102.97</v>
      </c>
    </row>
    <row r="16" spans="1:9" x14ac:dyDescent="0.2">
      <c r="A16" s="5">
        <f t="shared" si="2"/>
        <v>11</v>
      </c>
      <c r="B16" s="6" t="s">
        <v>22</v>
      </c>
      <c r="C16" s="39" t="s">
        <v>23</v>
      </c>
      <c r="D16" s="42">
        <v>-21107.14</v>
      </c>
      <c r="E16" s="46">
        <v>333692.87</v>
      </c>
      <c r="F16" s="46">
        <f t="shared" si="0"/>
        <v>312585.73</v>
      </c>
      <c r="G16" s="46">
        <v>6147</v>
      </c>
      <c r="H16" s="20">
        <f t="shared" si="1"/>
        <v>306438.73</v>
      </c>
    </row>
    <row r="17" spans="1:8" x14ac:dyDescent="0.2">
      <c r="A17" s="5">
        <f t="shared" si="2"/>
        <v>12</v>
      </c>
      <c r="B17" s="6" t="s">
        <v>24</v>
      </c>
      <c r="C17" s="39" t="s">
        <v>25</v>
      </c>
      <c r="D17" s="46">
        <v>0</v>
      </c>
      <c r="E17" s="46">
        <v>19918.75</v>
      </c>
      <c r="F17" s="46">
        <f t="shared" si="0"/>
        <v>19918.75</v>
      </c>
      <c r="G17" s="46"/>
      <c r="H17" s="20">
        <f t="shared" si="1"/>
        <v>19918.75</v>
      </c>
    </row>
    <row r="18" spans="1:8" x14ac:dyDescent="0.2">
      <c r="A18" s="5">
        <f t="shared" si="2"/>
        <v>13</v>
      </c>
      <c r="B18" s="6" t="s">
        <v>26</v>
      </c>
      <c r="C18" s="39" t="s">
        <v>114</v>
      </c>
      <c r="D18" s="46">
        <v>31721.26</v>
      </c>
      <c r="E18" s="46">
        <v>33595.769999999997</v>
      </c>
      <c r="F18" s="46">
        <f t="shared" si="0"/>
        <v>65317.03</v>
      </c>
      <c r="G18" s="46"/>
      <c r="H18" s="20">
        <f t="shared" si="1"/>
        <v>65317.03</v>
      </c>
    </row>
    <row r="19" spans="1:8" x14ac:dyDescent="0.2">
      <c r="A19" s="5">
        <f t="shared" si="2"/>
        <v>14</v>
      </c>
      <c r="B19" s="6" t="s">
        <v>27</v>
      </c>
      <c r="C19" s="39" t="s">
        <v>28</v>
      </c>
      <c r="D19" s="46">
        <v>0</v>
      </c>
      <c r="E19" s="46">
        <v>313177.99</v>
      </c>
      <c r="F19" s="46">
        <f t="shared" si="0"/>
        <v>313177.99</v>
      </c>
      <c r="G19" s="46"/>
      <c r="H19" s="20">
        <f t="shared" si="1"/>
        <v>313177.99</v>
      </c>
    </row>
    <row r="20" spans="1:8" x14ac:dyDescent="0.2">
      <c r="A20" s="5">
        <f t="shared" si="2"/>
        <v>15</v>
      </c>
      <c r="B20" s="6" t="s">
        <v>29</v>
      </c>
      <c r="C20" s="39" t="s">
        <v>30</v>
      </c>
      <c r="D20" s="46">
        <v>2200</v>
      </c>
      <c r="E20" s="46">
        <v>10048.73</v>
      </c>
      <c r="F20" s="46">
        <f t="shared" si="0"/>
        <v>12248.73</v>
      </c>
      <c r="G20" s="46"/>
      <c r="H20" s="20">
        <f t="shared" si="1"/>
        <v>12248.73</v>
      </c>
    </row>
    <row r="21" spans="1:8" x14ac:dyDescent="0.2">
      <c r="A21" s="5">
        <f t="shared" si="2"/>
        <v>16</v>
      </c>
      <c r="B21" s="6" t="s">
        <v>31</v>
      </c>
      <c r="C21" s="39" t="s">
        <v>32</v>
      </c>
      <c r="D21" s="46">
        <v>0</v>
      </c>
      <c r="E21" s="46">
        <v>128320.93</v>
      </c>
      <c r="F21" s="46">
        <f t="shared" si="0"/>
        <v>128320.93</v>
      </c>
      <c r="G21" s="46"/>
      <c r="H21" s="20">
        <f t="shared" si="1"/>
        <v>128320.93</v>
      </c>
    </row>
    <row r="22" spans="1:8" x14ac:dyDescent="0.2">
      <c r="A22" s="5">
        <f t="shared" si="2"/>
        <v>17</v>
      </c>
      <c r="B22" s="6" t="s">
        <v>33</v>
      </c>
      <c r="C22" s="39" t="s">
        <v>34</v>
      </c>
      <c r="D22" s="42">
        <v>-4475.1499999999996</v>
      </c>
      <c r="E22" s="46">
        <v>379352.34</v>
      </c>
      <c r="F22" s="46">
        <f t="shared" si="0"/>
        <v>374877.19</v>
      </c>
      <c r="G22" s="46">
        <v>13730</v>
      </c>
      <c r="H22" s="20">
        <f t="shared" si="1"/>
        <v>361147.19</v>
      </c>
    </row>
    <row r="23" spans="1:8" x14ac:dyDescent="0.2">
      <c r="A23" s="5">
        <f t="shared" si="2"/>
        <v>18</v>
      </c>
      <c r="B23" s="6" t="s">
        <v>35</v>
      </c>
      <c r="C23" s="39" t="s">
        <v>36</v>
      </c>
      <c r="D23" s="42">
        <v>-271215.24</v>
      </c>
      <c r="E23" s="46">
        <v>283549.09999999998</v>
      </c>
      <c r="F23" s="46">
        <f t="shared" si="0"/>
        <v>12333.859999999986</v>
      </c>
      <c r="G23" s="46">
        <v>4180</v>
      </c>
      <c r="H23" s="20">
        <f t="shared" si="1"/>
        <v>8153.859999999986</v>
      </c>
    </row>
    <row r="24" spans="1:8" x14ac:dyDescent="0.2">
      <c r="A24" s="5">
        <f t="shared" si="2"/>
        <v>19</v>
      </c>
      <c r="B24" s="6" t="s">
        <v>37</v>
      </c>
      <c r="C24" s="39" t="s">
        <v>38</v>
      </c>
      <c r="D24" s="42">
        <v>-1183824.3799999999</v>
      </c>
      <c r="E24" s="46">
        <v>1265308.8500000001</v>
      </c>
      <c r="F24" s="46">
        <f t="shared" si="0"/>
        <v>81484.470000000205</v>
      </c>
      <c r="G24" s="46">
        <v>53700</v>
      </c>
      <c r="H24" s="20">
        <f t="shared" si="1"/>
        <v>27784.470000000205</v>
      </c>
    </row>
    <row r="25" spans="1:8" x14ac:dyDescent="0.2">
      <c r="A25" s="5">
        <f t="shared" si="2"/>
        <v>20</v>
      </c>
      <c r="B25" s="6" t="s">
        <v>39</v>
      </c>
      <c r="C25" s="39" t="s">
        <v>40</v>
      </c>
      <c r="D25" s="46">
        <v>5542.78</v>
      </c>
      <c r="E25" s="46">
        <v>476.4</v>
      </c>
      <c r="F25" s="46">
        <f t="shared" si="0"/>
        <v>6019.1799999999994</v>
      </c>
      <c r="G25" s="46"/>
      <c r="H25" s="20">
        <f t="shared" si="1"/>
        <v>6019.1799999999994</v>
      </c>
    </row>
    <row r="26" spans="1:8" x14ac:dyDescent="0.2">
      <c r="A26" s="5">
        <f t="shared" si="2"/>
        <v>21</v>
      </c>
      <c r="B26" s="6" t="s">
        <v>41</v>
      </c>
      <c r="C26" s="39" t="s">
        <v>42</v>
      </c>
      <c r="D26" s="46">
        <v>66614.22</v>
      </c>
      <c r="E26" s="46">
        <v>202678.73</v>
      </c>
      <c r="F26" s="46">
        <f t="shared" si="0"/>
        <v>269292.95</v>
      </c>
      <c r="G26" s="46"/>
      <c r="H26" s="20">
        <f t="shared" si="1"/>
        <v>269292.95</v>
      </c>
    </row>
    <row r="27" spans="1:8" x14ac:dyDescent="0.2">
      <c r="A27" s="5">
        <f t="shared" si="2"/>
        <v>22</v>
      </c>
      <c r="B27" s="6" t="s">
        <v>43</v>
      </c>
      <c r="C27" s="39" t="s">
        <v>44</v>
      </c>
      <c r="D27" s="46">
        <v>455593.37</v>
      </c>
      <c r="E27" s="46">
        <v>610947.87</v>
      </c>
      <c r="F27" s="46">
        <f t="shared" si="0"/>
        <v>1066541.24</v>
      </c>
      <c r="G27" s="46">
        <v>99342</v>
      </c>
      <c r="H27" s="20">
        <f t="shared" si="1"/>
        <v>967199.24</v>
      </c>
    </row>
    <row r="28" spans="1:8" x14ac:dyDescent="0.2">
      <c r="A28" s="5">
        <f t="shared" si="2"/>
        <v>23</v>
      </c>
      <c r="B28" s="6" t="s">
        <v>45</v>
      </c>
      <c r="C28" s="39" t="s">
        <v>46</v>
      </c>
      <c r="D28" s="46">
        <v>103894.35</v>
      </c>
      <c r="E28" s="46">
        <v>125331.28</v>
      </c>
      <c r="F28" s="46">
        <f t="shared" si="0"/>
        <v>229225.63</v>
      </c>
      <c r="G28" s="46"/>
      <c r="H28" s="20">
        <f t="shared" si="1"/>
        <v>229225.63</v>
      </c>
    </row>
    <row r="29" spans="1:8" x14ac:dyDescent="0.2">
      <c r="A29" s="5">
        <f t="shared" si="2"/>
        <v>24</v>
      </c>
      <c r="B29" s="6" t="s">
        <v>47</v>
      </c>
      <c r="C29" s="39" t="s">
        <v>48</v>
      </c>
      <c r="D29" s="46">
        <v>190291.03</v>
      </c>
      <c r="E29" s="46">
        <v>28176.81</v>
      </c>
      <c r="F29" s="46">
        <f t="shared" si="0"/>
        <v>218467.84</v>
      </c>
      <c r="G29" s="46"/>
      <c r="H29" s="20">
        <f t="shared" si="1"/>
        <v>218467.84</v>
      </c>
    </row>
    <row r="30" spans="1:8" x14ac:dyDescent="0.2">
      <c r="A30" s="5">
        <f t="shared" si="2"/>
        <v>25</v>
      </c>
      <c r="B30" s="6" t="s">
        <v>49</v>
      </c>
      <c r="C30" s="39" t="s">
        <v>50</v>
      </c>
      <c r="D30" s="46">
        <v>0</v>
      </c>
      <c r="E30" s="46">
        <v>259097.09</v>
      </c>
      <c r="F30" s="46">
        <f t="shared" si="0"/>
        <v>259097.09</v>
      </c>
      <c r="G30" s="46"/>
      <c r="H30" s="20">
        <f t="shared" si="1"/>
        <v>259097.09</v>
      </c>
    </row>
    <row r="31" spans="1:8" x14ac:dyDescent="0.2">
      <c r="A31" s="5">
        <f t="shared" si="2"/>
        <v>26</v>
      </c>
      <c r="B31" s="6" t="s">
        <v>51</v>
      </c>
      <c r="C31" s="39" t="s">
        <v>139</v>
      </c>
      <c r="D31" s="46">
        <v>801880.28</v>
      </c>
      <c r="E31" s="46">
        <v>193134.06</v>
      </c>
      <c r="F31" s="46">
        <f t="shared" si="0"/>
        <v>995014.34000000008</v>
      </c>
      <c r="G31" s="46">
        <v>136040</v>
      </c>
      <c r="H31" s="20">
        <f t="shared" si="1"/>
        <v>858974.34000000008</v>
      </c>
    </row>
    <row r="32" spans="1:8" x14ac:dyDescent="0.2">
      <c r="A32" s="5">
        <f t="shared" si="2"/>
        <v>27</v>
      </c>
      <c r="B32" s="6" t="s">
        <v>52</v>
      </c>
      <c r="C32" s="39" t="s">
        <v>53</v>
      </c>
      <c r="D32" s="46">
        <v>10203.91</v>
      </c>
      <c r="E32" s="46">
        <v>251586.64</v>
      </c>
      <c r="F32" s="46">
        <f t="shared" si="0"/>
        <v>261790.55000000002</v>
      </c>
      <c r="G32" s="46"/>
      <c r="H32" s="20">
        <f t="shared" si="1"/>
        <v>261790.55000000002</v>
      </c>
    </row>
    <row r="33" spans="1:8" x14ac:dyDescent="0.2">
      <c r="A33" s="5">
        <f t="shared" si="2"/>
        <v>28</v>
      </c>
      <c r="B33" s="6" t="s">
        <v>54</v>
      </c>
      <c r="C33" s="39" t="s">
        <v>55</v>
      </c>
      <c r="D33" s="46">
        <v>0</v>
      </c>
      <c r="E33" s="46">
        <v>92997.86</v>
      </c>
      <c r="F33" s="46">
        <f t="shared" si="0"/>
        <v>92997.86</v>
      </c>
      <c r="G33" s="46"/>
      <c r="H33" s="20">
        <f t="shared" si="1"/>
        <v>92997.86</v>
      </c>
    </row>
    <row r="34" spans="1:8" x14ac:dyDescent="0.2">
      <c r="A34" s="5">
        <f t="shared" si="2"/>
        <v>29</v>
      </c>
      <c r="B34" s="6" t="s">
        <v>56</v>
      </c>
      <c r="C34" s="39" t="s">
        <v>57</v>
      </c>
      <c r="D34" s="46">
        <v>636361.25</v>
      </c>
      <c r="E34" s="46">
        <v>1374527.5</v>
      </c>
      <c r="F34" s="46">
        <f t="shared" si="0"/>
        <v>2010888.75</v>
      </c>
      <c r="G34" s="46">
        <v>288800</v>
      </c>
      <c r="H34" s="20">
        <f t="shared" si="1"/>
        <v>1722088.75</v>
      </c>
    </row>
    <row r="35" spans="1:8" x14ac:dyDescent="0.2">
      <c r="A35" s="5">
        <f t="shared" si="2"/>
        <v>30</v>
      </c>
      <c r="B35" s="6" t="s">
        <v>58</v>
      </c>
      <c r="C35" s="39" t="s">
        <v>59</v>
      </c>
      <c r="D35" s="46">
        <v>0</v>
      </c>
      <c r="E35" s="46">
        <v>341635.67</v>
      </c>
      <c r="F35" s="46">
        <f t="shared" si="0"/>
        <v>341635.67</v>
      </c>
      <c r="G35" s="46"/>
      <c r="H35" s="20">
        <f t="shared" si="1"/>
        <v>341635.67</v>
      </c>
    </row>
    <row r="36" spans="1:8" x14ac:dyDescent="0.2">
      <c r="A36" s="5">
        <f t="shared" si="2"/>
        <v>31</v>
      </c>
      <c r="B36" s="6" t="s">
        <v>60</v>
      </c>
      <c r="C36" s="39" t="s">
        <v>61</v>
      </c>
      <c r="D36" s="46">
        <v>9207.77</v>
      </c>
      <c r="E36" s="46">
        <v>250474.49</v>
      </c>
      <c r="F36" s="46">
        <f t="shared" si="0"/>
        <v>259682.25999999998</v>
      </c>
      <c r="G36" s="46"/>
      <c r="H36" s="20">
        <f t="shared" si="1"/>
        <v>259682.25999999998</v>
      </c>
    </row>
    <row r="37" spans="1:8" x14ac:dyDescent="0.2">
      <c r="A37" s="5">
        <f t="shared" si="2"/>
        <v>32</v>
      </c>
      <c r="B37" s="6" t="s">
        <v>62</v>
      </c>
      <c r="C37" s="39" t="s">
        <v>63</v>
      </c>
      <c r="D37" s="42">
        <v>-1049030.01</v>
      </c>
      <c r="E37" s="46">
        <v>955155.57</v>
      </c>
      <c r="F37" s="42">
        <f t="shared" si="0"/>
        <v>-93874.440000000061</v>
      </c>
      <c r="G37" s="46"/>
      <c r="H37" s="43">
        <f t="shared" si="1"/>
        <v>-93874.440000000061</v>
      </c>
    </row>
    <row r="38" spans="1:8" x14ac:dyDescent="0.2">
      <c r="A38" s="5">
        <f t="shared" si="2"/>
        <v>33</v>
      </c>
      <c r="B38" s="6" t="s">
        <v>64</v>
      </c>
      <c r="C38" s="39" t="s">
        <v>65</v>
      </c>
      <c r="D38" s="46">
        <v>463631.35</v>
      </c>
      <c r="E38" s="46">
        <v>187344.6</v>
      </c>
      <c r="F38" s="46">
        <f t="shared" si="0"/>
        <v>650975.94999999995</v>
      </c>
      <c r="G38" s="46">
        <v>79630</v>
      </c>
      <c r="H38" s="20">
        <f t="shared" si="1"/>
        <v>571345.94999999995</v>
      </c>
    </row>
    <row r="39" spans="1:8" x14ac:dyDescent="0.2">
      <c r="A39" s="5">
        <f t="shared" si="2"/>
        <v>34</v>
      </c>
      <c r="B39" s="6" t="s">
        <v>66</v>
      </c>
      <c r="C39" s="39" t="s">
        <v>67</v>
      </c>
      <c r="D39" s="46">
        <v>27558.81</v>
      </c>
      <c r="E39" s="46">
        <v>191428.78</v>
      </c>
      <c r="F39" s="46">
        <f t="shared" si="0"/>
        <v>218987.59</v>
      </c>
      <c r="G39" s="46"/>
      <c r="H39" s="20">
        <f t="shared" si="1"/>
        <v>218987.59</v>
      </c>
    </row>
    <row r="40" spans="1:8" x14ac:dyDescent="0.2">
      <c r="A40" s="5">
        <f t="shared" si="2"/>
        <v>35</v>
      </c>
      <c r="B40" s="6" t="s">
        <v>68</v>
      </c>
      <c r="C40" s="39" t="s">
        <v>69</v>
      </c>
      <c r="D40" s="46">
        <v>1388.06</v>
      </c>
      <c r="E40" s="46">
        <v>706791.41</v>
      </c>
      <c r="F40" s="46">
        <f t="shared" si="0"/>
        <v>708179.47000000009</v>
      </c>
      <c r="G40" s="46">
        <v>42560</v>
      </c>
      <c r="H40" s="20">
        <f t="shared" si="1"/>
        <v>665619.47000000009</v>
      </c>
    </row>
    <row r="41" spans="1:8" x14ac:dyDescent="0.2">
      <c r="A41" s="5">
        <f t="shared" si="2"/>
        <v>36</v>
      </c>
      <c r="B41" s="6" t="s">
        <v>70</v>
      </c>
      <c r="C41" s="39" t="s">
        <v>71</v>
      </c>
      <c r="D41" s="46">
        <v>1299440.6100000001</v>
      </c>
      <c r="E41" s="46">
        <v>528684.88</v>
      </c>
      <c r="F41" s="46">
        <f t="shared" si="0"/>
        <v>1828125.4900000002</v>
      </c>
      <c r="G41" s="46">
        <v>104400</v>
      </c>
      <c r="H41" s="20">
        <f t="shared" si="1"/>
        <v>1723725.4900000002</v>
      </c>
    </row>
    <row r="42" spans="1:8" x14ac:dyDescent="0.2">
      <c r="A42" s="5">
        <f t="shared" si="2"/>
        <v>37</v>
      </c>
      <c r="B42" s="6" t="s">
        <v>72</v>
      </c>
      <c r="C42" s="39" t="s">
        <v>73</v>
      </c>
      <c r="D42" s="46">
        <v>107617.51</v>
      </c>
      <c r="E42" s="46">
        <v>921856.67</v>
      </c>
      <c r="F42" s="46">
        <f t="shared" si="0"/>
        <v>1029474.18</v>
      </c>
      <c r="G42" s="46">
        <v>120661.26</v>
      </c>
      <c r="H42" s="20">
        <f t="shared" si="1"/>
        <v>908812.92</v>
      </c>
    </row>
    <row r="43" spans="1:8" x14ac:dyDescent="0.2">
      <c r="A43" s="5">
        <f t="shared" si="2"/>
        <v>38</v>
      </c>
      <c r="B43" s="6" t="s">
        <v>74</v>
      </c>
      <c r="C43" s="57" t="s">
        <v>135</v>
      </c>
      <c r="D43" s="46">
        <v>0</v>
      </c>
      <c r="E43" s="46">
        <v>89507.34</v>
      </c>
      <c r="F43" s="46">
        <f t="shared" si="0"/>
        <v>89507.34</v>
      </c>
      <c r="G43" s="46"/>
      <c r="H43" s="20">
        <f t="shared" si="1"/>
        <v>89507.34</v>
      </c>
    </row>
    <row r="44" spans="1:8" x14ac:dyDescent="0.2">
      <c r="A44" s="5">
        <f t="shared" si="2"/>
        <v>39</v>
      </c>
      <c r="B44" s="6" t="s">
        <v>75</v>
      </c>
      <c r="C44" s="39" t="s">
        <v>76</v>
      </c>
      <c r="D44" s="46">
        <v>0</v>
      </c>
      <c r="E44" s="46">
        <v>0</v>
      </c>
      <c r="F44" s="46">
        <f t="shared" si="0"/>
        <v>0</v>
      </c>
      <c r="G44" s="46"/>
      <c r="H44" s="20">
        <f t="shared" si="1"/>
        <v>0</v>
      </c>
    </row>
    <row r="45" spans="1:8" x14ac:dyDescent="0.2">
      <c r="A45" s="5">
        <f t="shared" si="2"/>
        <v>40</v>
      </c>
      <c r="B45" s="6" t="s">
        <v>77</v>
      </c>
      <c r="C45" s="39" t="s">
        <v>78</v>
      </c>
      <c r="D45" s="46">
        <v>1271.96</v>
      </c>
      <c r="E45" s="46">
        <v>0</v>
      </c>
      <c r="F45" s="46">
        <f t="shared" si="0"/>
        <v>1271.96</v>
      </c>
      <c r="G45" s="46"/>
      <c r="H45" s="20">
        <f t="shared" si="1"/>
        <v>1271.96</v>
      </c>
    </row>
    <row r="46" spans="1:8" x14ac:dyDescent="0.2">
      <c r="A46" s="5">
        <f t="shared" si="2"/>
        <v>41</v>
      </c>
      <c r="B46" s="6" t="s">
        <v>79</v>
      </c>
      <c r="C46" s="39" t="s">
        <v>80</v>
      </c>
      <c r="D46" s="46">
        <v>405.4</v>
      </c>
      <c r="E46" s="46">
        <v>0</v>
      </c>
      <c r="F46" s="46">
        <f t="shared" si="0"/>
        <v>405.4</v>
      </c>
      <c r="G46" s="46"/>
      <c r="H46" s="20">
        <f t="shared" si="1"/>
        <v>405.4</v>
      </c>
    </row>
    <row r="47" spans="1:8" x14ac:dyDescent="0.2">
      <c r="A47" s="5">
        <f t="shared" si="2"/>
        <v>42</v>
      </c>
      <c r="B47" s="6" t="s">
        <v>81</v>
      </c>
      <c r="C47" s="39" t="s">
        <v>82</v>
      </c>
      <c r="D47" s="46">
        <v>0</v>
      </c>
      <c r="E47" s="46">
        <v>0</v>
      </c>
      <c r="F47" s="46">
        <f t="shared" si="0"/>
        <v>0</v>
      </c>
      <c r="G47" s="46"/>
      <c r="H47" s="20">
        <f t="shared" si="1"/>
        <v>0</v>
      </c>
    </row>
    <row r="48" spans="1:8" x14ac:dyDescent="0.2">
      <c r="A48" s="5">
        <f t="shared" si="2"/>
        <v>43</v>
      </c>
      <c r="B48" s="6" t="s">
        <v>83</v>
      </c>
      <c r="C48" s="39" t="s">
        <v>84</v>
      </c>
      <c r="D48" s="46">
        <v>0</v>
      </c>
      <c r="E48" s="46">
        <v>2800</v>
      </c>
      <c r="F48" s="46">
        <f t="shared" si="0"/>
        <v>2800</v>
      </c>
      <c r="G48" s="46"/>
      <c r="H48" s="20">
        <f t="shared" si="1"/>
        <v>2800</v>
      </c>
    </row>
    <row r="49" spans="1:8" x14ac:dyDescent="0.2">
      <c r="A49" s="5">
        <f t="shared" si="2"/>
        <v>44</v>
      </c>
      <c r="B49" s="6" t="s">
        <v>85</v>
      </c>
      <c r="C49" s="39" t="s">
        <v>86</v>
      </c>
      <c r="D49" s="46">
        <v>87915.78</v>
      </c>
      <c r="E49" s="46">
        <v>0</v>
      </c>
      <c r="F49" s="46">
        <f t="shared" si="0"/>
        <v>87915.78</v>
      </c>
      <c r="G49" s="46"/>
      <c r="H49" s="20">
        <f t="shared" si="1"/>
        <v>87915.78</v>
      </c>
    </row>
    <row r="50" spans="1:8" x14ac:dyDescent="0.2">
      <c r="A50" s="5">
        <f t="shared" si="2"/>
        <v>45</v>
      </c>
      <c r="B50" s="6" t="s">
        <v>87</v>
      </c>
      <c r="C50" s="39" t="s">
        <v>88</v>
      </c>
      <c r="D50" s="46">
        <v>0</v>
      </c>
      <c r="E50" s="46">
        <v>0</v>
      </c>
      <c r="F50" s="46">
        <f t="shared" si="0"/>
        <v>0</v>
      </c>
      <c r="G50" s="46"/>
      <c r="H50" s="20">
        <f t="shared" si="1"/>
        <v>0</v>
      </c>
    </row>
    <row r="51" spans="1:8" x14ac:dyDescent="0.2">
      <c r="A51" s="5">
        <f t="shared" si="2"/>
        <v>46</v>
      </c>
      <c r="B51" s="6" t="s">
        <v>89</v>
      </c>
      <c r="C51" s="39" t="s">
        <v>90</v>
      </c>
      <c r="D51" s="42">
        <v>-824.87</v>
      </c>
      <c r="E51" s="46">
        <v>12743.63</v>
      </c>
      <c r="F51" s="46">
        <f t="shared" si="0"/>
        <v>11918.759999999998</v>
      </c>
      <c r="G51" s="46"/>
      <c r="H51" s="20">
        <f t="shared" si="1"/>
        <v>11918.759999999998</v>
      </c>
    </row>
    <row r="52" spans="1:8" x14ac:dyDescent="0.2">
      <c r="A52" s="5">
        <f t="shared" si="2"/>
        <v>47</v>
      </c>
      <c r="B52" s="6" t="s">
        <v>91</v>
      </c>
      <c r="C52" s="39" t="s">
        <v>92</v>
      </c>
      <c r="D52" s="46">
        <v>111732.47</v>
      </c>
      <c r="E52" s="46">
        <v>0</v>
      </c>
      <c r="F52" s="46">
        <f t="shared" si="0"/>
        <v>111732.47</v>
      </c>
      <c r="G52" s="46"/>
      <c r="H52" s="20">
        <f t="shared" si="1"/>
        <v>111732.47</v>
      </c>
    </row>
    <row r="53" spans="1:8" x14ac:dyDescent="0.2">
      <c r="A53" s="5">
        <f t="shared" si="2"/>
        <v>48</v>
      </c>
      <c r="B53" s="6" t="s">
        <v>93</v>
      </c>
      <c r="C53" s="39" t="s">
        <v>94</v>
      </c>
      <c r="D53" s="46">
        <v>29694.99</v>
      </c>
      <c r="E53" s="46">
        <v>77695.83</v>
      </c>
      <c r="F53" s="46">
        <f t="shared" si="0"/>
        <v>107390.82</v>
      </c>
      <c r="G53" s="46"/>
      <c r="H53" s="20">
        <f t="shared" si="1"/>
        <v>107390.82</v>
      </c>
    </row>
    <row r="54" spans="1:8" x14ac:dyDescent="0.2">
      <c r="A54" s="5">
        <f t="shared" si="2"/>
        <v>49</v>
      </c>
      <c r="B54" s="6" t="s">
        <v>95</v>
      </c>
      <c r="C54" s="39" t="s">
        <v>96</v>
      </c>
      <c r="D54" s="46">
        <v>77891.850000000006</v>
      </c>
      <c r="E54" s="46">
        <v>0</v>
      </c>
      <c r="F54" s="46">
        <f t="shared" si="0"/>
        <v>77891.850000000006</v>
      </c>
      <c r="G54" s="46"/>
      <c r="H54" s="20">
        <f t="shared" si="1"/>
        <v>77891.850000000006</v>
      </c>
    </row>
    <row r="55" spans="1:8" x14ac:dyDescent="0.2">
      <c r="A55" s="5">
        <f t="shared" si="2"/>
        <v>50</v>
      </c>
      <c r="B55" s="6" t="s">
        <v>97</v>
      </c>
      <c r="C55" s="39" t="s">
        <v>98</v>
      </c>
      <c r="D55" s="46">
        <v>206.66</v>
      </c>
      <c r="E55" s="46">
        <v>0</v>
      </c>
      <c r="F55" s="46">
        <f t="shared" si="0"/>
        <v>206.66</v>
      </c>
      <c r="G55" s="46"/>
      <c r="H55" s="20">
        <f t="shared" si="1"/>
        <v>206.66</v>
      </c>
    </row>
    <row r="56" spans="1:8" x14ac:dyDescent="0.2">
      <c r="A56" s="5">
        <f t="shared" si="2"/>
        <v>51</v>
      </c>
      <c r="B56" s="6" t="s">
        <v>99</v>
      </c>
      <c r="C56" s="39" t="s">
        <v>100</v>
      </c>
      <c r="D56" s="46">
        <v>0</v>
      </c>
      <c r="E56" s="46">
        <v>0</v>
      </c>
      <c r="F56" s="46">
        <f t="shared" si="0"/>
        <v>0</v>
      </c>
      <c r="G56" s="46"/>
      <c r="H56" s="20">
        <f t="shared" si="1"/>
        <v>0</v>
      </c>
    </row>
    <row r="57" spans="1:8" x14ac:dyDescent="0.2">
      <c r="A57" s="5">
        <f t="shared" si="2"/>
        <v>52</v>
      </c>
      <c r="B57" s="6" t="s">
        <v>101</v>
      </c>
      <c r="C57" s="39" t="s">
        <v>102</v>
      </c>
      <c r="D57" s="46">
        <v>959.28</v>
      </c>
      <c r="E57" s="46">
        <v>0</v>
      </c>
      <c r="F57" s="46">
        <f t="shared" si="0"/>
        <v>959.28</v>
      </c>
      <c r="G57" s="46"/>
      <c r="H57" s="20">
        <f t="shared" si="1"/>
        <v>959.28</v>
      </c>
    </row>
    <row r="58" spans="1:8" x14ac:dyDescent="0.2">
      <c r="A58" s="5">
        <f t="shared" si="2"/>
        <v>53</v>
      </c>
      <c r="B58" s="6" t="s">
        <v>103</v>
      </c>
      <c r="C58" s="39" t="s">
        <v>104</v>
      </c>
      <c r="D58" s="46">
        <v>4666.4799999999996</v>
      </c>
      <c r="E58" s="46">
        <v>247.1</v>
      </c>
      <c r="F58" s="46">
        <f t="shared" si="0"/>
        <v>4913.58</v>
      </c>
      <c r="G58" s="46"/>
      <c r="H58" s="20">
        <f t="shared" si="1"/>
        <v>4913.58</v>
      </c>
    </row>
    <row r="59" spans="1:8" x14ac:dyDescent="0.2">
      <c r="A59" s="5">
        <f t="shared" si="2"/>
        <v>54</v>
      </c>
      <c r="B59" s="6" t="s">
        <v>105</v>
      </c>
      <c r="C59" s="39" t="s">
        <v>106</v>
      </c>
      <c r="D59" s="42">
        <v>-7882.99</v>
      </c>
      <c r="E59" s="46">
        <v>208137.79</v>
      </c>
      <c r="F59" s="46">
        <f t="shared" si="0"/>
        <v>200254.80000000002</v>
      </c>
      <c r="G59" s="46"/>
      <c r="H59" s="20">
        <f t="shared" si="1"/>
        <v>200254.80000000002</v>
      </c>
    </row>
    <row r="60" spans="1:8" x14ac:dyDescent="0.2">
      <c r="A60" s="5">
        <f t="shared" si="2"/>
        <v>55</v>
      </c>
      <c r="B60" s="6" t="s">
        <v>107</v>
      </c>
      <c r="C60" s="39" t="s">
        <v>108</v>
      </c>
      <c r="D60" s="46">
        <v>451.18</v>
      </c>
      <c r="E60" s="46">
        <v>1543.24</v>
      </c>
      <c r="F60" s="46">
        <f t="shared" si="0"/>
        <v>1994.42</v>
      </c>
      <c r="G60" s="46"/>
      <c r="H60" s="20">
        <f t="shared" si="1"/>
        <v>1994.42</v>
      </c>
    </row>
    <row r="61" spans="1:8" x14ac:dyDescent="0.2">
      <c r="A61" s="5">
        <f t="shared" si="2"/>
        <v>56</v>
      </c>
      <c r="B61" s="6" t="s">
        <v>109</v>
      </c>
      <c r="C61" s="39" t="s">
        <v>151</v>
      </c>
      <c r="D61" s="46">
        <v>76.72</v>
      </c>
      <c r="E61" s="46">
        <v>86067.95</v>
      </c>
      <c r="F61" s="46">
        <f t="shared" si="0"/>
        <v>86144.67</v>
      </c>
      <c r="G61" s="46"/>
      <c r="H61" s="20">
        <f t="shared" si="1"/>
        <v>86144.67</v>
      </c>
    </row>
    <row r="62" spans="1:8" x14ac:dyDescent="0.2">
      <c r="A62" s="5">
        <f t="shared" si="2"/>
        <v>57</v>
      </c>
      <c r="B62" s="6" t="s">
        <v>110</v>
      </c>
      <c r="C62" s="39" t="s">
        <v>141</v>
      </c>
      <c r="D62" s="46">
        <v>887.53</v>
      </c>
      <c r="E62" s="46">
        <v>0</v>
      </c>
      <c r="F62" s="46">
        <f t="shared" si="0"/>
        <v>887.53</v>
      </c>
      <c r="G62" s="46"/>
      <c r="H62" s="20">
        <f t="shared" si="1"/>
        <v>887.53</v>
      </c>
    </row>
    <row r="63" spans="1:8" x14ac:dyDescent="0.2">
      <c r="A63" s="5">
        <f t="shared" si="2"/>
        <v>58</v>
      </c>
      <c r="B63" s="6" t="s">
        <v>112</v>
      </c>
      <c r="C63" s="39" t="s">
        <v>142</v>
      </c>
      <c r="D63" s="46">
        <v>207.4</v>
      </c>
      <c r="E63" s="46">
        <v>0</v>
      </c>
      <c r="F63" s="46">
        <f t="shared" si="0"/>
        <v>207.4</v>
      </c>
      <c r="G63" s="46"/>
      <c r="H63" s="20">
        <f t="shared" si="1"/>
        <v>207.4</v>
      </c>
    </row>
    <row r="64" spans="1:8" x14ac:dyDescent="0.2">
      <c r="A64" s="5">
        <f t="shared" si="2"/>
        <v>59</v>
      </c>
      <c r="B64" s="6" t="s">
        <v>113</v>
      </c>
      <c r="C64" s="57" t="s">
        <v>136</v>
      </c>
      <c r="D64" s="42">
        <v>-643526.12</v>
      </c>
      <c r="E64" s="46">
        <v>28364.79</v>
      </c>
      <c r="F64" s="42">
        <f t="shared" si="0"/>
        <v>-615161.32999999996</v>
      </c>
      <c r="G64" s="46">
        <v>17670</v>
      </c>
      <c r="H64" s="43">
        <f t="shared" si="1"/>
        <v>-632831.32999999996</v>
      </c>
    </row>
    <row r="65" spans="2:11" s="17" customFormat="1" ht="18" customHeight="1" x14ac:dyDescent="0.2">
      <c r="C65" s="8" t="s">
        <v>116</v>
      </c>
      <c r="D65" s="20">
        <f t="shared" ref="D65:H65" si="3">SUM(D6:D64)</f>
        <v>1416624.27</v>
      </c>
      <c r="E65" s="20">
        <f t="shared" si="3"/>
        <v>11190955.929999998</v>
      </c>
      <c r="F65" s="20">
        <f t="shared" si="3"/>
        <v>12607580.199999999</v>
      </c>
      <c r="G65" s="20">
        <f t="shared" si="3"/>
        <v>1030947.26</v>
      </c>
      <c r="H65" s="20">
        <f t="shared" si="3"/>
        <v>11576632.939999999</v>
      </c>
    </row>
    <row r="66" spans="2:11" x14ac:dyDescent="0.2">
      <c r="F66" s="19"/>
      <c r="H66" s="21"/>
    </row>
    <row r="67" spans="2:11" x14ac:dyDescent="0.2">
      <c r="B67" s="10" t="s">
        <v>126</v>
      </c>
      <c r="C67" s="11">
        <v>42794</v>
      </c>
      <c r="D67" s="22"/>
      <c r="E67" s="22"/>
      <c r="F67" s="58" t="s">
        <v>159</v>
      </c>
      <c r="G67" s="66">
        <f>H65-H64-H37-H7</f>
        <v>12365182.209999999</v>
      </c>
      <c r="H67" s="2" t="s">
        <v>157</v>
      </c>
    </row>
    <row r="68" spans="2:11" x14ac:dyDescent="0.2">
      <c r="B68" s="12" t="s">
        <v>169</v>
      </c>
      <c r="C68" s="12" t="s">
        <v>131</v>
      </c>
      <c r="D68" s="67"/>
      <c r="E68" s="59"/>
      <c r="F68" s="68"/>
      <c r="G68" s="123">
        <f>H64+H37+H7</f>
        <v>-788549.27</v>
      </c>
      <c r="H68" s="50" t="s">
        <v>158</v>
      </c>
      <c r="K68" s="19"/>
    </row>
    <row r="69" spans="2:11" x14ac:dyDescent="0.2">
      <c r="D69" s="67"/>
      <c r="E69" s="68"/>
      <c r="G69" s="21">
        <f>SUM(G67:G68)</f>
        <v>11576632.939999999</v>
      </c>
      <c r="H69" s="2" t="s">
        <v>166</v>
      </c>
    </row>
    <row r="71" spans="2:11" x14ac:dyDescent="0.2">
      <c r="D71" s="19"/>
      <c r="F71" s="19"/>
    </row>
    <row r="72" spans="2:11" x14ac:dyDescent="0.2">
      <c r="D72" s="19"/>
    </row>
    <row r="73" spans="2:11" x14ac:dyDescent="0.2">
      <c r="G73" s="19"/>
      <c r="H73" s="19"/>
    </row>
    <row r="74" spans="2:11" x14ac:dyDescent="0.2">
      <c r="F74" s="19"/>
      <c r="H74" s="2"/>
    </row>
    <row r="75" spans="2:11" x14ac:dyDescent="0.2">
      <c r="H75" s="2"/>
    </row>
    <row r="76" spans="2:11" x14ac:dyDescent="0.2">
      <c r="H76" s="21"/>
    </row>
  </sheetData>
  <mergeCells count="6">
    <mergeCell ref="G4:G5"/>
    <mergeCell ref="H4:H5"/>
    <mergeCell ref="A4:A5"/>
    <mergeCell ref="B4:B5"/>
    <mergeCell ref="C4:C5"/>
    <mergeCell ref="D4:F4"/>
  </mergeCells>
  <phoneticPr fontId="2" type="noConversion"/>
  <pageMargins left="0.35433070866141736" right="0.27559055118110237" top="0.35433070866141736" bottom="0.27559055118110237" header="0.23622047244094491" footer="0.19685039370078741"/>
  <pageSetup paperSize="9" scale="91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N67"/>
  <sheetViews>
    <sheetView showRuler="0" topLeftCell="A19" zoomScaleNormal="100" workbookViewId="0">
      <selection activeCell="D44" sqref="D44"/>
    </sheetView>
  </sheetViews>
  <sheetFormatPr defaultColWidth="9.140625" defaultRowHeight="12.75" x14ac:dyDescent="0.2"/>
  <cols>
    <col min="1" max="1" width="4" style="50" customWidth="1"/>
    <col min="2" max="2" width="8.42578125" style="50" customWidth="1"/>
    <col min="3" max="3" width="33" style="50" customWidth="1"/>
    <col min="4" max="4" width="12.5703125" style="2" customWidth="1"/>
    <col min="5" max="5" width="12.7109375" style="2" customWidth="1"/>
    <col min="6" max="6" width="13" style="2" customWidth="1"/>
    <col min="7" max="7" width="12.7109375" style="2" customWidth="1"/>
    <col min="8" max="8" width="12.7109375" style="17" customWidth="1"/>
    <col min="9" max="9" width="9.42578125" style="49" customWidth="1"/>
    <col min="10" max="16384" width="9.140625" style="2"/>
  </cols>
  <sheetData>
    <row r="1" spans="1:14" x14ac:dyDescent="0.2">
      <c r="A1" s="2" t="s">
        <v>124</v>
      </c>
      <c r="B1" s="2"/>
      <c r="C1" s="2"/>
      <c r="I1" s="23" t="s">
        <v>172</v>
      </c>
    </row>
    <row r="2" spans="1:14" ht="15" customHeight="1" x14ac:dyDescent="0.25">
      <c r="A2" s="181" t="s">
        <v>156</v>
      </c>
      <c r="B2" s="182"/>
      <c r="C2" s="182"/>
      <c r="D2" s="182"/>
      <c r="E2" s="182"/>
      <c r="F2" s="182"/>
    </row>
    <row r="3" spans="1:14" x14ac:dyDescent="0.2">
      <c r="A3" s="102"/>
      <c r="D3" s="3"/>
      <c r="E3" s="3"/>
      <c r="F3" s="3"/>
      <c r="H3" s="9" t="s">
        <v>0</v>
      </c>
    </row>
    <row r="4" spans="1:14" ht="12.75" customHeight="1" x14ac:dyDescent="0.2">
      <c r="A4" s="172" t="s">
        <v>115</v>
      </c>
      <c r="B4" s="174" t="s">
        <v>1</v>
      </c>
      <c r="C4" s="176" t="s">
        <v>2</v>
      </c>
      <c r="D4" s="178" t="s">
        <v>160</v>
      </c>
      <c r="E4" s="179"/>
      <c r="F4" s="180"/>
      <c r="G4" s="168" t="s">
        <v>143</v>
      </c>
      <c r="H4" s="170" t="s">
        <v>152</v>
      </c>
      <c r="I4" s="183" t="s">
        <v>140</v>
      </c>
      <c r="J4" s="79"/>
    </row>
    <row r="5" spans="1:14" ht="45.75" customHeight="1" x14ac:dyDescent="0.3">
      <c r="A5" s="173"/>
      <c r="B5" s="175"/>
      <c r="C5" s="177"/>
      <c r="D5" s="83" t="s">
        <v>153</v>
      </c>
      <c r="E5" s="83" t="s">
        <v>129</v>
      </c>
      <c r="F5" s="83" t="s">
        <v>3</v>
      </c>
      <c r="G5" s="169"/>
      <c r="H5" s="171"/>
      <c r="I5" s="184"/>
      <c r="J5" s="79"/>
      <c r="L5" s="69"/>
      <c r="M5" s="50"/>
      <c r="N5" s="50"/>
    </row>
    <row r="6" spans="1:14" x14ac:dyDescent="0.2">
      <c r="A6" s="5">
        <v>1</v>
      </c>
      <c r="B6" s="6" t="s">
        <v>4</v>
      </c>
      <c r="C6" s="39" t="s">
        <v>5</v>
      </c>
      <c r="D6" s="42">
        <v>-0.91</v>
      </c>
      <c r="E6" s="46">
        <v>13999.2</v>
      </c>
      <c r="F6" s="46">
        <f>D6+E6</f>
        <v>13998.29</v>
      </c>
      <c r="G6" s="46"/>
      <c r="H6" s="20">
        <f>F6-G6</f>
        <v>13998.29</v>
      </c>
      <c r="I6" s="77">
        <f>H6*100/12365182.34</f>
        <v>0.11320730754383683</v>
      </c>
      <c r="J6" s="80"/>
      <c r="L6" s="50"/>
    </row>
    <row r="7" spans="1:14" x14ac:dyDescent="0.2">
      <c r="A7" s="5">
        <f>A6+1</f>
        <v>2</v>
      </c>
      <c r="B7" s="6" t="s">
        <v>8</v>
      </c>
      <c r="C7" s="39" t="s">
        <v>9</v>
      </c>
      <c r="D7" s="42">
        <v>-16660.47</v>
      </c>
      <c r="E7" s="46">
        <v>32473</v>
      </c>
      <c r="F7" s="46">
        <f t="shared" ref="F7:F61" si="0">D7+E7</f>
        <v>15812.529999999999</v>
      </c>
      <c r="G7" s="46"/>
      <c r="H7" s="20">
        <f t="shared" ref="H7:H61" si="1">F7-G7</f>
        <v>15812.529999999999</v>
      </c>
      <c r="I7" s="77">
        <f t="shared" ref="I7:I61" si="2">H7*100/12365182.34</f>
        <v>0.12787947290391513</v>
      </c>
      <c r="J7" s="80"/>
    </row>
    <row r="8" spans="1:14" x14ac:dyDescent="0.2">
      <c r="A8" s="5">
        <f t="shared" ref="A8:A61" si="3">A7+1</f>
        <v>3</v>
      </c>
      <c r="B8" s="6" t="s">
        <v>10</v>
      </c>
      <c r="C8" s="39" t="s">
        <v>155</v>
      </c>
      <c r="D8" s="46">
        <v>116513.67</v>
      </c>
      <c r="E8" s="46">
        <v>5028</v>
      </c>
      <c r="F8" s="46">
        <f t="shared" si="0"/>
        <v>121541.67</v>
      </c>
      <c r="G8" s="46"/>
      <c r="H8" s="20">
        <f t="shared" si="1"/>
        <v>121541.67</v>
      </c>
      <c r="I8" s="77">
        <f t="shared" si="2"/>
        <v>0.9829347166747886</v>
      </c>
      <c r="J8" s="80"/>
      <c r="K8" s="19"/>
    </row>
    <row r="9" spans="1:14" x14ac:dyDescent="0.2">
      <c r="A9" s="5">
        <f t="shared" si="3"/>
        <v>4</v>
      </c>
      <c r="B9" s="6" t="s">
        <v>11</v>
      </c>
      <c r="C9" s="39" t="s">
        <v>12</v>
      </c>
      <c r="D9" s="46">
        <v>10492.53</v>
      </c>
      <c r="E9" s="46">
        <v>135648.85999999999</v>
      </c>
      <c r="F9" s="46">
        <f t="shared" si="0"/>
        <v>146141.38999999998</v>
      </c>
      <c r="G9" s="46"/>
      <c r="H9" s="20">
        <f t="shared" si="1"/>
        <v>146141.38999999998</v>
      </c>
      <c r="I9" s="77">
        <f t="shared" si="2"/>
        <v>1.1818781638767164</v>
      </c>
      <c r="J9" s="80"/>
    </row>
    <row r="10" spans="1:14" x14ac:dyDescent="0.2">
      <c r="A10" s="5">
        <f t="shared" si="3"/>
        <v>5</v>
      </c>
      <c r="B10" s="6" t="s">
        <v>13</v>
      </c>
      <c r="C10" s="39" t="s">
        <v>14</v>
      </c>
      <c r="D10" s="46">
        <v>5149.3599999999997</v>
      </c>
      <c r="E10" s="46">
        <v>63945.2</v>
      </c>
      <c r="F10" s="46">
        <f t="shared" si="0"/>
        <v>69094.559999999998</v>
      </c>
      <c r="G10" s="46"/>
      <c r="H10" s="20">
        <f t="shared" si="1"/>
        <v>69094.559999999998</v>
      </c>
      <c r="I10" s="77">
        <f t="shared" si="2"/>
        <v>0.55878318734117427</v>
      </c>
      <c r="J10" s="80"/>
    </row>
    <row r="11" spans="1:14" x14ac:dyDescent="0.2">
      <c r="A11" s="5">
        <f t="shared" si="3"/>
        <v>6</v>
      </c>
      <c r="B11" s="6" t="s">
        <v>15</v>
      </c>
      <c r="C11" s="39" t="s">
        <v>16</v>
      </c>
      <c r="D11" s="46">
        <v>6.6</v>
      </c>
      <c r="E11" s="46">
        <v>145622.97</v>
      </c>
      <c r="F11" s="46">
        <f t="shared" si="0"/>
        <v>145629.57</v>
      </c>
      <c r="G11" s="46">
        <v>64087</v>
      </c>
      <c r="H11" s="20">
        <f t="shared" si="1"/>
        <v>81542.570000000007</v>
      </c>
      <c r="I11" s="77">
        <f t="shared" si="2"/>
        <v>0.65945303318511361</v>
      </c>
      <c r="J11" s="80"/>
    </row>
    <row r="12" spans="1:14" x14ac:dyDescent="0.2">
      <c r="A12" s="5">
        <f t="shared" si="3"/>
        <v>7</v>
      </c>
      <c r="B12" s="6" t="s">
        <v>17</v>
      </c>
      <c r="C12" s="39" t="s">
        <v>18</v>
      </c>
      <c r="D12" s="42">
        <v>-40098.43</v>
      </c>
      <c r="E12" s="46">
        <v>45151.45</v>
      </c>
      <c r="F12" s="46">
        <f t="shared" si="0"/>
        <v>5053.0199999999968</v>
      </c>
      <c r="G12" s="46"/>
      <c r="H12" s="20">
        <f t="shared" si="1"/>
        <v>5053.0199999999968</v>
      </c>
      <c r="I12" s="77">
        <f t="shared" si="2"/>
        <v>4.086490486803445E-2</v>
      </c>
      <c r="J12" s="80"/>
    </row>
    <row r="13" spans="1:14" x14ac:dyDescent="0.2">
      <c r="A13" s="5">
        <f t="shared" si="3"/>
        <v>8</v>
      </c>
      <c r="B13" s="6" t="s">
        <v>19</v>
      </c>
      <c r="C13" s="39" t="s">
        <v>138</v>
      </c>
      <c r="D13" s="46">
        <v>34446.28</v>
      </c>
      <c r="E13" s="46">
        <v>106575.75</v>
      </c>
      <c r="F13" s="46">
        <f t="shared" si="0"/>
        <v>141022.03</v>
      </c>
      <c r="G13" s="46"/>
      <c r="H13" s="20">
        <f t="shared" si="1"/>
        <v>141022.03</v>
      </c>
      <c r="I13" s="77">
        <f t="shared" si="2"/>
        <v>1.1404767525652193</v>
      </c>
      <c r="J13" s="80"/>
    </row>
    <row r="14" spans="1:14" x14ac:dyDescent="0.2">
      <c r="A14" s="5">
        <f t="shared" si="3"/>
        <v>9</v>
      </c>
      <c r="B14" s="6" t="s">
        <v>20</v>
      </c>
      <c r="C14" s="39" t="s">
        <v>21</v>
      </c>
      <c r="D14" s="46">
        <v>22178.97</v>
      </c>
      <c r="E14" s="46">
        <v>144924</v>
      </c>
      <c r="F14" s="46">
        <f t="shared" si="0"/>
        <v>167102.97</v>
      </c>
      <c r="G14" s="46"/>
      <c r="H14" s="20">
        <f t="shared" si="1"/>
        <v>167102.97</v>
      </c>
      <c r="I14" s="77">
        <f t="shared" si="2"/>
        <v>1.3513991577741666</v>
      </c>
      <c r="J14" s="80"/>
    </row>
    <row r="15" spans="1:14" x14ac:dyDescent="0.2">
      <c r="A15" s="5">
        <f t="shared" si="3"/>
        <v>10</v>
      </c>
      <c r="B15" s="6" t="s">
        <v>22</v>
      </c>
      <c r="C15" s="39" t="s">
        <v>23</v>
      </c>
      <c r="D15" s="42">
        <v>-21107.14</v>
      </c>
      <c r="E15" s="46">
        <v>333692.87</v>
      </c>
      <c r="F15" s="46">
        <f t="shared" si="0"/>
        <v>312585.73</v>
      </c>
      <c r="G15" s="46">
        <v>6147</v>
      </c>
      <c r="H15" s="20">
        <f t="shared" si="1"/>
        <v>306438.73</v>
      </c>
      <c r="I15" s="77">
        <f t="shared" si="2"/>
        <v>2.4782386670409586</v>
      </c>
      <c r="J15" s="80"/>
    </row>
    <row r="16" spans="1:14" x14ac:dyDescent="0.2">
      <c r="A16" s="5">
        <f t="shared" si="3"/>
        <v>11</v>
      </c>
      <c r="B16" s="6" t="s">
        <v>24</v>
      </c>
      <c r="C16" s="39" t="s">
        <v>25</v>
      </c>
      <c r="D16" s="46">
        <v>0</v>
      </c>
      <c r="E16" s="46">
        <v>19918.75</v>
      </c>
      <c r="F16" s="46">
        <f t="shared" si="0"/>
        <v>19918.75</v>
      </c>
      <c r="G16" s="46"/>
      <c r="H16" s="20">
        <f t="shared" si="1"/>
        <v>19918.75</v>
      </c>
      <c r="I16" s="77">
        <f t="shared" si="2"/>
        <v>0.16108739404161507</v>
      </c>
      <c r="J16" s="80"/>
    </row>
    <row r="17" spans="1:10" x14ac:dyDescent="0.2">
      <c r="A17" s="5">
        <f t="shared" si="3"/>
        <v>12</v>
      </c>
      <c r="B17" s="6" t="s">
        <v>26</v>
      </c>
      <c r="C17" s="39" t="s">
        <v>114</v>
      </c>
      <c r="D17" s="46">
        <v>31721.26</v>
      </c>
      <c r="E17" s="46">
        <v>33595.769999999997</v>
      </c>
      <c r="F17" s="46">
        <f t="shared" si="0"/>
        <v>65317.03</v>
      </c>
      <c r="G17" s="46"/>
      <c r="H17" s="20">
        <f t="shared" si="1"/>
        <v>65317.03</v>
      </c>
      <c r="I17" s="77">
        <f t="shared" si="2"/>
        <v>0.52823345587639758</v>
      </c>
      <c r="J17" s="80"/>
    </row>
    <row r="18" spans="1:10" x14ac:dyDescent="0.2">
      <c r="A18" s="5">
        <f t="shared" si="3"/>
        <v>13</v>
      </c>
      <c r="B18" s="6" t="s">
        <v>27</v>
      </c>
      <c r="C18" s="39" t="s">
        <v>28</v>
      </c>
      <c r="D18" s="46">
        <v>0</v>
      </c>
      <c r="E18" s="46">
        <v>313177.99</v>
      </c>
      <c r="F18" s="46">
        <f t="shared" si="0"/>
        <v>313177.99</v>
      </c>
      <c r="G18" s="46"/>
      <c r="H18" s="20">
        <f t="shared" si="1"/>
        <v>313177.99</v>
      </c>
      <c r="I18" s="77">
        <f t="shared" si="2"/>
        <v>2.5327405725906993</v>
      </c>
      <c r="J18" s="80"/>
    </row>
    <row r="19" spans="1:10" x14ac:dyDescent="0.2">
      <c r="A19" s="5">
        <f t="shared" si="3"/>
        <v>14</v>
      </c>
      <c r="B19" s="6" t="s">
        <v>29</v>
      </c>
      <c r="C19" s="39" t="s">
        <v>30</v>
      </c>
      <c r="D19" s="46">
        <v>2200</v>
      </c>
      <c r="E19" s="46">
        <v>10048.73</v>
      </c>
      <c r="F19" s="46">
        <f t="shared" si="0"/>
        <v>12248.73</v>
      </c>
      <c r="G19" s="46"/>
      <c r="H19" s="20">
        <f t="shared" si="1"/>
        <v>12248.73</v>
      </c>
      <c r="I19" s="77">
        <f t="shared" si="2"/>
        <v>9.9058223835298498E-2</v>
      </c>
      <c r="J19" s="80"/>
    </row>
    <row r="20" spans="1:10" x14ac:dyDescent="0.2">
      <c r="A20" s="5">
        <f t="shared" si="3"/>
        <v>15</v>
      </c>
      <c r="B20" s="6" t="s">
        <v>31</v>
      </c>
      <c r="C20" s="39" t="s">
        <v>32</v>
      </c>
      <c r="D20" s="46">
        <v>0</v>
      </c>
      <c r="E20" s="46">
        <v>128320.93</v>
      </c>
      <c r="F20" s="46">
        <f t="shared" si="0"/>
        <v>128320.93</v>
      </c>
      <c r="G20" s="46"/>
      <c r="H20" s="20">
        <f t="shared" si="1"/>
        <v>128320.93</v>
      </c>
      <c r="I20" s="77">
        <f t="shared" si="2"/>
        <v>1.0377601111865205</v>
      </c>
      <c r="J20" s="80"/>
    </row>
    <row r="21" spans="1:10" x14ac:dyDescent="0.2">
      <c r="A21" s="5">
        <f t="shared" si="3"/>
        <v>16</v>
      </c>
      <c r="B21" s="6" t="s">
        <v>33</v>
      </c>
      <c r="C21" s="39" t="s">
        <v>34</v>
      </c>
      <c r="D21" s="42">
        <v>-4475.1499999999996</v>
      </c>
      <c r="E21" s="46">
        <v>379352.34</v>
      </c>
      <c r="F21" s="46">
        <f t="shared" si="0"/>
        <v>374877.19</v>
      </c>
      <c r="G21" s="46">
        <v>13730</v>
      </c>
      <c r="H21" s="20">
        <f t="shared" si="1"/>
        <v>361147.19</v>
      </c>
      <c r="I21" s="77">
        <f t="shared" si="2"/>
        <v>2.9206782404795497</v>
      </c>
      <c r="J21" s="80"/>
    </row>
    <row r="22" spans="1:10" x14ac:dyDescent="0.2">
      <c r="A22" s="5">
        <f t="shared" si="3"/>
        <v>17</v>
      </c>
      <c r="B22" s="6" t="s">
        <v>35</v>
      </c>
      <c r="C22" s="39" t="s">
        <v>36</v>
      </c>
      <c r="D22" s="42">
        <v>-271215.24</v>
      </c>
      <c r="E22" s="46">
        <v>283549.09999999998</v>
      </c>
      <c r="F22" s="46">
        <f t="shared" si="0"/>
        <v>12333.859999999986</v>
      </c>
      <c r="G22" s="46">
        <v>4180</v>
      </c>
      <c r="H22" s="20">
        <f t="shared" si="1"/>
        <v>8153.859999999986</v>
      </c>
      <c r="I22" s="77">
        <f t="shared" si="2"/>
        <v>6.5942092690563475E-2</v>
      </c>
      <c r="J22" s="80"/>
    </row>
    <row r="23" spans="1:10" x14ac:dyDescent="0.2">
      <c r="A23" s="5">
        <f t="shared" si="3"/>
        <v>18</v>
      </c>
      <c r="B23" s="6" t="s">
        <v>37</v>
      </c>
      <c r="C23" s="39" t="s">
        <v>38</v>
      </c>
      <c r="D23" s="42">
        <v>-1183824.3799999999</v>
      </c>
      <c r="E23" s="46">
        <v>1265308.8500000001</v>
      </c>
      <c r="F23" s="46">
        <f t="shared" si="0"/>
        <v>81484.470000000205</v>
      </c>
      <c r="G23" s="46">
        <v>53700</v>
      </c>
      <c r="H23" s="20">
        <f t="shared" si="1"/>
        <v>27784.470000000205</v>
      </c>
      <c r="I23" s="77">
        <f t="shared" si="2"/>
        <v>0.22469923399447586</v>
      </c>
      <c r="J23" s="80"/>
    </row>
    <row r="24" spans="1:10" x14ac:dyDescent="0.2">
      <c r="A24" s="5">
        <f t="shared" si="3"/>
        <v>19</v>
      </c>
      <c r="B24" s="6" t="s">
        <v>39</v>
      </c>
      <c r="C24" s="39" t="s">
        <v>40</v>
      </c>
      <c r="D24" s="46">
        <v>5542.78</v>
      </c>
      <c r="E24" s="46">
        <v>476.4</v>
      </c>
      <c r="F24" s="46">
        <f t="shared" si="0"/>
        <v>6019.1799999999994</v>
      </c>
      <c r="G24" s="46"/>
      <c r="H24" s="20">
        <f t="shared" si="1"/>
        <v>6019.1799999999994</v>
      </c>
      <c r="I24" s="77">
        <f t="shared" si="2"/>
        <v>4.8678457255972814E-2</v>
      </c>
      <c r="J24" s="80"/>
    </row>
    <row r="25" spans="1:10" x14ac:dyDescent="0.2">
      <c r="A25" s="5">
        <f t="shared" si="3"/>
        <v>20</v>
      </c>
      <c r="B25" s="6" t="s">
        <v>41</v>
      </c>
      <c r="C25" s="39" t="s">
        <v>42</v>
      </c>
      <c r="D25" s="46">
        <v>66614.22</v>
      </c>
      <c r="E25" s="46">
        <v>202678.73</v>
      </c>
      <c r="F25" s="46">
        <f t="shared" si="0"/>
        <v>269292.95</v>
      </c>
      <c r="G25" s="46"/>
      <c r="H25" s="20">
        <f t="shared" si="1"/>
        <v>269292.95</v>
      </c>
      <c r="I25" s="77">
        <f t="shared" si="2"/>
        <v>2.1778324216770102</v>
      </c>
      <c r="J25" s="80"/>
    </row>
    <row r="26" spans="1:10" x14ac:dyDescent="0.2">
      <c r="A26" s="5">
        <f t="shared" si="3"/>
        <v>21</v>
      </c>
      <c r="B26" s="6" t="s">
        <v>43</v>
      </c>
      <c r="C26" s="39" t="s">
        <v>44</v>
      </c>
      <c r="D26" s="46">
        <v>455593.37</v>
      </c>
      <c r="E26" s="46">
        <v>610947.87</v>
      </c>
      <c r="F26" s="46">
        <f t="shared" si="0"/>
        <v>1066541.24</v>
      </c>
      <c r="G26" s="46">
        <v>99342</v>
      </c>
      <c r="H26" s="20">
        <f t="shared" si="1"/>
        <v>967199.24</v>
      </c>
      <c r="I26" s="77">
        <f t="shared" si="2"/>
        <v>7.8219569546598375</v>
      </c>
      <c r="J26" s="80"/>
    </row>
    <row r="27" spans="1:10" x14ac:dyDescent="0.2">
      <c r="A27" s="5">
        <f t="shared" si="3"/>
        <v>22</v>
      </c>
      <c r="B27" s="6" t="s">
        <v>45</v>
      </c>
      <c r="C27" s="39" t="s">
        <v>46</v>
      </c>
      <c r="D27" s="46">
        <v>103894.35</v>
      </c>
      <c r="E27" s="46">
        <v>125331.28</v>
      </c>
      <c r="F27" s="46">
        <f t="shared" si="0"/>
        <v>229225.63</v>
      </c>
      <c r="G27" s="46"/>
      <c r="H27" s="20">
        <f t="shared" si="1"/>
        <v>229225.63</v>
      </c>
      <c r="I27" s="77">
        <f t="shared" si="2"/>
        <v>1.853799027762659</v>
      </c>
      <c r="J27" s="80"/>
    </row>
    <row r="28" spans="1:10" x14ac:dyDescent="0.2">
      <c r="A28" s="5">
        <f t="shared" si="3"/>
        <v>23</v>
      </c>
      <c r="B28" s="6" t="s">
        <v>47</v>
      </c>
      <c r="C28" s="39" t="s">
        <v>48</v>
      </c>
      <c r="D28" s="46">
        <v>190291.03</v>
      </c>
      <c r="E28" s="46">
        <v>28176.81</v>
      </c>
      <c r="F28" s="46">
        <f t="shared" si="0"/>
        <v>218467.84</v>
      </c>
      <c r="G28" s="46"/>
      <c r="H28" s="20">
        <f t="shared" si="1"/>
        <v>218467.84</v>
      </c>
      <c r="I28" s="77">
        <f t="shared" si="2"/>
        <v>1.7667983697521439</v>
      </c>
      <c r="J28" s="80"/>
    </row>
    <row r="29" spans="1:10" x14ac:dyDescent="0.2">
      <c r="A29" s="5">
        <f t="shared" si="3"/>
        <v>24</v>
      </c>
      <c r="B29" s="6" t="s">
        <v>49</v>
      </c>
      <c r="C29" s="39" t="s">
        <v>50</v>
      </c>
      <c r="D29" s="46">
        <v>0</v>
      </c>
      <c r="E29" s="46">
        <v>259097.09</v>
      </c>
      <c r="F29" s="46">
        <f t="shared" si="0"/>
        <v>259097.09</v>
      </c>
      <c r="G29" s="46"/>
      <c r="H29" s="20">
        <f t="shared" si="1"/>
        <v>259097.09</v>
      </c>
      <c r="I29" s="77">
        <f t="shared" si="2"/>
        <v>2.0953762174767898</v>
      </c>
      <c r="J29" s="80"/>
    </row>
    <row r="30" spans="1:10" x14ac:dyDescent="0.2">
      <c r="A30" s="5">
        <f t="shared" si="3"/>
        <v>25</v>
      </c>
      <c r="B30" s="6" t="s">
        <v>51</v>
      </c>
      <c r="C30" s="39" t="s">
        <v>139</v>
      </c>
      <c r="D30" s="46">
        <v>801880.28</v>
      </c>
      <c r="E30" s="46">
        <v>193134.06</v>
      </c>
      <c r="F30" s="46">
        <f t="shared" si="0"/>
        <v>995014.34000000008</v>
      </c>
      <c r="G30" s="46">
        <v>136040</v>
      </c>
      <c r="H30" s="20">
        <f t="shared" si="1"/>
        <v>858974.34000000008</v>
      </c>
      <c r="I30" s="77">
        <f t="shared" si="2"/>
        <v>6.9467179405944783</v>
      </c>
      <c r="J30" s="80"/>
    </row>
    <row r="31" spans="1:10" x14ac:dyDescent="0.2">
      <c r="A31" s="5">
        <f t="shared" si="3"/>
        <v>26</v>
      </c>
      <c r="B31" s="6" t="s">
        <v>52</v>
      </c>
      <c r="C31" s="39" t="s">
        <v>53</v>
      </c>
      <c r="D31" s="46">
        <v>10203.91</v>
      </c>
      <c r="E31" s="46">
        <v>251586.64</v>
      </c>
      <c r="F31" s="46">
        <f t="shared" si="0"/>
        <v>261790.55000000002</v>
      </c>
      <c r="G31" s="46"/>
      <c r="H31" s="20">
        <f t="shared" si="1"/>
        <v>261790.55000000002</v>
      </c>
      <c r="I31" s="77">
        <f t="shared" si="2"/>
        <v>2.1171588319659183</v>
      </c>
      <c r="J31" s="80"/>
    </row>
    <row r="32" spans="1:10" x14ac:dyDescent="0.2">
      <c r="A32" s="5">
        <f t="shared" si="3"/>
        <v>27</v>
      </c>
      <c r="B32" s="6" t="s">
        <v>54</v>
      </c>
      <c r="C32" s="39" t="s">
        <v>55</v>
      </c>
      <c r="D32" s="46">
        <v>0</v>
      </c>
      <c r="E32" s="46">
        <v>92997.86</v>
      </c>
      <c r="F32" s="46">
        <f t="shared" si="0"/>
        <v>92997.86</v>
      </c>
      <c r="G32" s="46"/>
      <c r="H32" s="20">
        <f t="shared" si="1"/>
        <v>92997.86</v>
      </c>
      <c r="I32" s="77">
        <f t="shared" si="2"/>
        <v>0.7520945299703522</v>
      </c>
      <c r="J32" s="80"/>
    </row>
    <row r="33" spans="1:10" x14ac:dyDescent="0.2">
      <c r="A33" s="5">
        <f t="shared" si="3"/>
        <v>28</v>
      </c>
      <c r="B33" s="6" t="s">
        <v>56</v>
      </c>
      <c r="C33" s="39" t="s">
        <v>57</v>
      </c>
      <c r="D33" s="46">
        <v>636361.25</v>
      </c>
      <c r="E33" s="46">
        <v>1374527.5</v>
      </c>
      <c r="F33" s="46">
        <f t="shared" si="0"/>
        <v>2010888.75</v>
      </c>
      <c r="G33" s="46">
        <v>288800</v>
      </c>
      <c r="H33" s="20">
        <f t="shared" si="1"/>
        <v>1722088.75</v>
      </c>
      <c r="I33" s="77">
        <f t="shared" si="2"/>
        <v>13.92691755486074</v>
      </c>
      <c r="J33" s="80"/>
    </row>
    <row r="34" spans="1:10" x14ac:dyDescent="0.2">
      <c r="A34" s="5">
        <f t="shared" si="3"/>
        <v>29</v>
      </c>
      <c r="B34" s="6" t="s">
        <v>58</v>
      </c>
      <c r="C34" s="39" t="s">
        <v>59</v>
      </c>
      <c r="D34" s="46">
        <v>0</v>
      </c>
      <c r="E34" s="46">
        <v>341635.67</v>
      </c>
      <c r="F34" s="46">
        <f t="shared" si="0"/>
        <v>341635.67</v>
      </c>
      <c r="G34" s="46"/>
      <c r="H34" s="20">
        <f t="shared" si="1"/>
        <v>341635.67</v>
      </c>
      <c r="I34" s="77">
        <f t="shared" si="2"/>
        <v>2.7628842066877275</v>
      </c>
      <c r="J34" s="80"/>
    </row>
    <row r="35" spans="1:10" x14ac:dyDescent="0.2">
      <c r="A35" s="5">
        <f t="shared" si="3"/>
        <v>30</v>
      </c>
      <c r="B35" s="6" t="s">
        <v>60</v>
      </c>
      <c r="C35" s="39" t="s">
        <v>61</v>
      </c>
      <c r="D35" s="46">
        <v>9207.77</v>
      </c>
      <c r="E35" s="46">
        <v>250474.49</v>
      </c>
      <c r="F35" s="46">
        <f t="shared" si="0"/>
        <v>259682.25999999998</v>
      </c>
      <c r="G35" s="46"/>
      <c r="H35" s="20">
        <f t="shared" si="1"/>
        <v>259682.25999999998</v>
      </c>
      <c r="I35" s="77">
        <f t="shared" si="2"/>
        <v>2.100108618374001</v>
      </c>
      <c r="J35" s="80"/>
    </row>
    <row r="36" spans="1:10" x14ac:dyDescent="0.2">
      <c r="A36" s="5">
        <f t="shared" si="3"/>
        <v>31</v>
      </c>
      <c r="B36" s="6" t="s">
        <v>64</v>
      </c>
      <c r="C36" s="39" t="s">
        <v>65</v>
      </c>
      <c r="D36" s="46">
        <v>463631.35</v>
      </c>
      <c r="E36" s="46">
        <v>187344.6</v>
      </c>
      <c r="F36" s="46">
        <f t="shared" si="0"/>
        <v>650975.94999999995</v>
      </c>
      <c r="G36" s="46">
        <v>79630</v>
      </c>
      <c r="H36" s="20">
        <f t="shared" si="1"/>
        <v>571345.94999999995</v>
      </c>
      <c r="I36" s="77">
        <f t="shared" si="2"/>
        <v>4.6206027075861131</v>
      </c>
      <c r="J36" s="80"/>
    </row>
    <row r="37" spans="1:10" x14ac:dyDescent="0.2">
      <c r="A37" s="5">
        <f t="shared" si="3"/>
        <v>32</v>
      </c>
      <c r="B37" s="6" t="s">
        <v>66</v>
      </c>
      <c r="C37" s="39" t="s">
        <v>67</v>
      </c>
      <c r="D37" s="46">
        <v>27558.81</v>
      </c>
      <c r="E37" s="46">
        <v>191428.78</v>
      </c>
      <c r="F37" s="46">
        <f t="shared" si="0"/>
        <v>218987.59</v>
      </c>
      <c r="G37" s="46"/>
      <c r="H37" s="20">
        <f t="shared" si="1"/>
        <v>218987.59</v>
      </c>
      <c r="I37" s="77">
        <f t="shared" si="2"/>
        <v>1.7710017044520185</v>
      </c>
      <c r="J37" s="80"/>
    </row>
    <row r="38" spans="1:10" x14ac:dyDescent="0.2">
      <c r="A38" s="5">
        <f t="shared" si="3"/>
        <v>33</v>
      </c>
      <c r="B38" s="6" t="s">
        <v>68</v>
      </c>
      <c r="C38" s="39" t="s">
        <v>69</v>
      </c>
      <c r="D38" s="46">
        <v>1388.06</v>
      </c>
      <c r="E38" s="46">
        <v>706791.41</v>
      </c>
      <c r="F38" s="46">
        <f t="shared" si="0"/>
        <v>708179.47000000009</v>
      </c>
      <c r="G38" s="46">
        <v>42560</v>
      </c>
      <c r="H38" s="20">
        <f t="shared" si="1"/>
        <v>665619.47000000009</v>
      </c>
      <c r="I38" s="77">
        <f t="shared" si="2"/>
        <v>5.3830137857878126</v>
      </c>
      <c r="J38" s="80"/>
    </row>
    <row r="39" spans="1:10" x14ac:dyDescent="0.2">
      <c r="A39" s="5">
        <f t="shared" si="3"/>
        <v>34</v>
      </c>
      <c r="B39" s="6" t="s">
        <v>70</v>
      </c>
      <c r="C39" s="39" t="s">
        <v>71</v>
      </c>
      <c r="D39" s="46">
        <v>1299440.6100000001</v>
      </c>
      <c r="E39" s="46">
        <v>528684.88</v>
      </c>
      <c r="F39" s="46">
        <f t="shared" si="0"/>
        <v>1828125.4900000002</v>
      </c>
      <c r="G39" s="46">
        <v>104400</v>
      </c>
      <c r="H39" s="20">
        <f t="shared" si="1"/>
        <v>1723725.4900000002</v>
      </c>
      <c r="I39" s="77">
        <f t="shared" si="2"/>
        <v>13.940154237951985</v>
      </c>
      <c r="J39" s="80"/>
    </row>
    <row r="40" spans="1:10" x14ac:dyDescent="0.2">
      <c r="A40" s="5">
        <f t="shared" si="3"/>
        <v>35</v>
      </c>
      <c r="B40" s="6" t="s">
        <v>72</v>
      </c>
      <c r="C40" s="39" t="s">
        <v>73</v>
      </c>
      <c r="D40" s="46">
        <v>107617.51</v>
      </c>
      <c r="E40" s="46">
        <v>921856.67</v>
      </c>
      <c r="F40" s="46">
        <f t="shared" si="0"/>
        <v>1029474.18</v>
      </c>
      <c r="G40" s="46">
        <v>120661.26</v>
      </c>
      <c r="H40" s="20">
        <f t="shared" si="1"/>
        <v>908812.92</v>
      </c>
      <c r="I40" s="77">
        <f t="shared" si="2"/>
        <v>7.3497737033775117</v>
      </c>
      <c r="J40" s="80"/>
    </row>
    <row r="41" spans="1:10" x14ac:dyDescent="0.2">
      <c r="A41" s="5">
        <f t="shared" si="3"/>
        <v>36</v>
      </c>
      <c r="B41" s="6" t="s">
        <v>74</v>
      </c>
      <c r="C41" s="57" t="s">
        <v>135</v>
      </c>
      <c r="D41" s="46">
        <v>0</v>
      </c>
      <c r="E41" s="46">
        <v>89507.34</v>
      </c>
      <c r="F41" s="46">
        <f t="shared" si="0"/>
        <v>89507.34</v>
      </c>
      <c r="G41" s="46"/>
      <c r="H41" s="20">
        <f t="shared" si="1"/>
        <v>89507.34</v>
      </c>
      <c r="I41" s="77">
        <f t="shared" si="2"/>
        <v>0.7238659126801037</v>
      </c>
      <c r="J41" s="80"/>
    </row>
    <row r="42" spans="1:10" x14ac:dyDescent="0.2">
      <c r="A42" s="5">
        <f t="shared" si="3"/>
        <v>37</v>
      </c>
      <c r="B42" s="6" t="s">
        <v>75</v>
      </c>
      <c r="C42" s="39" t="s">
        <v>76</v>
      </c>
      <c r="D42" s="46">
        <v>0</v>
      </c>
      <c r="E42" s="46">
        <v>0</v>
      </c>
      <c r="F42" s="46">
        <f t="shared" si="0"/>
        <v>0</v>
      </c>
      <c r="G42" s="46"/>
      <c r="H42" s="20">
        <f t="shared" si="1"/>
        <v>0</v>
      </c>
      <c r="I42" s="77">
        <f t="shared" si="2"/>
        <v>0</v>
      </c>
      <c r="J42" s="80"/>
    </row>
    <row r="43" spans="1:10" x14ac:dyDescent="0.2">
      <c r="A43" s="5">
        <f t="shared" si="3"/>
        <v>38</v>
      </c>
      <c r="B43" s="6" t="s">
        <v>77</v>
      </c>
      <c r="C43" s="39" t="s">
        <v>78</v>
      </c>
      <c r="D43" s="46">
        <v>1271.96</v>
      </c>
      <c r="E43" s="46">
        <v>0</v>
      </c>
      <c r="F43" s="46">
        <f t="shared" si="0"/>
        <v>1271.96</v>
      </c>
      <c r="G43" s="46"/>
      <c r="H43" s="20">
        <f t="shared" si="1"/>
        <v>1271.96</v>
      </c>
      <c r="I43" s="77">
        <f t="shared" si="2"/>
        <v>1.0286625502361981E-2</v>
      </c>
      <c r="J43" s="80"/>
    </row>
    <row r="44" spans="1:10" x14ac:dyDescent="0.2">
      <c r="A44" s="5">
        <f t="shared" si="3"/>
        <v>39</v>
      </c>
      <c r="B44" s="6" t="s">
        <v>79</v>
      </c>
      <c r="C44" s="39" t="s">
        <v>80</v>
      </c>
      <c r="D44" s="166">
        <v>405.4</v>
      </c>
      <c r="E44" s="46">
        <v>0</v>
      </c>
      <c r="F44" s="46">
        <f t="shared" si="0"/>
        <v>405.4</v>
      </c>
      <c r="G44" s="46"/>
      <c r="H44" s="20">
        <f t="shared" si="1"/>
        <v>405.4</v>
      </c>
      <c r="I44" s="77">
        <f t="shared" si="2"/>
        <v>3.2785606297820271E-3</v>
      </c>
      <c r="J44" s="80"/>
    </row>
    <row r="45" spans="1:10" x14ac:dyDescent="0.2">
      <c r="A45" s="5">
        <f t="shared" si="3"/>
        <v>40</v>
      </c>
      <c r="B45" s="6" t="s">
        <v>81</v>
      </c>
      <c r="C45" s="39" t="s">
        <v>82</v>
      </c>
      <c r="D45" s="46">
        <v>0</v>
      </c>
      <c r="E45" s="46">
        <v>0</v>
      </c>
      <c r="F45" s="46">
        <f t="shared" si="0"/>
        <v>0</v>
      </c>
      <c r="G45" s="46"/>
      <c r="H45" s="20">
        <f t="shared" si="1"/>
        <v>0</v>
      </c>
      <c r="I45" s="77">
        <f t="shared" si="2"/>
        <v>0</v>
      </c>
      <c r="J45" s="80"/>
    </row>
    <row r="46" spans="1:10" x14ac:dyDescent="0.2">
      <c r="A46" s="5">
        <f t="shared" si="3"/>
        <v>41</v>
      </c>
      <c r="B46" s="6" t="s">
        <v>83</v>
      </c>
      <c r="C46" s="39" t="s">
        <v>84</v>
      </c>
      <c r="D46" s="46">
        <v>0</v>
      </c>
      <c r="E46" s="46">
        <v>2800</v>
      </c>
      <c r="F46" s="46">
        <f t="shared" si="0"/>
        <v>2800</v>
      </c>
      <c r="G46" s="46"/>
      <c r="H46" s="20">
        <f t="shared" si="1"/>
        <v>2800</v>
      </c>
      <c r="I46" s="77">
        <f t="shared" si="2"/>
        <v>2.2644227339392392E-2</v>
      </c>
      <c r="J46" s="80"/>
    </row>
    <row r="47" spans="1:10" x14ac:dyDescent="0.2">
      <c r="A47" s="5">
        <f t="shared" si="3"/>
        <v>42</v>
      </c>
      <c r="B47" s="6" t="s">
        <v>85</v>
      </c>
      <c r="C47" s="39" t="s">
        <v>86</v>
      </c>
      <c r="D47" s="46">
        <v>87915.78</v>
      </c>
      <c r="E47" s="46">
        <v>0</v>
      </c>
      <c r="F47" s="46">
        <f t="shared" si="0"/>
        <v>87915.78</v>
      </c>
      <c r="G47" s="46"/>
      <c r="H47" s="20">
        <f t="shared" si="1"/>
        <v>87915.78</v>
      </c>
      <c r="I47" s="77">
        <f t="shared" si="2"/>
        <v>0.71099461037143108</v>
      </c>
      <c r="J47" s="80"/>
    </row>
    <row r="48" spans="1:10" x14ac:dyDescent="0.2">
      <c r="A48" s="5">
        <f t="shared" si="3"/>
        <v>43</v>
      </c>
      <c r="B48" s="6" t="s">
        <v>87</v>
      </c>
      <c r="C48" s="39" t="s">
        <v>88</v>
      </c>
      <c r="D48" s="46">
        <v>0</v>
      </c>
      <c r="E48" s="46">
        <v>0</v>
      </c>
      <c r="F48" s="46">
        <f t="shared" si="0"/>
        <v>0</v>
      </c>
      <c r="G48" s="46"/>
      <c r="H48" s="20">
        <f t="shared" si="1"/>
        <v>0</v>
      </c>
      <c r="I48" s="77">
        <f t="shared" si="2"/>
        <v>0</v>
      </c>
      <c r="J48" s="80"/>
    </row>
    <row r="49" spans="1:11" x14ac:dyDescent="0.2">
      <c r="A49" s="5">
        <f t="shared" si="3"/>
        <v>44</v>
      </c>
      <c r="B49" s="6" t="s">
        <v>89</v>
      </c>
      <c r="C49" s="39" t="s">
        <v>90</v>
      </c>
      <c r="D49" s="42">
        <v>-824.87</v>
      </c>
      <c r="E49" s="46">
        <v>12743.63</v>
      </c>
      <c r="F49" s="46">
        <f t="shared" si="0"/>
        <v>11918.759999999998</v>
      </c>
      <c r="G49" s="46"/>
      <c r="H49" s="20">
        <f t="shared" si="1"/>
        <v>11918.759999999998</v>
      </c>
      <c r="I49" s="77">
        <f t="shared" si="2"/>
        <v>9.6389682515591574E-2</v>
      </c>
      <c r="J49" s="80"/>
    </row>
    <row r="50" spans="1:11" x14ac:dyDescent="0.2">
      <c r="A50" s="5">
        <f t="shared" si="3"/>
        <v>45</v>
      </c>
      <c r="B50" s="6" t="s">
        <v>91</v>
      </c>
      <c r="C50" s="39" t="s">
        <v>92</v>
      </c>
      <c r="D50" s="46">
        <v>111732.47</v>
      </c>
      <c r="E50" s="46">
        <v>0</v>
      </c>
      <c r="F50" s="46">
        <f t="shared" si="0"/>
        <v>111732.47</v>
      </c>
      <c r="G50" s="46"/>
      <c r="H50" s="20">
        <f t="shared" si="1"/>
        <v>111732.47</v>
      </c>
      <c r="I50" s="77">
        <f t="shared" si="2"/>
        <v>0.90360551852565729</v>
      </c>
      <c r="J50" s="80"/>
    </row>
    <row r="51" spans="1:11" x14ac:dyDescent="0.2">
      <c r="A51" s="5">
        <f t="shared" si="3"/>
        <v>46</v>
      </c>
      <c r="B51" s="6" t="s">
        <v>93</v>
      </c>
      <c r="C51" s="39" t="s">
        <v>94</v>
      </c>
      <c r="D51" s="46">
        <v>29694.99</v>
      </c>
      <c r="E51" s="46">
        <v>77695.83</v>
      </c>
      <c r="F51" s="46">
        <f t="shared" si="0"/>
        <v>107390.82</v>
      </c>
      <c r="G51" s="46"/>
      <c r="H51" s="20">
        <f t="shared" si="1"/>
        <v>107390.82</v>
      </c>
      <c r="I51" s="77">
        <f t="shared" si="2"/>
        <v>0.86849362222991688</v>
      </c>
      <c r="J51" s="80"/>
    </row>
    <row r="52" spans="1:11" x14ac:dyDescent="0.2">
      <c r="A52" s="5">
        <f t="shared" si="3"/>
        <v>47</v>
      </c>
      <c r="B52" s="6" t="s">
        <v>95</v>
      </c>
      <c r="C52" s="39" t="s">
        <v>96</v>
      </c>
      <c r="D52" s="46">
        <v>77891.850000000006</v>
      </c>
      <c r="E52" s="46">
        <v>0</v>
      </c>
      <c r="F52" s="46">
        <f t="shared" si="0"/>
        <v>77891.850000000006</v>
      </c>
      <c r="G52" s="46"/>
      <c r="H52" s="20">
        <f t="shared" si="1"/>
        <v>77891.850000000006</v>
      </c>
      <c r="I52" s="77">
        <f t="shared" si="2"/>
        <v>0.62992884260208981</v>
      </c>
      <c r="J52" s="80"/>
    </row>
    <row r="53" spans="1:11" x14ac:dyDescent="0.2">
      <c r="A53" s="5">
        <f t="shared" si="3"/>
        <v>48</v>
      </c>
      <c r="B53" s="6" t="s">
        <v>97</v>
      </c>
      <c r="C53" s="39" t="s">
        <v>98</v>
      </c>
      <c r="D53" s="46">
        <v>206.66</v>
      </c>
      <c r="E53" s="46">
        <v>0</v>
      </c>
      <c r="F53" s="46">
        <f t="shared" si="0"/>
        <v>206.66</v>
      </c>
      <c r="G53" s="46"/>
      <c r="H53" s="20">
        <f t="shared" si="1"/>
        <v>206.66</v>
      </c>
      <c r="I53" s="77">
        <f t="shared" si="2"/>
        <v>1.6713057221281542E-3</v>
      </c>
      <c r="J53" s="80"/>
    </row>
    <row r="54" spans="1:11" x14ac:dyDescent="0.2">
      <c r="A54" s="5">
        <f t="shared" si="3"/>
        <v>49</v>
      </c>
      <c r="B54" s="6" t="s">
        <v>99</v>
      </c>
      <c r="C54" s="39" t="s">
        <v>100</v>
      </c>
      <c r="D54" s="46">
        <v>0</v>
      </c>
      <c r="E54" s="46">
        <v>0</v>
      </c>
      <c r="F54" s="46">
        <f t="shared" si="0"/>
        <v>0</v>
      </c>
      <c r="G54" s="46"/>
      <c r="H54" s="20">
        <f t="shared" si="1"/>
        <v>0</v>
      </c>
      <c r="I54" s="77">
        <f t="shared" si="2"/>
        <v>0</v>
      </c>
      <c r="J54" s="80"/>
    </row>
    <row r="55" spans="1:11" x14ac:dyDescent="0.2">
      <c r="A55" s="5">
        <f t="shared" si="3"/>
        <v>50</v>
      </c>
      <c r="B55" s="6" t="s">
        <v>101</v>
      </c>
      <c r="C55" s="39" t="s">
        <v>102</v>
      </c>
      <c r="D55" s="46">
        <v>959.28</v>
      </c>
      <c r="E55" s="46">
        <v>0</v>
      </c>
      <c r="F55" s="46">
        <f t="shared" si="0"/>
        <v>959.28</v>
      </c>
      <c r="G55" s="46"/>
      <c r="H55" s="20">
        <f t="shared" si="1"/>
        <v>959.28</v>
      </c>
      <c r="I55" s="77">
        <f t="shared" si="2"/>
        <v>7.757912286475834E-3</v>
      </c>
      <c r="J55" s="80"/>
    </row>
    <row r="56" spans="1:11" x14ac:dyDescent="0.2">
      <c r="A56" s="5">
        <f t="shared" si="3"/>
        <v>51</v>
      </c>
      <c r="B56" s="6" t="s">
        <v>103</v>
      </c>
      <c r="C56" s="39" t="s">
        <v>104</v>
      </c>
      <c r="D56" s="46">
        <v>4666.4799999999996</v>
      </c>
      <c r="E56" s="46">
        <v>247.1</v>
      </c>
      <c r="F56" s="46">
        <f t="shared" si="0"/>
        <v>4913.58</v>
      </c>
      <c r="G56" s="46"/>
      <c r="H56" s="20">
        <f t="shared" si="1"/>
        <v>4913.58</v>
      </c>
      <c r="I56" s="77">
        <f t="shared" si="2"/>
        <v>3.9737222346532743E-2</v>
      </c>
      <c r="J56" s="80"/>
    </row>
    <row r="57" spans="1:11" x14ac:dyDescent="0.2">
      <c r="A57" s="5">
        <f t="shared" si="3"/>
        <v>52</v>
      </c>
      <c r="B57" s="6" t="s">
        <v>105</v>
      </c>
      <c r="C57" s="39" t="s">
        <v>106</v>
      </c>
      <c r="D57" s="42">
        <v>-7882.99</v>
      </c>
      <c r="E57" s="46">
        <v>208137.79</v>
      </c>
      <c r="F57" s="46">
        <f t="shared" si="0"/>
        <v>200254.80000000002</v>
      </c>
      <c r="G57" s="46"/>
      <c r="H57" s="20">
        <f t="shared" si="1"/>
        <v>200254.80000000002</v>
      </c>
      <c r="I57" s="77">
        <f t="shared" si="2"/>
        <v>1.6195054346444842</v>
      </c>
      <c r="J57" s="80"/>
    </row>
    <row r="58" spans="1:11" s="17" customFormat="1" x14ac:dyDescent="0.2">
      <c r="A58" s="5">
        <f t="shared" si="3"/>
        <v>53</v>
      </c>
      <c r="B58" s="6" t="s">
        <v>107</v>
      </c>
      <c r="C58" s="39" t="s">
        <v>108</v>
      </c>
      <c r="D58" s="46">
        <v>451.18</v>
      </c>
      <c r="E58" s="46">
        <v>1543.24</v>
      </c>
      <c r="F58" s="46">
        <f t="shared" si="0"/>
        <v>1994.42</v>
      </c>
      <c r="G58" s="46"/>
      <c r="H58" s="20">
        <f t="shared" si="1"/>
        <v>1994.42</v>
      </c>
      <c r="I58" s="77">
        <f t="shared" si="2"/>
        <v>1.6129321389368206E-2</v>
      </c>
      <c r="J58" s="80"/>
      <c r="K58" s="2"/>
    </row>
    <row r="59" spans="1:11" x14ac:dyDescent="0.2">
      <c r="A59" s="5">
        <f t="shared" si="3"/>
        <v>54</v>
      </c>
      <c r="B59" s="6" t="s">
        <v>109</v>
      </c>
      <c r="C59" s="39" t="s">
        <v>151</v>
      </c>
      <c r="D59" s="46">
        <v>76.72</v>
      </c>
      <c r="E59" s="46">
        <v>86067.95</v>
      </c>
      <c r="F59" s="46">
        <f t="shared" si="0"/>
        <v>86144.67</v>
      </c>
      <c r="G59" s="46"/>
      <c r="H59" s="20">
        <f t="shared" si="1"/>
        <v>86144.67</v>
      </c>
      <c r="I59" s="77">
        <f t="shared" si="2"/>
        <v>0.69667124698461991</v>
      </c>
      <c r="J59" s="80"/>
    </row>
    <row r="60" spans="1:11" x14ac:dyDescent="0.2">
      <c r="A60" s="5">
        <f t="shared" si="3"/>
        <v>55</v>
      </c>
      <c r="B60" s="6" t="s">
        <v>110</v>
      </c>
      <c r="C60" s="39" t="s">
        <v>141</v>
      </c>
      <c r="D60" s="46">
        <v>887.53</v>
      </c>
      <c r="E60" s="46">
        <v>0</v>
      </c>
      <c r="F60" s="46">
        <f t="shared" si="0"/>
        <v>887.53</v>
      </c>
      <c r="G60" s="46"/>
      <c r="H60" s="20">
        <f t="shared" si="1"/>
        <v>887.53</v>
      </c>
      <c r="I60" s="77">
        <f t="shared" si="2"/>
        <v>7.1776539609039042E-3</v>
      </c>
      <c r="J60" s="80"/>
    </row>
    <row r="61" spans="1:11" x14ac:dyDescent="0.2">
      <c r="A61" s="5">
        <f t="shared" si="3"/>
        <v>56</v>
      </c>
      <c r="B61" s="6" t="s">
        <v>112</v>
      </c>
      <c r="C61" s="39" t="s">
        <v>142</v>
      </c>
      <c r="D61" s="46">
        <v>207.4</v>
      </c>
      <c r="E61" s="46">
        <v>0</v>
      </c>
      <c r="F61" s="46">
        <f t="shared" si="0"/>
        <v>207.4</v>
      </c>
      <c r="G61" s="46"/>
      <c r="H61" s="20">
        <f t="shared" si="1"/>
        <v>207.4</v>
      </c>
      <c r="I61" s="77">
        <f t="shared" si="2"/>
        <v>1.6772902679249937E-3</v>
      </c>
      <c r="J61" s="80"/>
    </row>
    <row r="62" spans="1:11" x14ac:dyDescent="0.2">
      <c r="A62" s="17"/>
      <c r="B62" s="17"/>
      <c r="C62" s="8" t="s">
        <v>116</v>
      </c>
      <c r="D62" s="20">
        <f t="shared" ref="D62:I62" si="4">SUM(D6:D61)</f>
        <v>3172212.09</v>
      </c>
      <c r="E62" s="20">
        <f t="shared" si="4"/>
        <v>10206247.379999999</v>
      </c>
      <c r="F62" s="20">
        <f t="shared" si="4"/>
        <v>13378459.470000001</v>
      </c>
      <c r="G62" s="20">
        <f t="shared" si="4"/>
        <v>1013277.26</v>
      </c>
      <c r="H62" s="20">
        <f t="shared" si="4"/>
        <v>12365182.210000001</v>
      </c>
      <c r="I62" s="78">
        <f t="shared" si="4"/>
        <v>99.99999894866086</v>
      </c>
      <c r="J62" s="81"/>
      <c r="K62" s="17"/>
    </row>
    <row r="63" spans="1:11" x14ac:dyDescent="0.2">
      <c r="A63" s="2"/>
      <c r="B63" s="2"/>
      <c r="C63" s="2"/>
      <c r="F63" s="19"/>
      <c r="H63" s="21"/>
      <c r="I63" s="19"/>
      <c r="J63" s="19"/>
    </row>
    <row r="64" spans="1:11" x14ac:dyDescent="0.2">
      <c r="A64" s="2"/>
      <c r="B64" s="10" t="s">
        <v>126</v>
      </c>
      <c r="C64" s="11">
        <v>42794</v>
      </c>
      <c r="D64" s="22"/>
      <c r="E64" s="22"/>
      <c r="H64" s="21"/>
      <c r="I64" s="19"/>
      <c r="J64" s="19"/>
    </row>
    <row r="65" spans="1:11" x14ac:dyDescent="0.2">
      <c r="A65" s="2"/>
      <c r="B65" s="12" t="s">
        <v>117</v>
      </c>
      <c r="C65" s="12" t="s">
        <v>131</v>
      </c>
      <c r="D65" s="67"/>
      <c r="E65" s="59"/>
      <c r="F65" s="54"/>
      <c r="G65" s="58"/>
      <c r="H65" s="66"/>
      <c r="I65" s="19"/>
      <c r="J65" s="19"/>
    </row>
    <row r="66" spans="1:11" x14ac:dyDescent="0.2">
      <c r="A66" s="2"/>
      <c r="B66" s="2"/>
      <c r="C66" s="2"/>
      <c r="D66" s="67"/>
      <c r="E66" s="68"/>
      <c r="F66" s="68"/>
      <c r="G66" s="68"/>
      <c r="H66" s="123"/>
      <c r="I66" s="109"/>
      <c r="J66" s="109"/>
      <c r="K66" s="50"/>
    </row>
    <row r="67" spans="1:11" x14ac:dyDescent="0.2">
      <c r="H67" s="21"/>
    </row>
  </sheetData>
  <mergeCells count="8">
    <mergeCell ref="A2:F2"/>
    <mergeCell ref="I4:I5"/>
    <mergeCell ref="A4:A5"/>
    <mergeCell ref="B4:B5"/>
    <mergeCell ref="C4:C5"/>
    <mergeCell ref="D4:F4"/>
    <mergeCell ref="G4:G5"/>
    <mergeCell ref="H4:H5"/>
  </mergeCells>
  <phoneticPr fontId="2" type="noConversion"/>
  <pageMargins left="0.22" right="0.26" top="0.35" bottom="0.28999999999999998" header="0.25" footer="0.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I78"/>
  <sheetViews>
    <sheetView zoomScale="130" zoomScaleNormal="130" workbookViewId="0">
      <selection activeCell="D6" sqref="D6"/>
    </sheetView>
  </sheetViews>
  <sheetFormatPr defaultColWidth="9.140625" defaultRowHeight="12.75" x14ac:dyDescent="0.2"/>
  <cols>
    <col min="1" max="1" width="3.5703125" style="2" customWidth="1"/>
    <col min="2" max="2" width="6.42578125" style="2" customWidth="1"/>
    <col min="3" max="3" width="29.7109375" style="2" customWidth="1"/>
    <col min="4" max="4" width="14.42578125" style="14" customWidth="1"/>
    <col min="5" max="5" width="14" style="14" customWidth="1"/>
    <col min="6" max="6" width="16.7109375" style="2" customWidth="1"/>
    <col min="7" max="9" width="9.85546875" style="18" bestFit="1" customWidth="1"/>
    <col min="10" max="16384" width="9.140625" style="14"/>
  </cols>
  <sheetData>
    <row r="1" spans="1:9" x14ac:dyDescent="0.2">
      <c r="A1" s="2" t="s">
        <v>124</v>
      </c>
      <c r="F1" s="23" t="s">
        <v>173</v>
      </c>
    </row>
    <row r="2" spans="1:9" ht="15" x14ac:dyDescent="0.25">
      <c r="A2" s="76" t="s">
        <v>161</v>
      </c>
      <c r="B2" s="70"/>
      <c r="C2" s="129"/>
      <c r="D2" s="70"/>
      <c r="E2" s="70"/>
    </row>
    <row r="3" spans="1:9" ht="13.5" thickBot="1" x14ac:dyDescent="0.25">
      <c r="A3" s="13"/>
      <c r="B3" s="3"/>
      <c r="D3" s="3"/>
      <c r="E3" s="3"/>
    </row>
    <row r="4" spans="1:9" ht="12.4" customHeight="1" x14ac:dyDescent="0.2">
      <c r="A4" s="185" t="s">
        <v>115</v>
      </c>
      <c r="B4" s="187" t="s">
        <v>1</v>
      </c>
      <c r="C4" s="188" t="s">
        <v>2</v>
      </c>
      <c r="D4" s="190" t="s">
        <v>118</v>
      </c>
      <c r="E4" s="191"/>
      <c r="F4" s="151"/>
    </row>
    <row r="5" spans="1:9" ht="24.95" customHeight="1" x14ac:dyDescent="0.2">
      <c r="A5" s="186"/>
      <c r="B5" s="175"/>
      <c r="C5" s="189"/>
      <c r="D5" s="83" t="s">
        <v>119</v>
      </c>
      <c r="E5" s="148" t="s">
        <v>149</v>
      </c>
      <c r="F5" s="152" t="s">
        <v>137</v>
      </c>
    </row>
    <row r="6" spans="1:9" x14ac:dyDescent="0.2">
      <c r="A6" s="153">
        <v>1</v>
      </c>
      <c r="B6" s="6" t="s">
        <v>4</v>
      </c>
      <c r="C6" s="7" t="s">
        <v>5</v>
      </c>
      <c r="D6" s="167">
        <v>13998.29</v>
      </c>
      <c r="E6" s="27">
        <v>0</v>
      </c>
      <c r="F6" s="154">
        <f>D6+E6</f>
        <v>13998.29</v>
      </c>
    </row>
    <row r="7" spans="1:9" x14ac:dyDescent="0.2">
      <c r="A7" s="153">
        <f>A6+1</f>
        <v>2</v>
      </c>
      <c r="B7" s="6" t="s">
        <v>6</v>
      </c>
      <c r="C7" s="7" t="s">
        <v>7</v>
      </c>
      <c r="D7" s="27">
        <v>0</v>
      </c>
      <c r="E7" s="27">
        <v>0</v>
      </c>
      <c r="F7" s="154">
        <f t="shared" ref="F7:F64" si="0">D7+E7</f>
        <v>0</v>
      </c>
    </row>
    <row r="8" spans="1:9" x14ac:dyDescent="0.2">
      <c r="A8" s="153">
        <f t="shared" ref="A8:A64" si="1">A7+1</f>
        <v>3</v>
      </c>
      <c r="B8" s="6" t="s">
        <v>8</v>
      </c>
      <c r="C8" s="7" t="s">
        <v>9</v>
      </c>
      <c r="D8" s="27">
        <v>15812.53</v>
      </c>
      <c r="E8" s="27">
        <v>0</v>
      </c>
      <c r="F8" s="154">
        <f t="shared" si="0"/>
        <v>15812.53</v>
      </c>
    </row>
    <row r="9" spans="1:9" s="2" customFormat="1" x14ac:dyDescent="0.2">
      <c r="A9" s="153">
        <f t="shared" si="1"/>
        <v>4</v>
      </c>
      <c r="B9" s="6" t="s">
        <v>10</v>
      </c>
      <c r="C9" s="7" t="s">
        <v>155</v>
      </c>
      <c r="D9" s="46">
        <v>89105.45</v>
      </c>
      <c r="E9" s="46">
        <v>5028</v>
      </c>
      <c r="F9" s="154">
        <f t="shared" si="0"/>
        <v>94133.45</v>
      </c>
      <c r="G9" s="19"/>
      <c r="H9" s="19"/>
      <c r="I9" s="19"/>
    </row>
    <row r="10" spans="1:9" x14ac:dyDescent="0.2">
      <c r="A10" s="153">
        <f t="shared" si="1"/>
        <v>5</v>
      </c>
      <c r="B10" s="6" t="s">
        <v>11</v>
      </c>
      <c r="C10" s="7" t="s">
        <v>12</v>
      </c>
      <c r="D10" s="27">
        <v>118141.39</v>
      </c>
      <c r="E10" s="27">
        <v>28000</v>
      </c>
      <c r="F10" s="154">
        <f t="shared" si="0"/>
        <v>146141.39000000001</v>
      </c>
    </row>
    <row r="11" spans="1:9" x14ac:dyDescent="0.2">
      <c r="A11" s="153">
        <f t="shared" si="1"/>
        <v>6</v>
      </c>
      <c r="B11" s="6" t="s">
        <v>13</v>
      </c>
      <c r="C11" s="7" t="s">
        <v>14</v>
      </c>
      <c r="D11" s="27">
        <v>69094.559999999998</v>
      </c>
      <c r="E11" s="27">
        <v>0</v>
      </c>
      <c r="F11" s="154">
        <f t="shared" si="0"/>
        <v>69094.559999999998</v>
      </c>
    </row>
    <row r="12" spans="1:9" x14ac:dyDescent="0.2">
      <c r="A12" s="153">
        <f t="shared" si="1"/>
        <v>7</v>
      </c>
      <c r="B12" s="6" t="s">
        <v>15</v>
      </c>
      <c r="C12" s="7" t="s">
        <v>16</v>
      </c>
      <c r="D12" s="27">
        <v>65234.06</v>
      </c>
      <c r="E12" s="27">
        <v>16308.51</v>
      </c>
      <c r="F12" s="154">
        <f t="shared" si="0"/>
        <v>81542.569999999992</v>
      </c>
    </row>
    <row r="13" spans="1:9" x14ac:dyDescent="0.2">
      <c r="A13" s="153">
        <f t="shared" si="1"/>
        <v>8</v>
      </c>
      <c r="B13" s="6" t="s">
        <v>17</v>
      </c>
      <c r="C13" s="7" t="s">
        <v>18</v>
      </c>
      <c r="D13" s="27">
        <v>5053.0200000000004</v>
      </c>
      <c r="E13" s="27">
        <v>0</v>
      </c>
      <c r="F13" s="154">
        <f t="shared" si="0"/>
        <v>5053.0200000000004</v>
      </c>
    </row>
    <row r="14" spans="1:9" x14ac:dyDescent="0.2">
      <c r="A14" s="153">
        <f t="shared" si="1"/>
        <v>9</v>
      </c>
      <c r="B14" s="6" t="s">
        <v>19</v>
      </c>
      <c r="C14" s="138" t="s">
        <v>138</v>
      </c>
      <c r="D14" s="27">
        <v>112822.03</v>
      </c>
      <c r="E14" s="27">
        <v>28200</v>
      </c>
      <c r="F14" s="154">
        <f t="shared" si="0"/>
        <v>141022.03</v>
      </c>
    </row>
    <row r="15" spans="1:9" x14ac:dyDescent="0.2">
      <c r="A15" s="153">
        <f t="shared" si="1"/>
        <v>10</v>
      </c>
      <c r="B15" s="6" t="s">
        <v>20</v>
      </c>
      <c r="C15" s="7" t="s">
        <v>21</v>
      </c>
      <c r="D15" s="27">
        <v>133682.38</v>
      </c>
      <c r="E15" s="27">
        <v>33420.589999999997</v>
      </c>
      <c r="F15" s="154">
        <f t="shared" si="0"/>
        <v>167102.97</v>
      </c>
    </row>
    <row r="16" spans="1:9" x14ac:dyDescent="0.2">
      <c r="A16" s="153">
        <f t="shared" si="1"/>
        <v>11</v>
      </c>
      <c r="B16" s="6" t="s">
        <v>22</v>
      </c>
      <c r="C16" s="7" t="s">
        <v>23</v>
      </c>
      <c r="D16" s="27">
        <v>246438.73</v>
      </c>
      <c r="E16" s="27">
        <v>60000</v>
      </c>
      <c r="F16" s="154">
        <f t="shared" si="0"/>
        <v>306438.73</v>
      </c>
    </row>
    <row r="17" spans="1:9" x14ac:dyDescent="0.2">
      <c r="A17" s="153">
        <f t="shared" si="1"/>
        <v>12</v>
      </c>
      <c r="B17" s="6" t="s">
        <v>24</v>
      </c>
      <c r="C17" s="7" t="s">
        <v>25</v>
      </c>
      <c r="D17" s="27">
        <v>19918.75</v>
      </c>
      <c r="E17" s="27">
        <v>0</v>
      </c>
      <c r="F17" s="154">
        <f t="shared" si="0"/>
        <v>19918.75</v>
      </c>
    </row>
    <row r="18" spans="1:9" x14ac:dyDescent="0.2">
      <c r="A18" s="153">
        <f t="shared" si="1"/>
        <v>13</v>
      </c>
      <c r="B18" s="6" t="s">
        <v>26</v>
      </c>
      <c r="C18" s="7" t="s">
        <v>114</v>
      </c>
      <c r="D18" s="27">
        <v>52253.63</v>
      </c>
      <c r="E18" s="27">
        <v>13063.4</v>
      </c>
      <c r="F18" s="154">
        <f t="shared" si="0"/>
        <v>65317.03</v>
      </c>
    </row>
    <row r="19" spans="1:9" x14ac:dyDescent="0.2">
      <c r="A19" s="153">
        <f t="shared" si="1"/>
        <v>14</v>
      </c>
      <c r="B19" s="6" t="s">
        <v>27</v>
      </c>
      <c r="C19" s="7" t="s">
        <v>28</v>
      </c>
      <c r="D19" s="27">
        <v>250542.99</v>
      </c>
      <c r="E19" s="27">
        <v>62635</v>
      </c>
      <c r="F19" s="154">
        <f t="shared" si="0"/>
        <v>313177.99</v>
      </c>
    </row>
    <row r="20" spans="1:9" x14ac:dyDescent="0.2">
      <c r="A20" s="153">
        <f t="shared" si="1"/>
        <v>15</v>
      </c>
      <c r="B20" s="6" t="s">
        <v>29</v>
      </c>
      <c r="C20" s="7" t="s">
        <v>30</v>
      </c>
      <c r="D20" s="27">
        <v>12248.73</v>
      </c>
      <c r="E20" s="27">
        <v>0</v>
      </c>
      <c r="F20" s="154">
        <f t="shared" si="0"/>
        <v>12248.73</v>
      </c>
    </row>
    <row r="21" spans="1:9" x14ac:dyDescent="0.2">
      <c r="A21" s="153">
        <f t="shared" si="1"/>
        <v>16</v>
      </c>
      <c r="B21" s="6" t="s">
        <v>31</v>
      </c>
      <c r="C21" s="7" t="s">
        <v>32</v>
      </c>
      <c r="D21" s="27">
        <v>128320.93</v>
      </c>
      <c r="E21" s="27">
        <v>0</v>
      </c>
      <c r="F21" s="154">
        <f t="shared" si="0"/>
        <v>128320.93</v>
      </c>
    </row>
    <row r="22" spans="1:9" x14ac:dyDescent="0.2">
      <c r="A22" s="153">
        <f t="shared" si="1"/>
        <v>17</v>
      </c>
      <c r="B22" s="6" t="s">
        <v>33</v>
      </c>
      <c r="C22" s="7" t="s">
        <v>34</v>
      </c>
      <c r="D22" s="27">
        <v>291147.19</v>
      </c>
      <c r="E22" s="27">
        <v>70000</v>
      </c>
      <c r="F22" s="154">
        <f t="shared" si="0"/>
        <v>361147.19</v>
      </c>
    </row>
    <row r="23" spans="1:9" x14ac:dyDescent="0.2">
      <c r="A23" s="153">
        <f t="shared" si="1"/>
        <v>18</v>
      </c>
      <c r="B23" s="6" t="s">
        <v>35</v>
      </c>
      <c r="C23" s="7" t="s">
        <v>36</v>
      </c>
      <c r="D23" s="27">
        <v>8153.859999999986</v>
      </c>
      <c r="E23" s="27">
        <v>0</v>
      </c>
      <c r="F23" s="154">
        <f t="shared" si="0"/>
        <v>8153.859999999986</v>
      </c>
    </row>
    <row r="24" spans="1:9" x14ac:dyDescent="0.2">
      <c r="A24" s="153">
        <f t="shared" si="1"/>
        <v>19</v>
      </c>
      <c r="B24" s="6" t="s">
        <v>37</v>
      </c>
      <c r="C24" s="7" t="s">
        <v>38</v>
      </c>
      <c r="D24" s="27">
        <v>27784.47</v>
      </c>
      <c r="E24" s="27">
        <v>0</v>
      </c>
      <c r="F24" s="154">
        <f t="shared" si="0"/>
        <v>27784.47</v>
      </c>
    </row>
    <row r="25" spans="1:9" s="2" customFormat="1" x14ac:dyDescent="0.2">
      <c r="A25" s="153">
        <f t="shared" si="1"/>
        <v>20</v>
      </c>
      <c r="B25" s="6" t="s">
        <v>39</v>
      </c>
      <c r="C25" s="7" t="s">
        <v>40</v>
      </c>
      <c r="D25" s="27">
        <v>0</v>
      </c>
      <c r="E25" s="46">
        <v>0</v>
      </c>
      <c r="F25" s="154">
        <f t="shared" si="0"/>
        <v>0</v>
      </c>
      <c r="G25" s="19"/>
      <c r="H25" s="19"/>
      <c r="I25" s="19"/>
    </row>
    <row r="26" spans="1:9" x14ac:dyDescent="0.2">
      <c r="A26" s="153">
        <f t="shared" si="1"/>
        <v>21</v>
      </c>
      <c r="B26" s="6" t="s">
        <v>41</v>
      </c>
      <c r="C26" s="7" t="s">
        <v>42</v>
      </c>
      <c r="D26" s="27">
        <v>269292.95</v>
      </c>
      <c r="E26" s="27">
        <v>0</v>
      </c>
      <c r="F26" s="154">
        <f t="shared" si="0"/>
        <v>269292.95</v>
      </c>
    </row>
    <row r="27" spans="1:9" x14ac:dyDescent="0.2">
      <c r="A27" s="153">
        <f t="shared" si="1"/>
        <v>22</v>
      </c>
      <c r="B27" s="6" t="s">
        <v>43</v>
      </c>
      <c r="C27" s="7" t="s">
        <v>44</v>
      </c>
      <c r="D27" s="27">
        <v>721979.32</v>
      </c>
      <c r="E27" s="27">
        <v>80219.92</v>
      </c>
      <c r="F27" s="154">
        <f t="shared" si="0"/>
        <v>802199.24</v>
      </c>
    </row>
    <row r="28" spans="1:9" x14ac:dyDescent="0.2">
      <c r="A28" s="153">
        <f t="shared" si="1"/>
        <v>23</v>
      </c>
      <c r="B28" s="6" t="s">
        <v>45</v>
      </c>
      <c r="C28" s="7" t="s">
        <v>46</v>
      </c>
      <c r="D28" s="27">
        <v>229225.63</v>
      </c>
      <c r="E28" s="27">
        <v>0</v>
      </c>
      <c r="F28" s="154">
        <f t="shared" si="0"/>
        <v>229225.63</v>
      </c>
    </row>
    <row r="29" spans="1:9" x14ac:dyDescent="0.2">
      <c r="A29" s="153">
        <f t="shared" si="1"/>
        <v>24</v>
      </c>
      <c r="B29" s="6" t="s">
        <v>47</v>
      </c>
      <c r="C29" s="7" t="s">
        <v>48</v>
      </c>
      <c r="D29" s="27">
        <v>190291.03</v>
      </c>
      <c r="E29" s="27">
        <v>28176.81</v>
      </c>
      <c r="F29" s="154">
        <f t="shared" si="0"/>
        <v>218467.84</v>
      </c>
      <c r="H29" s="99"/>
    </row>
    <row r="30" spans="1:9" x14ac:dyDescent="0.2">
      <c r="A30" s="153">
        <f t="shared" si="1"/>
        <v>25</v>
      </c>
      <c r="B30" s="6" t="s">
        <v>49</v>
      </c>
      <c r="C30" s="7" t="s">
        <v>50</v>
      </c>
      <c r="D30" s="27">
        <v>259097.09</v>
      </c>
      <c r="E30" s="27">
        <v>0</v>
      </c>
      <c r="F30" s="154">
        <f t="shared" si="0"/>
        <v>259097.09</v>
      </c>
    </row>
    <row r="31" spans="1:9" x14ac:dyDescent="0.2">
      <c r="A31" s="153">
        <f t="shared" si="1"/>
        <v>26</v>
      </c>
      <c r="B31" s="6" t="s">
        <v>51</v>
      </c>
      <c r="C31" s="7" t="s">
        <v>139</v>
      </c>
      <c r="D31" s="27">
        <v>858974.34</v>
      </c>
      <c r="E31" s="27">
        <v>0</v>
      </c>
      <c r="F31" s="154">
        <f t="shared" si="0"/>
        <v>858974.34</v>
      </c>
    </row>
    <row r="32" spans="1:9" x14ac:dyDescent="0.2">
      <c r="A32" s="153">
        <f t="shared" si="1"/>
        <v>27</v>
      </c>
      <c r="B32" s="6" t="s">
        <v>52</v>
      </c>
      <c r="C32" s="7" t="s">
        <v>53</v>
      </c>
      <c r="D32" s="27">
        <v>209440.55</v>
      </c>
      <c r="E32" s="27">
        <v>52350</v>
      </c>
      <c r="F32" s="154">
        <f t="shared" si="0"/>
        <v>261790.55</v>
      </c>
    </row>
    <row r="33" spans="1:9" x14ac:dyDescent="0.2">
      <c r="A33" s="153">
        <f t="shared" si="1"/>
        <v>28</v>
      </c>
      <c r="B33" s="6" t="s">
        <v>54</v>
      </c>
      <c r="C33" s="7" t="s">
        <v>55</v>
      </c>
      <c r="D33" s="27">
        <v>74398.28</v>
      </c>
      <c r="E33" s="27">
        <v>18599.580000000002</v>
      </c>
      <c r="F33" s="154">
        <f t="shared" si="0"/>
        <v>92997.86</v>
      </c>
    </row>
    <row r="34" spans="1:9" x14ac:dyDescent="0.2">
      <c r="A34" s="153">
        <f t="shared" si="1"/>
        <v>29</v>
      </c>
      <c r="B34" s="6" t="s">
        <v>56</v>
      </c>
      <c r="C34" s="7" t="s">
        <v>57</v>
      </c>
      <c r="D34" s="27">
        <v>1377671</v>
      </c>
      <c r="E34" s="27">
        <v>344417.75</v>
      </c>
      <c r="F34" s="154">
        <f t="shared" si="0"/>
        <v>1722088.75</v>
      </c>
    </row>
    <row r="35" spans="1:9" x14ac:dyDescent="0.2">
      <c r="A35" s="153">
        <f t="shared" si="1"/>
        <v>30</v>
      </c>
      <c r="B35" s="6" t="s">
        <v>58</v>
      </c>
      <c r="C35" s="7" t="s">
        <v>59</v>
      </c>
      <c r="D35" s="27">
        <v>273308.53600000002</v>
      </c>
      <c r="E35" s="27">
        <v>68327.134000000005</v>
      </c>
      <c r="F35" s="154">
        <f t="shared" si="0"/>
        <v>341635.67000000004</v>
      </c>
    </row>
    <row r="36" spans="1:9" x14ac:dyDescent="0.2">
      <c r="A36" s="153">
        <f t="shared" si="1"/>
        <v>31</v>
      </c>
      <c r="B36" s="6" t="s">
        <v>60</v>
      </c>
      <c r="C36" s="7" t="s">
        <v>61</v>
      </c>
      <c r="D36" s="27">
        <v>259682.26</v>
      </c>
      <c r="E36" s="27">
        <v>0</v>
      </c>
      <c r="F36" s="154">
        <f t="shared" si="0"/>
        <v>259682.26</v>
      </c>
    </row>
    <row r="37" spans="1:9" x14ac:dyDescent="0.2">
      <c r="A37" s="153">
        <f t="shared" si="1"/>
        <v>32</v>
      </c>
      <c r="B37" s="6" t="s">
        <v>62</v>
      </c>
      <c r="C37" s="7" t="s">
        <v>63</v>
      </c>
      <c r="D37" s="27">
        <v>0</v>
      </c>
      <c r="E37" s="27">
        <v>0</v>
      </c>
      <c r="F37" s="154">
        <f t="shared" si="0"/>
        <v>0</v>
      </c>
    </row>
    <row r="38" spans="1:9" x14ac:dyDescent="0.2">
      <c r="A38" s="153">
        <f t="shared" si="1"/>
        <v>33</v>
      </c>
      <c r="B38" s="6" t="s">
        <v>64</v>
      </c>
      <c r="C38" s="7" t="s">
        <v>65</v>
      </c>
      <c r="D38" s="27">
        <v>471345.95</v>
      </c>
      <c r="E38" s="27">
        <v>100000</v>
      </c>
      <c r="F38" s="154">
        <f t="shared" si="0"/>
        <v>571345.94999999995</v>
      </c>
    </row>
    <row r="39" spans="1:9" x14ac:dyDescent="0.2">
      <c r="A39" s="153">
        <f t="shared" si="1"/>
        <v>34</v>
      </c>
      <c r="B39" s="6" t="s">
        <v>66</v>
      </c>
      <c r="C39" s="7" t="s">
        <v>67</v>
      </c>
      <c r="D39" s="27">
        <v>175190.07</v>
      </c>
      <c r="E39" s="27">
        <v>43797.52</v>
      </c>
      <c r="F39" s="154">
        <f t="shared" si="0"/>
        <v>218987.59</v>
      </c>
    </row>
    <row r="40" spans="1:9" x14ac:dyDescent="0.2">
      <c r="A40" s="153">
        <f t="shared" si="1"/>
        <v>35</v>
      </c>
      <c r="B40" s="6" t="s">
        <v>68</v>
      </c>
      <c r="C40" s="7" t="s">
        <v>69</v>
      </c>
      <c r="D40" s="27">
        <v>532619.47</v>
      </c>
      <c r="E40" s="27">
        <v>133000</v>
      </c>
      <c r="F40" s="154">
        <f t="shared" si="0"/>
        <v>665619.47</v>
      </c>
    </row>
    <row r="41" spans="1:9" s="2" customFormat="1" x14ac:dyDescent="0.2">
      <c r="A41" s="153">
        <f t="shared" si="1"/>
        <v>36</v>
      </c>
      <c r="B41" s="6" t="s">
        <v>70</v>
      </c>
      <c r="C41" s="7" t="s">
        <v>71</v>
      </c>
      <c r="D41" s="27">
        <v>1378980.3920000002</v>
      </c>
      <c r="E41" s="46">
        <v>344745.09800000006</v>
      </c>
      <c r="F41" s="154">
        <f t="shared" si="0"/>
        <v>1723725.4900000002</v>
      </c>
      <c r="G41" s="19"/>
      <c r="H41" s="19"/>
      <c r="I41" s="19"/>
    </row>
    <row r="42" spans="1:9" x14ac:dyDescent="0.2">
      <c r="A42" s="153">
        <f t="shared" si="1"/>
        <v>37</v>
      </c>
      <c r="B42" s="6" t="s">
        <v>72</v>
      </c>
      <c r="C42" s="7" t="s">
        <v>73</v>
      </c>
      <c r="D42" s="167">
        <v>908812.92</v>
      </c>
      <c r="E42" s="27">
        <v>0</v>
      </c>
      <c r="F42" s="154">
        <f t="shared" si="0"/>
        <v>908812.92</v>
      </c>
    </row>
    <row r="43" spans="1:9" x14ac:dyDescent="0.2">
      <c r="A43" s="153">
        <f t="shared" si="1"/>
        <v>38</v>
      </c>
      <c r="B43" s="6" t="s">
        <v>74</v>
      </c>
      <c r="C43" s="57" t="s">
        <v>135</v>
      </c>
      <c r="D43" s="167">
        <v>89507.34</v>
      </c>
      <c r="E43" s="27">
        <v>0</v>
      </c>
      <c r="F43" s="154">
        <f t="shared" si="0"/>
        <v>89507.34</v>
      </c>
    </row>
    <row r="44" spans="1:9" x14ac:dyDescent="0.2">
      <c r="A44" s="153">
        <f t="shared" si="1"/>
        <v>39</v>
      </c>
      <c r="B44" s="6" t="s">
        <v>75</v>
      </c>
      <c r="C44" s="7" t="s">
        <v>76</v>
      </c>
      <c r="D44" s="167">
        <v>0</v>
      </c>
      <c r="E44" s="27">
        <v>0</v>
      </c>
      <c r="F44" s="154">
        <f t="shared" si="0"/>
        <v>0</v>
      </c>
    </row>
    <row r="45" spans="1:9" x14ac:dyDescent="0.2">
      <c r="A45" s="153">
        <f t="shared" si="1"/>
        <v>40</v>
      </c>
      <c r="B45" s="6" t="s">
        <v>77</v>
      </c>
      <c r="C45" s="7" t="s">
        <v>78</v>
      </c>
      <c r="D45" s="167">
        <v>1271.96</v>
      </c>
      <c r="E45" s="27">
        <v>0</v>
      </c>
      <c r="F45" s="154">
        <f t="shared" si="0"/>
        <v>1271.96</v>
      </c>
    </row>
    <row r="46" spans="1:9" x14ac:dyDescent="0.2">
      <c r="A46" s="153">
        <f t="shared" si="1"/>
        <v>41</v>
      </c>
      <c r="B46" s="6" t="s">
        <v>79</v>
      </c>
      <c r="C46" s="7" t="s">
        <v>80</v>
      </c>
      <c r="D46" s="167">
        <v>405.4</v>
      </c>
      <c r="E46" s="27">
        <v>0</v>
      </c>
      <c r="F46" s="154">
        <f t="shared" si="0"/>
        <v>405.4</v>
      </c>
    </row>
    <row r="47" spans="1:9" x14ac:dyDescent="0.2">
      <c r="A47" s="153">
        <f t="shared" si="1"/>
        <v>42</v>
      </c>
      <c r="B47" s="6" t="s">
        <v>81</v>
      </c>
      <c r="C47" s="7" t="s">
        <v>82</v>
      </c>
      <c r="D47" s="167">
        <v>0</v>
      </c>
      <c r="E47" s="27">
        <v>0</v>
      </c>
      <c r="F47" s="154">
        <f t="shared" si="0"/>
        <v>0</v>
      </c>
    </row>
    <row r="48" spans="1:9" x14ac:dyDescent="0.2">
      <c r="A48" s="153">
        <f t="shared" si="1"/>
        <v>43</v>
      </c>
      <c r="B48" s="6" t="s">
        <v>83</v>
      </c>
      <c r="C48" s="7" t="s">
        <v>84</v>
      </c>
      <c r="D48" s="167">
        <v>2800</v>
      </c>
      <c r="E48" s="27">
        <v>0</v>
      </c>
      <c r="F48" s="154">
        <f t="shared" si="0"/>
        <v>2800</v>
      </c>
    </row>
    <row r="49" spans="1:6" x14ac:dyDescent="0.2">
      <c r="A49" s="153">
        <f t="shared" si="1"/>
        <v>44</v>
      </c>
      <c r="B49" s="6" t="s">
        <v>85</v>
      </c>
      <c r="C49" s="7" t="s">
        <v>86</v>
      </c>
      <c r="D49" s="27">
        <v>87915.78</v>
      </c>
      <c r="E49" s="27">
        <v>0</v>
      </c>
      <c r="F49" s="154">
        <f t="shared" si="0"/>
        <v>87915.78</v>
      </c>
    </row>
    <row r="50" spans="1:6" x14ac:dyDescent="0.2">
      <c r="A50" s="153">
        <f t="shared" si="1"/>
        <v>45</v>
      </c>
      <c r="B50" s="6" t="s">
        <v>87</v>
      </c>
      <c r="C50" s="7" t="s">
        <v>88</v>
      </c>
      <c r="D50" s="27">
        <v>0</v>
      </c>
      <c r="E50" s="27">
        <v>0</v>
      </c>
      <c r="F50" s="154">
        <f t="shared" si="0"/>
        <v>0</v>
      </c>
    </row>
    <row r="51" spans="1:6" x14ac:dyDescent="0.2">
      <c r="A51" s="153">
        <f t="shared" si="1"/>
        <v>46</v>
      </c>
      <c r="B51" s="6" t="s">
        <v>89</v>
      </c>
      <c r="C51" s="7" t="s">
        <v>90</v>
      </c>
      <c r="D51" s="27">
        <v>11918.76</v>
      </c>
      <c r="E51" s="27">
        <v>0</v>
      </c>
      <c r="F51" s="154">
        <f t="shared" si="0"/>
        <v>11918.76</v>
      </c>
    </row>
    <row r="52" spans="1:6" x14ac:dyDescent="0.2">
      <c r="A52" s="153">
        <f t="shared" si="1"/>
        <v>47</v>
      </c>
      <c r="B52" s="6" t="s">
        <v>91</v>
      </c>
      <c r="C52" s="7" t="s">
        <v>92</v>
      </c>
      <c r="D52" s="27">
        <v>111732.47</v>
      </c>
      <c r="E52" s="27">
        <v>0</v>
      </c>
      <c r="F52" s="154">
        <f t="shared" si="0"/>
        <v>111732.47</v>
      </c>
    </row>
    <row r="53" spans="1:6" x14ac:dyDescent="0.2">
      <c r="A53" s="153">
        <f t="shared" si="1"/>
        <v>48</v>
      </c>
      <c r="B53" s="6" t="s">
        <v>93</v>
      </c>
      <c r="C53" s="7" t="s">
        <v>94</v>
      </c>
      <c r="D53" s="27">
        <v>86390.82</v>
      </c>
      <c r="E53" s="27">
        <v>21000</v>
      </c>
      <c r="F53" s="154">
        <f t="shared" si="0"/>
        <v>107390.82</v>
      </c>
    </row>
    <row r="54" spans="1:6" x14ac:dyDescent="0.2">
      <c r="A54" s="153">
        <f t="shared" si="1"/>
        <v>49</v>
      </c>
      <c r="B54" s="6" t="s">
        <v>95</v>
      </c>
      <c r="C54" s="7" t="s">
        <v>96</v>
      </c>
      <c r="D54" s="27">
        <v>77891.850000000006</v>
      </c>
      <c r="E54" s="27">
        <v>0</v>
      </c>
      <c r="F54" s="154">
        <f t="shared" si="0"/>
        <v>77891.850000000006</v>
      </c>
    </row>
    <row r="55" spans="1:6" x14ac:dyDescent="0.2">
      <c r="A55" s="153">
        <f t="shared" si="1"/>
        <v>50</v>
      </c>
      <c r="B55" s="6" t="s">
        <v>97</v>
      </c>
      <c r="C55" s="7" t="s">
        <v>98</v>
      </c>
      <c r="D55" s="27">
        <v>206.66</v>
      </c>
      <c r="E55" s="27">
        <v>0</v>
      </c>
      <c r="F55" s="154">
        <f t="shared" si="0"/>
        <v>206.66</v>
      </c>
    </row>
    <row r="56" spans="1:6" x14ac:dyDescent="0.2">
      <c r="A56" s="153">
        <f t="shared" si="1"/>
        <v>51</v>
      </c>
      <c r="B56" s="6" t="s">
        <v>99</v>
      </c>
      <c r="C56" s="7" t="s">
        <v>100</v>
      </c>
      <c r="D56" s="27">
        <v>0</v>
      </c>
      <c r="E56" s="27">
        <v>0</v>
      </c>
      <c r="F56" s="154">
        <f t="shared" si="0"/>
        <v>0</v>
      </c>
    </row>
    <row r="57" spans="1:6" x14ac:dyDescent="0.2">
      <c r="A57" s="153">
        <f t="shared" si="1"/>
        <v>52</v>
      </c>
      <c r="B57" s="6" t="s">
        <v>101</v>
      </c>
      <c r="C57" s="7" t="s">
        <v>102</v>
      </c>
      <c r="D57" s="27">
        <v>959.28</v>
      </c>
      <c r="E57" s="27">
        <v>0</v>
      </c>
      <c r="F57" s="154">
        <f t="shared" si="0"/>
        <v>959.28</v>
      </c>
    </row>
    <row r="58" spans="1:6" x14ac:dyDescent="0.2">
      <c r="A58" s="153">
        <f t="shared" si="1"/>
        <v>53</v>
      </c>
      <c r="B58" s="6" t="s">
        <v>103</v>
      </c>
      <c r="C58" s="7" t="s">
        <v>104</v>
      </c>
      <c r="D58" s="27">
        <v>4913.58</v>
      </c>
      <c r="E58" s="27">
        <v>0</v>
      </c>
      <c r="F58" s="154">
        <f t="shared" si="0"/>
        <v>4913.58</v>
      </c>
    </row>
    <row r="59" spans="1:6" x14ac:dyDescent="0.2">
      <c r="A59" s="153">
        <f t="shared" si="1"/>
        <v>54</v>
      </c>
      <c r="B59" s="6" t="s">
        <v>105</v>
      </c>
      <c r="C59" s="7" t="s">
        <v>106</v>
      </c>
      <c r="D59" s="27">
        <v>165168.79999999999</v>
      </c>
      <c r="E59" s="27">
        <v>35086</v>
      </c>
      <c r="F59" s="154">
        <f t="shared" si="0"/>
        <v>200254.8</v>
      </c>
    </row>
    <row r="60" spans="1:6" x14ac:dyDescent="0.2">
      <c r="A60" s="153">
        <f t="shared" si="1"/>
        <v>55</v>
      </c>
      <c r="B60" s="6" t="s">
        <v>107</v>
      </c>
      <c r="C60" s="7" t="s">
        <v>108</v>
      </c>
      <c r="D60" s="27">
        <v>1994.42</v>
      </c>
      <c r="E60" s="27">
        <v>0</v>
      </c>
      <c r="F60" s="154">
        <f t="shared" si="0"/>
        <v>1994.42</v>
      </c>
    </row>
    <row r="61" spans="1:6" x14ac:dyDescent="0.2">
      <c r="A61" s="153">
        <f t="shared" si="1"/>
        <v>56</v>
      </c>
      <c r="B61" s="6" t="s">
        <v>109</v>
      </c>
      <c r="C61" s="7" t="s">
        <v>151</v>
      </c>
      <c r="D61" s="27">
        <v>39844.67</v>
      </c>
      <c r="E61" s="27">
        <v>0</v>
      </c>
      <c r="F61" s="154">
        <f t="shared" si="0"/>
        <v>39844.67</v>
      </c>
    </row>
    <row r="62" spans="1:6" x14ac:dyDescent="0.2">
      <c r="A62" s="153">
        <f t="shared" si="1"/>
        <v>57</v>
      </c>
      <c r="B62" s="6" t="s">
        <v>110</v>
      </c>
      <c r="C62" s="7" t="s">
        <v>141</v>
      </c>
      <c r="D62" s="27">
        <v>887.53</v>
      </c>
      <c r="E62" s="27">
        <v>0</v>
      </c>
      <c r="F62" s="154">
        <f t="shared" si="0"/>
        <v>887.53</v>
      </c>
    </row>
    <row r="63" spans="1:6" x14ac:dyDescent="0.2">
      <c r="A63" s="153">
        <f t="shared" si="1"/>
        <v>58</v>
      </c>
      <c r="B63" s="6" t="s">
        <v>112</v>
      </c>
      <c r="C63" s="7" t="s">
        <v>142</v>
      </c>
      <c r="D63" s="27">
        <v>207.4</v>
      </c>
      <c r="E63" s="27">
        <v>0</v>
      </c>
      <c r="F63" s="154">
        <f t="shared" si="0"/>
        <v>207.4</v>
      </c>
    </row>
    <row r="64" spans="1:6" ht="13.5" thickBot="1" x14ac:dyDescent="0.25">
      <c r="A64" s="155">
        <f t="shared" si="1"/>
        <v>59</v>
      </c>
      <c r="B64" s="150" t="s">
        <v>113</v>
      </c>
      <c r="C64" s="139" t="s">
        <v>136</v>
      </c>
      <c r="D64" s="85">
        <v>0</v>
      </c>
      <c r="E64" s="85">
        <v>0</v>
      </c>
      <c r="F64" s="156">
        <f t="shared" si="0"/>
        <v>0</v>
      </c>
    </row>
    <row r="65" spans="1:9" s="17" customFormat="1" ht="16.5" customHeight="1" x14ac:dyDescent="0.2">
      <c r="C65" s="140" t="s">
        <v>116</v>
      </c>
      <c r="D65" s="84">
        <f t="shared" ref="D65:F65" si="2">SUM(D6:D64)</f>
        <v>10534079.498000002</v>
      </c>
      <c r="E65" s="84">
        <f t="shared" si="2"/>
        <v>1586375.3119999999</v>
      </c>
      <c r="F65" s="84">
        <f t="shared" si="2"/>
        <v>12120454.810000001</v>
      </c>
      <c r="G65" s="21"/>
      <c r="H65" s="21"/>
      <c r="I65" s="21"/>
    </row>
    <row r="66" spans="1:9" x14ac:dyDescent="0.2">
      <c r="D66" s="19"/>
      <c r="E66" s="2"/>
    </row>
    <row r="67" spans="1:9" s="124" customFormat="1" x14ac:dyDescent="0.2">
      <c r="C67" s="141"/>
      <c r="D67" s="127"/>
      <c r="E67" s="127"/>
      <c r="F67" s="127"/>
      <c r="G67" s="125"/>
      <c r="H67" s="125"/>
      <c r="I67" s="125"/>
    </row>
    <row r="68" spans="1:9" s="124" customFormat="1" x14ac:dyDescent="0.2">
      <c r="B68" s="10" t="s">
        <v>126</v>
      </c>
      <c r="C68" s="11">
        <v>42794</v>
      </c>
      <c r="D68" s="126"/>
      <c r="E68" s="128"/>
      <c r="F68" s="127"/>
      <c r="G68" s="125"/>
      <c r="H68" s="125"/>
      <c r="I68" s="125"/>
    </row>
    <row r="69" spans="1:9" s="26" customFormat="1" x14ac:dyDescent="0.2">
      <c r="A69" s="49"/>
      <c r="B69" s="12" t="s">
        <v>132</v>
      </c>
      <c r="C69" s="2"/>
      <c r="D69" s="149"/>
      <c r="E69" s="60"/>
      <c r="F69" s="86"/>
      <c r="G69" s="18"/>
      <c r="H69" s="18"/>
      <c r="I69" s="18"/>
    </row>
    <row r="70" spans="1:9" x14ac:dyDescent="0.2">
      <c r="B70" s="14"/>
      <c r="C70" s="14"/>
      <c r="D70" s="55"/>
      <c r="E70" s="58"/>
      <c r="F70" s="54"/>
    </row>
    <row r="71" spans="1:9" ht="14.25" x14ac:dyDescent="0.2">
      <c r="C71" s="23"/>
      <c r="D71" s="41"/>
      <c r="E71" s="54"/>
      <c r="F71" s="82"/>
    </row>
    <row r="72" spans="1:9" ht="14.25" x14ac:dyDescent="0.2">
      <c r="D72" s="41"/>
      <c r="E72" s="54"/>
      <c r="F72" s="82"/>
    </row>
    <row r="73" spans="1:9" x14ac:dyDescent="0.2">
      <c r="D73" s="61"/>
      <c r="E73" s="56"/>
      <c r="F73" s="54"/>
    </row>
    <row r="74" spans="1:9" x14ac:dyDescent="0.2">
      <c r="D74" s="62"/>
      <c r="E74" s="63"/>
      <c r="F74" s="54"/>
    </row>
    <row r="75" spans="1:9" x14ac:dyDescent="0.2">
      <c r="D75" s="64"/>
      <c r="E75" s="65"/>
      <c r="F75" s="54"/>
    </row>
    <row r="76" spans="1:9" x14ac:dyDescent="0.2">
      <c r="D76" s="53"/>
      <c r="E76" s="40"/>
      <c r="F76" s="54"/>
    </row>
    <row r="77" spans="1:9" x14ac:dyDescent="0.2">
      <c r="D77" s="55"/>
      <c r="E77" s="55"/>
      <c r="F77" s="54"/>
    </row>
    <row r="78" spans="1:9" x14ac:dyDescent="0.2">
      <c r="D78" s="55"/>
      <c r="E78" s="55"/>
      <c r="F78" s="54"/>
    </row>
  </sheetData>
  <mergeCells count="4">
    <mergeCell ref="A4:A5"/>
    <mergeCell ref="B4:B5"/>
    <mergeCell ref="C4:C5"/>
    <mergeCell ref="D4:E4"/>
  </mergeCells>
  <phoneticPr fontId="2" type="noConversion"/>
  <pageMargins left="0.32" right="0.33" top="0.27" bottom="0.25" header="0.25" footer="0.2"/>
  <pageSetup paperSize="9" scale="91" orientation="portrait" r:id="rId1"/>
  <headerFooter alignWithMargins="0"/>
  <rowBreaks count="2" manualBreakCount="2">
    <brk id="69" max="8" man="1"/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8"/>
  <sheetViews>
    <sheetView tabSelected="1" zoomScaleNormal="100" workbookViewId="0">
      <selection activeCell="D34" sqref="D34"/>
    </sheetView>
  </sheetViews>
  <sheetFormatPr defaultColWidth="9.140625" defaultRowHeight="12.75" x14ac:dyDescent="0.2"/>
  <cols>
    <col min="1" max="1" width="5" style="107" customWidth="1"/>
    <col min="2" max="2" width="6.85546875" style="109" customWidth="1"/>
    <col min="3" max="3" width="63.28515625" style="110" customWidth="1"/>
    <col min="4" max="4" width="12.42578125" style="18" customWidth="1"/>
    <col min="5" max="5" width="10.7109375" style="18" customWidth="1"/>
    <col min="6" max="6" width="12.5703125" style="18" customWidth="1"/>
    <col min="7" max="7" width="11.28515625" style="18" customWidth="1"/>
    <col min="8" max="8" width="12.5703125" style="18" customWidth="1"/>
    <col min="9" max="9" width="10" style="19" customWidth="1"/>
    <col min="10" max="16384" width="9.140625" style="18"/>
  </cols>
  <sheetData>
    <row r="1" spans="1:11" x14ac:dyDescent="0.2">
      <c r="A1" s="2" t="s">
        <v>124</v>
      </c>
      <c r="H1" s="19" t="s">
        <v>174</v>
      </c>
    </row>
    <row r="2" spans="1:11" x14ac:dyDescent="0.2">
      <c r="A2" s="71"/>
    </row>
    <row r="3" spans="1:11" s="36" customFormat="1" ht="20.25" x14ac:dyDescent="0.3">
      <c r="A3" s="136" t="s">
        <v>162</v>
      </c>
      <c r="B3" s="111"/>
      <c r="C3" s="112"/>
      <c r="D3" s="69"/>
      <c r="E3" s="31"/>
      <c r="F3" s="31"/>
      <c r="I3" s="47"/>
    </row>
    <row r="4" spans="1:11" x14ac:dyDescent="0.2">
      <c r="A4" s="105"/>
      <c r="B4" s="98"/>
      <c r="C4" s="113"/>
      <c r="D4" s="50"/>
      <c r="E4" s="15"/>
      <c r="F4" s="15"/>
    </row>
    <row r="5" spans="1:11" ht="13.5" thickBot="1" x14ac:dyDescent="0.25">
      <c r="A5" s="105"/>
      <c r="B5" s="98"/>
      <c r="D5" s="15"/>
      <c r="E5" s="15"/>
      <c r="F5" s="15"/>
      <c r="H5" s="28" t="s">
        <v>0</v>
      </c>
    </row>
    <row r="6" spans="1:11" x14ac:dyDescent="0.2">
      <c r="A6" s="206" t="s">
        <v>120</v>
      </c>
      <c r="B6" s="208" t="s">
        <v>1</v>
      </c>
      <c r="C6" s="210" t="s">
        <v>2</v>
      </c>
      <c r="D6" s="212" t="s">
        <v>163</v>
      </c>
      <c r="E6" s="213"/>
      <c r="F6" s="214"/>
      <c r="G6" s="200" t="s">
        <v>121</v>
      </c>
      <c r="H6" s="202" t="s">
        <v>148</v>
      </c>
      <c r="I6" s="204" t="s">
        <v>144</v>
      </c>
    </row>
    <row r="7" spans="1:11" ht="46.5" customHeight="1" x14ac:dyDescent="0.2">
      <c r="A7" s="207"/>
      <c r="B7" s="209"/>
      <c r="C7" s="211"/>
      <c r="D7" s="144" t="s">
        <v>145</v>
      </c>
      <c r="E7" s="83" t="s">
        <v>146</v>
      </c>
      <c r="F7" s="144" t="s">
        <v>147</v>
      </c>
      <c r="G7" s="201"/>
      <c r="H7" s="203"/>
      <c r="I7" s="205"/>
    </row>
    <row r="8" spans="1:11" ht="20.100000000000001" customHeight="1" x14ac:dyDescent="0.2">
      <c r="A8" s="159">
        <v>1</v>
      </c>
      <c r="B8" s="6" t="s">
        <v>6</v>
      </c>
      <c r="C8" s="132" t="s">
        <v>7</v>
      </c>
      <c r="D8" s="25">
        <v>-63031.69</v>
      </c>
      <c r="E8" s="16">
        <v>1188.19</v>
      </c>
      <c r="F8" s="25">
        <v>-61843.5</v>
      </c>
      <c r="G8" s="16">
        <v>0</v>
      </c>
      <c r="H8" s="24">
        <v>-61843.5</v>
      </c>
      <c r="I8" s="160">
        <f>H8*100/H15</f>
        <v>7.8426932029244032</v>
      </c>
      <c r="J8" s="19"/>
      <c r="K8" s="19"/>
    </row>
    <row r="9" spans="1:11" ht="20.100000000000001" customHeight="1" x14ac:dyDescent="0.2">
      <c r="A9" s="159">
        <v>2</v>
      </c>
      <c r="B9" s="6" t="s">
        <v>62</v>
      </c>
      <c r="C9" s="133" t="s">
        <v>63</v>
      </c>
      <c r="D9" s="130">
        <v>-1049030.01</v>
      </c>
      <c r="E9" s="93">
        <v>955155.57</v>
      </c>
      <c r="F9" s="130">
        <v>-93874.440000000061</v>
      </c>
      <c r="G9" s="93">
        <v>0</v>
      </c>
      <c r="H9" s="131">
        <v>-93874.440000000061</v>
      </c>
      <c r="I9" s="160">
        <f>H9*100/H15</f>
        <v>11.904701909114703</v>
      </c>
    </row>
    <row r="10" spans="1:11" ht="20.100000000000001" customHeight="1" thickBot="1" x14ac:dyDescent="0.25">
      <c r="A10" s="161">
        <v>3</v>
      </c>
      <c r="B10" s="150" t="s">
        <v>113</v>
      </c>
      <c r="C10" s="134" t="s">
        <v>136</v>
      </c>
      <c r="D10" s="89">
        <v>-643526.12</v>
      </c>
      <c r="E10" s="90">
        <v>28364.79</v>
      </c>
      <c r="F10" s="89">
        <v>-615161.32999999996</v>
      </c>
      <c r="G10" s="72">
        <v>17670</v>
      </c>
      <c r="H10" s="91">
        <v>-632831.32999999996</v>
      </c>
      <c r="I10" s="162">
        <f>H10*100/H15</f>
        <v>80.252604887960885</v>
      </c>
    </row>
    <row r="11" spans="1:11" ht="20.100000000000001" hidden="1" customHeight="1" x14ac:dyDescent="0.2">
      <c r="A11" s="158"/>
      <c r="B11" s="121"/>
      <c r="C11" s="115"/>
      <c r="D11" s="87"/>
      <c r="E11" s="73"/>
      <c r="F11" s="87"/>
      <c r="G11" s="73"/>
      <c r="H11" s="88"/>
      <c r="I11" s="73"/>
    </row>
    <row r="12" spans="1:11" ht="20.100000000000001" hidden="1" customHeight="1" x14ac:dyDescent="0.2">
      <c r="A12" s="106"/>
      <c r="B12" s="103"/>
      <c r="C12" s="114"/>
      <c r="D12" s="42"/>
      <c r="E12" s="46"/>
      <c r="F12" s="42"/>
      <c r="G12" s="46"/>
      <c r="H12" s="43"/>
      <c r="I12" s="46"/>
    </row>
    <row r="13" spans="1:11" ht="20.100000000000001" hidden="1" customHeight="1" x14ac:dyDescent="0.2">
      <c r="A13" s="106"/>
      <c r="B13" s="103"/>
      <c r="C13" s="114"/>
      <c r="D13" s="42"/>
      <c r="E13" s="46"/>
      <c r="F13" s="42"/>
      <c r="G13" s="46"/>
      <c r="H13" s="43"/>
      <c r="I13" s="46"/>
    </row>
    <row r="14" spans="1:11" ht="20.100000000000001" hidden="1" customHeight="1" x14ac:dyDescent="0.4">
      <c r="A14" s="106"/>
      <c r="B14" s="103"/>
      <c r="C14" s="116"/>
      <c r="D14" s="92"/>
      <c r="E14" s="93"/>
      <c r="F14" s="92"/>
      <c r="G14" s="94"/>
      <c r="H14" s="95"/>
      <c r="I14" s="94"/>
      <c r="K14" s="29"/>
    </row>
    <row r="15" spans="1:11" s="21" customFormat="1" ht="24" customHeight="1" thickBot="1" x14ac:dyDescent="0.25">
      <c r="A15" s="44"/>
      <c r="B15" s="45"/>
      <c r="C15" s="135" t="s">
        <v>116</v>
      </c>
      <c r="D15" s="96">
        <f t="shared" ref="D15:I15" si="0">SUM(D8:D14)</f>
        <v>-1755587.8199999998</v>
      </c>
      <c r="E15" s="35">
        <f t="shared" si="0"/>
        <v>984708.54999999993</v>
      </c>
      <c r="F15" s="96">
        <f t="shared" si="0"/>
        <v>-770879.27</v>
      </c>
      <c r="G15" s="35">
        <f t="shared" si="0"/>
        <v>17670</v>
      </c>
      <c r="H15" s="96">
        <f t="shared" si="0"/>
        <v>-788549.27</v>
      </c>
      <c r="I15" s="97">
        <f t="shared" si="0"/>
        <v>100</v>
      </c>
    </row>
    <row r="16" spans="1:11" x14ac:dyDescent="0.2">
      <c r="F16" s="19"/>
      <c r="G16" s="30"/>
      <c r="H16" s="48"/>
      <c r="J16" s="19"/>
      <c r="K16" s="19"/>
    </row>
    <row r="17" spans="1:8" x14ac:dyDescent="0.2">
      <c r="G17" s="30"/>
      <c r="H17" s="48"/>
    </row>
    <row r="18" spans="1:8" x14ac:dyDescent="0.2">
      <c r="H18" s="48"/>
    </row>
    <row r="19" spans="1:8" ht="15.75" x14ac:dyDescent="0.25">
      <c r="A19" s="142" t="s">
        <v>167</v>
      </c>
      <c r="B19" s="104"/>
      <c r="C19" s="117"/>
      <c r="D19" s="37"/>
      <c r="E19" s="38"/>
      <c r="F19" s="12"/>
      <c r="G19" s="12"/>
      <c r="H19" s="12"/>
    </row>
    <row r="20" spans="1:8" ht="16.5" thickBot="1" x14ac:dyDescent="0.3">
      <c r="A20" s="108"/>
      <c r="B20" s="118"/>
      <c r="C20" s="119"/>
      <c r="D20" s="32"/>
      <c r="E20" s="33"/>
      <c r="F20" s="3"/>
      <c r="G20" s="3"/>
      <c r="H20" s="4" t="s">
        <v>0</v>
      </c>
    </row>
    <row r="21" spans="1:8" x14ac:dyDescent="0.2">
      <c r="A21" s="192" t="s">
        <v>120</v>
      </c>
      <c r="B21" s="194" t="s">
        <v>1</v>
      </c>
      <c r="C21" s="196" t="s">
        <v>2</v>
      </c>
      <c r="D21" s="188" t="s">
        <v>122</v>
      </c>
      <c r="E21" s="198" t="s">
        <v>168</v>
      </c>
      <c r="F21" s="198"/>
      <c r="G21" s="198"/>
      <c r="H21" s="199"/>
    </row>
    <row r="22" spans="1:8" s="19" customFormat="1" ht="45" x14ac:dyDescent="0.2">
      <c r="A22" s="193"/>
      <c r="B22" s="195"/>
      <c r="C22" s="197"/>
      <c r="D22" s="189"/>
      <c r="E22" s="34" t="s">
        <v>123</v>
      </c>
      <c r="F22" s="83" t="s">
        <v>133</v>
      </c>
      <c r="G22" s="83" t="s">
        <v>128</v>
      </c>
      <c r="H22" s="163" t="s">
        <v>127</v>
      </c>
    </row>
    <row r="23" spans="1:8" ht="20.25" customHeight="1" x14ac:dyDescent="0.2">
      <c r="A23" s="159">
        <v>1</v>
      </c>
      <c r="B23" s="6" t="s">
        <v>6</v>
      </c>
      <c r="C23" s="132" t="s">
        <v>7</v>
      </c>
      <c r="D23" s="46">
        <f>E23+F23+G23+H23</f>
        <v>61843.5</v>
      </c>
      <c r="E23" s="46">
        <v>61843.5</v>
      </c>
      <c r="F23" s="46">
        <v>0</v>
      </c>
      <c r="G23" s="46">
        <v>0</v>
      </c>
      <c r="H23" s="154">
        <v>0</v>
      </c>
    </row>
    <row r="24" spans="1:8" ht="20.25" customHeight="1" x14ac:dyDescent="0.2">
      <c r="A24" s="159">
        <v>2</v>
      </c>
      <c r="B24" s="6" t="s">
        <v>62</v>
      </c>
      <c r="C24" s="133" t="s">
        <v>63</v>
      </c>
      <c r="D24" s="46">
        <f>E24+F24+G24+H24</f>
        <v>93874.44</v>
      </c>
      <c r="E24" s="94">
        <v>93874.44</v>
      </c>
      <c r="F24" s="94">
        <v>0</v>
      </c>
      <c r="G24" s="94">
        <v>0</v>
      </c>
      <c r="H24" s="164">
        <v>0</v>
      </c>
    </row>
    <row r="25" spans="1:8" ht="20.25" customHeight="1" thickBot="1" x14ac:dyDescent="0.25">
      <c r="A25" s="161">
        <v>3</v>
      </c>
      <c r="B25" s="150" t="s">
        <v>113</v>
      </c>
      <c r="C25" s="134" t="s">
        <v>136</v>
      </c>
      <c r="D25" s="72">
        <f>E25+F25+G25+H25</f>
        <v>632831.32999999996</v>
      </c>
      <c r="E25" s="72">
        <v>0</v>
      </c>
      <c r="F25" s="72">
        <v>0</v>
      </c>
      <c r="G25" s="72">
        <v>0</v>
      </c>
      <c r="H25" s="156">
        <v>632831.32999999996</v>
      </c>
    </row>
    <row r="26" spans="1:8" ht="20.25" hidden="1" customHeight="1" x14ac:dyDescent="0.2">
      <c r="A26" s="158"/>
      <c r="B26" s="121"/>
      <c r="C26" s="122"/>
      <c r="D26" s="73"/>
      <c r="E26" s="73"/>
      <c r="F26" s="73"/>
      <c r="G26" s="73"/>
      <c r="H26" s="73"/>
    </row>
    <row r="27" spans="1:8" ht="20.25" hidden="1" customHeight="1" x14ac:dyDescent="0.2">
      <c r="A27" s="106"/>
      <c r="B27" s="103"/>
      <c r="C27" s="120"/>
      <c r="D27" s="46"/>
      <c r="E27" s="46"/>
      <c r="F27" s="46"/>
      <c r="G27" s="46"/>
      <c r="H27" s="46"/>
    </row>
    <row r="28" spans="1:8" ht="20.25" hidden="1" customHeight="1" x14ac:dyDescent="0.2">
      <c r="A28" s="106"/>
      <c r="B28" s="103"/>
      <c r="C28" s="120"/>
      <c r="D28" s="46"/>
      <c r="E28" s="46"/>
      <c r="F28" s="46"/>
      <c r="G28" s="46"/>
      <c r="H28" s="46"/>
    </row>
    <row r="29" spans="1:8" ht="20.25" hidden="1" customHeight="1" x14ac:dyDescent="0.2">
      <c r="A29" s="106"/>
      <c r="B29" s="103"/>
      <c r="C29" s="116"/>
      <c r="D29" s="94"/>
      <c r="E29" s="94"/>
      <c r="F29" s="94"/>
      <c r="G29" s="94"/>
      <c r="H29" s="94"/>
    </row>
    <row r="30" spans="1:8" ht="20.25" customHeight="1" thickBot="1" x14ac:dyDescent="0.25">
      <c r="A30" s="101"/>
      <c r="B30" s="101"/>
      <c r="C30" s="137" t="s">
        <v>116</v>
      </c>
      <c r="D30" s="35">
        <f>D23+D24+D25</f>
        <v>788549.27</v>
      </c>
      <c r="E30" s="35">
        <f>E23+E24+E25</f>
        <v>155717.94</v>
      </c>
      <c r="F30" s="35">
        <f>F23+F24+F25</f>
        <v>0</v>
      </c>
      <c r="G30" s="35">
        <f>G23+G24+G25</f>
        <v>0</v>
      </c>
      <c r="H30" s="35">
        <f>H23+H24+H25</f>
        <v>632831.32999999996</v>
      </c>
    </row>
    <row r="31" spans="1:8" x14ac:dyDescent="0.2">
      <c r="C31" s="147"/>
      <c r="D31" s="125"/>
      <c r="E31" s="125"/>
      <c r="F31" s="125"/>
      <c r="G31" s="125"/>
      <c r="H31" s="125"/>
    </row>
    <row r="32" spans="1:8" x14ac:dyDescent="0.2">
      <c r="C32" s="147"/>
      <c r="D32" s="125"/>
      <c r="E32" s="125"/>
      <c r="F32" s="125"/>
      <c r="G32" s="125"/>
      <c r="H32" s="125"/>
    </row>
    <row r="37" spans="2:3" x14ac:dyDescent="0.2">
      <c r="B37" s="10" t="s">
        <v>126</v>
      </c>
      <c r="C37" s="11">
        <v>42795</v>
      </c>
    </row>
    <row r="38" spans="2:3" x14ac:dyDescent="0.2">
      <c r="B38" s="12" t="s">
        <v>132</v>
      </c>
      <c r="C38" s="98"/>
    </row>
  </sheetData>
  <mergeCells count="12">
    <mergeCell ref="G6:G7"/>
    <mergeCell ref="H6:H7"/>
    <mergeCell ref="I6:I7"/>
    <mergeCell ref="A6:A7"/>
    <mergeCell ref="B6:B7"/>
    <mergeCell ref="C6:C7"/>
    <mergeCell ref="D6:F6"/>
    <mergeCell ref="A21:A22"/>
    <mergeCell ref="B21:B22"/>
    <mergeCell ref="C21:C22"/>
    <mergeCell ref="D21:D22"/>
    <mergeCell ref="E21:H21"/>
  </mergeCells>
  <phoneticPr fontId="2" type="noConversion"/>
  <pageMargins left="0.39" right="0.25" top="0.6" bottom="0.39" header="0.4921259845" footer="0.28000000000000003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M68"/>
  <sheetViews>
    <sheetView zoomScale="110" zoomScaleNormal="110" workbookViewId="0">
      <selection activeCell="C51" sqref="C51"/>
    </sheetView>
  </sheetViews>
  <sheetFormatPr defaultColWidth="9.140625" defaultRowHeight="12.75" x14ac:dyDescent="0.2"/>
  <cols>
    <col min="1" max="1" width="4.85546875" style="2" customWidth="1"/>
    <col min="2" max="2" width="6.7109375" style="2" customWidth="1"/>
    <col min="3" max="3" width="64" style="2" customWidth="1"/>
    <col min="4" max="4" width="15.28515625" style="19" customWidth="1"/>
    <col min="5" max="5" width="13.140625" style="19" customWidth="1"/>
    <col min="6" max="6" width="14.140625" style="19" customWidth="1"/>
    <col min="7" max="7" width="9.140625" style="14"/>
    <col min="8" max="9" width="9.140625" style="2"/>
    <col min="10" max="10" width="12" style="2" customWidth="1"/>
    <col min="11" max="16384" width="9.140625" style="2"/>
  </cols>
  <sheetData>
    <row r="1" spans="1:13" x14ac:dyDescent="0.2">
      <c r="A1" s="2" t="s">
        <v>124</v>
      </c>
      <c r="C1" s="52"/>
      <c r="E1" s="52"/>
      <c r="F1" s="52" t="s">
        <v>175</v>
      </c>
    </row>
    <row r="2" spans="1:13" s="143" customFormat="1" x14ac:dyDescent="0.2">
      <c r="A2" s="146" t="s">
        <v>170</v>
      </c>
      <c r="B2" s="12"/>
      <c r="F2" s="74"/>
      <c r="H2" s="157"/>
      <c r="I2" s="157"/>
    </row>
    <row r="3" spans="1:13" x14ac:dyDescent="0.2">
      <c r="A3" s="13"/>
      <c r="B3" s="3"/>
      <c r="D3" s="15"/>
      <c r="E3" s="98"/>
      <c r="F3" s="28" t="s">
        <v>0</v>
      </c>
      <c r="H3" s="54"/>
      <c r="I3" s="54"/>
    </row>
    <row r="4" spans="1:13" ht="24.2" customHeight="1" x14ac:dyDescent="0.2">
      <c r="A4" s="217" t="s">
        <v>120</v>
      </c>
      <c r="B4" s="219" t="s">
        <v>1</v>
      </c>
      <c r="C4" s="220" t="s">
        <v>2</v>
      </c>
      <c r="D4" s="222" t="s">
        <v>165</v>
      </c>
      <c r="E4" s="222"/>
      <c r="F4" s="215" t="s">
        <v>164</v>
      </c>
      <c r="H4" s="54"/>
      <c r="I4" s="54"/>
    </row>
    <row r="5" spans="1:13" ht="48" customHeight="1" x14ac:dyDescent="0.2">
      <c r="A5" s="218"/>
      <c r="B5" s="175"/>
      <c r="C5" s="221"/>
      <c r="D5" s="145" t="s">
        <v>125</v>
      </c>
      <c r="E5" s="145" t="s">
        <v>134</v>
      </c>
      <c r="F5" s="216"/>
      <c r="H5" s="54"/>
      <c r="I5" s="54"/>
    </row>
    <row r="6" spans="1:13" x14ac:dyDescent="0.2">
      <c r="A6" s="5">
        <v>1</v>
      </c>
      <c r="B6" s="6" t="s">
        <v>4</v>
      </c>
      <c r="C6" s="7" t="s">
        <v>5</v>
      </c>
      <c r="D6" s="73">
        <v>0</v>
      </c>
      <c r="E6" s="73">
        <v>0</v>
      </c>
      <c r="F6" s="73">
        <v>13998.29</v>
      </c>
      <c r="H6" s="54"/>
      <c r="I6" s="54"/>
    </row>
    <row r="7" spans="1:13" x14ac:dyDescent="0.2">
      <c r="A7" s="5">
        <f>A6+1</f>
        <v>2</v>
      </c>
      <c r="B7" s="6" t="s">
        <v>6</v>
      </c>
      <c r="C7" s="7" t="s">
        <v>7</v>
      </c>
      <c r="D7" s="73">
        <v>0</v>
      </c>
      <c r="E7" s="73">
        <v>0</v>
      </c>
      <c r="F7" s="73">
        <v>-61843.5</v>
      </c>
    </row>
    <row r="8" spans="1:13" x14ac:dyDescent="0.2">
      <c r="A8" s="5">
        <f t="shared" ref="A8:A64" si="0">A7+1</f>
        <v>3</v>
      </c>
      <c r="B8" s="6" t="s">
        <v>8</v>
      </c>
      <c r="C8" s="7" t="s">
        <v>9</v>
      </c>
      <c r="D8" s="46">
        <v>0</v>
      </c>
      <c r="E8" s="46">
        <v>0</v>
      </c>
      <c r="F8" s="73">
        <v>15812.529999999999</v>
      </c>
    </row>
    <row r="9" spans="1:13" x14ac:dyDescent="0.2">
      <c r="A9" s="5">
        <f t="shared" si="0"/>
        <v>4</v>
      </c>
      <c r="B9" s="6" t="s">
        <v>10</v>
      </c>
      <c r="C9" s="7" t="s">
        <v>155</v>
      </c>
      <c r="D9" s="46">
        <v>-27408.22</v>
      </c>
      <c r="E9" s="46">
        <v>0</v>
      </c>
      <c r="F9" s="73">
        <v>121541.67</v>
      </c>
    </row>
    <row r="10" spans="1:13" x14ac:dyDescent="0.2">
      <c r="A10" s="5">
        <f t="shared" si="0"/>
        <v>5</v>
      </c>
      <c r="B10" s="6" t="s">
        <v>11</v>
      </c>
      <c r="C10" s="7" t="s">
        <v>12</v>
      </c>
      <c r="D10" s="46">
        <v>0</v>
      </c>
      <c r="E10" s="46">
        <v>0</v>
      </c>
      <c r="F10" s="73">
        <v>146141.38999999998</v>
      </c>
    </row>
    <row r="11" spans="1:13" x14ac:dyDescent="0.2">
      <c r="A11" s="5">
        <f t="shared" si="0"/>
        <v>6</v>
      </c>
      <c r="B11" s="6" t="s">
        <v>13</v>
      </c>
      <c r="C11" s="7" t="s">
        <v>14</v>
      </c>
      <c r="D11" s="46">
        <v>0</v>
      </c>
      <c r="E11" s="46">
        <v>0</v>
      </c>
      <c r="F11" s="73">
        <v>69094.559999999998</v>
      </c>
    </row>
    <row r="12" spans="1:13" x14ac:dyDescent="0.2">
      <c r="A12" s="5">
        <f t="shared" si="0"/>
        <v>7</v>
      </c>
      <c r="B12" s="6" t="s">
        <v>15</v>
      </c>
      <c r="C12" s="7" t="s">
        <v>16</v>
      </c>
      <c r="D12" s="46">
        <v>0</v>
      </c>
      <c r="E12" s="46">
        <v>0</v>
      </c>
      <c r="F12" s="73">
        <v>81542.570000000007</v>
      </c>
    </row>
    <row r="13" spans="1:13" x14ac:dyDescent="0.2">
      <c r="A13" s="5">
        <f t="shared" si="0"/>
        <v>8</v>
      </c>
      <c r="B13" s="6" t="s">
        <v>17</v>
      </c>
      <c r="C13" s="7" t="s">
        <v>18</v>
      </c>
      <c r="D13" s="46">
        <v>0</v>
      </c>
      <c r="E13" s="46">
        <v>0</v>
      </c>
      <c r="F13" s="73">
        <v>5053.0199999999968</v>
      </c>
    </row>
    <row r="14" spans="1:13" x14ac:dyDescent="0.2">
      <c r="A14" s="5">
        <f t="shared" si="0"/>
        <v>9</v>
      </c>
      <c r="B14" s="6" t="s">
        <v>19</v>
      </c>
      <c r="C14" s="138" t="s">
        <v>138</v>
      </c>
      <c r="D14" s="46">
        <v>0</v>
      </c>
      <c r="E14" s="46">
        <v>0</v>
      </c>
      <c r="F14" s="73">
        <v>141022.03</v>
      </c>
    </row>
    <row r="15" spans="1:13" x14ac:dyDescent="0.2">
      <c r="A15" s="5">
        <f t="shared" si="0"/>
        <v>10</v>
      </c>
      <c r="B15" s="6" t="s">
        <v>20</v>
      </c>
      <c r="C15" s="7" t="s">
        <v>21</v>
      </c>
      <c r="D15" s="46">
        <v>0</v>
      </c>
      <c r="E15" s="46">
        <v>0</v>
      </c>
      <c r="F15" s="73">
        <v>167102.97</v>
      </c>
    </row>
    <row r="16" spans="1:13" ht="13.15" customHeight="1" x14ac:dyDescent="0.2">
      <c r="A16" s="5">
        <f t="shared" si="0"/>
        <v>11</v>
      </c>
      <c r="B16" s="6" t="s">
        <v>22</v>
      </c>
      <c r="C16" s="7" t="s">
        <v>23</v>
      </c>
      <c r="D16" s="46">
        <v>0</v>
      </c>
      <c r="E16" s="46">
        <v>0</v>
      </c>
      <c r="F16" s="73">
        <v>306438.73</v>
      </c>
      <c r="M16" s="2" t="s">
        <v>130</v>
      </c>
    </row>
    <row r="17" spans="1:8" x14ac:dyDescent="0.2">
      <c r="A17" s="5">
        <f t="shared" si="0"/>
        <v>12</v>
      </c>
      <c r="B17" s="6" t="s">
        <v>24</v>
      </c>
      <c r="C17" s="7" t="s">
        <v>25</v>
      </c>
      <c r="D17" s="46">
        <v>0</v>
      </c>
      <c r="E17" s="46">
        <v>0</v>
      </c>
      <c r="F17" s="73">
        <v>19918.75</v>
      </c>
    </row>
    <row r="18" spans="1:8" x14ac:dyDescent="0.2">
      <c r="A18" s="5">
        <f t="shared" si="0"/>
        <v>13</v>
      </c>
      <c r="B18" s="6" t="s">
        <v>26</v>
      </c>
      <c r="C18" s="7" t="s">
        <v>114</v>
      </c>
      <c r="D18" s="46">
        <v>0</v>
      </c>
      <c r="E18" s="46">
        <v>458273.4</v>
      </c>
      <c r="F18" s="73">
        <v>65317.03</v>
      </c>
      <c r="G18" s="2"/>
    </row>
    <row r="19" spans="1:8" x14ac:dyDescent="0.2">
      <c r="A19" s="5">
        <f t="shared" si="0"/>
        <v>14</v>
      </c>
      <c r="B19" s="6" t="s">
        <v>27</v>
      </c>
      <c r="C19" s="7" t="s">
        <v>28</v>
      </c>
      <c r="D19" s="46">
        <v>0</v>
      </c>
      <c r="E19" s="46">
        <v>0</v>
      </c>
      <c r="F19" s="73">
        <v>313177.99</v>
      </c>
      <c r="G19" s="2"/>
    </row>
    <row r="20" spans="1:8" x14ac:dyDescent="0.2">
      <c r="A20" s="5">
        <f t="shared" si="0"/>
        <v>15</v>
      </c>
      <c r="B20" s="6" t="s">
        <v>29</v>
      </c>
      <c r="C20" s="7" t="s">
        <v>30</v>
      </c>
      <c r="D20" s="46">
        <v>0</v>
      </c>
      <c r="E20" s="46">
        <v>0</v>
      </c>
      <c r="F20" s="73">
        <v>12248.73</v>
      </c>
      <c r="G20" s="2"/>
    </row>
    <row r="21" spans="1:8" x14ac:dyDescent="0.2">
      <c r="A21" s="5">
        <f t="shared" si="0"/>
        <v>16</v>
      </c>
      <c r="B21" s="6" t="s">
        <v>31</v>
      </c>
      <c r="C21" s="7" t="s">
        <v>32</v>
      </c>
      <c r="D21" s="46">
        <v>0</v>
      </c>
      <c r="E21" s="46">
        <v>0</v>
      </c>
      <c r="F21" s="73">
        <v>128320.93</v>
      </c>
      <c r="G21" s="2"/>
    </row>
    <row r="22" spans="1:8" x14ac:dyDescent="0.2">
      <c r="A22" s="5">
        <f t="shared" si="0"/>
        <v>17</v>
      </c>
      <c r="B22" s="6" t="s">
        <v>33</v>
      </c>
      <c r="C22" s="7" t="s">
        <v>34</v>
      </c>
      <c r="D22" s="46">
        <v>0</v>
      </c>
      <c r="E22" s="46">
        <v>119290.28</v>
      </c>
      <c r="F22" s="73">
        <v>361147.19</v>
      </c>
      <c r="G22" s="2"/>
    </row>
    <row r="23" spans="1:8" x14ac:dyDescent="0.2">
      <c r="A23" s="5">
        <f t="shared" si="0"/>
        <v>18</v>
      </c>
      <c r="B23" s="6" t="s">
        <v>35</v>
      </c>
      <c r="C23" s="7" t="s">
        <v>36</v>
      </c>
      <c r="D23" s="46">
        <v>0</v>
      </c>
      <c r="E23" s="46">
        <v>0</v>
      </c>
      <c r="F23" s="73">
        <v>8153.859999999986</v>
      </c>
      <c r="G23" s="2"/>
    </row>
    <row r="24" spans="1:8" x14ac:dyDescent="0.2">
      <c r="A24" s="5">
        <f t="shared" si="0"/>
        <v>19</v>
      </c>
      <c r="B24" s="6" t="s">
        <v>37</v>
      </c>
      <c r="C24" s="7" t="s">
        <v>38</v>
      </c>
      <c r="D24" s="46">
        <v>0</v>
      </c>
      <c r="E24" s="46">
        <v>5551034.1100000003</v>
      </c>
      <c r="F24" s="73">
        <v>27784.470000000205</v>
      </c>
      <c r="G24" s="2"/>
    </row>
    <row r="25" spans="1:8" x14ac:dyDescent="0.2">
      <c r="A25" s="5">
        <f t="shared" si="0"/>
        <v>20</v>
      </c>
      <c r="B25" s="6" t="s">
        <v>39</v>
      </c>
      <c r="C25" s="7" t="s">
        <v>40</v>
      </c>
      <c r="D25" s="46">
        <v>0</v>
      </c>
      <c r="E25" s="46">
        <v>765914.96</v>
      </c>
      <c r="F25" s="73">
        <v>6019.1799999999994</v>
      </c>
      <c r="G25" s="2"/>
    </row>
    <row r="26" spans="1:8" x14ac:dyDescent="0.2">
      <c r="A26" s="5">
        <f t="shared" si="0"/>
        <v>21</v>
      </c>
      <c r="B26" s="6" t="s">
        <v>41</v>
      </c>
      <c r="C26" s="7" t="s">
        <v>42</v>
      </c>
      <c r="D26" s="46">
        <v>0</v>
      </c>
      <c r="E26" s="46">
        <v>0</v>
      </c>
      <c r="F26" s="73">
        <v>269292.95</v>
      </c>
      <c r="G26" s="2"/>
    </row>
    <row r="27" spans="1:8" x14ac:dyDescent="0.2">
      <c r="A27" s="5">
        <f t="shared" si="0"/>
        <v>22</v>
      </c>
      <c r="B27" s="6" t="s">
        <v>43</v>
      </c>
      <c r="C27" s="7" t="s">
        <v>44</v>
      </c>
      <c r="D27" s="46">
        <v>0</v>
      </c>
      <c r="E27" s="46">
        <v>414681.41</v>
      </c>
      <c r="F27" s="73">
        <v>967199.24</v>
      </c>
      <c r="G27" s="2"/>
    </row>
    <row r="28" spans="1:8" x14ac:dyDescent="0.2">
      <c r="A28" s="5">
        <f t="shared" si="0"/>
        <v>23</v>
      </c>
      <c r="B28" s="6" t="s">
        <v>45</v>
      </c>
      <c r="C28" s="7" t="s">
        <v>46</v>
      </c>
      <c r="D28" s="46">
        <v>0</v>
      </c>
      <c r="E28" s="46">
        <v>0</v>
      </c>
      <c r="F28" s="73">
        <v>229225.63</v>
      </c>
      <c r="G28" s="2"/>
    </row>
    <row r="29" spans="1:8" x14ac:dyDescent="0.2">
      <c r="A29" s="5">
        <f t="shared" si="0"/>
        <v>24</v>
      </c>
      <c r="B29" s="6" t="s">
        <v>47</v>
      </c>
      <c r="C29" s="7" t="s">
        <v>48</v>
      </c>
      <c r="D29" s="46">
        <v>0</v>
      </c>
      <c r="E29" s="46">
        <v>104632.75</v>
      </c>
      <c r="F29" s="73">
        <v>218467.84</v>
      </c>
      <c r="G29" s="2"/>
      <c r="H29" s="75"/>
    </row>
    <row r="30" spans="1:8" x14ac:dyDescent="0.2">
      <c r="A30" s="5">
        <f t="shared" si="0"/>
        <v>25</v>
      </c>
      <c r="B30" s="6" t="s">
        <v>49</v>
      </c>
      <c r="C30" s="7" t="s">
        <v>50</v>
      </c>
      <c r="D30" s="46">
        <v>0</v>
      </c>
      <c r="E30" s="46">
        <v>0</v>
      </c>
      <c r="F30" s="73">
        <v>259097.09</v>
      </c>
      <c r="G30" s="2"/>
    </row>
    <row r="31" spans="1:8" x14ac:dyDescent="0.2">
      <c r="A31" s="5">
        <f t="shared" si="0"/>
        <v>26</v>
      </c>
      <c r="B31" s="6" t="s">
        <v>51</v>
      </c>
      <c r="C31" s="7" t="s">
        <v>139</v>
      </c>
      <c r="D31" s="46">
        <v>0</v>
      </c>
      <c r="E31" s="46">
        <v>0</v>
      </c>
      <c r="F31" s="73">
        <v>858974.34000000008</v>
      </c>
      <c r="G31" s="2"/>
    </row>
    <row r="32" spans="1:8" x14ac:dyDescent="0.2">
      <c r="A32" s="5">
        <f t="shared" si="0"/>
        <v>27</v>
      </c>
      <c r="B32" s="6" t="s">
        <v>52</v>
      </c>
      <c r="C32" s="7" t="s">
        <v>53</v>
      </c>
      <c r="D32" s="46">
        <v>0</v>
      </c>
      <c r="E32" s="46">
        <v>109925.09</v>
      </c>
      <c r="F32" s="73">
        <v>261790.55000000002</v>
      </c>
      <c r="G32" s="2"/>
    </row>
    <row r="33" spans="1:7" x14ac:dyDescent="0.2">
      <c r="A33" s="5">
        <f t="shared" si="0"/>
        <v>28</v>
      </c>
      <c r="B33" s="6" t="s">
        <v>54</v>
      </c>
      <c r="C33" s="7" t="s">
        <v>55</v>
      </c>
      <c r="D33" s="46">
        <v>0</v>
      </c>
      <c r="E33" s="46">
        <v>0</v>
      </c>
      <c r="F33" s="73">
        <v>92997.86</v>
      </c>
      <c r="G33" s="2"/>
    </row>
    <row r="34" spans="1:7" x14ac:dyDescent="0.2">
      <c r="A34" s="5">
        <f t="shared" si="0"/>
        <v>29</v>
      </c>
      <c r="B34" s="6" t="s">
        <v>56</v>
      </c>
      <c r="C34" s="7" t="s">
        <v>57</v>
      </c>
      <c r="D34" s="46">
        <v>0</v>
      </c>
      <c r="E34" s="46">
        <v>0</v>
      </c>
      <c r="F34" s="73">
        <v>1722088.75</v>
      </c>
      <c r="G34" s="2"/>
    </row>
    <row r="35" spans="1:7" x14ac:dyDescent="0.2">
      <c r="A35" s="5">
        <f t="shared" si="0"/>
        <v>30</v>
      </c>
      <c r="B35" s="6" t="s">
        <v>58</v>
      </c>
      <c r="C35" s="7" t="s">
        <v>59</v>
      </c>
      <c r="D35" s="46">
        <v>0</v>
      </c>
      <c r="E35" s="46">
        <v>0</v>
      </c>
      <c r="F35" s="73">
        <v>341635.67</v>
      </c>
      <c r="G35" s="2"/>
    </row>
    <row r="36" spans="1:7" x14ac:dyDescent="0.2">
      <c r="A36" s="5">
        <f t="shared" si="0"/>
        <v>31</v>
      </c>
      <c r="B36" s="6" t="s">
        <v>60</v>
      </c>
      <c r="C36" s="7" t="s">
        <v>61</v>
      </c>
      <c r="D36" s="46">
        <v>0</v>
      </c>
      <c r="E36" s="46">
        <v>0</v>
      </c>
      <c r="F36" s="73">
        <v>259682.25999999998</v>
      </c>
      <c r="G36" s="2"/>
    </row>
    <row r="37" spans="1:7" x14ac:dyDescent="0.2">
      <c r="A37" s="5">
        <f t="shared" si="0"/>
        <v>32</v>
      </c>
      <c r="B37" s="6" t="s">
        <v>62</v>
      </c>
      <c r="C37" s="7" t="s">
        <v>63</v>
      </c>
      <c r="D37" s="46">
        <v>0</v>
      </c>
      <c r="E37" s="46">
        <v>792538.76</v>
      </c>
      <c r="F37" s="73">
        <v>-93874.440000000061</v>
      </c>
      <c r="G37" s="2"/>
    </row>
    <row r="38" spans="1:7" x14ac:dyDescent="0.2">
      <c r="A38" s="5">
        <f t="shared" si="0"/>
        <v>33</v>
      </c>
      <c r="B38" s="6" t="s">
        <v>64</v>
      </c>
      <c r="C38" s="7" t="s">
        <v>65</v>
      </c>
      <c r="D38" s="46">
        <v>0</v>
      </c>
      <c r="E38" s="46">
        <v>0</v>
      </c>
      <c r="F38" s="73">
        <v>571345.94999999995</v>
      </c>
      <c r="G38" s="2"/>
    </row>
    <row r="39" spans="1:7" x14ac:dyDescent="0.2">
      <c r="A39" s="5">
        <f t="shared" si="0"/>
        <v>34</v>
      </c>
      <c r="B39" s="6" t="s">
        <v>66</v>
      </c>
      <c r="C39" s="7" t="s">
        <v>67</v>
      </c>
      <c r="D39" s="46">
        <v>0</v>
      </c>
      <c r="E39" s="46">
        <v>0</v>
      </c>
      <c r="F39" s="73">
        <v>218987.59</v>
      </c>
      <c r="G39" s="2"/>
    </row>
    <row r="40" spans="1:7" x14ac:dyDescent="0.2">
      <c r="A40" s="5">
        <f t="shared" si="0"/>
        <v>35</v>
      </c>
      <c r="B40" s="6" t="s">
        <v>68</v>
      </c>
      <c r="C40" s="7" t="s">
        <v>69</v>
      </c>
      <c r="D40" s="46">
        <v>0</v>
      </c>
      <c r="E40" s="46">
        <v>0</v>
      </c>
      <c r="F40" s="73">
        <v>665619.47000000009</v>
      </c>
      <c r="G40" s="2"/>
    </row>
    <row r="41" spans="1:7" x14ac:dyDescent="0.2">
      <c r="A41" s="5">
        <f t="shared" si="0"/>
        <v>36</v>
      </c>
      <c r="B41" s="6" t="s">
        <v>70</v>
      </c>
      <c r="C41" s="7" t="s">
        <v>71</v>
      </c>
      <c r="D41" s="46">
        <v>0</v>
      </c>
      <c r="E41" s="46">
        <v>0</v>
      </c>
      <c r="F41" s="73">
        <v>1723725.4900000002</v>
      </c>
      <c r="G41" s="2"/>
    </row>
    <row r="42" spans="1:7" x14ac:dyDescent="0.2">
      <c r="A42" s="5">
        <f t="shared" si="0"/>
        <v>37</v>
      </c>
      <c r="B42" s="6" t="s">
        <v>72</v>
      </c>
      <c r="C42" s="7" t="s">
        <v>73</v>
      </c>
      <c r="D42" s="46">
        <v>0</v>
      </c>
      <c r="E42" s="46">
        <v>0</v>
      </c>
      <c r="F42" s="73">
        <v>908812.92</v>
      </c>
      <c r="G42" s="2"/>
    </row>
    <row r="43" spans="1:7" x14ac:dyDescent="0.2">
      <c r="A43" s="5">
        <f t="shared" si="0"/>
        <v>38</v>
      </c>
      <c r="B43" s="6" t="s">
        <v>74</v>
      </c>
      <c r="C43" s="57" t="s">
        <v>135</v>
      </c>
      <c r="D43" s="46">
        <v>0</v>
      </c>
      <c r="E43" s="46">
        <v>0</v>
      </c>
      <c r="F43" s="73">
        <v>0</v>
      </c>
      <c r="G43" s="2"/>
    </row>
    <row r="44" spans="1:7" x14ac:dyDescent="0.2">
      <c r="A44" s="5">
        <f t="shared" si="0"/>
        <v>39</v>
      </c>
      <c r="B44" s="6" t="s">
        <v>75</v>
      </c>
      <c r="C44" s="7" t="s">
        <v>76</v>
      </c>
      <c r="D44" s="46">
        <v>0</v>
      </c>
      <c r="E44" s="46">
        <v>0</v>
      </c>
      <c r="F44" s="73">
        <v>0</v>
      </c>
      <c r="G44" s="2"/>
    </row>
    <row r="45" spans="1:7" x14ac:dyDescent="0.2">
      <c r="A45" s="5">
        <f t="shared" si="0"/>
        <v>40</v>
      </c>
      <c r="B45" s="6" t="s">
        <v>77</v>
      </c>
      <c r="C45" s="7" t="s">
        <v>78</v>
      </c>
      <c r="D45" s="46">
        <v>0</v>
      </c>
      <c r="E45" s="46">
        <v>0</v>
      </c>
      <c r="F45" s="73">
        <v>1271.96</v>
      </c>
    </row>
    <row r="46" spans="1:7" x14ac:dyDescent="0.2">
      <c r="A46" s="5">
        <f t="shared" si="0"/>
        <v>41</v>
      </c>
      <c r="B46" s="6" t="s">
        <v>79</v>
      </c>
      <c r="C46" s="7" t="s">
        <v>80</v>
      </c>
      <c r="D46" s="46">
        <v>0</v>
      </c>
      <c r="E46" s="46">
        <v>0</v>
      </c>
      <c r="F46" s="73">
        <v>405.4</v>
      </c>
      <c r="G46" s="2"/>
    </row>
    <row r="47" spans="1:7" x14ac:dyDescent="0.2">
      <c r="A47" s="5">
        <f t="shared" si="0"/>
        <v>42</v>
      </c>
      <c r="B47" s="6" t="s">
        <v>81</v>
      </c>
      <c r="C47" s="7" t="s">
        <v>82</v>
      </c>
      <c r="D47" s="46">
        <v>0</v>
      </c>
      <c r="E47" s="46">
        <v>9871</v>
      </c>
      <c r="F47" s="73">
        <v>0</v>
      </c>
      <c r="G47" s="2"/>
    </row>
    <row r="48" spans="1:7" x14ac:dyDescent="0.2">
      <c r="A48" s="5">
        <f t="shared" si="0"/>
        <v>43</v>
      </c>
      <c r="B48" s="6" t="s">
        <v>83</v>
      </c>
      <c r="C48" s="7" t="s">
        <v>84</v>
      </c>
      <c r="D48" s="46">
        <v>0</v>
      </c>
      <c r="E48" s="46">
        <v>0</v>
      </c>
      <c r="F48" s="73">
        <v>2800</v>
      </c>
      <c r="G48" s="2"/>
    </row>
    <row r="49" spans="1:12" x14ac:dyDescent="0.2">
      <c r="A49" s="5">
        <f t="shared" si="0"/>
        <v>44</v>
      </c>
      <c r="B49" s="6" t="s">
        <v>85</v>
      </c>
      <c r="C49" s="7" t="s">
        <v>86</v>
      </c>
      <c r="D49" s="46">
        <v>0</v>
      </c>
      <c r="E49" s="46">
        <v>0</v>
      </c>
      <c r="F49" s="73">
        <v>87915.78</v>
      </c>
      <c r="G49" s="2"/>
    </row>
    <row r="50" spans="1:12" x14ac:dyDescent="0.2">
      <c r="A50" s="5">
        <f t="shared" si="0"/>
        <v>45</v>
      </c>
      <c r="B50" s="6" t="s">
        <v>87</v>
      </c>
      <c r="C50" s="7" t="s">
        <v>88</v>
      </c>
      <c r="D50" s="46">
        <v>0</v>
      </c>
      <c r="E50" s="46">
        <v>0</v>
      </c>
      <c r="F50" s="73">
        <v>0</v>
      </c>
      <c r="G50" s="2"/>
    </row>
    <row r="51" spans="1:12" x14ac:dyDescent="0.2">
      <c r="A51" s="5">
        <f t="shared" si="0"/>
        <v>46</v>
      </c>
      <c r="B51" s="6" t="s">
        <v>89</v>
      </c>
      <c r="C51" s="7" t="s">
        <v>90</v>
      </c>
      <c r="D51" s="46">
        <v>0</v>
      </c>
      <c r="E51" s="46">
        <v>0</v>
      </c>
      <c r="F51" s="73">
        <v>11918.759999999998</v>
      </c>
      <c r="G51" s="2"/>
    </row>
    <row r="52" spans="1:12" x14ac:dyDescent="0.2">
      <c r="A52" s="5">
        <f t="shared" si="0"/>
        <v>47</v>
      </c>
      <c r="B52" s="6" t="s">
        <v>91</v>
      </c>
      <c r="C52" s="7" t="s">
        <v>92</v>
      </c>
      <c r="D52" s="46">
        <v>0</v>
      </c>
      <c r="E52" s="46">
        <v>0</v>
      </c>
      <c r="F52" s="73">
        <v>111732.47</v>
      </c>
      <c r="G52" s="2"/>
    </row>
    <row r="53" spans="1:12" x14ac:dyDescent="0.2">
      <c r="A53" s="5">
        <f t="shared" si="0"/>
        <v>48</v>
      </c>
      <c r="B53" s="6" t="s">
        <v>93</v>
      </c>
      <c r="C53" s="7" t="s">
        <v>94</v>
      </c>
      <c r="D53" s="46">
        <v>0</v>
      </c>
      <c r="E53" s="46">
        <v>0</v>
      </c>
      <c r="F53" s="73">
        <v>107390.82</v>
      </c>
      <c r="G53" s="2"/>
    </row>
    <row r="54" spans="1:12" x14ac:dyDescent="0.2">
      <c r="A54" s="5">
        <f t="shared" si="0"/>
        <v>49</v>
      </c>
      <c r="B54" s="6" t="s">
        <v>95</v>
      </c>
      <c r="C54" s="7" t="s">
        <v>96</v>
      </c>
      <c r="D54" s="46">
        <v>0</v>
      </c>
      <c r="E54" s="46">
        <v>0</v>
      </c>
      <c r="F54" s="73">
        <v>77891.850000000006</v>
      </c>
      <c r="G54" s="2"/>
    </row>
    <row r="55" spans="1:12" x14ac:dyDescent="0.2">
      <c r="A55" s="5">
        <f t="shared" si="0"/>
        <v>50</v>
      </c>
      <c r="B55" s="6" t="s">
        <v>97</v>
      </c>
      <c r="C55" s="7" t="s">
        <v>98</v>
      </c>
      <c r="D55" s="46">
        <v>0</v>
      </c>
      <c r="E55" s="46">
        <v>0</v>
      </c>
      <c r="F55" s="46">
        <v>206.66</v>
      </c>
      <c r="G55" s="2"/>
    </row>
    <row r="56" spans="1:12" x14ac:dyDescent="0.2">
      <c r="A56" s="5">
        <f t="shared" si="0"/>
        <v>51</v>
      </c>
      <c r="B56" s="6" t="s">
        <v>99</v>
      </c>
      <c r="C56" s="7" t="s">
        <v>100</v>
      </c>
      <c r="D56" s="46">
        <v>0</v>
      </c>
      <c r="E56" s="46">
        <v>0</v>
      </c>
      <c r="F56" s="73">
        <v>0</v>
      </c>
      <c r="G56" s="2"/>
    </row>
    <row r="57" spans="1:12" x14ac:dyDescent="0.2">
      <c r="A57" s="5">
        <f t="shared" si="0"/>
        <v>52</v>
      </c>
      <c r="B57" s="6" t="s">
        <v>101</v>
      </c>
      <c r="C57" s="7" t="s">
        <v>102</v>
      </c>
      <c r="D57" s="46">
        <v>0</v>
      </c>
      <c r="E57" s="46">
        <v>0</v>
      </c>
      <c r="F57" s="73">
        <v>959.28</v>
      </c>
      <c r="G57" s="2"/>
    </row>
    <row r="58" spans="1:12" x14ac:dyDescent="0.2">
      <c r="A58" s="5">
        <f t="shared" si="0"/>
        <v>53</v>
      </c>
      <c r="B58" s="6" t="s">
        <v>103</v>
      </c>
      <c r="C58" s="7" t="s">
        <v>104</v>
      </c>
      <c r="D58" s="46">
        <v>0</v>
      </c>
      <c r="E58" s="46">
        <v>405874.14</v>
      </c>
      <c r="F58" s="73">
        <v>4913.58</v>
      </c>
      <c r="G58" s="2"/>
      <c r="L58" s="19"/>
    </row>
    <row r="59" spans="1:12" x14ac:dyDescent="0.2">
      <c r="A59" s="5">
        <f t="shared" si="0"/>
        <v>54</v>
      </c>
      <c r="B59" s="6" t="s">
        <v>105</v>
      </c>
      <c r="C59" s="165" t="s">
        <v>106</v>
      </c>
      <c r="D59" s="46">
        <v>0</v>
      </c>
      <c r="E59" s="46">
        <v>0</v>
      </c>
      <c r="F59" s="73">
        <v>200254.80000000002</v>
      </c>
      <c r="G59" s="2"/>
    </row>
    <row r="60" spans="1:12" x14ac:dyDescent="0.2">
      <c r="A60" s="5">
        <f t="shared" si="0"/>
        <v>55</v>
      </c>
      <c r="B60" s="6" t="s">
        <v>107</v>
      </c>
      <c r="C60" s="7" t="s">
        <v>108</v>
      </c>
      <c r="D60" s="46">
        <v>0</v>
      </c>
      <c r="E60" s="46">
        <v>0</v>
      </c>
      <c r="F60" s="73">
        <v>1994.42</v>
      </c>
      <c r="G60" s="2"/>
    </row>
    <row r="61" spans="1:12" x14ac:dyDescent="0.2">
      <c r="A61" s="5">
        <f t="shared" si="0"/>
        <v>56</v>
      </c>
      <c r="B61" s="6" t="s">
        <v>109</v>
      </c>
      <c r="C61" s="7" t="s">
        <v>150</v>
      </c>
      <c r="D61" s="46">
        <v>0</v>
      </c>
      <c r="E61" s="46">
        <v>0</v>
      </c>
      <c r="F61" s="73">
        <v>86144.67</v>
      </c>
      <c r="G61" s="2"/>
    </row>
    <row r="62" spans="1:12" x14ac:dyDescent="0.2">
      <c r="A62" s="5">
        <f t="shared" si="0"/>
        <v>57</v>
      </c>
      <c r="B62" s="6" t="s">
        <v>110</v>
      </c>
      <c r="C62" s="7" t="s">
        <v>111</v>
      </c>
      <c r="D62" s="46">
        <v>0</v>
      </c>
      <c r="E62" s="46">
        <v>0</v>
      </c>
      <c r="F62" s="73">
        <v>887.53</v>
      </c>
      <c r="G62" s="2"/>
    </row>
    <row r="63" spans="1:12" x14ac:dyDescent="0.2">
      <c r="A63" s="5">
        <f t="shared" si="0"/>
        <v>58</v>
      </c>
      <c r="B63" s="6" t="s">
        <v>112</v>
      </c>
      <c r="C63" s="7" t="s">
        <v>142</v>
      </c>
      <c r="D63" s="46">
        <v>0</v>
      </c>
      <c r="E63" s="46">
        <v>0</v>
      </c>
      <c r="F63" s="73">
        <v>207.4</v>
      </c>
      <c r="G63" s="2"/>
    </row>
    <row r="64" spans="1:12" x14ac:dyDescent="0.2">
      <c r="A64" s="5">
        <f t="shared" si="0"/>
        <v>59</v>
      </c>
      <c r="B64" s="6" t="s">
        <v>113</v>
      </c>
      <c r="C64" s="57" t="s">
        <v>136</v>
      </c>
      <c r="D64" s="46">
        <v>0</v>
      </c>
      <c r="E64" s="46">
        <v>0</v>
      </c>
      <c r="F64" s="73">
        <v>-632831.32999999996</v>
      </c>
      <c r="G64" s="2"/>
    </row>
    <row r="65" spans="1:6" ht="22.7" customHeight="1" x14ac:dyDescent="0.2">
      <c r="A65" s="17"/>
      <c r="B65" s="17"/>
      <c r="C65" s="8" t="s">
        <v>116</v>
      </c>
      <c r="D65" s="20">
        <f>SUM(D6:D64)</f>
        <v>-27408.22</v>
      </c>
      <c r="E65" s="20">
        <f>SUM(E6:E64)</f>
        <v>8732035.9000000004</v>
      </c>
      <c r="F65" s="20">
        <f>SUM(F6:F64)</f>
        <v>11487125.6</v>
      </c>
    </row>
    <row r="66" spans="1:6" x14ac:dyDescent="0.2">
      <c r="B66" s="3"/>
      <c r="D66" s="71"/>
      <c r="E66" s="71"/>
      <c r="F66" s="71"/>
    </row>
    <row r="67" spans="1:6" x14ac:dyDescent="0.2">
      <c r="B67" s="10" t="s">
        <v>126</v>
      </c>
      <c r="C67" s="11">
        <v>42796</v>
      </c>
    </row>
    <row r="68" spans="1:6" x14ac:dyDescent="0.2">
      <c r="A68" s="12"/>
      <c r="B68" s="12" t="s">
        <v>117</v>
      </c>
      <c r="C68" s="12" t="s">
        <v>131</v>
      </c>
      <c r="F68" s="2"/>
    </row>
  </sheetData>
  <mergeCells count="5">
    <mergeCell ref="F4:F5"/>
    <mergeCell ref="A4:A5"/>
    <mergeCell ref="B4:B5"/>
    <mergeCell ref="C4:C5"/>
    <mergeCell ref="D4:E4"/>
  </mergeCells>
  <phoneticPr fontId="2" type="noConversion"/>
  <pageMargins left="0.22" right="0.26" top="0.35" bottom="0.984251969" header="0.25" footer="0.4921259845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P01_HV 2016</vt:lpstr>
      <vt:lpstr>P02_zisk</vt:lpstr>
      <vt:lpstr>P03_RF_FO</vt:lpstr>
      <vt:lpstr>P04_ztráta a krytí</vt:lpstr>
      <vt:lpstr>P05_účet431,432</vt:lpstr>
      <vt:lpstr>'P01_HV 2016'!Oblast_tisku</vt:lpstr>
      <vt:lpstr>P02_zisk!Oblast_tisku</vt:lpstr>
      <vt:lpstr>P03_RF_FO!Oblast_tisku</vt:lpstr>
      <vt:lpstr>'P04_ztráta a krytí'!Oblast_tisku</vt:lpstr>
      <vt:lpstr>'P05_účet431,432'!Oblast_tisku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vitovaj</dc:creator>
  <cp:lastModifiedBy>Trpkosova Eva</cp:lastModifiedBy>
  <cp:lastPrinted>2017-03-23T12:19:32Z</cp:lastPrinted>
  <dcterms:created xsi:type="dcterms:W3CDTF">2012-01-13T11:13:38Z</dcterms:created>
  <dcterms:modified xsi:type="dcterms:W3CDTF">2017-08-11T07:12:16Z</dcterms:modified>
</cp:coreProperties>
</file>