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570" windowWidth="17025" windowHeight="10485" activeTab="1"/>
  </bookViews>
  <sheets>
    <sheet name="RO_257_17" sheetId="1" r:id="rId1"/>
    <sheet name="Bilance PaV" sheetId="2" r:id="rId2"/>
    <sheet name="List3" sheetId="3" r:id="rId3"/>
  </sheets>
  <definedNames>
    <definedName name="_xlnm.Print_Area" localSheetId="0">RO_257_17!$A$1:$J$133</definedName>
  </definedNames>
  <calcPr calcId="145621"/>
</workbook>
</file>

<file path=xl/calcChain.xml><?xml version="1.0" encoding="utf-8"?>
<calcChain xmlns="http://schemas.openxmlformats.org/spreadsheetml/2006/main">
  <c r="D44" i="2" l="1"/>
  <c r="C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3" i="2"/>
  <c r="E22" i="2"/>
  <c r="E21" i="2"/>
  <c r="D20" i="2"/>
  <c r="C20" i="2"/>
  <c r="E20" i="2" s="1"/>
  <c r="E18" i="2"/>
  <c r="E17" i="2"/>
  <c r="E16" i="2"/>
  <c r="E15" i="2"/>
  <c r="D14" i="2"/>
  <c r="C14" i="2"/>
  <c r="E14" i="2" s="1"/>
  <c r="C13" i="2"/>
  <c r="E13" i="2" s="1"/>
  <c r="E12" i="2"/>
  <c r="E11" i="2"/>
  <c r="E10" i="2"/>
  <c r="E9" i="2"/>
  <c r="D8" i="2"/>
  <c r="D7" i="2" s="1"/>
  <c r="C8" i="2"/>
  <c r="E8" i="2" s="1"/>
  <c r="C7" i="2"/>
  <c r="E7" i="2" s="1"/>
  <c r="E6" i="2"/>
  <c r="E5" i="2"/>
  <c r="E4" i="2"/>
  <c r="D3" i="2"/>
  <c r="D19" i="2" s="1"/>
  <c r="D24" i="2" s="1"/>
  <c r="C3" i="2"/>
  <c r="C24" i="2" s="1"/>
  <c r="E24" i="2" s="1"/>
  <c r="E44" i="2" l="1"/>
  <c r="C19" i="2"/>
  <c r="E19" i="2" s="1"/>
  <c r="E3" i="2"/>
  <c r="J313" i="1"/>
  <c r="J312" i="1"/>
  <c r="I311" i="1"/>
  <c r="H311" i="1"/>
  <c r="J311" i="1" s="1"/>
  <c r="G311" i="1"/>
  <c r="J310" i="1"/>
  <c r="I309" i="1"/>
  <c r="H309" i="1"/>
  <c r="J309" i="1" s="1"/>
  <c r="G309" i="1"/>
  <c r="J308" i="1"/>
  <c r="J307" i="1"/>
  <c r="J306" i="1"/>
  <c r="I305" i="1"/>
  <c r="H305" i="1"/>
  <c r="J305" i="1" s="1"/>
  <c r="G305" i="1"/>
  <c r="J304" i="1"/>
  <c r="J303" i="1"/>
  <c r="I302" i="1"/>
  <c r="H302" i="1"/>
  <c r="J302" i="1" s="1"/>
  <c r="G302" i="1"/>
  <c r="J301" i="1"/>
  <c r="I300" i="1"/>
  <c r="H300" i="1"/>
  <c r="J300" i="1" s="1"/>
  <c r="G300" i="1"/>
  <c r="J299" i="1"/>
  <c r="J298" i="1"/>
  <c r="I297" i="1"/>
  <c r="H297" i="1"/>
  <c r="J297" i="1" s="1"/>
  <c r="G297" i="1"/>
  <c r="J296" i="1"/>
  <c r="J295" i="1"/>
  <c r="I294" i="1"/>
  <c r="H294" i="1"/>
  <c r="J294" i="1" s="1"/>
  <c r="G294" i="1"/>
  <c r="J293" i="1"/>
  <c r="I292" i="1"/>
  <c r="H292" i="1"/>
  <c r="J292" i="1" s="1"/>
  <c r="G292" i="1"/>
  <c r="J291" i="1"/>
  <c r="J290" i="1"/>
  <c r="J289" i="1"/>
  <c r="I288" i="1"/>
  <c r="H288" i="1"/>
  <c r="J288" i="1" s="1"/>
  <c r="G288" i="1"/>
  <c r="J287" i="1"/>
  <c r="J286" i="1"/>
  <c r="J285" i="1"/>
  <c r="I284" i="1"/>
  <c r="H284" i="1"/>
  <c r="J284" i="1" s="1"/>
  <c r="G284" i="1"/>
  <c r="J283" i="1"/>
  <c r="J282" i="1"/>
  <c r="J281" i="1"/>
  <c r="J280" i="1"/>
  <c r="J279" i="1"/>
  <c r="I278" i="1"/>
  <c r="H278" i="1"/>
  <c r="J278" i="1" s="1"/>
  <c r="G278" i="1"/>
  <c r="J277" i="1"/>
  <c r="I276" i="1"/>
  <c r="H276" i="1"/>
  <c r="J276" i="1" s="1"/>
  <c r="G276" i="1"/>
  <c r="J275" i="1"/>
  <c r="J274" i="1"/>
  <c r="G274" i="1"/>
  <c r="J273" i="1"/>
  <c r="J272" i="1"/>
  <c r="J271" i="1"/>
  <c r="J270" i="1"/>
  <c r="I269" i="1"/>
  <c r="H269" i="1"/>
  <c r="J269" i="1" s="1"/>
  <c r="G269" i="1"/>
  <c r="J268" i="1"/>
  <c r="J267" i="1"/>
  <c r="J266" i="1"/>
  <c r="J265" i="1"/>
  <c r="I264" i="1"/>
  <c r="H264" i="1"/>
  <c r="G264" i="1"/>
  <c r="J263" i="1"/>
  <c r="J262" i="1"/>
  <c r="J261" i="1"/>
  <c r="J260" i="1"/>
  <c r="J259" i="1"/>
  <c r="J258" i="1"/>
  <c r="J257" i="1"/>
  <c r="J256" i="1"/>
  <c r="J255" i="1"/>
  <c r="J254" i="1"/>
  <c r="J253" i="1"/>
  <c r="I252" i="1"/>
  <c r="J252" i="1" s="1"/>
  <c r="G252" i="1"/>
  <c r="J251" i="1"/>
  <c r="J250" i="1"/>
  <c r="J249" i="1"/>
  <c r="I248" i="1"/>
  <c r="H248" i="1"/>
  <c r="G248" i="1"/>
  <c r="J247" i="1"/>
  <c r="I246" i="1"/>
  <c r="H246" i="1"/>
  <c r="J246" i="1" s="1"/>
  <c r="G246" i="1"/>
  <c r="J245" i="1"/>
  <c r="J244" i="1"/>
  <c r="J243" i="1"/>
  <c r="J242" i="1"/>
  <c r="J241" i="1"/>
  <c r="J240" i="1"/>
  <c r="I239" i="1"/>
  <c r="H239" i="1"/>
  <c r="J239" i="1" s="1"/>
  <c r="G239" i="1"/>
  <c r="J238" i="1"/>
  <c r="J237" i="1"/>
  <c r="J236" i="1"/>
  <c r="I235" i="1"/>
  <c r="H235" i="1"/>
  <c r="J235" i="1" s="1"/>
  <c r="G235" i="1"/>
  <c r="J234" i="1"/>
  <c r="J233" i="1"/>
  <c r="I232" i="1"/>
  <c r="H232" i="1"/>
  <c r="J232" i="1" s="1"/>
  <c r="G232" i="1"/>
  <c r="J231" i="1"/>
  <c r="J229" i="1"/>
  <c r="J228" i="1"/>
  <c r="J227" i="1"/>
  <c r="I226" i="1"/>
  <c r="H226" i="1"/>
  <c r="J226" i="1" s="1"/>
  <c r="G226" i="1"/>
  <c r="J225" i="1"/>
  <c r="I224" i="1"/>
  <c r="H224" i="1"/>
  <c r="J224" i="1" s="1"/>
  <c r="G224" i="1"/>
  <c r="J223" i="1"/>
  <c r="J222" i="1"/>
  <c r="I221" i="1"/>
  <c r="H221" i="1"/>
  <c r="G221" i="1"/>
  <c r="J220" i="1"/>
  <c r="I219" i="1"/>
  <c r="H219" i="1"/>
  <c r="J219" i="1" s="1"/>
  <c r="G219" i="1"/>
  <c r="J218" i="1"/>
  <c r="J217" i="1"/>
  <c r="I216" i="1"/>
  <c r="H216" i="1"/>
  <c r="G216" i="1"/>
  <c r="J215" i="1"/>
  <c r="I214" i="1"/>
  <c r="H214" i="1"/>
  <c r="G214" i="1"/>
  <c r="J213" i="1"/>
  <c r="I212" i="1"/>
  <c r="H212" i="1"/>
  <c r="G212" i="1"/>
  <c r="J211" i="1"/>
  <c r="I210" i="1"/>
  <c r="H210" i="1"/>
  <c r="G210" i="1"/>
  <c r="J209" i="1"/>
  <c r="I208" i="1"/>
  <c r="H208" i="1"/>
  <c r="J208" i="1" s="1"/>
  <c r="G208" i="1"/>
  <c r="J207" i="1"/>
  <c r="I206" i="1"/>
  <c r="H206" i="1"/>
  <c r="J206" i="1" s="1"/>
  <c r="G206" i="1"/>
  <c r="J205" i="1"/>
  <c r="I204" i="1"/>
  <c r="H204" i="1"/>
  <c r="J204" i="1" s="1"/>
  <c r="G204" i="1"/>
  <c r="I203" i="1"/>
  <c r="H203" i="1"/>
  <c r="G203" i="1"/>
  <c r="J202" i="1"/>
  <c r="J201" i="1"/>
  <c r="J200" i="1"/>
  <c r="J199" i="1"/>
  <c r="J197" i="1"/>
  <c r="J196" i="1"/>
  <c r="J195" i="1"/>
  <c r="I194" i="1"/>
  <c r="H194" i="1"/>
  <c r="J194" i="1" s="1"/>
  <c r="G194" i="1"/>
  <c r="J193" i="1"/>
  <c r="I192" i="1"/>
  <c r="H192" i="1"/>
  <c r="J192" i="1" s="1"/>
  <c r="G192" i="1"/>
  <c r="J191" i="1"/>
  <c r="I190" i="1"/>
  <c r="H190" i="1"/>
  <c r="J190" i="1" s="1"/>
  <c r="G190" i="1"/>
  <c r="J189" i="1"/>
  <c r="I188" i="1"/>
  <c r="H188" i="1"/>
  <c r="J188" i="1" s="1"/>
  <c r="G188" i="1"/>
  <c r="J187" i="1"/>
  <c r="J186" i="1"/>
  <c r="I185" i="1"/>
  <c r="H185" i="1"/>
  <c r="J185" i="1" s="1"/>
  <c r="G185" i="1"/>
  <c r="J184" i="1"/>
  <c r="J183" i="1"/>
  <c r="J182" i="1"/>
  <c r="J181" i="1"/>
  <c r="I180" i="1"/>
  <c r="H180" i="1"/>
  <c r="G180" i="1"/>
  <c r="J179" i="1"/>
  <c r="I178" i="1"/>
  <c r="H178" i="1"/>
  <c r="J178" i="1" s="1"/>
  <c r="G178" i="1"/>
  <c r="J177" i="1"/>
  <c r="J175" i="1"/>
  <c r="J174" i="1"/>
  <c r="J173" i="1"/>
  <c r="I172" i="1"/>
  <c r="H172" i="1"/>
  <c r="J172" i="1" s="1"/>
  <c r="G172" i="1"/>
  <c r="J171" i="1"/>
  <c r="J170" i="1"/>
  <c r="J169" i="1"/>
  <c r="J168" i="1"/>
  <c r="J167" i="1"/>
  <c r="J166" i="1"/>
  <c r="J165" i="1"/>
  <c r="J164" i="1"/>
  <c r="J163" i="1"/>
  <c r="J162" i="1"/>
  <c r="I161" i="1"/>
  <c r="H161" i="1"/>
  <c r="J161" i="1" s="1"/>
  <c r="G161" i="1"/>
  <c r="J160" i="1"/>
  <c r="J159" i="1"/>
  <c r="J158" i="1"/>
  <c r="J157" i="1"/>
  <c r="J156" i="1"/>
  <c r="J155" i="1"/>
  <c r="I154" i="1"/>
  <c r="H154" i="1"/>
  <c r="G154" i="1"/>
  <c r="J153" i="1"/>
  <c r="J152" i="1"/>
  <c r="J151" i="1"/>
  <c r="J150" i="1"/>
  <c r="J149" i="1"/>
  <c r="I148" i="1"/>
  <c r="H148" i="1"/>
  <c r="J148" i="1" s="1"/>
  <c r="G148" i="1"/>
  <c r="I147" i="1"/>
  <c r="G147" i="1"/>
  <c r="J146" i="1"/>
  <c r="I145" i="1"/>
  <c r="H145" i="1"/>
  <c r="J145" i="1" s="1"/>
  <c r="G145" i="1"/>
  <c r="I144" i="1"/>
  <c r="H144" i="1"/>
  <c r="G144" i="1"/>
  <c r="I143" i="1"/>
  <c r="G143" i="1"/>
  <c r="J264" i="1" l="1"/>
  <c r="J248" i="1"/>
  <c r="J210" i="1"/>
  <c r="J212" i="1"/>
  <c r="J214" i="1"/>
  <c r="J216" i="1"/>
  <c r="J221" i="1"/>
  <c r="J154" i="1"/>
  <c r="H147" i="1"/>
  <c r="H143" i="1" s="1"/>
  <c r="J144" i="1"/>
  <c r="J203" i="1"/>
  <c r="J143" i="1"/>
  <c r="J147" i="1"/>
  <c r="J180" i="1"/>
  <c r="J18" i="1" l="1"/>
  <c r="J10" i="1" l="1"/>
  <c r="J130" i="1"/>
  <c r="J128" i="1"/>
  <c r="J126" i="1"/>
  <c r="J124" i="1"/>
  <c r="J116" i="1"/>
  <c r="J114" i="1"/>
  <c r="J112" i="1"/>
  <c r="J110" i="1"/>
  <c r="H130" i="1"/>
  <c r="H128" i="1"/>
  <c r="H126" i="1"/>
  <c r="H124" i="1"/>
  <c r="H116" i="1"/>
  <c r="H114" i="1"/>
  <c r="H112" i="1"/>
  <c r="H110" i="1"/>
  <c r="H10" i="1"/>
  <c r="G130" i="1"/>
  <c r="G128" i="1"/>
  <c r="G126" i="1"/>
  <c r="G124" i="1"/>
  <c r="G116" i="1"/>
  <c r="G114" i="1"/>
  <c r="G112" i="1"/>
  <c r="G110" i="1"/>
  <c r="G10" i="1"/>
  <c r="G9" i="1" l="1"/>
  <c r="H9" i="1"/>
</calcChain>
</file>

<file path=xl/sharedStrings.xml><?xml version="1.0" encoding="utf-8"?>
<sst xmlns="http://schemas.openxmlformats.org/spreadsheetml/2006/main" count="910" uniqueCount="452">
  <si>
    <t xml:space="preserve">uk. </t>
  </si>
  <si>
    <t xml:space="preserve">č. a. </t>
  </si>
  <si>
    <t>§</t>
  </si>
  <si>
    <t xml:space="preserve">pol. </t>
  </si>
  <si>
    <t>SR 2017</t>
  </si>
  <si>
    <t>SU</t>
  </si>
  <si>
    <t>x</t>
  </si>
  <si>
    <t>Výdajový limit resortu v kapitole</t>
  </si>
  <si>
    <t>0170001</t>
  </si>
  <si>
    <t>0000</t>
  </si>
  <si>
    <t xml:space="preserve">Peněžité dary a neinvestiční transfery </t>
  </si>
  <si>
    <t>peněžité dary obyvatelstvu</t>
  </si>
  <si>
    <t>ostatní neinvestiční transfery obyvatelstvu - záštity s finanční podporou</t>
  </si>
  <si>
    <t xml:space="preserve">ostatní neinvestiční transfery </t>
  </si>
  <si>
    <t>0170002</t>
  </si>
  <si>
    <t>Asociace krajů ČR - členský příspěvek</t>
  </si>
  <si>
    <t>ostatní neinvestiční transfery neziskovým apod. organizacím</t>
  </si>
  <si>
    <t>0170003</t>
  </si>
  <si>
    <t>Sdružení obcí LK - provozní příspěvek</t>
  </si>
  <si>
    <t>0170004</t>
  </si>
  <si>
    <t>Euroregion Nisa - členský příspěvek</t>
  </si>
  <si>
    <t>0170005</t>
  </si>
  <si>
    <t>Sdružení hasičů ČMS - neinvestiční dotace</t>
  </si>
  <si>
    <t>neinvestiční transfery spolkům</t>
  </si>
  <si>
    <t>Odbor kancelář hejtmana</t>
  </si>
  <si>
    <t>tis. Kč</t>
  </si>
  <si>
    <t>0170007</t>
  </si>
  <si>
    <t>Česká membránová platforma o. s. - mezinárodní konference</t>
  </si>
  <si>
    <t xml:space="preserve">neinvestiční transfery spolkům </t>
  </si>
  <si>
    <t>0170012</t>
  </si>
  <si>
    <t>Československá obec legionářská - Dětský den</t>
  </si>
  <si>
    <t>0170013</t>
  </si>
  <si>
    <t>Brána Trojzemí</t>
  </si>
  <si>
    <t xml:space="preserve">neinvestiční transfery obecně prospěšným společnostem </t>
  </si>
  <si>
    <t>0170014</t>
  </si>
  <si>
    <t>ARCHA 13 Liberce 1757</t>
  </si>
  <si>
    <t>0170015</t>
  </si>
  <si>
    <t>2601</t>
  </si>
  <si>
    <t>Zoologická zahrada Liberec - konference</t>
  </si>
  <si>
    <t xml:space="preserve">neinvestiční transfery cizím příspěvkovým organizacím </t>
  </si>
  <si>
    <t>0180224</t>
  </si>
  <si>
    <t>Dotace jednotkám požární ochrany obcí (SDH) k programu Ministerstva vnitra</t>
  </si>
  <si>
    <t>rezervy kapitálových výdajů</t>
  </si>
  <si>
    <t xml:space="preserve">Kapitola 917 01 - transfery </t>
  </si>
  <si>
    <t>Charitativní ples útulku Azyl Pes</t>
  </si>
  <si>
    <t>0180266</t>
  </si>
  <si>
    <t>Monika Petružalek
finanční dar matce 1. děvčete Libereckého kraje 2017</t>
  </si>
  <si>
    <t>0180267</t>
  </si>
  <si>
    <t>Gabriela Karbanová
finanční dar 1. chlapce Libereckého kraje 2017</t>
  </si>
  <si>
    <t>UR I
2017</t>
  </si>
  <si>
    <t>UR II 
2017</t>
  </si>
  <si>
    <t>0180268</t>
  </si>
  <si>
    <t>0180269</t>
  </si>
  <si>
    <t>0180270</t>
  </si>
  <si>
    <t>0180271</t>
  </si>
  <si>
    <t>0180272</t>
  </si>
  <si>
    <t>MŠ Korálek
Liberecká Mateřinaka 2017</t>
  </si>
  <si>
    <t xml:space="preserve">Základní org. Nezávislého odborového svazu PČR
Společenský večer PČR Liberec </t>
  </si>
  <si>
    <t>SK Zásada z.s.
Mistrovství republiky ZÁSADSKÝ MID - Závody psích spřežení</t>
  </si>
  <si>
    <t>Obec Jindřichovice pod Smrkem 
Jindřichovické dny 2017</t>
  </si>
  <si>
    <t>0180273</t>
  </si>
  <si>
    <t>Územní sdružení Českého zahrádkářského svazu
6. ročník floristické soutěže</t>
  </si>
  <si>
    <t>0180274</t>
  </si>
  <si>
    <t>0180275</t>
  </si>
  <si>
    <t>0180276</t>
  </si>
  <si>
    <t xml:space="preserve">Společnost pro Orbu ČR, z.s.
3. ročník otevřeného mistrovství  v orbě LK </t>
  </si>
  <si>
    <t>Klub historických vozidel Mladá Boleslav v AČR 
Oldtimer Bohemia Rally 2017</t>
  </si>
  <si>
    <t>0180277</t>
  </si>
  <si>
    <t xml:space="preserve">Severočeský Metropol 
Osobnost roku LK </t>
  </si>
  <si>
    <t>0180278</t>
  </si>
  <si>
    <t>0180279</t>
  </si>
  <si>
    <t xml:space="preserve">Podkrkonošská společnost přátel dětí zdravotně postižených z.s. 
….aby měl člověk blíže k člověku </t>
  </si>
  <si>
    <t xml:space="preserve">Sdružení tělesně posdtižených Česká Lípa, o.p.s. 
Ples (ne) jen pro zdravotně postižené </t>
  </si>
  <si>
    <t>0180280</t>
  </si>
  <si>
    <t xml:space="preserve">Sdružení tělesně posdtižených Česká Lípa, o.p.s. 
13. ročník dne dětí se zdravotním postižením </t>
  </si>
  <si>
    <t>0180281</t>
  </si>
  <si>
    <t>Svaz výrobců skla a bižuterie
Made in Jablonec 2017</t>
  </si>
  <si>
    <t>0180282</t>
  </si>
  <si>
    <t xml:space="preserve">Sdružení válečných veteránů
Memoriál ppor. Petra Šimonky - x.ročník </t>
  </si>
  <si>
    <t>0180283</t>
  </si>
  <si>
    <t xml:space="preserve">Spolek přátel Ostašova 
Ostašovké poutní slavnosti </t>
  </si>
  <si>
    <t>0180284</t>
  </si>
  <si>
    <t xml:space="preserve">Turnovské památky a cestovní ruch
Český ráj dětem </t>
  </si>
  <si>
    <t>0180285</t>
  </si>
  <si>
    <t xml:space="preserve">Královehradecká diecéze církve československé husitské
Den ThDr. Karla Farského </t>
  </si>
  <si>
    <t>0180286</t>
  </si>
  <si>
    <t>Biskupství Litoměřické
Noc kostelů</t>
  </si>
  <si>
    <t>0180287</t>
  </si>
  <si>
    <t>MAJÁK o.p.s. 
Krajská konference PPRCH - Prakticky a spolu III.</t>
  </si>
  <si>
    <t xml:space="preserve">GrowJOB s.r.o.
Svět patří smělým </t>
  </si>
  <si>
    <t>5707</t>
  </si>
  <si>
    <t>2027</t>
  </si>
  <si>
    <t>2415</t>
  </si>
  <si>
    <t>0180289</t>
  </si>
  <si>
    <t>Dluhová poradna - Petra Ryšavá
Řešení zadluženosti obyvatel LK</t>
  </si>
  <si>
    <t>0180290</t>
  </si>
  <si>
    <t>0180291</t>
  </si>
  <si>
    <t>Auto Moto Klub Vyskeř 
Fuchs Oil Traktoriáda 2017</t>
  </si>
  <si>
    <t>0180292</t>
  </si>
  <si>
    <t>Prime Communications
Žena regionu</t>
  </si>
  <si>
    <t>0180293</t>
  </si>
  <si>
    <t>Montessori, z.s.
20. výročí Montessori v JBC</t>
  </si>
  <si>
    <t>0180294</t>
  </si>
  <si>
    <t>0180295</t>
  </si>
  <si>
    <t>0180296</t>
  </si>
  <si>
    <t>Spolek železniční historie Martinive v Krkonoších 
Leták Na výlet vlakem</t>
  </si>
  <si>
    <t>0180297</t>
  </si>
  <si>
    <t>Kalendář Liberecka spol. s.r.o.
S rodinou do Vesce 2017</t>
  </si>
  <si>
    <t>0180298</t>
  </si>
  <si>
    <t xml:space="preserve">Parkonson help, z.s.
Setkání parkinsioniků </t>
  </si>
  <si>
    <t>0180299</t>
  </si>
  <si>
    <t xml:space="preserve">Celia-život bez lepku o.p.s.
11. Májový koncert </t>
  </si>
  <si>
    <t>0180300</t>
  </si>
  <si>
    <t xml:space="preserve">Český kynolotgický svaz ZKO
soutěž O pohár Kristýny </t>
  </si>
  <si>
    <t xml:space="preserve">Nadační fond GAUDEAMUS
XXVI. ROČNÍK Dějepisné soutěže </t>
  </si>
  <si>
    <t xml:space="preserve">Fiala a syn s.r.o.
Ruprechtické poutní slavnosti </t>
  </si>
  <si>
    <t xml:space="preserve">Sdružení obrany spoltřebitelů Moravy a Slezska z.s.
Poradenství a osvěta v oblasti spotřebitelského práva </t>
  </si>
  <si>
    <t>0180303</t>
  </si>
  <si>
    <t xml:space="preserve">Víla Izerína z.s.
Dětský den s Vílou Izerínou na Jizerce </t>
  </si>
  <si>
    <t>0180304</t>
  </si>
  <si>
    <t xml:space="preserve">Cesta za snem z.s.
Okolo škol, okolo měst </t>
  </si>
  <si>
    <t>0180305</t>
  </si>
  <si>
    <t xml:space="preserve">MŠ Beruška 
Kytička písniček </t>
  </si>
  <si>
    <t>0180306</t>
  </si>
  <si>
    <t>0180307</t>
  </si>
  <si>
    <t>Gypsy Legend z.s.
Romský festival 2017</t>
  </si>
  <si>
    <t xml:space="preserve">Cyklostezka Sv. Zdislavy Nový Bor - Bílý kostel nad Nisou 
Slavnostní otevření cyklostezky </t>
  </si>
  <si>
    <t>0180308</t>
  </si>
  <si>
    <t>0180309</t>
  </si>
  <si>
    <t>0180310</t>
  </si>
  <si>
    <t>PEAR AG s.r.o.
Křižanské léto 2017</t>
  </si>
  <si>
    <t>0180311</t>
  </si>
  <si>
    <t xml:space="preserve">Starý kravín o.s.
Dřevo - socho - kování </t>
  </si>
  <si>
    <t>0180312</t>
  </si>
  <si>
    <t xml:space="preserve">Kruh Přátel DPS Vrabčáci 
Jablonecký hudební festival </t>
  </si>
  <si>
    <t>0180313</t>
  </si>
  <si>
    <t xml:space="preserve">Hospic Sv. Zdislavy
Benefiční koncert </t>
  </si>
  <si>
    <t xml:space="preserve">Gold Wings Club, z.s.
Mezinárnodní sraz motocyklistů </t>
  </si>
  <si>
    <t xml:space="preserve">ZUŠ Jablonec nad Nisou 
Koncertní turné klarinetového kvarteta </t>
  </si>
  <si>
    <t>2421</t>
  </si>
  <si>
    <t>3455</t>
  </si>
  <si>
    <t>0180314</t>
  </si>
  <si>
    <t xml:space="preserve">Jezdecký klub Liberec 
dětský den u koní </t>
  </si>
  <si>
    <t>0180315</t>
  </si>
  <si>
    <t xml:space="preserve">Tadeáškovy jesličky, Simona Havlová
Dětský den s Tadeáškem </t>
  </si>
  <si>
    <t>0180316</t>
  </si>
  <si>
    <t>0180317</t>
  </si>
  <si>
    <t>Nadační fond Bronec sport pomáhá 
Účast týmů Bronec sport v závodu MHCM 2017</t>
  </si>
  <si>
    <t xml:space="preserve">Pomáháme fotbalem, nadační fond
Pomáháme fotbalem 2017 – 6. Ročník charitativní sportovní akce </t>
  </si>
  <si>
    <t>0180318</t>
  </si>
  <si>
    <t>0180319</t>
  </si>
  <si>
    <t xml:space="preserve">Czech North Hockey 
Letní hokejová škola </t>
  </si>
  <si>
    <t>0180320</t>
  </si>
  <si>
    <t xml:space="preserve">Sbor dobrovolných hasičů Nový Bor 
Novoborské hasičské slavnosti - oslava 150 let založení města Nový Bor </t>
  </si>
  <si>
    <t>0180321</t>
  </si>
  <si>
    <t xml:space="preserve">Spolek přátel Ostašova 
Toulky minulostí - návraty VI. </t>
  </si>
  <si>
    <t>0180322</t>
  </si>
  <si>
    <t>Svaz důchodců České republiky o.s., Krajská rada Liberec
4. krajská konference SDČR</t>
  </si>
  <si>
    <t>0180323</t>
  </si>
  <si>
    <t>2505</t>
  </si>
  <si>
    <t>Komunitní středisko KONTAKT
Seniorská míle 2017</t>
  </si>
  <si>
    <t>0180325</t>
  </si>
  <si>
    <t>Northern Stars 
Northern Stars Amater Summer Cup</t>
  </si>
  <si>
    <t>0180326</t>
  </si>
  <si>
    <t>Snakesub s.r.o.
Rekord 200</t>
  </si>
  <si>
    <t>0180327</t>
  </si>
  <si>
    <t xml:space="preserve">Sdružení na veletrh dětské knihy 
11. ročník veletrhu dětské knihy </t>
  </si>
  <si>
    <t>0180328</t>
  </si>
  <si>
    <t xml:space="preserve">Bachtale z.s.
Romský holocaus, cesta za minulostí </t>
  </si>
  <si>
    <t>0180329</t>
  </si>
  <si>
    <t xml:space="preserve">Městské divadlo Jablonec nad Nisou, o.p.s.
Hvězdy nad Ještědem </t>
  </si>
  <si>
    <t>0180330</t>
  </si>
  <si>
    <t>Romodrom o.p.s.
Táborování v Ratajích</t>
  </si>
  <si>
    <t>0180331</t>
  </si>
  <si>
    <t>Sdružení Tulipan z.s.
Tulifest 2017</t>
  </si>
  <si>
    <t>0180332</t>
  </si>
  <si>
    <t xml:space="preserve">Sdružení pro Krompach z.s.
10. ročník Cyrilometodějských slavností </t>
  </si>
  <si>
    <t>0180333</t>
  </si>
  <si>
    <t>5702</t>
  </si>
  <si>
    <t xml:space="preserve">Středisko volného času Žlutá ponorka 
Dětský den s ponorkou </t>
  </si>
  <si>
    <t>0180334</t>
  </si>
  <si>
    <t>Tělovýchovně sportovní klub Turnov - oddíl JUDO
MČR družstev v judu</t>
  </si>
  <si>
    <t>0180335</t>
  </si>
  <si>
    <t xml:space="preserve">Komunitní středisko KONTAKT
Letní vestival cizinců národnostních menšin </t>
  </si>
  <si>
    <t>0180136</t>
  </si>
  <si>
    <t>0180337</t>
  </si>
  <si>
    <t xml:space="preserve">Nadační fond GAGO
Veselý stroj aneb pomocník v domácnosti </t>
  </si>
  <si>
    <t>0180338</t>
  </si>
  <si>
    <t xml:space="preserve">Český svaz bojovníků za svobodu
Memoriál genmjr. Antonína Sochora </t>
  </si>
  <si>
    <t>Roman Vaněk
Závody vodících psů</t>
  </si>
  <si>
    <t>0180339</t>
  </si>
  <si>
    <t xml:space="preserve">Martin Šimončič
Koncert ve prospěch oprav kostela Sv. Vavřince </t>
  </si>
  <si>
    <t xml:space="preserve">Jakub Viták 
Benefiční koncert - Boj s rakovinou pro Andulku Violovou </t>
  </si>
  <si>
    <t>0180340</t>
  </si>
  <si>
    <t>2028</t>
  </si>
  <si>
    <t>Obec Kobyly
Hasičská okrsková soutěž</t>
  </si>
  <si>
    <t>0180341</t>
  </si>
  <si>
    <t>5005</t>
  </si>
  <si>
    <t>Obec Lomnice nad Popelku 
100. výročí narození válečného letce Františka Truhláře</t>
  </si>
  <si>
    <t>0180342</t>
  </si>
  <si>
    <t xml:space="preserve">Ludmila Chaloupková
Memoriál Martina Chaloupky </t>
  </si>
  <si>
    <t>0180343</t>
  </si>
  <si>
    <t xml:space="preserve">Spolek Malé Polsko
Otevření křížové cesty </t>
  </si>
  <si>
    <t>0180344</t>
  </si>
  <si>
    <t>0180345</t>
  </si>
  <si>
    <t>0180346</t>
  </si>
  <si>
    <t>0180347</t>
  </si>
  <si>
    <t>0180348</t>
  </si>
  <si>
    <t>0180349</t>
  </si>
  <si>
    <t>0180350</t>
  </si>
  <si>
    <t>Auto Klub Liberec
111 let výroby Automobilu Linser</t>
  </si>
  <si>
    <t>Lezení do škol, z.s.
Víkend plný lezení</t>
  </si>
  <si>
    <t xml:space="preserve">Sdružení tělěsně postižených
16. krajské sportovní hry </t>
  </si>
  <si>
    <t>Volejbalový klub Hrádek nad Nisou
Volejbalový turnaj</t>
  </si>
  <si>
    <t>Obec Svijanský Újezd 
Svijanské slavnosti 2017</t>
  </si>
  <si>
    <t>2049</t>
  </si>
  <si>
    <t>3003</t>
  </si>
  <si>
    <t>Romany Art Workshop z.s.
Amaro Romipien, dětský tábor</t>
  </si>
  <si>
    <t>Rychnov u Jablonce nad Nisou
Rychnovské slavnosti 2017</t>
  </si>
  <si>
    <t>0180352</t>
  </si>
  <si>
    <t>0180288</t>
  </si>
  <si>
    <t>Konfederace politických vězňů
příspěvek na činnost liberecké pobočky č. 31</t>
  </si>
  <si>
    <t>0180351</t>
  </si>
  <si>
    <t>Michaela Homolová
dar - Cena hejtmana - Mateřinka 17</t>
  </si>
  <si>
    <t>0180353</t>
  </si>
  <si>
    <t>0180354</t>
  </si>
  <si>
    <t>0180355</t>
  </si>
  <si>
    <t>0180356</t>
  </si>
  <si>
    <t>0180357</t>
  </si>
  <si>
    <t>0180358</t>
  </si>
  <si>
    <t>0180359</t>
  </si>
  <si>
    <t>0180360</t>
  </si>
  <si>
    <t xml:space="preserve">Klub přátel železnic českého ráje z.s.
Krkonošský parní víkend </t>
  </si>
  <si>
    <t xml:space="preserve">G300
Projekt Civilizace </t>
  </si>
  <si>
    <t>ELSET s.r.o.
Pivní festival 2017</t>
  </si>
  <si>
    <t xml:space="preserve">Zachraňme kino Varšava 
Ghana zrána + Mr. Ghana </t>
  </si>
  <si>
    <t xml:space="preserve">Rosex 
Koncert k 30. výročí založení sboru </t>
  </si>
  <si>
    <t xml:space="preserve">Autoklub rally Vltava 
III. Ideální stopou rally Vltava </t>
  </si>
  <si>
    <t xml:space="preserve">ZUŠ Jablonec nad Nisou  
Přehlídka výtvarných oborů </t>
  </si>
  <si>
    <t xml:space="preserve">TJ Jiskra Vratislavice 
Jiskra pro Lukáše </t>
  </si>
  <si>
    <t xml:space="preserve">SDH Jezvé
soutěž O pohár starosty </t>
  </si>
  <si>
    <t>0180301</t>
  </si>
  <si>
    <t>Centrum LIRA, z.ú.
Výtežek z plesu</t>
  </si>
  <si>
    <t>0180302</t>
  </si>
  <si>
    <t xml:space="preserve">Hospic Sv. Zdislavy o.p.s.
Výtežek z plesu </t>
  </si>
  <si>
    <t>Podpora sdružení místních samospráv</t>
  </si>
  <si>
    <t>0170006</t>
  </si>
  <si>
    <t>0180361</t>
  </si>
  <si>
    <t>0180362</t>
  </si>
  <si>
    <t xml:space="preserve">Petra Farářová Veselá 
Den architektury Smržovkla, Tanvald </t>
  </si>
  <si>
    <t>Klub vodního lyžování Stráž pod Ralskem z.s.
ME juniorů ve vodním lyžování za motorvým člunem</t>
  </si>
  <si>
    <t>Změna rozpočtu - rozpočtové opatření č. 257/17</t>
  </si>
  <si>
    <t xml:space="preserve">SU </t>
  </si>
  <si>
    <t>0170008</t>
  </si>
  <si>
    <t>Kraj Vysočina - projekt KPBI</t>
  </si>
  <si>
    <t>ZJ 035</t>
  </si>
  <si>
    <t xml:space="preserve">projekt - Kraje pro bezpečný internet </t>
  </si>
  <si>
    <t xml:space="preserve">
ZR RO 257/17</t>
  </si>
  <si>
    <t>Kapitola 914 01 - působnosti</t>
  </si>
  <si>
    <t>914 01 - P Ů S O B N O S T I</t>
  </si>
  <si>
    <t>SR 
2017</t>
  </si>
  <si>
    <t>UR II
2017</t>
  </si>
  <si>
    <t>Běžné (neinvestiční) výdaje resortu celkem</t>
  </si>
  <si>
    <t>Ostatní neinvestiční transfery jiným veřejným rozpočtům</t>
  </si>
  <si>
    <t>Finanční vypořádání dotace z roku 2015</t>
  </si>
  <si>
    <t>vratky VRÚÚ transferů poskytnutých v minulých rozpočtových obdobích</t>
  </si>
  <si>
    <t>DU</t>
  </si>
  <si>
    <t>Prevence a opatření pro krizové stavy</t>
  </si>
  <si>
    <t>RU</t>
  </si>
  <si>
    <t>018100</t>
  </si>
  <si>
    <t>Prevence pro krizové stavy a cvičení krizového štábu</t>
  </si>
  <si>
    <t xml:space="preserve">ostatní osobní výdaje </t>
  </si>
  <si>
    <t>drobný hmotný dlouhodobý majetek</t>
  </si>
  <si>
    <t>nákup materiálu</t>
  </si>
  <si>
    <t>nákup ostatních služeb</t>
  </si>
  <si>
    <t>pohoštění</t>
  </si>
  <si>
    <t>018200</t>
  </si>
  <si>
    <t>Činnost a vybavení krizového štábu</t>
  </si>
  <si>
    <t>ochranné pomůcky</t>
  </si>
  <si>
    <t>knihy, učební pomůcky a tisk</t>
  </si>
  <si>
    <t>opravy a udržování</t>
  </si>
  <si>
    <t>018201</t>
  </si>
  <si>
    <t>Provozní náklady chráněného pracoviště Česká Lípa</t>
  </si>
  <si>
    <t>ostatní osobní výdaje</t>
  </si>
  <si>
    <t xml:space="preserve">povinné poj. na soc. zab. a přip. na st. pol. zam. </t>
  </si>
  <si>
    <t>povinné poj. na veřejné zdravotní pojištění</t>
  </si>
  <si>
    <t>studená voda</t>
  </si>
  <si>
    <t>elektrická energie</t>
  </si>
  <si>
    <t>pohonné hmoty a maziva</t>
  </si>
  <si>
    <t>018300</t>
  </si>
  <si>
    <t>Opatření pro krizové stavy, školení obcí, BRLK</t>
  </si>
  <si>
    <t>nájemné</t>
  </si>
  <si>
    <t>služby školení a vzdělávání</t>
  </si>
  <si>
    <t xml:space="preserve">nákup materiálu </t>
  </si>
  <si>
    <t>018400</t>
  </si>
  <si>
    <t>Příprava hospodářských opatření pro krizové situace</t>
  </si>
  <si>
    <t>018700</t>
  </si>
  <si>
    <t>Prevence kriminality v LK</t>
  </si>
  <si>
    <t>018900</t>
  </si>
  <si>
    <t>Sběr dat a zpracování podkladů pro dílčí krizové plány</t>
  </si>
  <si>
    <t xml:space="preserve">nákup ostatních služeb </t>
  </si>
  <si>
    <t>zpracování dat a služby související s inf. a komunikačními technologiemi</t>
  </si>
  <si>
    <t>018901</t>
  </si>
  <si>
    <t>Datové spojení IZS - provoz</t>
  </si>
  <si>
    <t>019100</t>
  </si>
  <si>
    <t>Zajištění úkolů v oblasti utajovaných informací</t>
  </si>
  <si>
    <t>019300</t>
  </si>
  <si>
    <t>Úpravy a rozšíření SW pořízeného v rámci projektu č. 10098187</t>
  </si>
  <si>
    <t>019400</t>
  </si>
  <si>
    <t>Zásahové vozidlo pro mobilní řízení krizových situací</t>
  </si>
  <si>
    <t xml:space="preserve">služby telekomunikací </t>
  </si>
  <si>
    <t>platby daní a poplatků</t>
  </si>
  <si>
    <t>Propagace a prezentace kraje</t>
  </si>
  <si>
    <t>025000</t>
  </si>
  <si>
    <t>Propagační předměty</t>
  </si>
  <si>
    <t>025200</t>
  </si>
  <si>
    <t>Monitoring</t>
  </si>
  <si>
    <t>025201</t>
  </si>
  <si>
    <t>Mediální propagace LK</t>
  </si>
  <si>
    <t>6113</t>
  </si>
  <si>
    <t>025202</t>
  </si>
  <si>
    <t>Reportážní a informační videa</t>
  </si>
  <si>
    <t>025203</t>
  </si>
  <si>
    <t>Mediální prezentace LK - TV</t>
  </si>
  <si>
    <t>025204</t>
  </si>
  <si>
    <t>Mediální prezentace LK - rádia</t>
  </si>
  <si>
    <t>025205</t>
  </si>
  <si>
    <t>Mediální prezentace LK - tisk</t>
  </si>
  <si>
    <t>025206</t>
  </si>
  <si>
    <t>Mediální prezentace LK - internet</t>
  </si>
  <si>
    <t>025300</t>
  </si>
  <si>
    <t>Kalendáře</t>
  </si>
  <si>
    <t>025400</t>
  </si>
  <si>
    <t>Infografika</t>
  </si>
  <si>
    <t>025500</t>
  </si>
  <si>
    <t>Ostatní akce</t>
  </si>
  <si>
    <t>odměny za užití duševního vlastnictví</t>
  </si>
  <si>
    <t>ostatní neinvestiční výdaje j.n.</t>
  </si>
  <si>
    <t>025600</t>
  </si>
  <si>
    <t>KRAJ - příloha Libereckého kraje</t>
  </si>
  <si>
    <t>025700</t>
  </si>
  <si>
    <t>Marketingová podpora regionálních výrobců</t>
  </si>
  <si>
    <t>025800</t>
  </si>
  <si>
    <t>Partnerství St. Gallen</t>
  </si>
  <si>
    <t>025900</t>
  </si>
  <si>
    <t>Web LK</t>
  </si>
  <si>
    <t>026100</t>
  </si>
  <si>
    <t>Hejtmanský ples</t>
  </si>
  <si>
    <t>026200</t>
  </si>
  <si>
    <t>Krajské slavnosti</t>
  </si>
  <si>
    <t>026300</t>
  </si>
  <si>
    <t xml:space="preserve">Nově z kraje </t>
  </si>
  <si>
    <t>služby peněžních ústavů - pojištění</t>
  </si>
  <si>
    <t>026600</t>
  </si>
  <si>
    <t>Organizační zajištění významných návštěv LK</t>
  </si>
  <si>
    <t>026700</t>
  </si>
  <si>
    <t>Akce pořádané ve spolupráci se zastoupením LK v EU</t>
  </si>
  <si>
    <t>026900</t>
  </si>
  <si>
    <t>Grafický manuál</t>
  </si>
  <si>
    <t>027500</t>
  </si>
  <si>
    <t>Zastoupení LK v Bruselu</t>
  </si>
  <si>
    <t>027600</t>
  </si>
  <si>
    <t>Slavnostní večer k 28. říjnu (Pocty hejtmana LK)</t>
  </si>
  <si>
    <t>027700</t>
  </si>
  <si>
    <t>Den otevřených dveří LK</t>
  </si>
  <si>
    <t>027900</t>
  </si>
  <si>
    <t>Dny s hejtmanem</t>
  </si>
  <si>
    <t>028000</t>
  </si>
  <si>
    <t>Výroční zpráva LK</t>
  </si>
  <si>
    <t>028100</t>
  </si>
  <si>
    <t>Tripartita - pakt zaměstnanosti</t>
  </si>
  <si>
    <t>028200</t>
  </si>
  <si>
    <t>Konference Forum 2000</t>
  </si>
  <si>
    <t>028300</t>
  </si>
  <si>
    <t>Kufříky pro prvňáky</t>
  </si>
  <si>
    <t>028400</t>
  </si>
  <si>
    <t>Brožura Rok vlády</t>
  </si>
  <si>
    <t>028500</t>
  </si>
  <si>
    <t>Memoriál záchranářů z Manhattanu</t>
  </si>
  <si>
    <t>028600</t>
  </si>
  <si>
    <t>Manažer roku</t>
  </si>
  <si>
    <t>028700</t>
  </si>
  <si>
    <t>Grafické práce, tisky, výlepy</t>
  </si>
  <si>
    <t>917 01 - T R A N S F E R Y</t>
  </si>
  <si>
    <t>ZR RO 
257/17</t>
  </si>
  <si>
    <t>Zdrojová část rozpočtu LK 2017</t>
  </si>
  <si>
    <t>v tis. Kč</t>
  </si>
  <si>
    <t>ukazatel</t>
  </si>
  <si>
    <t>UR 2017 I.</t>
  </si>
  <si>
    <t>UR 2017 II.</t>
  </si>
  <si>
    <t>A/ Vlastní  příjmy</t>
  </si>
  <si>
    <t>1-3xxx</t>
  </si>
  <si>
    <t>1. Daňové příjmy</t>
  </si>
  <si>
    <t>1xxx</t>
  </si>
  <si>
    <t>2. Nedaňové příjmy</t>
  </si>
  <si>
    <t>2xxx</t>
  </si>
  <si>
    <t>3. Kapitáové příjmy</t>
  </si>
  <si>
    <t>3xxx</t>
  </si>
  <si>
    <t>B/ Dotace a příspěvky</t>
  </si>
  <si>
    <t>4xxx</t>
  </si>
  <si>
    <r>
      <t>1. N</t>
    </r>
    <r>
      <rPr>
        <b/>
        <sz val="11"/>
        <rFont val="Times New Roman"/>
        <family val="1"/>
        <charset val="238"/>
      </rPr>
      <t xml:space="preserve">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</si>
  <si>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</si>
  <si>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</si>
  <si>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</si>
  <si>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</si>
  <si>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</si>
  <si>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</si>
  <si>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</si>
  <si>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 Dotace od obcí</t>
  </si>
  <si>
    <r>
      <t>2. I</t>
    </r>
    <r>
      <rPr>
        <b/>
        <sz val="11"/>
        <rFont val="Times New Roman"/>
        <family val="1"/>
        <charset val="238"/>
      </rPr>
      <t xml:space="preserve">nvestiční </t>
    </r>
    <r>
      <rPr>
        <sz val="11"/>
        <rFont val="Times New Roman"/>
        <family val="1"/>
        <charset val="238"/>
      </rPr>
      <t>dot.</t>
    </r>
  </si>
  <si>
    <t>42xx</t>
  </si>
  <si>
    <t xml:space="preserve">    Resort. účelové dotace (ze SR, st.f.)</t>
  </si>
  <si>
    <t>421x</t>
  </si>
  <si>
    <t xml:space="preserve">    Dotace od regionální rady</t>
  </si>
  <si>
    <t xml:space="preserve">    Dotace ze zahraničí</t>
  </si>
  <si>
    <t>423x</t>
  </si>
  <si>
    <t xml:space="preserve">    Dotace od obcí</t>
  </si>
  <si>
    <t>P ř í j m y   celkem</t>
  </si>
  <si>
    <t>1-4xxx</t>
  </si>
  <si>
    <t>C/ F i n a n c o v á n í</t>
  </si>
  <si>
    <t>8xxx</t>
  </si>
  <si>
    <t>1. Zapojení fondů z r. 2016</t>
  </si>
  <si>
    <t>8115</t>
  </si>
  <si>
    <t>2. Zapojení  zákl.běžného účtu z r. 2016</t>
  </si>
  <si>
    <t>3. Uhrazené splátky dlouhod.půjč.</t>
  </si>
  <si>
    <t xml:space="preserve">Z d r o j e  L K   c e l k e m </t>
  </si>
  <si>
    <t>Výdajová část rozpočtu LK 2017</t>
  </si>
  <si>
    <t xml:space="preserve">     ukazatel</t>
  </si>
  <si>
    <t>pol.</t>
  </si>
  <si>
    <t>Kap.910 - Zastupitelstvo</t>
  </si>
  <si>
    <t>5xxx</t>
  </si>
  <si>
    <t>Kap.911 - Krajský úřad</t>
  </si>
  <si>
    <t>Kap.912 - Účelové příspěvky PO</t>
  </si>
  <si>
    <t>5-6xxx</t>
  </si>
  <si>
    <t>Kap.913 - Příspěvkové organizace</t>
  </si>
  <si>
    <t>Kap.914 - Působnosti</t>
  </si>
  <si>
    <t>Kap.916 - Úč.neinv.dotace ve školství</t>
  </si>
  <si>
    <t>Kap.917 - Transfery</t>
  </si>
  <si>
    <t>Kap.919 - Pokladní správa</t>
  </si>
  <si>
    <t>Kap.920 - Kapitálové výdaje</t>
  </si>
  <si>
    <t>Kap.921 - Úč.invest.dotace ve školství</t>
  </si>
  <si>
    <t>6xxx</t>
  </si>
  <si>
    <t>Kap.923 - Spolufinancování EU</t>
  </si>
  <si>
    <t>Kap.924 - Úvěry</t>
  </si>
  <si>
    <t>Kap.925 - Sociální fond</t>
  </si>
  <si>
    <t>Kap.926 - Dotační fond</t>
  </si>
  <si>
    <t>Kap.931 - Krizový fond</t>
  </si>
  <si>
    <t>Kap.932 - Fond ochrany vod</t>
  </si>
  <si>
    <t xml:space="preserve">Kap.934 - Lesnický fond </t>
  </si>
  <si>
    <t xml:space="preserve">V ý d a je   c e l k e m </t>
  </si>
  <si>
    <t>ZR-RO č.257/17</t>
  </si>
  <si>
    <t>ZR-RO č. 257/17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</si>
</sst>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"/>
  </numFmts>
  <fonts count="3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 CE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sz val="8"/>
      <name val="Arial"/>
      <family val="2"/>
    </font>
    <font>
      <sz val="8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00B05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8"/>
      <color rgb="FFFF0000"/>
      <name val="Arial"/>
      <family val="2"/>
      <charset val="238"/>
    </font>
    <font>
      <b/>
      <sz val="8"/>
      <color rgb="FF00B0F0"/>
      <name val="Arial"/>
      <family val="2"/>
      <charset val="238"/>
    </font>
    <font>
      <b/>
      <sz val="8"/>
      <color rgb="FFFF0000"/>
      <name val="Arial"/>
      <family val="2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8"/>
      <color theme="0"/>
      <name val="Arial"/>
      <family val="2"/>
      <charset val="238"/>
    </font>
    <font>
      <b/>
      <sz val="8"/>
      <color rgb="FF0033CC"/>
      <name val="Arial"/>
      <family val="2"/>
      <charset val="238"/>
    </font>
    <font>
      <b/>
      <sz val="8"/>
      <color rgb="FFFFFFFF"/>
      <name val="Arial"/>
      <family val="2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indexed="2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43" fontId="16" fillId="0" borderId="0" applyFont="0" applyFill="0" applyBorder="0" applyAlignment="0" applyProtection="0"/>
  </cellStyleXfs>
  <cellXfs count="239">
    <xf numFmtId="0" fontId="0" fillId="0" borderId="0" xfId="0"/>
    <xf numFmtId="0" fontId="2" fillId="0" borderId="1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3" fillId="0" borderId="6" xfId="2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left" vertical="center" wrapText="1"/>
    </xf>
    <xf numFmtId="4" fontId="2" fillId="0" borderId="9" xfId="1" applyNumberFormat="1" applyFont="1" applyFill="1" applyBorder="1" applyAlignment="1">
      <alignment vertical="center" wrapText="1"/>
    </xf>
    <xf numFmtId="0" fontId="3" fillId="0" borderId="1" xfId="4" applyFont="1" applyFill="1" applyBorder="1" applyAlignment="1">
      <alignment horizontal="center" vertical="center" wrapText="1"/>
    </xf>
    <xf numFmtId="4" fontId="3" fillId="0" borderId="11" xfId="2" applyNumberFormat="1" applyFont="1" applyFill="1" applyBorder="1" applyAlignment="1">
      <alignment vertical="center" wrapText="1"/>
    </xf>
    <xf numFmtId="0" fontId="4" fillId="0" borderId="13" xfId="4" applyFont="1" applyFill="1" applyBorder="1" applyAlignment="1">
      <alignment horizontal="center" vertical="center" wrapText="1"/>
    </xf>
    <xf numFmtId="0" fontId="3" fillId="0" borderId="21" xfId="4" applyFont="1" applyFill="1" applyBorder="1" applyAlignment="1">
      <alignment horizontal="center" vertical="center" wrapText="1"/>
    </xf>
    <xf numFmtId="49" fontId="3" fillId="0" borderId="23" xfId="4" applyNumberFormat="1" applyFont="1" applyFill="1" applyBorder="1" applyAlignment="1">
      <alignment horizontal="center" vertical="center" wrapText="1"/>
    </xf>
    <xf numFmtId="0" fontId="3" fillId="0" borderId="24" xfId="4" applyFont="1" applyFill="1" applyBorder="1" applyAlignment="1">
      <alignment horizontal="center" vertical="center" wrapText="1"/>
    </xf>
    <xf numFmtId="0" fontId="3" fillId="0" borderId="22" xfId="4" applyFont="1" applyFill="1" applyBorder="1" applyAlignment="1">
      <alignment horizontal="center" vertical="center" wrapText="1"/>
    </xf>
    <xf numFmtId="49" fontId="3" fillId="0" borderId="25" xfId="4" applyNumberFormat="1" applyFont="1" applyFill="1" applyBorder="1" applyAlignment="1">
      <alignment horizontal="center" vertical="center" wrapText="1"/>
    </xf>
    <xf numFmtId="0" fontId="3" fillId="0" borderId="16" xfId="5" applyFont="1" applyFill="1" applyBorder="1" applyAlignment="1">
      <alignment vertical="center" wrapText="1"/>
    </xf>
    <xf numFmtId="4" fontId="3" fillId="0" borderId="16" xfId="5" applyNumberFormat="1" applyFont="1" applyFill="1" applyBorder="1" applyAlignment="1">
      <alignment vertical="center" wrapText="1"/>
    </xf>
    <xf numFmtId="0" fontId="4" fillId="0" borderId="26" xfId="4" applyFont="1" applyFill="1" applyBorder="1" applyAlignment="1">
      <alignment horizontal="center" vertical="center" wrapText="1"/>
    </xf>
    <xf numFmtId="49" fontId="4" fillId="0" borderId="27" xfId="4" applyNumberFormat="1" applyFont="1" applyFill="1" applyBorder="1" applyAlignment="1">
      <alignment horizontal="center" vertical="center" wrapText="1"/>
    </xf>
    <xf numFmtId="49" fontId="4" fillId="0" borderId="28" xfId="4" applyNumberFormat="1" applyFont="1" applyFill="1" applyBorder="1" applyAlignment="1">
      <alignment horizontal="center" vertical="center" wrapText="1"/>
    </xf>
    <xf numFmtId="0" fontId="4" fillId="0" borderId="29" xfId="4" applyFont="1" applyFill="1" applyBorder="1" applyAlignment="1">
      <alignment horizontal="center" vertical="center" wrapText="1"/>
    </xf>
    <xf numFmtId="0" fontId="4" fillId="0" borderId="27" xfId="4" applyFont="1" applyFill="1" applyBorder="1" applyAlignment="1">
      <alignment horizontal="center" vertical="center" wrapText="1"/>
    </xf>
    <xf numFmtId="0" fontId="4" fillId="0" borderId="29" xfId="5" applyFont="1" applyFill="1" applyBorder="1" applyAlignment="1">
      <alignment vertical="center" wrapText="1"/>
    </xf>
    <xf numFmtId="4" fontId="4" fillId="0" borderId="29" xfId="5" applyNumberFormat="1" applyFont="1" applyFill="1" applyBorder="1" applyAlignment="1">
      <alignment vertical="center" wrapText="1"/>
    </xf>
    <xf numFmtId="4" fontId="4" fillId="0" borderId="29" xfId="2" applyNumberFormat="1" applyFont="1" applyFill="1" applyBorder="1" applyAlignment="1" applyProtection="1">
      <alignment vertical="center" wrapText="1"/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6" applyFont="1" applyAlignment="1">
      <alignment vertical="center"/>
    </xf>
    <xf numFmtId="0" fontId="8" fillId="0" borderId="0" xfId="6" applyFont="1" applyAlignment="1">
      <alignment horizontal="left" vertical="center"/>
    </xf>
    <xf numFmtId="4" fontId="8" fillId="0" borderId="0" xfId="6" applyNumberFormat="1" applyFont="1" applyAlignment="1">
      <alignment horizontal="right" vertical="center"/>
    </xf>
    <xf numFmtId="4" fontId="6" fillId="0" borderId="0" xfId="0" applyNumberFormat="1" applyFont="1" applyAlignment="1">
      <alignment vertical="center"/>
    </xf>
    <xf numFmtId="0" fontId="9" fillId="0" borderId="0" xfId="7" applyAlignment="1">
      <alignment wrapText="1"/>
    </xf>
    <xf numFmtId="0" fontId="1" fillId="0" borderId="0" xfId="2" applyAlignment="1">
      <alignment wrapText="1"/>
    </xf>
    <xf numFmtId="0" fontId="1" fillId="0" borderId="0" xfId="1" applyAlignment="1">
      <alignment wrapText="1"/>
    </xf>
    <xf numFmtId="4" fontId="1" fillId="0" borderId="0" xfId="1" applyNumberFormat="1" applyAlignment="1">
      <alignment wrapText="1"/>
    </xf>
    <xf numFmtId="0" fontId="3" fillId="0" borderId="0" xfId="1" applyFont="1" applyAlignment="1">
      <alignment horizontal="center" wrapText="1"/>
    </xf>
    <xf numFmtId="0" fontId="1" fillId="0" borderId="0" xfId="2" applyBorder="1" applyAlignment="1">
      <alignment wrapText="1"/>
    </xf>
    <xf numFmtId="4" fontId="12" fillId="0" borderId="0" xfId="8" applyNumberFormat="1" applyFont="1" applyFill="1" applyBorder="1" applyAlignment="1">
      <alignment wrapText="1"/>
    </xf>
    <xf numFmtId="0" fontId="1" fillId="0" borderId="0" xfId="2" applyFill="1" applyAlignment="1">
      <alignment wrapText="1"/>
    </xf>
    <xf numFmtId="4" fontId="1" fillId="0" borderId="0" xfId="2" applyNumberFormat="1" applyAlignment="1">
      <alignment wrapText="1"/>
    </xf>
    <xf numFmtId="0" fontId="13" fillId="0" borderId="13" xfId="4" applyFont="1" applyFill="1" applyBorder="1" applyAlignment="1">
      <alignment horizontal="center" vertical="center" wrapText="1"/>
    </xf>
    <xf numFmtId="4" fontId="14" fillId="0" borderId="0" xfId="2" applyNumberFormat="1" applyFont="1" applyAlignment="1">
      <alignment wrapText="1"/>
    </xf>
    <xf numFmtId="0" fontId="14" fillId="0" borderId="0" xfId="2" applyFont="1" applyAlignment="1">
      <alignment wrapText="1"/>
    </xf>
    <xf numFmtId="4" fontId="1" fillId="0" borderId="0" xfId="2" applyNumberFormat="1" applyFill="1" applyAlignment="1">
      <alignment wrapText="1"/>
    </xf>
    <xf numFmtId="4" fontId="4" fillId="0" borderId="33" xfId="5" applyNumberFormat="1" applyFont="1" applyFill="1" applyBorder="1" applyAlignment="1">
      <alignment vertical="center" wrapText="1"/>
    </xf>
    <xf numFmtId="49" fontId="13" fillId="0" borderId="14" xfId="4" applyNumberFormat="1" applyFont="1" applyBorder="1" applyAlignment="1">
      <alignment horizontal="center" vertical="center" wrapText="1"/>
    </xf>
    <xf numFmtId="49" fontId="13" fillId="0" borderId="15" xfId="4" applyNumberFormat="1" applyFont="1" applyBorder="1" applyAlignment="1">
      <alignment horizontal="center" vertical="center" wrapText="1"/>
    </xf>
    <xf numFmtId="0" fontId="13" fillId="0" borderId="16" xfId="4" applyFont="1" applyFill="1" applyBorder="1" applyAlignment="1">
      <alignment horizontal="center" vertical="center" wrapText="1"/>
    </xf>
    <xf numFmtId="0" fontId="13" fillId="0" borderId="14" xfId="4" applyFont="1" applyFill="1" applyBorder="1" applyAlignment="1">
      <alignment horizontal="center" vertical="center" wrapText="1"/>
    </xf>
    <xf numFmtId="0" fontId="13" fillId="0" borderId="16" xfId="4" applyFont="1" applyFill="1" applyBorder="1" applyAlignment="1">
      <alignment vertical="center" wrapText="1"/>
    </xf>
    <xf numFmtId="4" fontId="13" fillId="0" borderId="16" xfId="2" applyNumberFormat="1" applyFont="1" applyFill="1" applyBorder="1" applyAlignment="1">
      <alignment vertical="center" wrapText="1"/>
    </xf>
    <xf numFmtId="4" fontId="13" fillId="0" borderId="16" xfId="2" applyNumberFormat="1" applyFont="1" applyFill="1" applyBorder="1" applyAlignment="1" applyProtection="1">
      <alignment vertical="center" wrapText="1"/>
      <protection locked="0"/>
    </xf>
    <xf numFmtId="4" fontId="13" fillId="0" borderId="17" xfId="2" applyNumberFormat="1" applyFont="1" applyFill="1" applyBorder="1" applyAlignment="1">
      <alignment vertical="center" wrapText="1"/>
    </xf>
    <xf numFmtId="4" fontId="15" fillId="0" borderId="0" xfId="2" applyNumberFormat="1" applyFont="1" applyAlignment="1">
      <alignment wrapText="1"/>
    </xf>
    <xf numFmtId="0" fontId="1" fillId="0" borderId="0" xfId="2" applyAlignment="1">
      <alignment wrapText="1"/>
    </xf>
    <xf numFmtId="4" fontId="1" fillId="0" borderId="0" xfId="2" applyNumberFormat="1" applyFont="1" applyAlignment="1">
      <alignment wrapText="1"/>
    </xf>
    <xf numFmtId="0" fontId="1" fillId="0" borderId="0" xfId="2" applyFont="1" applyAlignment="1">
      <alignment wrapText="1"/>
    </xf>
    <xf numFmtId="0" fontId="1" fillId="0" borderId="0" xfId="2" applyAlignment="1">
      <alignment wrapText="1"/>
    </xf>
    <xf numFmtId="0" fontId="1" fillId="0" borderId="0" xfId="2" applyAlignment="1">
      <alignment wrapText="1"/>
    </xf>
    <xf numFmtId="0" fontId="4" fillId="0" borderId="31" xfId="4" applyFont="1" applyFill="1" applyBorder="1" applyAlignment="1">
      <alignment horizontal="center" vertical="center" wrapText="1"/>
    </xf>
    <xf numFmtId="0" fontId="3" fillId="0" borderId="36" xfId="4" applyFont="1" applyFill="1" applyBorder="1" applyAlignment="1">
      <alignment horizontal="center" vertical="center" wrapText="1"/>
    </xf>
    <xf numFmtId="49" fontId="3" fillId="0" borderId="37" xfId="4" applyNumberFormat="1" applyFont="1" applyFill="1" applyBorder="1" applyAlignment="1">
      <alignment horizontal="center" vertical="center" wrapText="1"/>
    </xf>
    <xf numFmtId="49" fontId="3" fillId="0" borderId="38" xfId="4" applyNumberFormat="1" applyFont="1" applyFill="1" applyBorder="1" applyAlignment="1">
      <alignment horizontal="center" vertical="center" wrapText="1"/>
    </xf>
    <xf numFmtId="0" fontId="3" fillId="0" borderId="11" xfId="4" applyFont="1" applyFill="1" applyBorder="1" applyAlignment="1">
      <alignment horizontal="center" vertical="center" wrapText="1"/>
    </xf>
    <xf numFmtId="0" fontId="3" fillId="0" borderId="39" xfId="4" applyFont="1" applyFill="1" applyBorder="1" applyAlignment="1">
      <alignment horizontal="center" vertical="center" wrapText="1"/>
    </xf>
    <xf numFmtId="0" fontId="3" fillId="0" borderId="11" xfId="5" applyFont="1" applyFill="1" applyBorder="1" applyAlignment="1">
      <alignment vertical="center" wrapText="1"/>
    </xf>
    <xf numFmtId="4" fontId="3" fillId="0" borderId="11" xfId="5" applyNumberFormat="1" applyFont="1" applyFill="1" applyBorder="1" applyAlignment="1">
      <alignment vertical="center" wrapText="1"/>
    </xf>
    <xf numFmtId="4" fontId="3" fillId="0" borderId="12" xfId="5" applyNumberFormat="1" applyFont="1" applyFill="1" applyBorder="1" applyAlignment="1">
      <alignment vertical="center" wrapText="1"/>
    </xf>
    <xf numFmtId="4" fontId="1" fillId="0" borderId="0" xfId="2" applyNumberFormat="1" applyFont="1" applyAlignment="1"/>
    <xf numFmtId="0" fontId="1" fillId="0" borderId="0" xfId="2" applyAlignment="1">
      <alignment wrapText="1"/>
    </xf>
    <xf numFmtId="49" fontId="4" fillId="0" borderId="29" xfId="4" applyNumberFormat="1" applyFont="1" applyFill="1" applyBorder="1" applyAlignment="1">
      <alignment horizontal="center" vertical="center" wrapText="1"/>
    </xf>
    <xf numFmtId="0" fontId="3" fillId="0" borderId="36" xfId="0" applyFont="1" applyBorder="1" applyAlignment="1">
      <alignment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righ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2" fontId="3" fillId="0" borderId="11" xfId="9" applyNumberFormat="1" applyFont="1" applyBorder="1" applyAlignment="1">
      <alignment horizontal="right" vertical="center" wrapText="1"/>
    </xf>
    <xf numFmtId="2" fontId="3" fillId="0" borderId="11" xfId="9" applyNumberFormat="1" applyFont="1" applyFill="1" applyBorder="1" applyAlignment="1">
      <alignment horizontal="right" vertical="center" wrapText="1"/>
    </xf>
    <xf numFmtId="2" fontId="3" fillId="0" borderId="12" xfId="9" applyNumberFormat="1" applyFont="1" applyBorder="1" applyAlignment="1">
      <alignment horizontal="right" vertical="center" wrapText="1"/>
    </xf>
    <xf numFmtId="0" fontId="4" fillId="0" borderId="26" xfId="0" applyFont="1" applyBorder="1" applyAlignment="1">
      <alignment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/>
    </xf>
    <xf numFmtId="0" fontId="4" fillId="0" borderId="29" xfId="0" applyFont="1" applyBorder="1" applyAlignment="1">
      <alignment vertical="center" wrapText="1"/>
    </xf>
    <xf numFmtId="2" fontId="4" fillId="0" borderId="29" xfId="9" applyNumberFormat="1" applyFont="1" applyBorder="1" applyAlignment="1">
      <alignment horizontal="right" vertical="center" wrapText="1"/>
    </xf>
    <xf numFmtId="2" fontId="4" fillId="0" borderId="33" xfId="9" applyNumberFormat="1" applyFont="1" applyBorder="1" applyAlignment="1">
      <alignment horizontal="right" vertical="center" wrapText="1"/>
    </xf>
    <xf numFmtId="49" fontId="3" fillId="0" borderId="39" xfId="4" applyNumberFormat="1" applyFont="1" applyFill="1" applyBorder="1" applyAlignment="1">
      <alignment horizontal="center" vertical="center" wrapText="1"/>
    </xf>
    <xf numFmtId="0" fontId="3" fillId="0" borderId="11" xfId="4" applyFont="1" applyFill="1" applyBorder="1" applyAlignment="1">
      <alignment vertical="center" wrapText="1"/>
    </xf>
    <xf numFmtId="4" fontId="3" fillId="0" borderId="12" xfId="2" applyNumberFormat="1" applyFont="1" applyFill="1" applyBorder="1" applyAlignment="1">
      <alignment vertical="center" wrapText="1"/>
    </xf>
    <xf numFmtId="0" fontId="4" fillId="0" borderId="29" xfId="4" applyFont="1" applyFill="1" applyBorder="1" applyAlignment="1">
      <alignment vertical="center" wrapText="1"/>
    </xf>
    <xf numFmtId="4" fontId="4" fillId="0" borderId="29" xfId="2" applyNumberFormat="1" applyFont="1" applyFill="1" applyBorder="1" applyAlignment="1">
      <alignment vertical="center" wrapText="1"/>
    </xf>
    <xf numFmtId="4" fontId="4" fillId="0" borderId="33" xfId="2" applyNumberFormat="1" applyFont="1" applyFill="1" applyBorder="1" applyAlignment="1">
      <alignment vertical="center" wrapText="1"/>
    </xf>
    <xf numFmtId="49" fontId="3" fillId="0" borderId="9" xfId="4" applyNumberFormat="1" applyFont="1" applyFill="1" applyBorder="1" applyAlignment="1">
      <alignment horizontal="center" vertical="center" wrapText="1"/>
    </xf>
    <xf numFmtId="49" fontId="3" fillId="0" borderId="8" xfId="4" applyNumberFormat="1" applyFont="1" applyFill="1" applyBorder="1" applyAlignment="1">
      <alignment horizontal="center" vertical="center" wrapText="1"/>
    </xf>
    <xf numFmtId="0" fontId="3" fillId="0" borderId="4" xfId="4" applyFont="1" applyFill="1" applyBorder="1" applyAlignment="1">
      <alignment horizontal="center" vertical="center" wrapText="1"/>
    </xf>
    <xf numFmtId="0" fontId="3" fillId="0" borderId="9" xfId="4" applyFont="1" applyFill="1" applyBorder="1" applyAlignment="1">
      <alignment horizontal="center" vertical="center" wrapText="1"/>
    </xf>
    <xf numFmtId="0" fontId="13" fillId="0" borderId="36" xfId="4" applyFont="1" applyFill="1" applyBorder="1" applyAlignment="1">
      <alignment horizontal="center" vertical="center" wrapText="1"/>
    </xf>
    <xf numFmtId="49" fontId="13" fillId="0" borderId="11" xfId="4" applyNumberFormat="1" applyFont="1" applyFill="1" applyBorder="1" applyAlignment="1">
      <alignment horizontal="center" vertical="center" wrapText="1"/>
    </xf>
    <xf numFmtId="0" fontId="13" fillId="0" borderId="11" xfId="4" applyFont="1" applyFill="1" applyBorder="1" applyAlignment="1">
      <alignment horizontal="center" vertical="center" wrapText="1"/>
    </xf>
    <xf numFmtId="4" fontId="13" fillId="0" borderId="11" xfId="5" applyNumberFormat="1" applyFont="1" applyFill="1" applyBorder="1" applyAlignment="1">
      <alignment vertical="center" wrapText="1"/>
    </xf>
    <xf numFmtId="4" fontId="13" fillId="0" borderId="11" xfId="2" applyNumberFormat="1" applyFont="1" applyFill="1" applyBorder="1" applyAlignment="1" applyProtection="1">
      <alignment vertical="center" wrapText="1"/>
      <protection locked="0"/>
    </xf>
    <xf numFmtId="4" fontId="13" fillId="0" borderId="12" xfId="5" applyNumberFormat="1" applyFont="1" applyFill="1" applyBorder="1" applyAlignment="1">
      <alignment vertical="center" wrapText="1"/>
    </xf>
    <xf numFmtId="0" fontId="13" fillId="0" borderId="26" xfId="4" applyFont="1" applyFill="1" applyBorder="1" applyAlignment="1">
      <alignment horizontal="center" vertical="center" wrapText="1"/>
    </xf>
    <xf numFmtId="49" fontId="13" fillId="0" borderId="29" xfId="4" applyNumberFormat="1" applyFont="1" applyFill="1" applyBorder="1" applyAlignment="1">
      <alignment horizontal="center" vertical="center" wrapText="1"/>
    </xf>
    <xf numFmtId="0" fontId="13" fillId="0" borderId="29" xfId="4" applyFont="1" applyFill="1" applyBorder="1" applyAlignment="1">
      <alignment horizontal="center" vertical="center" wrapText="1"/>
    </xf>
    <xf numFmtId="0" fontId="13" fillId="0" borderId="29" xfId="5" applyFont="1" applyFill="1" applyBorder="1" applyAlignment="1">
      <alignment vertical="center" wrapText="1"/>
    </xf>
    <xf numFmtId="4" fontId="13" fillId="0" borderId="29" xfId="5" applyNumberFormat="1" applyFont="1" applyFill="1" applyBorder="1" applyAlignment="1">
      <alignment vertical="center" wrapText="1"/>
    </xf>
    <xf numFmtId="4" fontId="13" fillId="0" borderId="29" xfId="2" applyNumberFormat="1" applyFont="1" applyFill="1" applyBorder="1" applyAlignment="1" applyProtection="1">
      <alignment vertical="center" wrapText="1"/>
      <protection locked="0"/>
    </xf>
    <xf numFmtId="4" fontId="13" fillId="0" borderId="33" xfId="5" applyNumberFormat="1" applyFont="1" applyFill="1" applyBorder="1" applyAlignment="1">
      <alignment vertical="center" wrapText="1"/>
    </xf>
    <xf numFmtId="49" fontId="18" fillId="0" borderId="29" xfId="4" applyNumberFormat="1" applyFont="1" applyFill="1" applyBorder="1" applyAlignment="1">
      <alignment horizontal="center" vertical="center" wrapText="1"/>
    </xf>
    <xf numFmtId="0" fontId="17" fillId="0" borderId="11" xfId="5" applyFont="1" applyFill="1" applyBorder="1" applyAlignment="1">
      <alignment vertical="center" wrapText="1"/>
    </xf>
    <xf numFmtId="49" fontId="17" fillId="0" borderId="9" xfId="4" applyNumberFormat="1" applyFont="1" applyBorder="1" applyAlignment="1">
      <alignment horizontal="center" vertical="center" wrapText="1"/>
    </xf>
    <xf numFmtId="49" fontId="17" fillId="0" borderId="8" xfId="4" applyNumberFormat="1" applyFont="1" applyBorder="1" applyAlignment="1">
      <alignment horizontal="center" vertical="center" wrapText="1"/>
    </xf>
    <xf numFmtId="0" fontId="17" fillId="0" borderId="4" xfId="4" applyFont="1" applyBorder="1" applyAlignment="1">
      <alignment horizontal="center" vertical="center" wrapText="1"/>
    </xf>
    <xf numFmtId="0" fontId="17" fillId="0" borderId="9" xfId="4" applyFont="1" applyBorder="1" applyAlignment="1">
      <alignment horizontal="center" vertical="center" wrapText="1"/>
    </xf>
    <xf numFmtId="0" fontId="17" fillId="0" borderId="11" xfId="4" applyFont="1" applyBorder="1" applyAlignment="1">
      <alignment vertical="center" wrapText="1"/>
    </xf>
    <xf numFmtId="4" fontId="17" fillId="0" borderId="11" xfId="2" applyNumberFormat="1" applyFont="1" applyFill="1" applyBorder="1" applyAlignment="1">
      <alignment vertical="center" wrapText="1"/>
    </xf>
    <xf numFmtId="4" fontId="17" fillId="0" borderId="12" xfId="3" applyNumberFormat="1" applyFont="1" applyFill="1" applyBorder="1" applyAlignment="1">
      <alignment horizontal="right" vertical="center" wrapText="1"/>
    </xf>
    <xf numFmtId="0" fontId="13" fillId="0" borderId="16" xfId="4" applyFont="1" applyBorder="1" applyAlignment="1">
      <alignment horizontal="center" vertical="center" wrapText="1"/>
    </xf>
    <xf numFmtId="0" fontId="13" fillId="0" borderId="14" xfId="4" applyFont="1" applyBorder="1" applyAlignment="1">
      <alignment horizontal="center" vertical="center" wrapText="1"/>
    </xf>
    <xf numFmtId="0" fontId="13" fillId="0" borderId="16" xfId="4" applyFont="1" applyBorder="1" applyAlignment="1">
      <alignment vertical="center" wrapText="1"/>
    </xf>
    <xf numFmtId="49" fontId="13" fillId="0" borderId="34" xfId="4" applyNumberFormat="1" applyFont="1" applyBorder="1" applyAlignment="1">
      <alignment horizontal="center" vertical="center" wrapText="1"/>
    </xf>
    <xf numFmtId="49" fontId="13" fillId="0" borderId="35" xfId="4" applyNumberFormat="1" applyFont="1" applyBorder="1" applyAlignment="1">
      <alignment horizontal="center" vertical="center" wrapText="1"/>
    </xf>
    <xf numFmtId="0" fontId="13" fillId="0" borderId="32" xfId="4" applyFont="1" applyBorder="1" applyAlignment="1">
      <alignment horizontal="center" vertical="center" wrapText="1"/>
    </xf>
    <xf numFmtId="0" fontId="13" fillId="0" borderId="34" xfId="4" applyFont="1" applyBorder="1" applyAlignment="1">
      <alignment horizontal="center" vertical="center" wrapText="1"/>
    </xf>
    <xf numFmtId="0" fontId="13" fillId="0" borderId="32" xfId="4" applyFont="1" applyBorder="1" applyAlignment="1">
      <alignment vertical="center" wrapText="1"/>
    </xf>
    <xf numFmtId="4" fontId="13" fillId="0" borderId="32" xfId="2" applyNumberFormat="1" applyFont="1" applyFill="1" applyBorder="1" applyAlignment="1">
      <alignment vertical="center" wrapText="1"/>
    </xf>
    <xf numFmtId="4" fontId="13" fillId="0" borderId="32" xfId="2" applyNumberFormat="1" applyFont="1" applyFill="1" applyBorder="1" applyAlignment="1" applyProtection="1">
      <alignment vertical="center" wrapText="1"/>
      <protection locked="0"/>
    </xf>
    <xf numFmtId="4" fontId="13" fillId="0" borderId="10" xfId="2" applyNumberFormat="1" applyFont="1" applyFill="1" applyBorder="1" applyAlignment="1">
      <alignment vertical="center" wrapText="1"/>
    </xf>
    <xf numFmtId="4" fontId="19" fillId="0" borderId="6" xfId="1" applyNumberFormat="1" applyFont="1" applyFill="1" applyBorder="1" applyAlignment="1">
      <alignment vertical="center" wrapText="1"/>
    </xf>
    <xf numFmtId="4" fontId="17" fillId="0" borderId="10" xfId="3" applyNumberFormat="1" applyFont="1" applyFill="1" applyBorder="1" applyAlignment="1">
      <alignment horizontal="right" vertical="center" wrapText="1"/>
    </xf>
    <xf numFmtId="0" fontId="20" fillId="0" borderId="30" xfId="2" applyFont="1" applyFill="1" applyBorder="1" applyAlignment="1">
      <alignment horizontal="center" vertical="center"/>
    </xf>
    <xf numFmtId="0" fontId="21" fillId="0" borderId="2" xfId="2" applyFont="1" applyFill="1" applyBorder="1" applyAlignment="1">
      <alignment horizontal="center" vertical="center"/>
    </xf>
    <xf numFmtId="0" fontId="20" fillId="0" borderId="2" xfId="2" applyFont="1" applyFill="1" applyBorder="1" applyAlignment="1">
      <alignment horizontal="center" vertical="center"/>
    </xf>
    <xf numFmtId="0" fontId="22" fillId="2" borderId="6" xfId="2" applyFont="1" applyFill="1" applyBorder="1" applyAlignment="1">
      <alignment horizontal="center" vertical="center"/>
    </xf>
    <xf numFmtId="4" fontId="3" fillId="3" borderId="41" xfId="2" applyNumberFormat="1" applyFont="1" applyFill="1" applyBorder="1" applyAlignment="1">
      <alignment horizontal="center" vertical="center" wrapText="1"/>
    </xf>
    <xf numFmtId="4" fontId="3" fillId="0" borderId="6" xfId="2" applyNumberFormat="1" applyFont="1" applyFill="1" applyBorder="1" applyAlignment="1">
      <alignment horizontal="center" vertical="center" wrapText="1"/>
    </xf>
    <xf numFmtId="4" fontId="3" fillId="0" borderId="42" xfId="2" applyNumberFormat="1" applyFont="1" applyFill="1" applyBorder="1" applyAlignment="1">
      <alignment horizontal="center" vertical="center" wrapText="1"/>
    </xf>
    <xf numFmtId="0" fontId="3" fillId="4" borderId="18" xfId="4" applyFont="1" applyFill="1" applyBorder="1" applyAlignment="1">
      <alignment horizontal="center" vertical="center"/>
    </xf>
    <xf numFmtId="0" fontId="21" fillId="4" borderId="40" xfId="2" applyFont="1" applyFill="1" applyBorder="1" applyAlignment="1">
      <alignment horizontal="center" vertical="center"/>
    </xf>
    <xf numFmtId="0" fontId="20" fillId="4" borderId="40" xfId="2" applyFont="1" applyFill="1" applyBorder="1" applyAlignment="1">
      <alignment horizontal="center" vertical="center"/>
    </xf>
    <xf numFmtId="0" fontId="2" fillId="4" borderId="40" xfId="3" applyFont="1" applyFill="1" applyBorder="1" applyAlignment="1">
      <alignment horizontal="left" vertical="center"/>
    </xf>
    <xf numFmtId="4" fontId="3" fillId="3" borderId="20" xfId="2" applyNumberFormat="1" applyFont="1" applyFill="1" applyBorder="1" applyAlignment="1">
      <alignment horizontal="right" vertical="center"/>
    </xf>
    <xf numFmtId="4" fontId="3" fillId="4" borderId="20" xfId="2" applyNumberFormat="1" applyFont="1" applyFill="1" applyBorder="1" applyAlignment="1">
      <alignment horizontal="right" vertical="center"/>
    </xf>
    <xf numFmtId="4" fontId="3" fillId="4" borderId="20" xfId="2" applyNumberFormat="1" applyFont="1" applyFill="1" applyBorder="1" applyAlignment="1" applyProtection="1">
      <alignment horizontal="right" vertical="center"/>
    </xf>
    <xf numFmtId="4" fontId="3" fillId="4" borderId="43" xfId="3" applyNumberFormat="1" applyFont="1" applyFill="1" applyBorder="1" applyAlignment="1">
      <alignment horizontal="right" vertical="center"/>
    </xf>
    <xf numFmtId="0" fontId="23" fillId="0" borderId="36" xfId="4" applyFont="1" applyFill="1" applyBorder="1" applyAlignment="1">
      <alignment horizontal="center" vertical="center"/>
    </xf>
    <xf numFmtId="0" fontId="23" fillId="0" borderId="11" xfId="4" applyFont="1" applyBorder="1" applyAlignment="1">
      <alignment horizontal="center" vertical="center"/>
    </xf>
    <xf numFmtId="0" fontId="23" fillId="0" borderId="44" xfId="4" applyFont="1" applyBorder="1" applyAlignment="1">
      <alignment horizontal="center" vertical="center"/>
    </xf>
    <xf numFmtId="0" fontId="23" fillId="0" borderId="45" xfId="4" applyFont="1" applyBorder="1" applyAlignment="1">
      <alignment vertical="center"/>
    </xf>
    <xf numFmtId="4" fontId="23" fillId="3" borderId="11" xfId="4" applyNumberFormat="1" applyFont="1" applyFill="1" applyBorder="1" applyAlignment="1">
      <alignment vertical="center"/>
    </xf>
    <xf numFmtId="4" fontId="23" fillId="0" borderId="11" xfId="4" applyNumberFormat="1" applyFont="1" applyFill="1" applyBorder="1" applyAlignment="1">
      <alignment vertical="center"/>
    </xf>
    <xf numFmtId="4" fontId="23" fillId="0" borderId="12" xfId="4" applyNumberFormat="1" applyFont="1" applyFill="1" applyBorder="1" applyAlignment="1">
      <alignment vertical="center"/>
    </xf>
    <xf numFmtId="0" fontId="3" fillId="0" borderId="13" xfId="8" applyFont="1" applyFill="1" applyBorder="1" applyAlignment="1">
      <alignment horizontal="center" vertical="center"/>
    </xf>
    <xf numFmtId="49" fontId="3" fillId="0" borderId="46" xfId="8" applyNumberFormat="1" applyFont="1" applyFill="1" applyBorder="1" applyAlignment="1">
      <alignment horizontal="center" vertical="center"/>
    </xf>
    <xf numFmtId="49" fontId="3" fillId="0" borderId="15" xfId="8" applyNumberFormat="1" applyFont="1" applyFill="1" applyBorder="1" applyAlignment="1">
      <alignment horizontal="center" vertical="center"/>
    </xf>
    <xf numFmtId="0" fontId="3" fillId="0" borderId="16" xfId="8" applyFont="1" applyFill="1" applyBorder="1" applyAlignment="1">
      <alignment horizontal="center" vertical="center"/>
    </xf>
    <xf numFmtId="0" fontId="3" fillId="0" borderId="46" xfId="8" applyFont="1" applyFill="1" applyBorder="1" applyAlignment="1">
      <alignment horizontal="center" vertical="center"/>
    </xf>
    <xf numFmtId="0" fontId="3" fillId="0" borderId="46" xfId="8" applyFont="1" applyFill="1" applyBorder="1" applyAlignment="1">
      <alignment vertical="center"/>
    </xf>
    <xf numFmtId="4" fontId="3" fillId="3" borderId="16" xfId="8" applyNumberFormat="1" applyFont="1" applyFill="1" applyBorder="1" applyAlignment="1">
      <alignment vertical="center"/>
    </xf>
    <xf numFmtId="4" fontId="3" fillId="0" borderId="16" xfId="8" applyNumberFormat="1" applyFont="1" applyFill="1" applyBorder="1" applyAlignment="1">
      <alignment vertical="center"/>
    </xf>
    <xf numFmtId="4" fontId="3" fillId="0" borderId="16" xfId="8" applyNumberFormat="1" applyFont="1" applyFill="1" applyBorder="1" applyAlignment="1" applyProtection="1">
      <alignment horizontal="right" vertical="center"/>
    </xf>
    <xf numFmtId="4" fontId="3" fillId="0" borderId="17" xfId="3" applyNumberFormat="1" applyFont="1" applyFill="1" applyBorder="1" applyAlignment="1">
      <alignment horizontal="right" vertical="center"/>
    </xf>
    <xf numFmtId="0" fontId="4" fillId="0" borderId="13" xfId="8" applyFont="1" applyFill="1" applyBorder="1" applyAlignment="1">
      <alignment horizontal="center" vertical="center"/>
    </xf>
    <xf numFmtId="49" fontId="4" fillId="0" borderId="46" xfId="8" applyNumberFormat="1" applyFont="1" applyFill="1" applyBorder="1" applyAlignment="1">
      <alignment horizontal="center" vertical="center"/>
    </xf>
    <xf numFmtId="49" fontId="4" fillId="0" borderId="15" xfId="8" applyNumberFormat="1" applyFont="1" applyFill="1" applyBorder="1" applyAlignment="1">
      <alignment horizontal="center" vertical="center"/>
    </xf>
    <xf numFmtId="0" fontId="4" fillId="0" borderId="16" xfId="8" applyFont="1" applyFill="1" applyBorder="1" applyAlignment="1">
      <alignment horizontal="center" vertical="center"/>
    </xf>
    <xf numFmtId="0" fontId="4" fillId="0" borderId="46" xfId="8" applyFont="1" applyFill="1" applyBorder="1" applyAlignment="1">
      <alignment horizontal="center" vertical="center"/>
    </xf>
    <xf numFmtId="0" fontId="4" fillId="0" borderId="46" xfId="8" applyFont="1" applyFill="1" applyBorder="1" applyAlignment="1">
      <alignment vertical="center"/>
    </xf>
    <xf numFmtId="4" fontId="4" fillId="3" borderId="16" xfId="8" applyNumberFormat="1" applyFont="1" applyFill="1" applyBorder="1" applyAlignment="1">
      <alignment vertical="center"/>
    </xf>
    <xf numFmtId="4" fontId="4" fillId="0" borderId="16" xfId="8" applyNumberFormat="1" applyFont="1" applyFill="1" applyBorder="1" applyAlignment="1">
      <alignment vertical="center"/>
    </xf>
    <xf numFmtId="4" fontId="4" fillId="0" borderId="16" xfId="8" applyNumberFormat="1" applyFont="1" applyFill="1" applyBorder="1" applyAlignment="1" applyProtection="1">
      <alignment horizontal="right" vertical="center"/>
      <protection locked="0"/>
    </xf>
    <xf numFmtId="4" fontId="12" fillId="0" borderId="17" xfId="3" applyNumberFormat="1" applyFont="1" applyFill="1" applyBorder="1" applyAlignment="1">
      <alignment horizontal="right" vertical="center"/>
    </xf>
    <xf numFmtId="4" fontId="4" fillId="0" borderId="16" xfId="8" applyNumberFormat="1" applyFont="1" applyFill="1" applyBorder="1" applyAlignment="1" applyProtection="1">
      <alignment horizontal="right" vertical="center"/>
    </xf>
    <xf numFmtId="4" fontId="4" fillId="0" borderId="17" xfId="3" applyNumberFormat="1" applyFont="1" applyFill="1" applyBorder="1" applyAlignment="1">
      <alignment horizontal="right" vertical="center"/>
    </xf>
    <xf numFmtId="4" fontId="3" fillId="0" borderId="16" xfId="8" applyNumberFormat="1" applyFont="1" applyFill="1" applyBorder="1" applyAlignment="1" applyProtection="1">
      <alignment horizontal="right" vertical="center"/>
      <protection locked="0"/>
    </xf>
    <xf numFmtId="0" fontId="4" fillId="0" borderId="26" xfId="8" applyFont="1" applyFill="1" applyBorder="1" applyAlignment="1">
      <alignment horizontal="center" vertical="center"/>
    </xf>
    <xf numFmtId="49" fontId="4" fillId="0" borderId="47" xfId="8" applyNumberFormat="1" applyFont="1" applyFill="1" applyBorder="1" applyAlignment="1">
      <alignment horizontal="center" vertical="center"/>
    </xf>
    <xf numFmtId="49" fontId="4" fillId="0" borderId="28" xfId="8" applyNumberFormat="1" applyFont="1" applyFill="1" applyBorder="1" applyAlignment="1">
      <alignment horizontal="center" vertical="center"/>
    </xf>
    <xf numFmtId="0" fontId="4" fillId="0" borderId="29" xfId="8" applyFont="1" applyFill="1" applyBorder="1" applyAlignment="1">
      <alignment horizontal="center" vertical="center"/>
    </xf>
    <xf numFmtId="0" fontId="4" fillId="0" borderId="47" xfId="8" applyFont="1" applyFill="1" applyBorder="1" applyAlignment="1">
      <alignment horizontal="center" vertical="center"/>
    </xf>
    <xf numFmtId="0" fontId="4" fillId="0" borderId="47" xfId="8" applyFont="1" applyFill="1" applyBorder="1" applyAlignment="1">
      <alignment vertical="center"/>
    </xf>
    <xf numFmtId="4" fontId="4" fillId="3" borderId="29" xfId="8" applyNumberFormat="1" applyFont="1" applyFill="1" applyBorder="1" applyAlignment="1">
      <alignment vertical="center"/>
    </xf>
    <xf numFmtId="4" fontId="4" fillId="0" borderId="29" xfId="8" applyNumberFormat="1" applyFont="1" applyFill="1" applyBorder="1" applyAlignment="1">
      <alignment vertical="center"/>
    </xf>
    <xf numFmtId="4" fontId="4" fillId="0" borderId="29" xfId="8" applyNumberFormat="1" applyFont="1" applyFill="1" applyBorder="1" applyAlignment="1" applyProtection="1">
      <alignment horizontal="right" vertical="center"/>
      <protection locked="0"/>
    </xf>
    <xf numFmtId="4" fontId="12" fillId="0" borderId="33" xfId="3" applyNumberFormat="1" applyFont="1" applyFill="1" applyBorder="1" applyAlignment="1">
      <alignment horizontal="right" vertical="center"/>
    </xf>
    <xf numFmtId="0" fontId="24" fillId="5" borderId="4" xfId="1" applyFont="1" applyFill="1" applyBorder="1" applyAlignment="1">
      <alignment horizontal="center" vertical="center" wrapText="1"/>
    </xf>
    <xf numFmtId="0" fontId="20" fillId="0" borderId="2" xfId="2" applyFont="1" applyFill="1" applyBorder="1" applyAlignment="1">
      <alignment horizontal="center" vertical="center"/>
    </xf>
    <xf numFmtId="0" fontId="20" fillId="0" borderId="3" xfId="2" applyFont="1" applyFill="1" applyBorder="1" applyAlignment="1">
      <alignment horizontal="center" vertical="center"/>
    </xf>
    <xf numFmtId="49" fontId="23" fillId="0" borderId="37" xfId="4" applyNumberFormat="1" applyFont="1" applyBorder="1" applyAlignment="1">
      <alignment horizontal="center" vertical="center"/>
    </xf>
    <xf numFmtId="49" fontId="23" fillId="0" borderId="38" xfId="4" applyNumberFormat="1" applyFont="1" applyBorder="1" applyAlignment="1">
      <alignment horizontal="center" vertical="center"/>
    </xf>
    <xf numFmtId="0" fontId="11" fillId="0" borderId="0" xfId="2" applyFont="1" applyFill="1" applyAlignment="1">
      <alignment horizontal="center" wrapText="1"/>
    </xf>
    <xf numFmtId="0" fontId="1" fillId="0" borderId="0" xfId="2" applyAlignment="1">
      <alignment wrapText="1"/>
    </xf>
    <xf numFmtId="0" fontId="11" fillId="0" borderId="0" xfId="2" applyFont="1" applyAlignment="1">
      <alignment horizontal="center" wrapText="1"/>
    </xf>
    <xf numFmtId="0" fontId="20" fillId="4" borderId="40" xfId="2" applyFont="1" applyFill="1" applyBorder="1" applyAlignment="1">
      <alignment horizontal="center" vertical="center"/>
    </xf>
    <xf numFmtId="0" fontId="20" fillId="4" borderId="19" xfId="2" applyFont="1" applyFill="1" applyBorder="1" applyAlignment="1">
      <alignment horizontal="center" vertical="center"/>
    </xf>
    <xf numFmtId="0" fontId="10" fillId="0" borderId="0" xfId="7" applyFont="1" applyAlignment="1">
      <alignment horizont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25" fillId="6" borderId="48" xfId="0" applyFont="1" applyFill="1" applyBorder="1" applyAlignment="1">
      <alignment horizontal="center"/>
    </xf>
    <xf numFmtId="0" fontId="26" fillId="0" borderId="0" xfId="0" applyFont="1" applyFill="1"/>
    <xf numFmtId="0" fontId="26" fillId="0" borderId="0" xfId="0" applyFont="1" applyFill="1" applyAlignment="1">
      <alignment horizontal="right"/>
    </xf>
    <xf numFmtId="0" fontId="27" fillId="6" borderId="30" xfId="0" applyFont="1" applyFill="1" applyBorder="1" applyAlignment="1">
      <alignment horizontal="center" vertical="center" wrapText="1"/>
    </xf>
    <xf numFmtId="0" fontId="27" fillId="6" borderId="6" xfId="0" applyFont="1" applyFill="1" applyBorder="1" applyAlignment="1">
      <alignment horizontal="center" vertical="center" wrapText="1"/>
    </xf>
    <xf numFmtId="0" fontId="27" fillId="6" borderId="7" xfId="0" applyFont="1" applyFill="1" applyBorder="1" applyAlignment="1">
      <alignment horizontal="center" vertical="center" wrapText="1"/>
    </xf>
    <xf numFmtId="0" fontId="28" fillId="0" borderId="21" xfId="0" applyFont="1" applyBorder="1" applyAlignment="1">
      <alignment vertical="center" wrapText="1"/>
    </xf>
    <xf numFmtId="0" fontId="28" fillId="0" borderId="24" xfId="0" applyFont="1" applyBorder="1" applyAlignment="1">
      <alignment horizontal="right" vertical="center" wrapText="1"/>
    </xf>
    <xf numFmtId="4" fontId="28" fillId="0" borderId="24" xfId="0" applyNumberFormat="1" applyFont="1" applyBorder="1" applyAlignment="1">
      <alignment horizontal="right" vertical="center" wrapText="1"/>
    </xf>
    <xf numFmtId="4" fontId="28" fillId="0" borderId="49" xfId="0" applyNumberFormat="1" applyFont="1" applyBorder="1" applyAlignment="1">
      <alignment horizontal="right" vertical="center" wrapText="1"/>
    </xf>
    <xf numFmtId="0" fontId="29" fillId="0" borderId="13" xfId="0" applyFont="1" applyBorder="1" applyAlignment="1">
      <alignment vertical="center" wrapText="1"/>
    </xf>
    <xf numFmtId="0" fontId="29" fillId="0" borderId="16" xfId="0" applyFont="1" applyBorder="1" applyAlignment="1">
      <alignment horizontal="right" vertical="center" wrapText="1"/>
    </xf>
    <xf numFmtId="4" fontId="29" fillId="0" borderId="16" xfId="0" applyNumberFormat="1" applyFont="1" applyBorder="1" applyAlignment="1">
      <alignment horizontal="right" vertical="center" wrapText="1"/>
    </xf>
    <xf numFmtId="4" fontId="29" fillId="0" borderId="16" xfId="0" applyNumberFormat="1" applyFont="1" applyBorder="1" applyAlignment="1">
      <alignment vertical="center"/>
    </xf>
    <xf numFmtId="4" fontId="29" fillId="0" borderId="17" xfId="0" applyNumberFormat="1" applyFont="1" applyBorder="1" applyAlignment="1">
      <alignment vertical="center"/>
    </xf>
    <xf numFmtId="4" fontId="0" fillId="0" borderId="0" xfId="0" applyNumberFormat="1"/>
    <xf numFmtId="4" fontId="29" fillId="0" borderId="24" xfId="0" applyNumberFormat="1" applyFont="1" applyBorder="1" applyAlignment="1">
      <alignment horizontal="right" vertical="center" wrapText="1"/>
    </xf>
    <xf numFmtId="0" fontId="28" fillId="0" borderId="13" xfId="0" applyFont="1" applyBorder="1" applyAlignment="1">
      <alignment vertical="center" wrapText="1"/>
    </xf>
    <xf numFmtId="4" fontId="28" fillId="0" borderId="16" xfId="0" applyNumberFormat="1" applyFont="1" applyBorder="1" applyAlignment="1">
      <alignment horizontal="right" vertical="center" wrapText="1"/>
    </xf>
    <xf numFmtId="4" fontId="28" fillId="0" borderId="17" xfId="0" applyNumberFormat="1" applyFont="1" applyBorder="1" applyAlignment="1">
      <alignment horizontal="right" vertical="center" wrapText="1"/>
    </xf>
    <xf numFmtId="4" fontId="29" fillId="0" borderId="17" xfId="0" applyNumberFormat="1" applyFont="1" applyBorder="1" applyAlignment="1">
      <alignment horizontal="right" vertical="center" wrapText="1"/>
    </xf>
    <xf numFmtId="0" fontId="28" fillId="0" borderId="16" xfId="0" applyFont="1" applyBorder="1" applyAlignment="1">
      <alignment horizontal="right" vertical="center" wrapText="1"/>
    </xf>
    <xf numFmtId="0" fontId="29" fillId="0" borderId="31" xfId="0" applyFont="1" applyBorder="1" applyAlignment="1">
      <alignment vertical="center" wrapText="1"/>
    </xf>
    <xf numFmtId="0" fontId="29" fillId="0" borderId="32" xfId="0" applyFont="1" applyBorder="1" applyAlignment="1">
      <alignment horizontal="right" vertical="center" wrapText="1"/>
    </xf>
    <xf numFmtId="4" fontId="29" fillId="0" borderId="32" xfId="0" applyNumberFormat="1" applyFont="1" applyBorder="1" applyAlignment="1">
      <alignment horizontal="right" vertical="center" wrapText="1"/>
    </xf>
    <xf numFmtId="4" fontId="29" fillId="0" borderId="10" xfId="0" applyNumberFormat="1" applyFont="1" applyBorder="1" applyAlignment="1">
      <alignment horizontal="right" vertical="center" wrapText="1"/>
    </xf>
    <xf numFmtId="0" fontId="28" fillId="0" borderId="30" xfId="0" applyFont="1" applyBorder="1" applyAlignment="1">
      <alignment vertical="center" wrapText="1"/>
    </xf>
    <xf numFmtId="0" fontId="28" fillId="0" borderId="6" xfId="0" applyFont="1" applyBorder="1" applyAlignment="1">
      <alignment horizontal="right" vertical="center" wrapText="1"/>
    </xf>
    <xf numFmtId="4" fontId="28" fillId="0" borderId="6" xfId="0" applyNumberFormat="1" applyFont="1" applyBorder="1" applyAlignment="1">
      <alignment horizontal="right" vertical="center" wrapText="1"/>
    </xf>
    <xf numFmtId="4" fontId="28" fillId="0" borderId="7" xfId="0" applyNumberFormat="1" applyFont="1" applyBorder="1" applyAlignment="1">
      <alignment horizontal="right" vertical="center" wrapText="1"/>
    </xf>
    <xf numFmtId="0" fontId="26" fillId="0" borderId="0" xfId="0" applyFont="1" applyFill="1" applyBorder="1"/>
    <xf numFmtId="164" fontId="26" fillId="0" borderId="48" xfId="0" applyNumberFormat="1" applyFont="1" applyFill="1" applyBorder="1" applyAlignment="1">
      <alignment horizontal="right"/>
    </xf>
    <xf numFmtId="0" fontId="29" fillId="0" borderId="21" xfId="0" applyFont="1" applyBorder="1" applyAlignment="1">
      <alignment horizontal="left" vertical="center" wrapText="1"/>
    </xf>
    <xf numFmtId="0" fontId="29" fillId="0" borderId="24" xfId="0" applyFont="1" applyBorder="1" applyAlignment="1">
      <alignment horizontal="right" vertical="center" wrapText="1"/>
    </xf>
    <xf numFmtId="4" fontId="29" fillId="0" borderId="49" xfId="0" applyNumberFormat="1" applyFont="1" applyBorder="1" applyAlignment="1">
      <alignment horizontal="right" vertical="center" wrapText="1"/>
    </xf>
    <xf numFmtId="0" fontId="29" fillId="0" borderId="13" xfId="0" applyFont="1" applyBorder="1" applyAlignment="1">
      <alignment horizontal="left" vertical="center" wrapText="1"/>
    </xf>
    <xf numFmtId="0" fontId="28" fillId="0" borderId="30" xfId="0" applyFont="1" applyBorder="1" applyAlignment="1">
      <alignment horizontal="left" vertical="center" wrapText="1"/>
    </xf>
  </cellXfs>
  <cellStyles count="10">
    <cellStyle name="Čárka" xfId="9" builtinId="3"/>
    <cellStyle name="Normální" xfId="0" builtinId="0"/>
    <cellStyle name="Normální 4" xfId="2"/>
    <cellStyle name="normální_03 Podrobny_rozpis_rozpoctu_2010_Klíma" xfId="6"/>
    <cellStyle name="normální_2. Rozpočet 2007 - tabulky" xfId="7"/>
    <cellStyle name="normální_Rozpis výdajů 03 bez PO 2 2" xfId="3"/>
    <cellStyle name="normální_Rozpis výdajů 03 bez PO_03 Podrobny_rozpis_rozpoctu_2010_Klíma" xfId="8"/>
    <cellStyle name="normální_Rozpis výdajů 03 bez PO_03. Ekonomický" xfId="5"/>
    <cellStyle name="normální_Rozpis výdajů 03 bez PO_04 - OSMTVS" xfId="1"/>
    <cellStyle name="normální_Rozpis výdajů 03 bez PO_UR 2008 1-168 tisk" xfId="4"/>
  </cellStyles>
  <dxfs count="3"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3"/>
  <sheetViews>
    <sheetView topLeftCell="A134" zoomScale="120" zoomScaleNormal="120" workbookViewId="0">
      <selection activeCell="B318" sqref="B318"/>
    </sheetView>
  </sheetViews>
  <sheetFormatPr defaultRowHeight="15" x14ac:dyDescent="0.25"/>
  <cols>
    <col min="1" max="1" width="3.42578125" bestFit="1" customWidth="1"/>
    <col min="2" max="2" width="7" bestFit="1" customWidth="1"/>
    <col min="3" max="5" width="4.42578125" bestFit="1" customWidth="1"/>
    <col min="6" max="6" width="41.5703125" bestFit="1" customWidth="1"/>
    <col min="7" max="7" width="7.85546875" bestFit="1" customWidth="1"/>
    <col min="8" max="8" width="7.7109375" customWidth="1"/>
    <col min="10" max="10" width="9.7109375" bestFit="1" customWidth="1"/>
    <col min="11" max="11" width="17.5703125" customWidth="1"/>
    <col min="12" max="12" width="12" bestFit="1" customWidth="1"/>
    <col min="13" max="13" width="9.5703125" bestFit="1" customWidth="1"/>
  </cols>
  <sheetData>
    <row r="1" spans="1:13" s="34" customFormat="1" ht="18" x14ac:dyDescent="0.25">
      <c r="A1" s="197" t="s">
        <v>251</v>
      </c>
      <c r="B1" s="197"/>
      <c r="C1" s="197"/>
      <c r="D1" s="197"/>
      <c r="E1" s="197"/>
      <c r="F1" s="197"/>
      <c r="G1" s="197"/>
      <c r="H1" s="197"/>
      <c r="I1" s="197"/>
      <c r="J1" s="197"/>
      <c r="L1" s="38"/>
    </row>
    <row r="2" spans="1:13" s="34" customFormat="1" ht="12.75" x14ac:dyDescent="0.2">
      <c r="A2" s="33"/>
      <c r="B2" s="33"/>
      <c r="C2" s="33"/>
      <c r="D2" s="33"/>
      <c r="E2" s="33"/>
      <c r="F2" s="33"/>
      <c r="G2" s="33"/>
      <c r="H2" s="33"/>
      <c r="L2" s="38"/>
    </row>
    <row r="3" spans="1:13" s="34" customFormat="1" ht="15.75" x14ac:dyDescent="0.25">
      <c r="A3" s="192" t="s">
        <v>24</v>
      </c>
      <c r="B3" s="192"/>
      <c r="C3" s="192"/>
      <c r="D3" s="192"/>
      <c r="E3" s="192"/>
      <c r="F3" s="192"/>
      <c r="G3" s="192"/>
      <c r="H3" s="192"/>
      <c r="I3" s="193"/>
      <c r="J3" s="193"/>
      <c r="L3" s="38"/>
    </row>
    <row r="4" spans="1:13" s="34" customFormat="1" ht="12.75" x14ac:dyDescent="0.2">
      <c r="A4" s="26"/>
      <c r="B4" s="27"/>
      <c r="C4" s="27"/>
      <c r="D4" s="28"/>
      <c r="E4" s="29"/>
      <c r="F4" s="30"/>
      <c r="G4" s="31"/>
      <c r="H4" s="31"/>
      <c r="I4" s="32"/>
      <c r="J4" s="32"/>
      <c r="L4" s="39"/>
    </row>
    <row r="5" spans="1:13" s="34" customFormat="1" ht="15.75" x14ac:dyDescent="0.25">
      <c r="A5" s="194" t="s">
        <v>43</v>
      </c>
      <c r="B5" s="194"/>
      <c r="C5" s="194"/>
      <c r="D5" s="194"/>
      <c r="E5" s="194"/>
      <c r="F5" s="194"/>
      <c r="G5" s="194"/>
      <c r="H5" s="194"/>
      <c r="I5" s="194"/>
      <c r="J5" s="194"/>
      <c r="L5" s="38"/>
    </row>
    <row r="6" spans="1:13" s="34" customFormat="1" ht="12.75" x14ac:dyDescent="0.2">
      <c r="A6" s="35"/>
      <c r="B6" s="35"/>
      <c r="C6" s="35"/>
      <c r="D6" s="35"/>
      <c r="E6" s="35"/>
      <c r="F6" s="35"/>
      <c r="G6" s="36"/>
      <c r="H6" s="36"/>
      <c r="I6" s="35"/>
      <c r="J6" s="37" t="s">
        <v>25</v>
      </c>
    </row>
    <row r="7" spans="1:13" ht="15.75" thickBot="1" x14ac:dyDescent="0.3"/>
    <row r="8" spans="1:13" s="40" customFormat="1" ht="34.5" thickBot="1" x14ac:dyDescent="0.25">
      <c r="A8" s="1" t="s">
        <v>0</v>
      </c>
      <c r="B8" s="198" t="s">
        <v>1</v>
      </c>
      <c r="C8" s="199"/>
      <c r="D8" s="2" t="s">
        <v>2</v>
      </c>
      <c r="E8" s="3" t="s">
        <v>3</v>
      </c>
      <c r="F8" s="187" t="s">
        <v>383</v>
      </c>
      <c r="G8" s="4" t="s">
        <v>4</v>
      </c>
      <c r="H8" s="4" t="s">
        <v>49</v>
      </c>
      <c r="I8" s="4" t="s">
        <v>257</v>
      </c>
      <c r="J8" s="5" t="s">
        <v>50</v>
      </c>
      <c r="L8" s="45"/>
    </row>
    <row r="9" spans="1:13" s="34" customFormat="1" ht="13.5" thickBot="1" x14ac:dyDescent="0.25">
      <c r="A9" s="1" t="s">
        <v>5</v>
      </c>
      <c r="B9" s="200" t="s">
        <v>6</v>
      </c>
      <c r="C9" s="201"/>
      <c r="D9" s="3" t="s">
        <v>6</v>
      </c>
      <c r="E9" s="3" t="s">
        <v>6</v>
      </c>
      <c r="F9" s="6" t="s">
        <v>7</v>
      </c>
      <c r="G9" s="7">
        <f>SUM(G10+G110+G112+G114+G116+G120+G124+G126+G128+G130+G132)</f>
        <v>10512</v>
      </c>
      <c r="H9" s="7">
        <f>SUM(H10+H110+H112+H114+H116+H120+H124+H126+H128+H130+H132+H118+H122)</f>
        <v>12533.5</v>
      </c>
      <c r="I9" s="130">
        <v>-150</v>
      </c>
      <c r="J9" s="131">
        <v>12383.5</v>
      </c>
      <c r="L9" s="41"/>
      <c r="M9" s="41"/>
    </row>
    <row r="10" spans="1:13" s="34" customFormat="1" ht="12.75" x14ac:dyDescent="0.2">
      <c r="A10" s="8" t="s">
        <v>5</v>
      </c>
      <c r="B10" s="112" t="s">
        <v>8</v>
      </c>
      <c r="C10" s="113" t="s">
        <v>9</v>
      </c>
      <c r="D10" s="114" t="s">
        <v>6</v>
      </c>
      <c r="E10" s="115" t="s">
        <v>6</v>
      </c>
      <c r="F10" s="116" t="s">
        <v>10</v>
      </c>
      <c r="G10" s="117">
        <f>SUM(G11:G109)</f>
        <v>1700</v>
      </c>
      <c r="H10" s="117">
        <f>SUM(H11:H109)</f>
        <v>2221.5</v>
      </c>
      <c r="I10" s="117">
        <v>-200</v>
      </c>
      <c r="J10" s="118">
        <f>SUM(J11:J109)</f>
        <v>2021.5</v>
      </c>
      <c r="K10" s="40"/>
    </row>
    <row r="11" spans="1:13" s="34" customFormat="1" ht="12.75" hidden="1" x14ac:dyDescent="0.2">
      <c r="A11" s="10"/>
      <c r="B11" s="47"/>
      <c r="C11" s="48"/>
      <c r="D11" s="119">
        <v>6113</v>
      </c>
      <c r="E11" s="120">
        <v>5492</v>
      </c>
      <c r="F11" s="121" t="s">
        <v>11</v>
      </c>
      <c r="G11" s="52">
        <v>50</v>
      </c>
      <c r="H11" s="52">
        <v>25</v>
      </c>
      <c r="I11" s="53">
        <v>0</v>
      </c>
      <c r="J11" s="54">
        <v>25</v>
      </c>
      <c r="K11" s="41"/>
    </row>
    <row r="12" spans="1:13" s="34" customFormat="1" ht="22.5" hidden="1" x14ac:dyDescent="0.2">
      <c r="A12" s="10"/>
      <c r="B12" s="47" t="s">
        <v>45</v>
      </c>
      <c r="C12" s="48" t="s">
        <v>9</v>
      </c>
      <c r="D12" s="119">
        <v>3900</v>
      </c>
      <c r="E12" s="120">
        <v>5492</v>
      </c>
      <c r="F12" s="121" t="s">
        <v>46</v>
      </c>
      <c r="G12" s="52">
        <v>0</v>
      </c>
      <c r="H12" s="52">
        <v>5</v>
      </c>
      <c r="I12" s="53">
        <v>0</v>
      </c>
      <c r="J12" s="54">
        <v>5</v>
      </c>
      <c r="L12" s="41"/>
    </row>
    <row r="13" spans="1:13" s="34" customFormat="1" ht="22.5" hidden="1" x14ac:dyDescent="0.2">
      <c r="A13" s="10"/>
      <c r="B13" s="47" t="s">
        <v>47</v>
      </c>
      <c r="C13" s="48" t="s">
        <v>9</v>
      </c>
      <c r="D13" s="119">
        <v>3900</v>
      </c>
      <c r="E13" s="120">
        <v>5492</v>
      </c>
      <c r="F13" s="121" t="s">
        <v>48</v>
      </c>
      <c r="G13" s="52">
        <v>0</v>
      </c>
      <c r="H13" s="52">
        <v>5</v>
      </c>
      <c r="I13" s="53">
        <v>0</v>
      </c>
      <c r="J13" s="54">
        <v>5</v>
      </c>
    </row>
    <row r="14" spans="1:13" s="56" customFormat="1" ht="22.5" hidden="1" x14ac:dyDescent="0.2">
      <c r="A14" s="10"/>
      <c r="B14" s="47" t="s">
        <v>220</v>
      </c>
      <c r="C14" s="48" t="s">
        <v>9</v>
      </c>
      <c r="D14" s="119">
        <v>3900</v>
      </c>
      <c r="E14" s="120">
        <v>5240</v>
      </c>
      <c r="F14" s="121" t="s">
        <v>221</v>
      </c>
      <c r="G14" s="52">
        <v>0</v>
      </c>
      <c r="H14" s="52">
        <v>10</v>
      </c>
      <c r="I14" s="53">
        <v>0</v>
      </c>
      <c r="J14" s="54">
        <v>10</v>
      </c>
    </row>
    <row r="15" spans="1:13" s="44" customFormat="1" ht="22.5" hidden="1" x14ac:dyDescent="0.2">
      <c r="A15" s="10"/>
      <c r="B15" s="47" t="s">
        <v>222</v>
      </c>
      <c r="C15" s="48" t="s">
        <v>9</v>
      </c>
      <c r="D15" s="119">
        <v>3900</v>
      </c>
      <c r="E15" s="120">
        <v>5492</v>
      </c>
      <c r="F15" s="121" t="s">
        <v>223</v>
      </c>
      <c r="G15" s="52">
        <v>0</v>
      </c>
      <c r="H15" s="52">
        <v>5</v>
      </c>
      <c r="I15" s="53">
        <v>0</v>
      </c>
      <c r="J15" s="54">
        <v>5</v>
      </c>
      <c r="K15" s="43"/>
      <c r="L15" s="43"/>
    </row>
    <row r="16" spans="1:13" s="58" customFormat="1" ht="22.5" hidden="1" x14ac:dyDescent="0.2">
      <c r="A16" s="42"/>
      <c r="B16" s="47" t="s">
        <v>241</v>
      </c>
      <c r="C16" s="48" t="s">
        <v>9</v>
      </c>
      <c r="D16" s="119">
        <v>3523</v>
      </c>
      <c r="E16" s="120">
        <v>5229</v>
      </c>
      <c r="F16" s="121" t="s">
        <v>242</v>
      </c>
      <c r="G16" s="52">
        <v>0</v>
      </c>
      <c r="H16" s="52">
        <v>580.5</v>
      </c>
      <c r="I16" s="53">
        <v>0</v>
      </c>
      <c r="J16" s="54">
        <v>580.5</v>
      </c>
    </row>
    <row r="17" spans="1:15" s="44" customFormat="1" ht="22.5" hidden="1" x14ac:dyDescent="0.2">
      <c r="A17" s="42"/>
      <c r="B17" s="47" t="s">
        <v>243</v>
      </c>
      <c r="C17" s="48" t="s">
        <v>9</v>
      </c>
      <c r="D17" s="119">
        <v>3525</v>
      </c>
      <c r="E17" s="120">
        <v>5221</v>
      </c>
      <c r="F17" s="121" t="s">
        <v>244</v>
      </c>
      <c r="G17" s="52">
        <v>0</v>
      </c>
      <c r="H17" s="52">
        <v>11</v>
      </c>
      <c r="I17" s="53">
        <v>0</v>
      </c>
      <c r="J17" s="54">
        <v>11</v>
      </c>
      <c r="K17" s="43"/>
      <c r="L17" s="43"/>
    </row>
    <row r="18" spans="1:15" s="44" customFormat="1" ht="22.5" hidden="1" x14ac:dyDescent="0.2">
      <c r="A18" s="42"/>
      <c r="B18" s="47" t="s">
        <v>6</v>
      </c>
      <c r="C18" s="48" t="s">
        <v>6</v>
      </c>
      <c r="D18" s="119">
        <v>6113</v>
      </c>
      <c r="E18" s="120">
        <v>5499</v>
      </c>
      <c r="F18" s="121" t="s">
        <v>12</v>
      </c>
      <c r="G18" s="52">
        <v>1350</v>
      </c>
      <c r="H18" s="52">
        <v>70</v>
      </c>
      <c r="I18" s="53">
        <v>-35</v>
      </c>
      <c r="J18" s="54">
        <f>H18+I18</f>
        <v>35</v>
      </c>
      <c r="K18" s="43"/>
      <c r="L18" s="43"/>
    </row>
    <row r="19" spans="1:15" s="44" customFormat="1" ht="12.75" hidden="1" x14ac:dyDescent="0.2">
      <c r="A19" s="42"/>
      <c r="B19" s="47" t="s">
        <v>51</v>
      </c>
      <c r="C19" s="48" t="s">
        <v>9</v>
      </c>
      <c r="D19" s="119">
        <v>3399</v>
      </c>
      <c r="E19" s="120">
        <v>5212</v>
      </c>
      <c r="F19" s="121" t="s">
        <v>44</v>
      </c>
      <c r="G19" s="52">
        <v>0</v>
      </c>
      <c r="H19" s="52">
        <v>10</v>
      </c>
      <c r="I19" s="53">
        <v>0</v>
      </c>
      <c r="J19" s="54">
        <v>10</v>
      </c>
      <c r="K19" s="43"/>
      <c r="L19" s="43"/>
    </row>
    <row r="20" spans="1:15" s="44" customFormat="1" ht="22.5" hidden="1" x14ac:dyDescent="0.2">
      <c r="A20" s="42"/>
      <c r="B20" s="47" t="s">
        <v>52</v>
      </c>
      <c r="C20" s="48" t="s">
        <v>92</v>
      </c>
      <c r="D20" s="119">
        <v>3111</v>
      </c>
      <c r="E20" s="120">
        <v>5339</v>
      </c>
      <c r="F20" s="121" t="s">
        <v>56</v>
      </c>
      <c r="G20" s="52">
        <v>0</v>
      </c>
      <c r="H20" s="52">
        <v>15</v>
      </c>
      <c r="I20" s="53">
        <v>0</v>
      </c>
      <c r="J20" s="54">
        <v>15</v>
      </c>
      <c r="K20" s="43"/>
      <c r="L20" s="43"/>
    </row>
    <row r="21" spans="1:15" s="44" customFormat="1" ht="22.5" hidden="1" x14ac:dyDescent="0.2">
      <c r="A21" s="42"/>
      <c r="B21" s="47" t="s">
        <v>53</v>
      </c>
      <c r="C21" s="48" t="s">
        <v>9</v>
      </c>
      <c r="D21" s="119">
        <v>3900</v>
      </c>
      <c r="E21" s="120">
        <v>5229</v>
      </c>
      <c r="F21" s="121" t="s">
        <v>57</v>
      </c>
      <c r="G21" s="52">
        <v>0</v>
      </c>
      <c r="H21" s="52">
        <v>10</v>
      </c>
      <c r="I21" s="53">
        <v>0</v>
      </c>
      <c r="J21" s="54">
        <v>10</v>
      </c>
      <c r="K21" s="43"/>
      <c r="L21" s="43"/>
    </row>
    <row r="22" spans="1:15" s="44" customFormat="1" ht="33.75" hidden="1" x14ac:dyDescent="0.2">
      <c r="A22" s="42"/>
      <c r="B22" s="47" t="s">
        <v>54</v>
      </c>
      <c r="C22" s="48" t="s">
        <v>9</v>
      </c>
      <c r="D22" s="119">
        <v>3900</v>
      </c>
      <c r="E22" s="120">
        <v>5222</v>
      </c>
      <c r="F22" s="121" t="s">
        <v>58</v>
      </c>
      <c r="G22" s="52">
        <v>0</v>
      </c>
      <c r="H22" s="52">
        <v>15</v>
      </c>
      <c r="I22" s="53">
        <v>0</v>
      </c>
      <c r="J22" s="54">
        <v>15</v>
      </c>
      <c r="K22" s="43"/>
      <c r="L22" s="43"/>
      <c r="M22" s="43"/>
    </row>
    <row r="23" spans="1:15" s="44" customFormat="1" ht="22.5" hidden="1" x14ac:dyDescent="0.2">
      <c r="A23" s="42"/>
      <c r="B23" s="47" t="s">
        <v>55</v>
      </c>
      <c r="C23" s="48" t="s">
        <v>91</v>
      </c>
      <c r="D23" s="119">
        <v>3399</v>
      </c>
      <c r="E23" s="120">
        <v>5321</v>
      </c>
      <c r="F23" s="121" t="s">
        <v>59</v>
      </c>
      <c r="G23" s="52">
        <v>0</v>
      </c>
      <c r="H23" s="52">
        <v>20</v>
      </c>
      <c r="I23" s="53">
        <v>0</v>
      </c>
      <c r="J23" s="54">
        <v>20</v>
      </c>
      <c r="K23" s="43"/>
      <c r="L23" s="43"/>
      <c r="M23" s="43"/>
    </row>
    <row r="24" spans="1:15" s="44" customFormat="1" ht="22.5" hidden="1" x14ac:dyDescent="0.2">
      <c r="A24" s="42"/>
      <c r="B24" s="47" t="s">
        <v>60</v>
      </c>
      <c r="C24" s="48" t="s">
        <v>9</v>
      </c>
      <c r="D24" s="49">
        <v>3429</v>
      </c>
      <c r="E24" s="50">
        <v>5222</v>
      </c>
      <c r="F24" s="51" t="s">
        <v>61</v>
      </c>
      <c r="G24" s="52">
        <v>0</v>
      </c>
      <c r="H24" s="52">
        <v>6</v>
      </c>
      <c r="I24" s="53">
        <v>0</v>
      </c>
      <c r="J24" s="54">
        <v>6</v>
      </c>
      <c r="K24" s="43"/>
      <c r="L24" s="43"/>
      <c r="M24" s="43"/>
    </row>
    <row r="25" spans="1:15" s="44" customFormat="1" ht="22.5" hidden="1" x14ac:dyDescent="0.2">
      <c r="A25" s="42"/>
      <c r="B25" s="47" t="s">
        <v>62</v>
      </c>
      <c r="C25" s="48" t="s">
        <v>9</v>
      </c>
      <c r="D25" s="119">
        <v>3429</v>
      </c>
      <c r="E25" s="120">
        <v>5222</v>
      </c>
      <c r="F25" s="121" t="s">
        <v>65</v>
      </c>
      <c r="G25" s="52">
        <v>0</v>
      </c>
      <c r="H25" s="52">
        <v>10</v>
      </c>
      <c r="I25" s="53">
        <v>0</v>
      </c>
      <c r="J25" s="54">
        <v>10</v>
      </c>
      <c r="K25" s="43"/>
      <c r="L25" s="43"/>
    </row>
    <row r="26" spans="1:15" s="44" customFormat="1" ht="22.5" hidden="1" x14ac:dyDescent="0.2">
      <c r="A26" s="42"/>
      <c r="B26" s="47" t="s">
        <v>63</v>
      </c>
      <c r="C26" s="48" t="s">
        <v>9</v>
      </c>
      <c r="D26" s="119">
        <v>3900</v>
      </c>
      <c r="E26" s="120">
        <v>5222</v>
      </c>
      <c r="F26" s="121" t="s">
        <v>66</v>
      </c>
      <c r="G26" s="52">
        <v>0</v>
      </c>
      <c r="H26" s="52">
        <v>10</v>
      </c>
      <c r="I26" s="53">
        <v>0</v>
      </c>
      <c r="J26" s="54">
        <v>10</v>
      </c>
      <c r="K26" s="43"/>
      <c r="L26" s="43"/>
    </row>
    <row r="27" spans="1:15" s="44" customFormat="1" ht="22.5" hidden="1" x14ac:dyDescent="0.2">
      <c r="A27" s="42"/>
      <c r="B27" s="47" t="s">
        <v>64</v>
      </c>
      <c r="C27" s="48" t="s">
        <v>9</v>
      </c>
      <c r="D27" s="49">
        <v>3900</v>
      </c>
      <c r="E27" s="50">
        <v>5213</v>
      </c>
      <c r="F27" s="51" t="s">
        <v>89</v>
      </c>
      <c r="G27" s="52">
        <v>0</v>
      </c>
      <c r="H27" s="52">
        <v>10</v>
      </c>
      <c r="I27" s="53">
        <v>0</v>
      </c>
      <c r="J27" s="54">
        <v>10</v>
      </c>
      <c r="K27" s="43"/>
      <c r="L27" s="43"/>
      <c r="O27" s="43"/>
    </row>
    <row r="28" spans="1:15" s="44" customFormat="1" ht="22.5" hidden="1" x14ac:dyDescent="0.2">
      <c r="A28" s="42"/>
      <c r="B28" s="47" t="s">
        <v>67</v>
      </c>
      <c r="C28" s="48" t="s">
        <v>9</v>
      </c>
      <c r="D28" s="119">
        <v>3900</v>
      </c>
      <c r="E28" s="120">
        <v>5213</v>
      </c>
      <c r="F28" s="121" t="s">
        <v>68</v>
      </c>
      <c r="G28" s="52">
        <v>0</v>
      </c>
      <c r="H28" s="52">
        <v>20</v>
      </c>
      <c r="I28" s="53">
        <v>0</v>
      </c>
      <c r="J28" s="54">
        <v>20</v>
      </c>
      <c r="K28" s="43"/>
      <c r="L28" s="43"/>
    </row>
    <row r="29" spans="1:15" s="44" customFormat="1" ht="33.75" hidden="1" x14ac:dyDescent="0.2">
      <c r="A29" s="42"/>
      <c r="B29" s="47" t="s">
        <v>69</v>
      </c>
      <c r="C29" s="48" t="s">
        <v>9</v>
      </c>
      <c r="D29" s="49">
        <v>3543</v>
      </c>
      <c r="E29" s="50">
        <v>5222</v>
      </c>
      <c r="F29" s="51" t="s">
        <v>71</v>
      </c>
      <c r="G29" s="52">
        <v>0</v>
      </c>
      <c r="H29" s="52">
        <v>10</v>
      </c>
      <c r="I29" s="53">
        <v>0</v>
      </c>
      <c r="J29" s="54">
        <v>10</v>
      </c>
      <c r="K29" s="43"/>
      <c r="L29" s="43"/>
    </row>
    <row r="30" spans="1:15" s="44" customFormat="1" ht="22.5" hidden="1" x14ac:dyDescent="0.2">
      <c r="A30" s="42"/>
      <c r="B30" s="47" t="s">
        <v>70</v>
      </c>
      <c r="C30" s="48" t="s">
        <v>9</v>
      </c>
      <c r="D30" s="119">
        <v>3399</v>
      </c>
      <c r="E30" s="120">
        <v>5221</v>
      </c>
      <c r="F30" s="121" t="s">
        <v>72</v>
      </c>
      <c r="G30" s="52">
        <v>0</v>
      </c>
      <c r="H30" s="52">
        <v>20</v>
      </c>
      <c r="I30" s="53">
        <v>0</v>
      </c>
      <c r="J30" s="54">
        <v>20</v>
      </c>
      <c r="K30" s="43"/>
      <c r="L30" s="43"/>
    </row>
    <row r="31" spans="1:15" s="44" customFormat="1" ht="22.5" hidden="1" x14ac:dyDescent="0.2">
      <c r="A31" s="42"/>
      <c r="B31" s="47" t="s">
        <v>73</v>
      </c>
      <c r="C31" s="48" t="s">
        <v>9</v>
      </c>
      <c r="D31" s="119">
        <v>3429</v>
      </c>
      <c r="E31" s="120">
        <v>5221</v>
      </c>
      <c r="F31" s="121" t="s">
        <v>74</v>
      </c>
      <c r="G31" s="52">
        <v>0</v>
      </c>
      <c r="H31" s="52">
        <v>20</v>
      </c>
      <c r="I31" s="53">
        <v>0</v>
      </c>
      <c r="J31" s="54">
        <v>20</v>
      </c>
      <c r="K31" s="43"/>
      <c r="L31" s="43"/>
    </row>
    <row r="32" spans="1:15" s="44" customFormat="1" ht="22.5" hidden="1" x14ac:dyDescent="0.2">
      <c r="A32" s="42"/>
      <c r="B32" s="47" t="s">
        <v>75</v>
      </c>
      <c r="C32" s="48" t="s">
        <v>9</v>
      </c>
      <c r="D32" s="49">
        <v>3900</v>
      </c>
      <c r="E32" s="50">
        <v>5222</v>
      </c>
      <c r="F32" s="51" t="s">
        <v>76</v>
      </c>
      <c r="G32" s="52">
        <v>0</v>
      </c>
      <c r="H32" s="52">
        <v>20</v>
      </c>
      <c r="I32" s="53">
        <v>0</v>
      </c>
      <c r="J32" s="54">
        <v>20</v>
      </c>
      <c r="K32" s="43"/>
      <c r="L32" s="43"/>
    </row>
    <row r="33" spans="1:12" s="44" customFormat="1" ht="22.5" hidden="1" x14ac:dyDescent="0.2">
      <c r="A33" s="42"/>
      <c r="B33" s="47" t="s">
        <v>77</v>
      </c>
      <c r="C33" s="48" t="s">
        <v>9</v>
      </c>
      <c r="D33" s="119">
        <v>3419</v>
      </c>
      <c r="E33" s="120">
        <v>5222</v>
      </c>
      <c r="F33" s="121" t="s">
        <v>78</v>
      </c>
      <c r="G33" s="52">
        <v>0</v>
      </c>
      <c r="H33" s="52">
        <v>20</v>
      </c>
      <c r="I33" s="53">
        <v>0</v>
      </c>
      <c r="J33" s="54">
        <v>20</v>
      </c>
      <c r="K33" s="43"/>
      <c r="L33" s="43"/>
    </row>
    <row r="34" spans="1:12" s="44" customFormat="1" ht="22.5" hidden="1" x14ac:dyDescent="0.2">
      <c r="A34" s="42"/>
      <c r="B34" s="47" t="s">
        <v>79</v>
      </c>
      <c r="C34" s="48" t="s">
        <v>9</v>
      </c>
      <c r="D34" s="119">
        <v>3900</v>
      </c>
      <c r="E34" s="120">
        <v>5222</v>
      </c>
      <c r="F34" s="121" t="s">
        <v>80</v>
      </c>
      <c r="G34" s="52">
        <v>0</v>
      </c>
      <c r="H34" s="52">
        <v>10</v>
      </c>
      <c r="I34" s="53">
        <v>0</v>
      </c>
      <c r="J34" s="54">
        <v>10</v>
      </c>
      <c r="K34" s="43"/>
      <c r="L34" s="43"/>
    </row>
    <row r="35" spans="1:12" s="44" customFormat="1" ht="22.5" hidden="1" x14ac:dyDescent="0.2">
      <c r="A35" s="42"/>
      <c r="B35" s="47" t="s">
        <v>81</v>
      </c>
      <c r="C35" s="48" t="s">
        <v>90</v>
      </c>
      <c r="D35" s="119">
        <v>3429</v>
      </c>
      <c r="E35" s="120">
        <v>5321</v>
      </c>
      <c r="F35" s="121" t="s">
        <v>82</v>
      </c>
      <c r="G35" s="52">
        <v>0</v>
      </c>
      <c r="H35" s="52">
        <v>15</v>
      </c>
      <c r="I35" s="53">
        <v>0</v>
      </c>
      <c r="J35" s="54">
        <v>15</v>
      </c>
      <c r="K35" s="43"/>
      <c r="L35" s="43"/>
    </row>
    <row r="36" spans="1:12" s="44" customFormat="1" ht="22.5" hidden="1" x14ac:dyDescent="0.2">
      <c r="A36" s="42"/>
      <c r="B36" s="47" t="s">
        <v>83</v>
      </c>
      <c r="C36" s="48" t="s">
        <v>9</v>
      </c>
      <c r="D36" s="119">
        <v>3399</v>
      </c>
      <c r="E36" s="120">
        <v>5223</v>
      </c>
      <c r="F36" s="121" t="s">
        <v>84</v>
      </c>
      <c r="G36" s="52">
        <v>0</v>
      </c>
      <c r="H36" s="52">
        <v>10</v>
      </c>
      <c r="I36" s="53">
        <v>0</v>
      </c>
      <c r="J36" s="54">
        <v>10</v>
      </c>
      <c r="K36" s="43"/>
      <c r="L36" s="43"/>
    </row>
    <row r="37" spans="1:12" s="44" customFormat="1" ht="22.5" hidden="1" x14ac:dyDescent="0.2">
      <c r="A37" s="42"/>
      <c r="B37" s="47" t="s">
        <v>85</v>
      </c>
      <c r="C37" s="48" t="s">
        <v>9</v>
      </c>
      <c r="D37" s="119">
        <v>3399</v>
      </c>
      <c r="E37" s="120">
        <v>5223</v>
      </c>
      <c r="F37" s="121" t="s">
        <v>86</v>
      </c>
      <c r="G37" s="52">
        <v>0</v>
      </c>
      <c r="H37" s="52">
        <v>20</v>
      </c>
      <c r="I37" s="53">
        <v>0</v>
      </c>
      <c r="J37" s="54">
        <v>20</v>
      </c>
      <c r="K37" s="43"/>
      <c r="L37" s="43"/>
    </row>
    <row r="38" spans="1:12" s="44" customFormat="1" ht="22.5" hidden="1" x14ac:dyDescent="0.2">
      <c r="A38" s="42"/>
      <c r="B38" s="47" t="s">
        <v>87</v>
      </c>
      <c r="C38" s="48" t="s">
        <v>9</v>
      </c>
      <c r="D38" s="49">
        <v>3900</v>
      </c>
      <c r="E38" s="50">
        <v>5221</v>
      </c>
      <c r="F38" s="51" t="s">
        <v>88</v>
      </c>
      <c r="G38" s="52">
        <v>0</v>
      </c>
      <c r="H38" s="52">
        <v>13</v>
      </c>
      <c r="I38" s="53">
        <v>0</v>
      </c>
      <c r="J38" s="54">
        <v>13</v>
      </c>
      <c r="K38" s="43"/>
      <c r="L38" s="43"/>
    </row>
    <row r="39" spans="1:12" s="44" customFormat="1" ht="22.5" hidden="1" x14ac:dyDescent="0.2">
      <c r="A39" s="42"/>
      <c r="B39" s="47" t="s">
        <v>93</v>
      </c>
      <c r="C39" s="48" t="s">
        <v>9</v>
      </c>
      <c r="D39" s="49">
        <v>3900</v>
      </c>
      <c r="E39" s="50">
        <v>5212</v>
      </c>
      <c r="F39" s="51" t="s">
        <v>94</v>
      </c>
      <c r="G39" s="52">
        <v>0</v>
      </c>
      <c r="H39" s="52">
        <v>20</v>
      </c>
      <c r="I39" s="53">
        <v>0</v>
      </c>
      <c r="J39" s="54">
        <v>20</v>
      </c>
      <c r="K39" s="43"/>
      <c r="L39" s="43"/>
    </row>
    <row r="40" spans="1:12" s="44" customFormat="1" ht="22.5" hidden="1" x14ac:dyDescent="0.2">
      <c r="A40" s="42"/>
      <c r="B40" s="47" t="s">
        <v>95</v>
      </c>
      <c r="C40" s="48" t="s">
        <v>9</v>
      </c>
      <c r="D40" s="49">
        <v>3299</v>
      </c>
      <c r="E40" s="50">
        <v>5229</v>
      </c>
      <c r="F40" s="51" t="s">
        <v>114</v>
      </c>
      <c r="G40" s="52">
        <v>0</v>
      </c>
      <c r="H40" s="52">
        <v>10</v>
      </c>
      <c r="I40" s="53">
        <v>0</v>
      </c>
      <c r="J40" s="54">
        <v>10</v>
      </c>
      <c r="K40" s="43"/>
      <c r="L40" s="43"/>
    </row>
    <row r="41" spans="1:12" s="44" customFormat="1" ht="22.5" hidden="1" x14ac:dyDescent="0.2">
      <c r="A41" s="42"/>
      <c r="B41" s="47" t="s">
        <v>96</v>
      </c>
      <c r="C41" s="48" t="s">
        <v>9</v>
      </c>
      <c r="D41" s="49">
        <v>3429</v>
      </c>
      <c r="E41" s="50">
        <v>5222</v>
      </c>
      <c r="F41" s="51" t="s">
        <v>97</v>
      </c>
      <c r="G41" s="52">
        <v>0</v>
      </c>
      <c r="H41" s="52">
        <v>10</v>
      </c>
      <c r="I41" s="53">
        <v>0</v>
      </c>
      <c r="J41" s="54">
        <v>10</v>
      </c>
      <c r="K41" s="43"/>
      <c r="L41" s="43"/>
    </row>
    <row r="42" spans="1:12" s="44" customFormat="1" ht="22.5" hidden="1" x14ac:dyDescent="0.2">
      <c r="A42" s="42"/>
      <c r="B42" s="47" t="s">
        <v>98</v>
      </c>
      <c r="C42" s="48" t="s">
        <v>9</v>
      </c>
      <c r="D42" s="49">
        <v>3319</v>
      </c>
      <c r="E42" s="50">
        <v>5213</v>
      </c>
      <c r="F42" s="51" t="s">
        <v>99</v>
      </c>
      <c r="G42" s="52">
        <v>0</v>
      </c>
      <c r="H42" s="52">
        <v>20</v>
      </c>
      <c r="I42" s="53">
        <v>0</v>
      </c>
      <c r="J42" s="54">
        <v>20</v>
      </c>
      <c r="K42" s="43"/>
      <c r="L42" s="43"/>
    </row>
    <row r="43" spans="1:12" s="44" customFormat="1" ht="22.5" hidden="1" x14ac:dyDescent="0.2">
      <c r="A43" s="42"/>
      <c r="B43" s="47" t="s">
        <v>100</v>
      </c>
      <c r="C43" s="48" t="s">
        <v>9</v>
      </c>
      <c r="D43" s="49">
        <v>3399</v>
      </c>
      <c r="E43" s="50">
        <v>5222</v>
      </c>
      <c r="F43" s="51" t="s">
        <v>101</v>
      </c>
      <c r="G43" s="52">
        <v>0</v>
      </c>
      <c r="H43" s="52">
        <v>10</v>
      </c>
      <c r="I43" s="53">
        <v>0</v>
      </c>
      <c r="J43" s="54">
        <v>10</v>
      </c>
      <c r="K43" s="43"/>
      <c r="L43" s="43"/>
    </row>
    <row r="44" spans="1:12" s="44" customFormat="1" ht="22.5" hidden="1" x14ac:dyDescent="0.2">
      <c r="A44" s="42"/>
      <c r="B44" s="47" t="s">
        <v>102</v>
      </c>
      <c r="C44" s="48" t="s">
        <v>9</v>
      </c>
      <c r="D44" s="49">
        <v>3399</v>
      </c>
      <c r="E44" s="50">
        <v>5213</v>
      </c>
      <c r="F44" s="51" t="s">
        <v>115</v>
      </c>
      <c r="G44" s="52">
        <v>0</v>
      </c>
      <c r="H44" s="52">
        <v>20</v>
      </c>
      <c r="I44" s="53">
        <v>0</v>
      </c>
      <c r="J44" s="54">
        <v>20</v>
      </c>
      <c r="K44" s="43"/>
      <c r="L44" s="43"/>
    </row>
    <row r="45" spans="1:12" s="44" customFormat="1" ht="22.5" hidden="1" x14ac:dyDescent="0.2">
      <c r="A45" s="42"/>
      <c r="B45" s="47" t="s">
        <v>103</v>
      </c>
      <c r="C45" s="48" t="s">
        <v>9</v>
      </c>
      <c r="D45" s="49">
        <v>3900</v>
      </c>
      <c r="E45" s="50">
        <v>5222</v>
      </c>
      <c r="F45" s="51" t="s">
        <v>116</v>
      </c>
      <c r="G45" s="52">
        <v>0</v>
      </c>
      <c r="H45" s="52">
        <v>20</v>
      </c>
      <c r="I45" s="53">
        <v>0</v>
      </c>
      <c r="J45" s="54">
        <v>20</v>
      </c>
      <c r="K45" s="43"/>
      <c r="L45" s="43"/>
    </row>
    <row r="46" spans="1:12" s="44" customFormat="1" ht="22.5" hidden="1" x14ac:dyDescent="0.2">
      <c r="A46" s="42"/>
      <c r="B46" s="47" t="s">
        <v>104</v>
      </c>
      <c r="C46" s="48" t="s">
        <v>9</v>
      </c>
      <c r="D46" s="49">
        <v>3429</v>
      </c>
      <c r="E46" s="50">
        <v>5222</v>
      </c>
      <c r="F46" s="51" t="s">
        <v>105</v>
      </c>
      <c r="G46" s="52">
        <v>0</v>
      </c>
      <c r="H46" s="52">
        <v>5</v>
      </c>
      <c r="I46" s="53">
        <v>0</v>
      </c>
      <c r="J46" s="54">
        <v>5</v>
      </c>
      <c r="K46" s="43"/>
      <c r="L46" s="43"/>
    </row>
    <row r="47" spans="1:12" s="44" customFormat="1" ht="22.5" hidden="1" x14ac:dyDescent="0.2">
      <c r="A47" s="42"/>
      <c r="B47" s="47" t="s">
        <v>106</v>
      </c>
      <c r="C47" s="48" t="s">
        <v>9</v>
      </c>
      <c r="D47" s="49">
        <v>3429</v>
      </c>
      <c r="E47" s="50">
        <v>5213</v>
      </c>
      <c r="F47" s="51" t="s">
        <v>107</v>
      </c>
      <c r="G47" s="52">
        <v>0</v>
      </c>
      <c r="H47" s="52">
        <v>20</v>
      </c>
      <c r="I47" s="53">
        <v>0</v>
      </c>
      <c r="J47" s="54">
        <v>20</v>
      </c>
      <c r="K47" s="43"/>
      <c r="L47" s="43"/>
    </row>
    <row r="48" spans="1:12" s="44" customFormat="1" ht="22.5" hidden="1" x14ac:dyDescent="0.2">
      <c r="A48" s="42"/>
      <c r="B48" s="47" t="s">
        <v>108</v>
      </c>
      <c r="C48" s="48" t="s">
        <v>9</v>
      </c>
      <c r="D48" s="49">
        <v>4349</v>
      </c>
      <c r="E48" s="50">
        <v>5222</v>
      </c>
      <c r="F48" s="51" t="s">
        <v>109</v>
      </c>
      <c r="G48" s="52">
        <v>0</v>
      </c>
      <c r="H48" s="52">
        <v>10</v>
      </c>
      <c r="I48" s="53">
        <v>0</v>
      </c>
      <c r="J48" s="54">
        <v>10</v>
      </c>
      <c r="K48" s="43"/>
      <c r="L48" s="43"/>
    </row>
    <row r="49" spans="1:13" s="44" customFormat="1" ht="22.5" hidden="1" x14ac:dyDescent="0.2">
      <c r="A49" s="42"/>
      <c r="B49" s="47" t="s">
        <v>110</v>
      </c>
      <c r="C49" s="48" t="s">
        <v>9</v>
      </c>
      <c r="D49" s="49">
        <v>3312</v>
      </c>
      <c r="E49" s="50">
        <v>5221</v>
      </c>
      <c r="F49" s="51" t="s">
        <v>111</v>
      </c>
      <c r="G49" s="52">
        <v>0</v>
      </c>
      <c r="H49" s="52">
        <v>15</v>
      </c>
      <c r="I49" s="53">
        <v>0</v>
      </c>
      <c r="J49" s="54">
        <v>15</v>
      </c>
      <c r="K49" s="43"/>
      <c r="L49" s="43"/>
    </row>
    <row r="50" spans="1:13" s="44" customFormat="1" ht="22.5" hidden="1" x14ac:dyDescent="0.2">
      <c r="A50" s="42"/>
      <c r="B50" s="47" t="s">
        <v>112</v>
      </c>
      <c r="C50" s="48" t="s">
        <v>9</v>
      </c>
      <c r="D50" s="49">
        <v>3900</v>
      </c>
      <c r="E50" s="50">
        <v>5222</v>
      </c>
      <c r="F50" s="51" t="s">
        <v>113</v>
      </c>
      <c r="G50" s="52">
        <v>0</v>
      </c>
      <c r="H50" s="52">
        <v>20</v>
      </c>
      <c r="I50" s="53">
        <v>0</v>
      </c>
      <c r="J50" s="54">
        <v>20</v>
      </c>
      <c r="K50" s="43"/>
      <c r="L50" s="43"/>
    </row>
    <row r="51" spans="1:13" s="44" customFormat="1" ht="22.5" hidden="1" x14ac:dyDescent="0.2">
      <c r="A51" s="42"/>
      <c r="B51" s="47" t="s">
        <v>117</v>
      </c>
      <c r="C51" s="48" t="s">
        <v>9</v>
      </c>
      <c r="D51" s="49">
        <v>3429</v>
      </c>
      <c r="E51" s="50">
        <v>5222</v>
      </c>
      <c r="F51" s="51" t="s">
        <v>118</v>
      </c>
      <c r="G51" s="52">
        <v>0</v>
      </c>
      <c r="H51" s="52">
        <v>20</v>
      </c>
      <c r="I51" s="53">
        <v>0</v>
      </c>
      <c r="J51" s="54">
        <v>20</v>
      </c>
      <c r="K51" s="55"/>
      <c r="L51" s="43"/>
    </row>
    <row r="52" spans="1:13" s="44" customFormat="1" ht="22.5" hidden="1" x14ac:dyDescent="0.2">
      <c r="A52" s="42"/>
      <c r="B52" s="47" t="s">
        <v>119</v>
      </c>
      <c r="C52" s="48" t="s">
        <v>9</v>
      </c>
      <c r="D52" s="49">
        <v>3419</v>
      </c>
      <c r="E52" s="50">
        <v>5222</v>
      </c>
      <c r="F52" s="51" t="s">
        <v>120</v>
      </c>
      <c r="G52" s="52">
        <v>0</v>
      </c>
      <c r="H52" s="52">
        <v>20</v>
      </c>
      <c r="I52" s="53">
        <v>0</v>
      </c>
      <c r="J52" s="54">
        <v>20</v>
      </c>
      <c r="K52" s="43"/>
      <c r="L52" s="43"/>
      <c r="M52" s="43"/>
    </row>
    <row r="53" spans="1:13" s="44" customFormat="1" ht="22.5" hidden="1" x14ac:dyDescent="0.2">
      <c r="A53" s="42"/>
      <c r="B53" s="47" t="s">
        <v>121</v>
      </c>
      <c r="C53" s="48" t="s">
        <v>139</v>
      </c>
      <c r="D53" s="49">
        <v>3312</v>
      </c>
      <c r="E53" s="50">
        <v>5321</v>
      </c>
      <c r="F53" s="51" t="s">
        <v>122</v>
      </c>
      <c r="G53" s="52">
        <v>0</v>
      </c>
      <c r="H53" s="52">
        <v>10</v>
      </c>
      <c r="I53" s="53">
        <v>0</v>
      </c>
      <c r="J53" s="54">
        <v>10</v>
      </c>
      <c r="K53" s="55"/>
      <c r="L53" s="43"/>
    </row>
    <row r="54" spans="1:13" s="44" customFormat="1" ht="22.5" hidden="1" x14ac:dyDescent="0.2">
      <c r="A54" s="42"/>
      <c r="B54" s="47" t="s">
        <v>123</v>
      </c>
      <c r="C54" s="48" t="s">
        <v>9</v>
      </c>
      <c r="D54" s="49">
        <v>3312</v>
      </c>
      <c r="E54" s="50">
        <v>5222</v>
      </c>
      <c r="F54" s="51" t="s">
        <v>125</v>
      </c>
      <c r="G54" s="52">
        <v>0</v>
      </c>
      <c r="H54" s="52">
        <v>20</v>
      </c>
      <c r="I54" s="53">
        <v>0</v>
      </c>
      <c r="J54" s="54">
        <v>20</v>
      </c>
      <c r="K54" s="43"/>
      <c r="L54" s="43"/>
    </row>
    <row r="55" spans="1:13" s="44" customFormat="1" ht="22.5" hidden="1" x14ac:dyDescent="0.2">
      <c r="A55" s="42"/>
      <c r="B55" s="47" t="s">
        <v>124</v>
      </c>
      <c r="C55" s="48" t="s">
        <v>9</v>
      </c>
      <c r="D55" s="49">
        <v>3419</v>
      </c>
      <c r="E55" s="50">
        <v>5329</v>
      </c>
      <c r="F55" s="51" t="s">
        <v>126</v>
      </c>
      <c r="G55" s="52">
        <v>0</v>
      </c>
      <c r="H55" s="52">
        <v>10</v>
      </c>
      <c r="I55" s="53">
        <v>0</v>
      </c>
      <c r="J55" s="54">
        <v>10</v>
      </c>
      <c r="K55" s="43"/>
      <c r="L55" s="43"/>
    </row>
    <row r="56" spans="1:13" s="44" customFormat="1" ht="22.5" hidden="1" x14ac:dyDescent="0.2">
      <c r="A56" s="42"/>
      <c r="B56" s="47" t="s">
        <v>127</v>
      </c>
      <c r="C56" s="48" t="s">
        <v>9</v>
      </c>
      <c r="D56" s="49">
        <v>3312</v>
      </c>
      <c r="E56" s="50">
        <v>5221</v>
      </c>
      <c r="F56" s="51" t="s">
        <v>136</v>
      </c>
      <c r="G56" s="52">
        <v>0</v>
      </c>
      <c r="H56" s="52">
        <v>10</v>
      </c>
      <c r="I56" s="53">
        <v>0</v>
      </c>
      <c r="J56" s="54">
        <v>10</v>
      </c>
      <c r="K56" s="43"/>
      <c r="L56" s="43"/>
    </row>
    <row r="57" spans="1:13" s="44" customFormat="1" ht="22.5" hidden="1" x14ac:dyDescent="0.2">
      <c r="A57" s="42"/>
      <c r="B57" s="47" t="s">
        <v>128</v>
      </c>
      <c r="C57" s="48" t="s">
        <v>9</v>
      </c>
      <c r="D57" s="49">
        <v>3429</v>
      </c>
      <c r="E57" s="50">
        <v>5222</v>
      </c>
      <c r="F57" s="51" t="s">
        <v>137</v>
      </c>
      <c r="G57" s="52">
        <v>0</v>
      </c>
      <c r="H57" s="52">
        <v>10</v>
      </c>
      <c r="I57" s="53">
        <v>0</v>
      </c>
      <c r="J57" s="54">
        <v>10</v>
      </c>
      <c r="K57" s="43"/>
      <c r="L57" s="43"/>
    </row>
    <row r="58" spans="1:13" s="44" customFormat="1" ht="22.5" hidden="1" x14ac:dyDescent="0.2">
      <c r="A58" s="42"/>
      <c r="B58" s="47" t="s">
        <v>129</v>
      </c>
      <c r="C58" s="48" t="s">
        <v>9</v>
      </c>
      <c r="D58" s="49">
        <v>3312</v>
      </c>
      <c r="E58" s="50">
        <v>5213</v>
      </c>
      <c r="F58" s="51" t="s">
        <v>130</v>
      </c>
      <c r="G58" s="52">
        <v>0</v>
      </c>
      <c r="H58" s="52">
        <v>20</v>
      </c>
      <c r="I58" s="53">
        <v>0</v>
      </c>
      <c r="J58" s="54">
        <v>20</v>
      </c>
      <c r="K58" s="43"/>
      <c r="L58" s="43"/>
    </row>
    <row r="59" spans="1:13" s="44" customFormat="1" ht="22.5" hidden="1" x14ac:dyDescent="0.2">
      <c r="A59" s="42"/>
      <c r="B59" s="47" t="s">
        <v>131</v>
      </c>
      <c r="C59" s="48" t="s">
        <v>9</v>
      </c>
      <c r="D59" s="49">
        <v>3319</v>
      </c>
      <c r="E59" s="50">
        <v>5222</v>
      </c>
      <c r="F59" s="51" t="s">
        <v>132</v>
      </c>
      <c r="G59" s="52">
        <v>0</v>
      </c>
      <c r="H59" s="52">
        <v>10</v>
      </c>
      <c r="I59" s="53">
        <v>0</v>
      </c>
      <c r="J59" s="54">
        <v>10</v>
      </c>
      <c r="K59" s="55"/>
      <c r="L59" s="43"/>
    </row>
    <row r="60" spans="1:13" s="44" customFormat="1" ht="22.5" hidden="1" x14ac:dyDescent="0.2">
      <c r="A60" s="42"/>
      <c r="B60" s="47" t="s">
        <v>133</v>
      </c>
      <c r="C60" s="48" t="s">
        <v>9</v>
      </c>
      <c r="D60" s="49">
        <v>3312</v>
      </c>
      <c r="E60" s="50">
        <v>5222</v>
      </c>
      <c r="F60" s="51" t="s">
        <v>134</v>
      </c>
      <c r="G60" s="52">
        <v>0</v>
      </c>
      <c r="H60" s="52">
        <v>20</v>
      </c>
      <c r="I60" s="53">
        <v>0</v>
      </c>
      <c r="J60" s="54">
        <v>20</v>
      </c>
      <c r="K60" s="43"/>
      <c r="L60" s="43"/>
    </row>
    <row r="61" spans="1:13" s="44" customFormat="1" ht="22.5" hidden="1" x14ac:dyDescent="0.2">
      <c r="A61" s="42"/>
      <c r="B61" s="47" t="s">
        <v>135</v>
      </c>
      <c r="C61" s="48" t="s">
        <v>140</v>
      </c>
      <c r="D61" s="49">
        <v>3312</v>
      </c>
      <c r="E61" s="50">
        <v>5321</v>
      </c>
      <c r="F61" s="51" t="s">
        <v>138</v>
      </c>
      <c r="G61" s="52">
        <v>0</v>
      </c>
      <c r="H61" s="52">
        <v>10</v>
      </c>
      <c r="I61" s="53">
        <v>0</v>
      </c>
      <c r="J61" s="54">
        <v>10</v>
      </c>
      <c r="K61" s="43"/>
      <c r="L61" s="43"/>
    </row>
    <row r="62" spans="1:13" s="44" customFormat="1" ht="22.5" hidden="1" x14ac:dyDescent="0.2">
      <c r="A62" s="42"/>
      <c r="B62" s="47" t="s">
        <v>141</v>
      </c>
      <c r="C62" s="48" t="s">
        <v>9</v>
      </c>
      <c r="D62" s="49">
        <v>3429</v>
      </c>
      <c r="E62" s="50">
        <v>5222</v>
      </c>
      <c r="F62" s="51" t="s">
        <v>142</v>
      </c>
      <c r="G62" s="52">
        <v>0</v>
      </c>
      <c r="H62" s="52">
        <v>10</v>
      </c>
      <c r="I62" s="53">
        <v>0</v>
      </c>
      <c r="J62" s="54">
        <v>10</v>
      </c>
      <c r="K62" s="55"/>
      <c r="L62" s="43"/>
    </row>
    <row r="63" spans="1:13" s="44" customFormat="1" ht="22.5" hidden="1" x14ac:dyDescent="0.2">
      <c r="A63" s="42"/>
      <c r="B63" s="47" t="s">
        <v>143</v>
      </c>
      <c r="C63" s="48" t="s">
        <v>9</v>
      </c>
      <c r="D63" s="49">
        <v>3900</v>
      </c>
      <c r="E63" s="50">
        <v>5212</v>
      </c>
      <c r="F63" s="51" t="s">
        <v>144</v>
      </c>
      <c r="G63" s="52">
        <v>0</v>
      </c>
      <c r="H63" s="52">
        <v>5</v>
      </c>
      <c r="I63" s="53">
        <v>0</v>
      </c>
      <c r="J63" s="54">
        <v>5</v>
      </c>
      <c r="K63" s="43"/>
      <c r="L63" s="43"/>
    </row>
    <row r="64" spans="1:13" s="44" customFormat="1" ht="22.5" hidden="1" x14ac:dyDescent="0.2">
      <c r="A64" s="42"/>
      <c r="B64" s="47" t="s">
        <v>145</v>
      </c>
      <c r="C64" s="48" t="s">
        <v>9</v>
      </c>
      <c r="D64" s="49">
        <v>3312</v>
      </c>
      <c r="E64" s="50">
        <v>5494</v>
      </c>
      <c r="F64" s="51" t="s">
        <v>192</v>
      </c>
      <c r="G64" s="52">
        <v>0</v>
      </c>
      <c r="H64" s="52">
        <v>10</v>
      </c>
      <c r="I64" s="53">
        <v>0</v>
      </c>
      <c r="J64" s="54">
        <v>10</v>
      </c>
      <c r="K64" s="43"/>
      <c r="L64" s="43"/>
    </row>
    <row r="65" spans="1:12" s="44" customFormat="1" ht="22.5" hidden="1" x14ac:dyDescent="0.2">
      <c r="A65" s="42"/>
      <c r="B65" s="47" t="s">
        <v>146</v>
      </c>
      <c r="C65" s="48" t="s">
        <v>9</v>
      </c>
      <c r="D65" s="49">
        <v>3419</v>
      </c>
      <c r="E65" s="50">
        <v>5229</v>
      </c>
      <c r="F65" s="51" t="s">
        <v>147</v>
      </c>
      <c r="G65" s="52">
        <v>0</v>
      </c>
      <c r="H65" s="52">
        <v>20</v>
      </c>
      <c r="I65" s="53">
        <v>0</v>
      </c>
      <c r="J65" s="54">
        <v>20</v>
      </c>
      <c r="K65" s="43"/>
      <c r="L65" s="43"/>
    </row>
    <row r="66" spans="1:12" s="44" customFormat="1" ht="33.75" hidden="1" x14ac:dyDescent="0.2">
      <c r="A66" s="42"/>
      <c r="B66" s="47" t="s">
        <v>149</v>
      </c>
      <c r="C66" s="48" t="s">
        <v>9</v>
      </c>
      <c r="D66" s="49">
        <v>3419</v>
      </c>
      <c r="E66" s="50">
        <v>5229</v>
      </c>
      <c r="F66" s="51" t="s">
        <v>148</v>
      </c>
      <c r="G66" s="52">
        <v>0</v>
      </c>
      <c r="H66" s="52">
        <v>10</v>
      </c>
      <c r="I66" s="53">
        <v>0</v>
      </c>
      <c r="J66" s="54">
        <v>10</v>
      </c>
      <c r="K66" s="43"/>
      <c r="L66" s="43"/>
    </row>
    <row r="67" spans="1:12" s="44" customFormat="1" ht="22.5" hidden="1" x14ac:dyDescent="0.2">
      <c r="A67" s="42"/>
      <c r="B67" s="47" t="s">
        <v>150</v>
      </c>
      <c r="C67" s="48" t="s">
        <v>9</v>
      </c>
      <c r="D67" s="49">
        <v>3419</v>
      </c>
      <c r="E67" s="50">
        <v>5222</v>
      </c>
      <c r="F67" s="51" t="s">
        <v>151</v>
      </c>
      <c r="G67" s="52">
        <v>0</v>
      </c>
      <c r="H67" s="52">
        <v>20</v>
      </c>
      <c r="I67" s="53">
        <v>0</v>
      </c>
      <c r="J67" s="54">
        <v>20</v>
      </c>
      <c r="K67" s="43"/>
      <c r="L67" s="43"/>
    </row>
    <row r="68" spans="1:12" s="44" customFormat="1" ht="33.75" hidden="1" x14ac:dyDescent="0.2">
      <c r="A68" s="42"/>
      <c r="B68" s="47" t="s">
        <v>152</v>
      </c>
      <c r="C68" s="48" t="s">
        <v>9</v>
      </c>
      <c r="D68" s="49">
        <v>5512</v>
      </c>
      <c r="E68" s="50">
        <v>5222</v>
      </c>
      <c r="F68" s="51" t="s">
        <v>153</v>
      </c>
      <c r="G68" s="52">
        <v>0</v>
      </c>
      <c r="H68" s="52">
        <v>20</v>
      </c>
      <c r="I68" s="53">
        <v>0</v>
      </c>
      <c r="J68" s="54">
        <v>20</v>
      </c>
      <c r="K68" s="43"/>
      <c r="L68" s="43"/>
    </row>
    <row r="69" spans="1:12" s="44" customFormat="1" ht="22.5" hidden="1" x14ac:dyDescent="0.2">
      <c r="A69" s="42"/>
      <c r="B69" s="47" t="s">
        <v>154</v>
      </c>
      <c r="C69" s="48" t="s">
        <v>9</v>
      </c>
      <c r="D69" s="49">
        <v>3399</v>
      </c>
      <c r="E69" s="50">
        <v>5222</v>
      </c>
      <c r="F69" s="51" t="s">
        <v>155</v>
      </c>
      <c r="G69" s="52">
        <v>0</v>
      </c>
      <c r="H69" s="52">
        <v>15</v>
      </c>
      <c r="I69" s="53">
        <v>0</v>
      </c>
      <c r="J69" s="54">
        <v>15</v>
      </c>
      <c r="K69" s="55"/>
      <c r="L69" s="43"/>
    </row>
    <row r="70" spans="1:12" s="44" customFormat="1" ht="33.75" hidden="1" x14ac:dyDescent="0.2">
      <c r="A70" s="42"/>
      <c r="B70" s="47" t="s">
        <v>156</v>
      </c>
      <c r="C70" s="48" t="s">
        <v>9</v>
      </c>
      <c r="D70" s="49">
        <v>3900</v>
      </c>
      <c r="E70" s="50">
        <v>5222</v>
      </c>
      <c r="F70" s="51" t="s">
        <v>157</v>
      </c>
      <c r="G70" s="52">
        <v>0</v>
      </c>
      <c r="H70" s="52">
        <v>10</v>
      </c>
      <c r="I70" s="53">
        <v>0</v>
      </c>
      <c r="J70" s="54">
        <v>10</v>
      </c>
      <c r="K70" s="43"/>
      <c r="L70" s="43"/>
    </row>
    <row r="71" spans="1:12" s="44" customFormat="1" ht="22.5" hidden="1" x14ac:dyDescent="0.2">
      <c r="A71" s="42"/>
      <c r="B71" s="47" t="s">
        <v>158</v>
      </c>
      <c r="C71" s="48" t="s">
        <v>159</v>
      </c>
      <c r="D71" s="49">
        <v>3429</v>
      </c>
      <c r="E71" s="50">
        <v>5321</v>
      </c>
      <c r="F71" s="51" t="s">
        <v>160</v>
      </c>
      <c r="G71" s="52">
        <v>0</v>
      </c>
      <c r="H71" s="52">
        <v>15</v>
      </c>
      <c r="I71" s="53">
        <v>0</v>
      </c>
      <c r="J71" s="54">
        <v>15</v>
      </c>
      <c r="K71" s="43"/>
      <c r="L71" s="43"/>
    </row>
    <row r="72" spans="1:12" s="44" customFormat="1" ht="22.5" hidden="1" x14ac:dyDescent="0.2">
      <c r="A72" s="42"/>
      <c r="B72" s="47" t="s">
        <v>161</v>
      </c>
      <c r="C72" s="48" t="s">
        <v>9</v>
      </c>
      <c r="D72" s="49">
        <v>3419</v>
      </c>
      <c r="E72" s="50">
        <v>5222</v>
      </c>
      <c r="F72" s="51" t="s">
        <v>162</v>
      </c>
      <c r="G72" s="52">
        <v>0</v>
      </c>
      <c r="H72" s="52">
        <v>15</v>
      </c>
      <c r="I72" s="53">
        <v>0</v>
      </c>
      <c r="J72" s="54">
        <v>15</v>
      </c>
      <c r="K72" s="43"/>
      <c r="L72" s="43"/>
    </row>
    <row r="73" spans="1:12" s="44" customFormat="1" ht="22.5" hidden="1" x14ac:dyDescent="0.2">
      <c r="A73" s="42"/>
      <c r="B73" s="47" t="s">
        <v>163</v>
      </c>
      <c r="C73" s="48" t="s">
        <v>9</v>
      </c>
      <c r="D73" s="49">
        <v>3419</v>
      </c>
      <c r="E73" s="50">
        <v>5213</v>
      </c>
      <c r="F73" s="51" t="s">
        <v>164</v>
      </c>
      <c r="G73" s="52">
        <v>0</v>
      </c>
      <c r="H73" s="52">
        <v>10</v>
      </c>
      <c r="I73" s="53">
        <v>0</v>
      </c>
      <c r="J73" s="54">
        <v>10</v>
      </c>
      <c r="K73" s="43"/>
      <c r="L73" s="43"/>
    </row>
    <row r="74" spans="1:12" s="44" customFormat="1" ht="22.5" hidden="1" x14ac:dyDescent="0.2">
      <c r="A74" s="42"/>
      <c r="B74" s="47" t="s">
        <v>165</v>
      </c>
      <c r="C74" s="48" t="s">
        <v>9</v>
      </c>
      <c r="D74" s="49">
        <v>3900</v>
      </c>
      <c r="E74" s="50">
        <v>5222</v>
      </c>
      <c r="F74" s="51" t="s">
        <v>166</v>
      </c>
      <c r="G74" s="52">
        <v>0</v>
      </c>
      <c r="H74" s="52">
        <v>15</v>
      </c>
      <c r="I74" s="53">
        <v>0</v>
      </c>
      <c r="J74" s="54">
        <v>15</v>
      </c>
      <c r="K74" s="43"/>
      <c r="L74" s="43"/>
    </row>
    <row r="75" spans="1:12" s="44" customFormat="1" ht="22.5" hidden="1" x14ac:dyDescent="0.2">
      <c r="A75" s="42"/>
      <c r="B75" s="47" t="s">
        <v>167</v>
      </c>
      <c r="C75" s="48" t="s">
        <v>9</v>
      </c>
      <c r="D75" s="49">
        <v>3399</v>
      </c>
      <c r="E75" s="50">
        <v>5222</v>
      </c>
      <c r="F75" s="51" t="s">
        <v>168</v>
      </c>
      <c r="G75" s="52">
        <v>0</v>
      </c>
      <c r="H75" s="52">
        <v>20</v>
      </c>
      <c r="I75" s="53">
        <v>0</v>
      </c>
      <c r="J75" s="54">
        <v>20</v>
      </c>
      <c r="K75" s="43"/>
      <c r="L75" s="43"/>
    </row>
    <row r="76" spans="1:12" s="44" customFormat="1" ht="22.5" hidden="1" x14ac:dyDescent="0.2">
      <c r="A76" s="42"/>
      <c r="B76" s="47" t="s">
        <v>169</v>
      </c>
      <c r="C76" s="48" t="s">
        <v>9</v>
      </c>
      <c r="D76" s="49">
        <v>3319</v>
      </c>
      <c r="E76" s="50">
        <v>5221</v>
      </c>
      <c r="F76" s="51" t="s">
        <v>170</v>
      </c>
      <c r="G76" s="52">
        <v>0</v>
      </c>
      <c r="H76" s="52">
        <v>15</v>
      </c>
      <c r="I76" s="53">
        <v>0</v>
      </c>
      <c r="J76" s="54">
        <v>15</v>
      </c>
      <c r="K76" s="43"/>
      <c r="L76" s="43"/>
    </row>
    <row r="77" spans="1:12" s="44" customFormat="1" ht="22.5" hidden="1" x14ac:dyDescent="0.2">
      <c r="A77" s="42"/>
      <c r="B77" s="47" t="s">
        <v>171</v>
      </c>
      <c r="C77" s="48" t="s">
        <v>9</v>
      </c>
      <c r="D77" s="49">
        <v>3900</v>
      </c>
      <c r="E77" s="50">
        <v>5221</v>
      </c>
      <c r="F77" s="51" t="s">
        <v>172</v>
      </c>
      <c r="G77" s="52">
        <v>0</v>
      </c>
      <c r="H77" s="52">
        <v>20</v>
      </c>
      <c r="I77" s="53">
        <v>0</v>
      </c>
      <c r="J77" s="54">
        <v>20</v>
      </c>
      <c r="K77" s="43"/>
      <c r="L77" s="43"/>
    </row>
    <row r="78" spans="1:12" s="44" customFormat="1" ht="22.5" hidden="1" x14ac:dyDescent="0.2">
      <c r="A78" s="42"/>
      <c r="B78" s="47" t="s">
        <v>173</v>
      </c>
      <c r="C78" s="48" t="s">
        <v>9</v>
      </c>
      <c r="D78" s="49">
        <v>3900</v>
      </c>
      <c r="E78" s="50">
        <v>5222</v>
      </c>
      <c r="F78" s="51" t="s">
        <v>174</v>
      </c>
      <c r="G78" s="52">
        <v>0</v>
      </c>
      <c r="H78" s="52">
        <v>15</v>
      </c>
      <c r="I78" s="53">
        <v>0</v>
      </c>
      <c r="J78" s="54">
        <v>15</v>
      </c>
      <c r="K78" s="55"/>
      <c r="L78" s="43"/>
    </row>
    <row r="79" spans="1:12" s="44" customFormat="1" ht="22.5" hidden="1" x14ac:dyDescent="0.2">
      <c r="A79" s="42"/>
      <c r="B79" s="47" t="s">
        <v>175</v>
      </c>
      <c r="C79" s="48" t="s">
        <v>9</v>
      </c>
      <c r="D79" s="49">
        <v>3399</v>
      </c>
      <c r="E79" s="50">
        <v>5222</v>
      </c>
      <c r="F79" s="51" t="s">
        <v>176</v>
      </c>
      <c r="G79" s="52">
        <v>0</v>
      </c>
      <c r="H79" s="52">
        <v>10</v>
      </c>
      <c r="I79" s="53">
        <v>0</v>
      </c>
      <c r="J79" s="54">
        <v>10</v>
      </c>
      <c r="K79" s="43"/>
      <c r="L79" s="43"/>
    </row>
    <row r="80" spans="1:12" s="58" customFormat="1" ht="22.5" hidden="1" x14ac:dyDescent="0.2">
      <c r="A80" s="42"/>
      <c r="B80" s="47" t="s">
        <v>177</v>
      </c>
      <c r="C80" s="48" t="s">
        <v>178</v>
      </c>
      <c r="D80" s="49">
        <v>3429</v>
      </c>
      <c r="E80" s="50">
        <v>5321</v>
      </c>
      <c r="F80" s="51" t="s">
        <v>179</v>
      </c>
      <c r="G80" s="52">
        <v>0</v>
      </c>
      <c r="H80" s="52">
        <v>10</v>
      </c>
      <c r="I80" s="53">
        <v>0</v>
      </c>
      <c r="J80" s="54">
        <v>10</v>
      </c>
      <c r="K80" s="57"/>
      <c r="L80" s="57"/>
    </row>
    <row r="81" spans="1:12" s="58" customFormat="1" ht="22.5" hidden="1" x14ac:dyDescent="0.2">
      <c r="A81" s="42"/>
      <c r="B81" s="47" t="s">
        <v>180</v>
      </c>
      <c r="C81" s="48" t="s">
        <v>9</v>
      </c>
      <c r="D81" s="49">
        <v>3419</v>
      </c>
      <c r="E81" s="50">
        <v>5222</v>
      </c>
      <c r="F81" s="51" t="s">
        <v>181</v>
      </c>
      <c r="G81" s="52">
        <v>0</v>
      </c>
      <c r="H81" s="52">
        <v>10</v>
      </c>
      <c r="I81" s="53">
        <v>0</v>
      </c>
      <c r="J81" s="54">
        <v>10</v>
      </c>
      <c r="K81" s="57"/>
      <c r="L81" s="57"/>
    </row>
    <row r="82" spans="1:12" s="58" customFormat="1" ht="22.5" hidden="1" x14ac:dyDescent="0.2">
      <c r="A82" s="10"/>
      <c r="B82" s="47" t="s">
        <v>182</v>
      </c>
      <c r="C82" s="48" t="s">
        <v>159</v>
      </c>
      <c r="D82" s="49">
        <v>3429</v>
      </c>
      <c r="E82" s="50">
        <v>5321</v>
      </c>
      <c r="F82" s="51" t="s">
        <v>183</v>
      </c>
      <c r="G82" s="52">
        <v>0</v>
      </c>
      <c r="H82" s="52">
        <v>0</v>
      </c>
      <c r="I82" s="53">
        <v>0</v>
      </c>
      <c r="J82" s="54">
        <v>0</v>
      </c>
      <c r="K82" s="57"/>
      <c r="L82" s="57"/>
    </row>
    <row r="83" spans="1:12" s="58" customFormat="1" ht="22.5" hidden="1" x14ac:dyDescent="0.2">
      <c r="A83" s="10"/>
      <c r="B83" s="47" t="s">
        <v>184</v>
      </c>
      <c r="C83" s="48" t="s">
        <v>9</v>
      </c>
      <c r="D83" s="49">
        <v>3900</v>
      </c>
      <c r="E83" s="50">
        <v>5229</v>
      </c>
      <c r="F83" s="51" t="s">
        <v>188</v>
      </c>
      <c r="G83" s="52">
        <v>0</v>
      </c>
      <c r="H83" s="52">
        <v>20</v>
      </c>
      <c r="I83" s="53">
        <v>0</v>
      </c>
      <c r="J83" s="54">
        <v>20</v>
      </c>
      <c r="K83" s="57"/>
      <c r="L83" s="57"/>
    </row>
    <row r="84" spans="1:12" s="58" customFormat="1" ht="22.5" hidden="1" x14ac:dyDescent="0.2">
      <c r="A84" s="10"/>
      <c r="B84" s="47" t="s">
        <v>185</v>
      </c>
      <c r="C84" s="48" t="s">
        <v>9</v>
      </c>
      <c r="D84" s="49">
        <v>3421</v>
      </c>
      <c r="E84" s="50">
        <v>5229</v>
      </c>
      <c r="F84" s="51" t="s">
        <v>186</v>
      </c>
      <c r="G84" s="52">
        <v>0</v>
      </c>
      <c r="H84" s="52">
        <v>10</v>
      </c>
      <c r="I84" s="53">
        <v>0</v>
      </c>
      <c r="J84" s="54">
        <v>10</v>
      </c>
      <c r="K84" s="57"/>
      <c r="L84" s="57"/>
    </row>
    <row r="85" spans="1:12" s="58" customFormat="1" ht="22.5" hidden="1" x14ac:dyDescent="0.2">
      <c r="A85" s="10"/>
      <c r="B85" s="47" t="s">
        <v>187</v>
      </c>
      <c r="C85" s="48" t="s">
        <v>9</v>
      </c>
      <c r="D85" s="49">
        <v>3429</v>
      </c>
      <c r="E85" s="50">
        <v>5212</v>
      </c>
      <c r="F85" s="51" t="s">
        <v>189</v>
      </c>
      <c r="G85" s="52">
        <v>0</v>
      </c>
      <c r="H85" s="52">
        <v>10</v>
      </c>
      <c r="I85" s="53">
        <v>0</v>
      </c>
      <c r="J85" s="54">
        <v>10</v>
      </c>
      <c r="K85" s="57"/>
      <c r="L85" s="57"/>
    </row>
    <row r="86" spans="1:12" s="58" customFormat="1" ht="22.5" hidden="1" x14ac:dyDescent="0.2">
      <c r="A86" s="10"/>
      <c r="B86" s="47" t="s">
        <v>190</v>
      </c>
      <c r="C86" s="48" t="s">
        <v>9</v>
      </c>
      <c r="D86" s="49">
        <v>3312</v>
      </c>
      <c r="E86" s="50">
        <v>5494</v>
      </c>
      <c r="F86" s="51" t="s">
        <v>191</v>
      </c>
      <c r="G86" s="52">
        <v>0</v>
      </c>
      <c r="H86" s="52">
        <v>20</v>
      </c>
      <c r="I86" s="53">
        <v>0</v>
      </c>
      <c r="J86" s="54">
        <v>20</v>
      </c>
      <c r="K86" s="57"/>
      <c r="L86" s="57"/>
    </row>
    <row r="87" spans="1:12" s="58" customFormat="1" ht="22.5" hidden="1" x14ac:dyDescent="0.2">
      <c r="A87" s="10"/>
      <c r="B87" s="47" t="s">
        <v>193</v>
      </c>
      <c r="C87" s="48" t="s">
        <v>194</v>
      </c>
      <c r="D87" s="49">
        <v>5212</v>
      </c>
      <c r="E87" s="50">
        <v>5321</v>
      </c>
      <c r="F87" s="51" t="s">
        <v>195</v>
      </c>
      <c r="G87" s="52">
        <v>0</v>
      </c>
      <c r="H87" s="52">
        <v>10</v>
      </c>
      <c r="I87" s="53">
        <v>0</v>
      </c>
      <c r="J87" s="54">
        <v>10</v>
      </c>
      <c r="K87" s="57"/>
      <c r="L87" s="57"/>
    </row>
    <row r="88" spans="1:12" s="58" customFormat="1" ht="22.5" hidden="1" x14ac:dyDescent="0.2">
      <c r="A88" s="10"/>
      <c r="B88" s="47" t="s">
        <v>196</v>
      </c>
      <c r="C88" s="48" t="s">
        <v>197</v>
      </c>
      <c r="D88" s="49">
        <v>3900</v>
      </c>
      <c r="E88" s="50">
        <v>5321</v>
      </c>
      <c r="F88" s="51" t="s">
        <v>198</v>
      </c>
      <c r="G88" s="52">
        <v>0</v>
      </c>
      <c r="H88" s="52">
        <v>10</v>
      </c>
      <c r="I88" s="53">
        <v>0</v>
      </c>
      <c r="J88" s="54">
        <v>10</v>
      </c>
      <c r="K88" s="57"/>
      <c r="L88" s="57"/>
    </row>
    <row r="89" spans="1:12" s="58" customFormat="1" ht="22.5" hidden="1" x14ac:dyDescent="0.2">
      <c r="A89" s="10"/>
      <c r="B89" s="47" t="s">
        <v>199</v>
      </c>
      <c r="C89" s="48" t="s">
        <v>9</v>
      </c>
      <c r="D89" s="49">
        <v>3419</v>
      </c>
      <c r="E89" s="50">
        <v>5494</v>
      </c>
      <c r="F89" s="51" t="s">
        <v>200</v>
      </c>
      <c r="G89" s="52">
        <v>0</v>
      </c>
      <c r="H89" s="52">
        <v>15</v>
      </c>
      <c r="I89" s="53">
        <v>0</v>
      </c>
      <c r="J89" s="54">
        <v>15</v>
      </c>
      <c r="K89" s="57"/>
      <c r="L89" s="57"/>
    </row>
    <row r="90" spans="1:12" s="58" customFormat="1" ht="22.5" hidden="1" x14ac:dyDescent="0.2">
      <c r="A90" s="10"/>
      <c r="B90" s="47" t="s">
        <v>201</v>
      </c>
      <c r="C90" s="48" t="s">
        <v>9</v>
      </c>
      <c r="D90" s="49">
        <v>3399</v>
      </c>
      <c r="E90" s="50">
        <v>5222</v>
      </c>
      <c r="F90" s="51" t="s">
        <v>202</v>
      </c>
      <c r="G90" s="52">
        <v>0</v>
      </c>
      <c r="H90" s="52">
        <v>10</v>
      </c>
      <c r="I90" s="53">
        <v>0</v>
      </c>
      <c r="J90" s="54">
        <v>10</v>
      </c>
      <c r="K90" s="57"/>
      <c r="L90" s="57"/>
    </row>
    <row r="91" spans="1:12" s="58" customFormat="1" ht="22.5" hidden="1" x14ac:dyDescent="0.2">
      <c r="A91" s="10"/>
      <c r="B91" s="47" t="s">
        <v>203</v>
      </c>
      <c r="C91" s="48" t="s">
        <v>9</v>
      </c>
      <c r="D91" s="49">
        <v>3900</v>
      </c>
      <c r="E91" s="50">
        <v>5222</v>
      </c>
      <c r="F91" s="51" t="s">
        <v>217</v>
      </c>
      <c r="G91" s="52">
        <v>0</v>
      </c>
      <c r="H91" s="52">
        <v>10</v>
      </c>
      <c r="I91" s="53">
        <v>0</v>
      </c>
      <c r="J91" s="54">
        <v>10</v>
      </c>
      <c r="K91" s="57"/>
      <c r="L91" s="57"/>
    </row>
    <row r="92" spans="1:12" s="58" customFormat="1" ht="22.5" hidden="1" x14ac:dyDescent="0.2">
      <c r="A92" s="10"/>
      <c r="B92" s="47" t="s">
        <v>204</v>
      </c>
      <c r="C92" s="48" t="s">
        <v>9</v>
      </c>
      <c r="D92" s="49">
        <v>3900</v>
      </c>
      <c r="E92" s="50">
        <v>5222</v>
      </c>
      <c r="F92" s="51" t="s">
        <v>210</v>
      </c>
      <c r="G92" s="52">
        <v>0</v>
      </c>
      <c r="H92" s="52">
        <v>10</v>
      </c>
      <c r="I92" s="53">
        <v>0</v>
      </c>
      <c r="J92" s="54">
        <v>10</v>
      </c>
      <c r="K92" s="57"/>
      <c r="L92" s="57"/>
    </row>
    <row r="93" spans="1:12" s="58" customFormat="1" ht="22.5" hidden="1" x14ac:dyDescent="0.2">
      <c r="A93" s="10"/>
      <c r="B93" s="47" t="s">
        <v>205</v>
      </c>
      <c r="C93" s="48" t="s">
        <v>9</v>
      </c>
      <c r="D93" s="49">
        <v>3421</v>
      </c>
      <c r="E93" s="50">
        <v>5222</v>
      </c>
      <c r="F93" s="51" t="s">
        <v>211</v>
      </c>
      <c r="G93" s="52">
        <v>0</v>
      </c>
      <c r="H93" s="52">
        <v>10</v>
      </c>
      <c r="I93" s="53">
        <v>0</v>
      </c>
      <c r="J93" s="54">
        <v>10</v>
      </c>
      <c r="K93" s="57"/>
      <c r="L93" s="57"/>
    </row>
    <row r="94" spans="1:12" s="58" customFormat="1" ht="22.5" hidden="1" x14ac:dyDescent="0.2">
      <c r="A94" s="10"/>
      <c r="B94" s="47" t="s">
        <v>206</v>
      </c>
      <c r="C94" s="48" t="s">
        <v>9</v>
      </c>
      <c r="D94" s="49">
        <v>3419</v>
      </c>
      <c r="E94" s="50">
        <v>5221</v>
      </c>
      <c r="F94" s="51" t="s">
        <v>212</v>
      </c>
      <c r="G94" s="52">
        <v>0</v>
      </c>
      <c r="H94" s="52">
        <v>20</v>
      </c>
      <c r="I94" s="53">
        <v>0</v>
      </c>
      <c r="J94" s="54">
        <v>20</v>
      </c>
      <c r="K94" s="57"/>
      <c r="L94" s="57"/>
    </row>
    <row r="95" spans="1:12" s="58" customFormat="1" ht="22.5" hidden="1" x14ac:dyDescent="0.2">
      <c r="A95" s="10"/>
      <c r="B95" s="47" t="s">
        <v>207</v>
      </c>
      <c r="C95" s="48" t="s">
        <v>9</v>
      </c>
      <c r="D95" s="49">
        <v>3419</v>
      </c>
      <c r="E95" s="50">
        <v>5222</v>
      </c>
      <c r="F95" s="51" t="s">
        <v>213</v>
      </c>
      <c r="G95" s="52">
        <v>0</v>
      </c>
      <c r="H95" s="52">
        <v>10</v>
      </c>
      <c r="I95" s="53">
        <v>0</v>
      </c>
      <c r="J95" s="54">
        <v>10</v>
      </c>
      <c r="K95" s="57"/>
      <c r="L95" s="57"/>
    </row>
    <row r="96" spans="1:12" s="44" customFormat="1" ht="22.5" hidden="1" x14ac:dyDescent="0.2">
      <c r="A96" s="10"/>
      <c r="B96" s="47" t="s">
        <v>208</v>
      </c>
      <c r="C96" s="48" t="s">
        <v>216</v>
      </c>
      <c r="D96" s="49">
        <v>3399</v>
      </c>
      <c r="E96" s="50">
        <v>5321</v>
      </c>
      <c r="F96" s="51" t="s">
        <v>218</v>
      </c>
      <c r="G96" s="52">
        <v>0</v>
      </c>
      <c r="H96" s="52">
        <v>10</v>
      </c>
      <c r="I96" s="53">
        <v>0</v>
      </c>
      <c r="J96" s="54">
        <v>10</v>
      </c>
      <c r="K96" s="43"/>
      <c r="L96" s="43"/>
    </row>
    <row r="97" spans="1:12" s="44" customFormat="1" ht="22.5" hidden="1" x14ac:dyDescent="0.2">
      <c r="A97" s="10"/>
      <c r="B97" s="47" t="s">
        <v>209</v>
      </c>
      <c r="C97" s="48" t="s">
        <v>215</v>
      </c>
      <c r="D97" s="49">
        <v>3399</v>
      </c>
      <c r="E97" s="50">
        <v>5321</v>
      </c>
      <c r="F97" s="51" t="s">
        <v>214</v>
      </c>
      <c r="G97" s="52">
        <v>0</v>
      </c>
      <c r="H97" s="52">
        <v>30</v>
      </c>
      <c r="I97" s="53">
        <v>0</v>
      </c>
      <c r="J97" s="54">
        <v>30</v>
      </c>
      <c r="K97" s="43"/>
      <c r="L97" s="43"/>
    </row>
    <row r="98" spans="1:12" s="44" customFormat="1" ht="22.5" hidden="1" x14ac:dyDescent="0.2">
      <c r="A98" s="10"/>
      <c r="B98" s="47" t="s">
        <v>219</v>
      </c>
      <c r="C98" s="48" t="s">
        <v>9</v>
      </c>
      <c r="D98" s="49">
        <v>3900</v>
      </c>
      <c r="E98" s="50">
        <v>5312</v>
      </c>
      <c r="F98" s="51" t="s">
        <v>234</v>
      </c>
      <c r="G98" s="52">
        <v>0</v>
      </c>
      <c r="H98" s="52">
        <v>10</v>
      </c>
      <c r="I98" s="53">
        <v>0</v>
      </c>
      <c r="J98" s="54">
        <v>10</v>
      </c>
      <c r="K98" s="70"/>
      <c r="L98" s="43"/>
    </row>
    <row r="99" spans="1:12" s="44" customFormat="1" ht="22.5" hidden="1" x14ac:dyDescent="0.2">
      <c r="A99" s="10"/>
      <c r="B99" s="47" t="s">
        <v>224</v>
      </c>
      <c r="C99" s="48" t="s">
        <v>9</v>
      </c>
      <c r="D99" s="49">
        <v>3429</v>
      </c>
      <c r="E99" s="50">
        <v>5222</v>
      </c>
      <c r="F99" s="51" t="s">
        <v>232</v>
      </c>
      <c r="G99" s="52">
        <v>0</v>
      </c>
      <c r="H99" s="52">
        <v>20</v>
      </c>
      <c r="I99" s="53">
        <v>0</v>
      </c>
      <c r="J99" s="54">
        <v>20</v>
      </c>
      <c r="K99" s="57"/>
      <c r="L99" s="43"/>
    </row>
    <row r="100" spans="1:12" s="44" customFormat="1" ht="22.5" hidden="1" x14ac:dyDescent="0.2">
      <c r="A100" s="10"/>
      <c r="B100" s="47" t="s">
        <v>225</v>
      </c>
      <c r="C100" s="48" t="s">
        <v>9</v>
      </c>
      <c r="D100" s="49">
        <v>3900</v>
      </c>
      <c r="E100" s="50">
        <v>5222</v>
      </c>
      <c r="F100" s="51" t="s">
        <v>233</v>
      </c>
      <c r="G100" s="52">
        <v>0</v>
      </c>
      <c r="H100" s="52">
        <v>10</v>
      </c>
      <c r="I100" s="53">
        <v>0</v>
      </c>
      <c r="J100" s="54">
        <v>10</v>
      </c>
      <c r="K100" s="57"/>
      <c r="L100" s="43"/>
    </row>
    <row r="101" spans="1:12" s="44" customFormat="1" ht="22.5" hidden="1" x14ac:dyDescent="0.2">
      <c r="A101" s="10"/>
      <c r="B101" s="47" t="s">
        <v>226</v>
      </c>
      <c r="C101" s="48" t="s">
        <v>9</v>
      </c>
      <c r="D101" s="49">
        <v>3312</v>
      </c>
      <c r="E101" s="50">
        <v>5222</v>
      </c>
      <c r="F101" s="51" t="s">
        <v>235</v>
      </c>
      <c r="G101" s="52">
        <v>0</v>
      </c>
      <c r="H101" s="52">
        <v>20</v>
      </c>
      <c r="I101" s="53">
        <v>0</v>
      </c>
      <c r="J101" s="54">
        <v>20</v>
      </c>
      <c r="K101" s="57"/>
      <c r="L101" s="43"/>
    </row>
    <row r="102" spans="1:12" s="44" customFormat="1" ht="22.5" hidden="1" x14ac:dyDescent="0.2">
      <c r="A102" s="10"/>
      <c r="B102" s="47" t="s">
        <v>227</v>
      </c>
      <c r="C102" s="48" t="s">
        <v>9</v>
      </c>
      <c r="D102" s="49">
        <v>3312</v>
      </c>
      <c r="E102" s="50">
        <v>5222</v>
      </c>
      <c r="F102" s="51" t="s">
        <v>236</v>
      </c>
      <c r="G102" s="52">
        <v>0</v>
      </c>
      <c r="H102" s="52">
        <v>10</v>
      </c>
      <c r="I102" s="53">
        <v>0</v>
      </c>
      <c r="J102" s="54">
        <v>10</v>
      </c>
      <c r="K102" s="57"/>
      <c r="L102" s="43"/>
    </row>
    <row r="103" spans="1:12" s="44" customFormat="1" ht="22.5" hidden="1" x14ac:dyDescent="0.2">
      <c r="A103" s="10"/>
      <c r="B103" s="47" t="s">
        <v>228</v>
      </c>
      <c r="C103" s="48" t="s">
        <v>9</v>
      </c>
      <c r="D103" s="49">
        <v>3900</v>
      </c>
      <c r="E103" s="50">
        <v>5222</v>
      </c>
      <c r="F103" s="51" t="s">
        <v>237</v>
      </c>
      <c r="G103" s="52">
        <v>0</v>
      </c>
      <c r="H103" s="52">
        <v>10</v>
      </c>
      <c r="I103" s="53">
        <v>0</v>
      </c>
      <c r="J103" s="54">
        <v>10</v>
      </c>
      <c r="K103" s="57"/>
      <c r="L103" s="43"/>
    </row>
    <row r="104" spans="1:12" s="44" customFormat="1" ht="22.5" hidden="1" x14ac:dyDescent="0.2">
      <c r="A104" s="10"/>
      <c r="B104" s="47" t="s">
        <v>229</v>
      </c>
      <c r="C104" s="48" t="s">
        <v>140</v>
      </c>
      <c r="D104" s="49">
        <v>3319</v>
      </c>
      <c r="E104" s="50">
        <v>5321</v>
      </c>
      <c r="F104" s="51" t="s">
        <v>238</v>
      </c>
      <c r="G104" s="52">
        <v>0</v>
      </c>
      <c r="H104" s="52">
        <v>10</v>
      </c>
      <c r="I104" s="53">
        <v>0</v>
      </c>
      <c r="J104" s="54">
        <v>10</v>
      </c>
      <c r="K104" s="57"/>
      <c r="L104" s="43"/>
    </row>
    <row r="105" spans="1:12" s="34" customFormat="1" ht="22.5" hidden="1" x14ac:dyDescent="0.2">
      <c r="A105" s="10"/>
      <c r="B105" s="47" t="s">
        <v>230</v>
      </c>
      <c r="C105" s="48" t="s">
        <v>9</v>
      </c>
      <c r="D105" s="49">
        <v>3429</v>
      </c>
      <c r="E105" s="50">
        <v>5222</v>
      </c>
      <c r="F105" s="51" t="s">
        <v>239</v>
      </c>
      <c r="G105" s="52">
        <v>0</v>
      </c>
      <c r="H105" s="52">
        <v>10</v>
      </c>
      <c r="I105" s="53">
        <v>0</v>
      </c>
      <c r="J105" s="54">
        <v>10</v>
      </c>
      <c r="K105" s="58"/>
    </row>
    <row r="106" spans="1:12" s="34" customFormat="1" ht="22.5" hidden="1" x14ac:dyDescent="0.2">
      <c r="A106" s="10"/>
      <c r="B106" s="47" t="s">
        <v>231</v>
      </c>
      <c r="C106" s="48" t="s">
        <v>9</v>
      </c>
      <c r="D106" s="49">
        <v>5512</v>
      </c>
      <c r="E106" s="50">
        <v>5222</v>
      </c>
      <c r="F106" s="51" t="s">
        <v>240</v>
      </c>
      <c r="G106" s="52">
        <v>0</v>
      </c>
      <c r="H106" s="52">
        <v>6</v>
      </c>
      <c r="I106" s="53">
        <v>0</v>
      </c>
      <c r="J106" s="54">
        <v>6</v>
      </c>
      <c r="K106" s="58"/>
      <c r="L106" s="41"/>
    </row>
    <row r="107" spans="1:12" s="60" customFormat="1" ht="22.5" hidden="1" x14ac:dyDescent="0.2">
      <c r="A107" s="42"/>
      <c r="B107" s="47" t="s">
        <v>247</v>
      </c>
      <c r="C107" s="48" t="s">
        <v>9</v>
      </c>
      <c r="D107" s="49">
        <v>3900</v>
      </c>
      <c r="E107" s="50">
        <v>5494</v>
      </c>
      <c r="F107" s="51" t="s">
        <v>249</v>
      </c>
      <c r="G107" s="52">
        <v>0</v>
      </c>
      <c r="H107" s="52">
        <v>0</v>
      </c>
      <c r="I107" s="53">
        <v>15</v>
      </c>
      <c r="J107" s="54">
        <v>15</v>
      </c>
      <c r="K107" s="58"/>
      <c r="L107" s="41"/>
    </row>
    <row r="108" spans="1:12" s="60" customFormat="1" ht="22.5" hidden="1" x14ac:dyDescent="0.2">
      <c r="A108" s="42"/>
      <c r="B108" s="47" t="s">
        <v>248</v>
      </c>
      <c r="C108" s="48" t="s">
        <v>9</v>
      </c>
      <c r="D108" s="49">
        <v>3429</v>
      </c>
      <c r="E108" s="50">
        <v>5222</v>
      </c>
      <c r="F108" s="51" t="s">
        <v>250</v>
      </c>
      <c r="G108" s="52">
        <v>0</v>
      </c>
      <c r="H108" s="52">
        <v>0</v>
      </c>
      <c r="I108" s="53">
        <v>20</v>
      </c>
      <c r="J108" s="54">
        <v>20</v>
      </c>
      <c r="K108" s="58"/>
      <c r="L108" s="41"/>
    </row>
    <row r="109" spans="1:12" s="34" customFormat="1" ht="13.5" thickBot="1" x14ac:dyDescent="0.25">
      <c r="A109" s="61"/>
      <c r="B109" s="122"/>
      <c r="C109" s="123"/>
      <c r="D109" s="124">
        <v>3900</v>
      </c>
      <c r="E109" s="125">
        <v>5499</v>
      </c>
      <c r="F109" s="126" t="s">
        <v>13</v>
      </c>
      <c r="G109" s="127">
        <v>300</v>
      </c>
      <c r="H109" s="127">
        <v>300</v>
      </c>
      <c r="I109" s="128">
        <v>-200</v>
      </c>
      <c r="J109" s="129">
        <v>100</v>
      </c>
      <c r="L109" s="41"/>
    </row>
    <row r="110" spans="1:12" s="34" customFormat="1" ht="12.75" hidden="1" x14ac:dyDescent="0.2">
      <c r="A110" s="8" t="s">
        <v>5</v>
      </c>
      <c r="B110" s="93" t="s">
        <v>14</v>
      </c>
      <c r="C110" s="94" t="s">
        <v>9</v>
      </c>
      <c r="D110" s="95" t="s">
        <v>6</v>
      </c>
      <c r="E110" s="96" t="s">
        <v>6</v>
      </c>
      <c r="F110" s="88" t="s">
        <v>15</v>
      </c>
      <c r="G110" s="9">
        <f>G111</f>
        <v>800</v>
      </c>
      <c r="H110" s="9">
        <f>H111</f>
        <v>800</v>
      </c>
      <c r="I110" s="9">
        <v>0</v>
      </c>
      <c r="J110" s="89">
        <f>J111</f>
        <v>800</v>
      </c>
      <c r="L110" s="41"/>
    </row>
    <row r="111" spans="1:12" s="34" customFormat="1" ht="23.25" hidden="1" thickBot="1" x14ac:dyDescent="0.25">
      <c r="A111" s="18"/>
      <c r="B111" s="19"/>
      <c r="C111" s="20"/>
      <c r="D111" s="21">
        <v>6113</v>
      </c>
      <c r="E111" s="22">
        <v>5229</v>
      </c>
      <c r="F111" s="90" t="s">
        <v>16</v>
      </c>
      <c r="G111" s="91">
        <v>800</v>
      </c>
      <c r="H111" s="91">
        <v>800</v>
      </c>
      <c r="I111" s="25">
        <v>0</v>
      </c>
      <c r="J111" s="92">
        <v>800</v>
      </c>
      <c r="L111" s="41"/>
    </row>
    <row r="112" spans="1:12" s="34" customFormat="1" ht="12.75" hidden="1" customHeight="1" x14ac:dyDescent="0.2">
      <c r="A112" s="62" t="s">
        <v>5</v>
      </c>
      <c r="B112" s="87" t="s">
        <v>17</v>
      </c>
      <c r="C112" s="64" t="s">
        <v>9</v>
      </c>
      <c r="D112" s="65" t="s">
        <v>6</v>
      </c>
      <c r="E112" s="66" t="s">
        <v>6</v>
      </c>
      <c r="F112" s="88" t="s">
        <v>18</v>
      </c>
      <c r="G112" s="9">
        <f>G113</f>
        <v>300</v>
      </c>
      <c r="H112" s="9">
        <f>H113</f>
        <v>300</v>
      </c>
      <c r="I112" s="9">
        <v>0</v>
      </c>
      <c r="J112" s="89">
        <f>J113</f>
        <v>300</v>
      </c>
      <c r="L112" s="41"/>
    </row>
    <row r="113" spans="1:12" s="34" customFormat="1" ht="23.25" hidden="1" thickBot="1" x14ac:dyDescent="0.25">
      <c r="A113" s="18"/>
      <c r="B113" s="19"/>
      <c r="C113" s="20"/>
      <c r="D113" s="21">
        <v>6113</v>
      </c>
      <c r="E113" s="22">
        <v>5229</v>
      </c>
      <c r="F113" s="90" t="s">
        <v>16</v>
      </c>
      <c r="G113" s="91">
        <v>300</v>
      </c>
      <c r="H113" s="91">
        <v>300</v>
      </c>
      <c r="I113" s="25">
        <v>0</v>
      </c>
      <c r="J113" s="92">
        <v>300</v>
      </c>
      <c r="L113" s="41"/>
    </row>
    <row r="114" spans="1:12" s="34" customFormat="1" ht="12.75" hidden="1" customHeight="1" x14ac:dyDescent="0.2">
      <c r="A114" s="62" t="s">
        <v>5</v>
      </c>
      <c r="B114" s="87" t="s">
        <v>19</v>
      </c>
      <c r="C114" s="64" t="s">
        <v>9</v>
      </c>
      <c r="D114" s="65" t="s">
        <v>6</v>
      </c>
      <c r="E114" s="66" t="s">
        <v>6</v>
      </c>
      <c r="F114" s="88" t="s">
        <v>20</v>
      </c>
      <c r="G114" s="9">
        <f>G115</f>
        <v>662</v>
      </c>
      <c r="H114" s="9">
        <f>H115</f>
        <v>662</v>
      </c>
      <c r="I114" s="9">
        <v>0</v>
      </c>
      <c r="J114" s="89">
        <f>J115</f>
        <v>662</v>
      </c>
    </row>
    <row r="115" spans="1:12" s="34" customFormat="1" ht="29.25" hidden="1" customHeight="1" thickBot="1" x14ac:dyDescent="0.25">
      <c r="A115" s="18"/>
      <c r="B115" s="19"/>
      <c r="C115" s="20"/>
      <c r="D115" s="21">
        <v>3639</v>
      </c>
      <c r="E115" s="22">
        <v>5229</v>
      </c>
      <c r="F115" s="90" t="s">
        <v>16</v>
      </c>
      <c r="G115" s="91">
        <v>662</v>
      </c>
      <c r="H115" s="91">
        <v>662</v>
      </c>
      <c r="I115" s="25">
        <v>0</v>
      </c>
      <c r="J115" s="92">
        <v>662</v>
      </c>
    </row>
    <row r="116" spans="1:12" s="34" customFormat="1" ht="12.75" hidden="1" x14ac:dyDescent="0.2">
      <c r="A116" s="62" t="s">
        <v>5</v>
      </c>
      <c r="B116" s="63" t="s">
        <v>21</v>
      </c>
      <c r="C116" s="64" t="s">
        <v>9</v>
      </c>
      <c r="D116" s="65" t="s">
        <v>6</v>
      </c>
      <c r="E116" s="66" t="s">
        <v>6</v>
      </c>
      <c r="F116" s="67" t="s">
        <v>22</v>
      </c>
      <c r="G116" s="68">
        <f>G117</f>
        <v>500</v>
      </c>
      <c r="H116" s="68">
        <f>H117</f>
        <v>500</v>
      </c>
      <c r="I116" s="68">
        <v>0</v>
      </c>
      <c r="J116" s="69">
        <f>J117</f>
        <v>500</v>
      </c>
    </row>
    <row r="117" spans="1:12" s="34" customFormat="1" ht="12.75" hidden="1" customHeight="1" thickBot="1" x14ac:dyDescent="0.25">
      <c r="A117" s="18"/>
      <c r="B117" s="19"/>
      <c r="C117" s="20"/>
      <c r="D117" s="21">
        <v>5512</v>
      </c>
      <c r="E117" s="22">
        <v>5222</v>
      </c>
      <c r="F117" s="23" t="s">
        <v>23</v>
      </c>
      <c r="G117" s="24">
        <v>500</v>
      </c>
      <c r="H117" s="24">
        <v>500</v>
      </c>
      <c r="I117" s="25">
        <v>0</v>
      </c>
      <c r="J117" s="46">
        <v>500</v>
      </c>
    </row>
    <row r="118" spans="1:12" s="59" customFormat="1" ht="12.75" hidden="1" customHeight="1" x14ac:dyDescent="0.2">
      <c r="A118" s="73" t="s">
        <v>5</v>
      </c>
      <c r="B118" s="74" t="s">
        <v>246</v>
      </c>
      <c r="C118" s="75" t="s">
        <v>9</v>
      </c>
      <c r="D118" s="76" t="s">
        <v>6</v>
      </c>
      <c r="E118" s="76" t="s">
        <v>6</v>
      </c>
      <c r="F118" s="77" t="s">
        <v>245</v>
      </c>
      <c r="G118" s="78">
        <v>0</v>
      </c>
      <c r="H118" s="78">
        <v>100</v>
      </c>
      <c r="I118" s="79">
        <v>0</v>
      </c>
      <c r="J118" s="80">
        <v>100</v>
      </c>
    </row>
    <row r="119" spans="1:12" s="59" customFormat="1" ht="28.5" hidden="1" customHeight="1" thickBot="1" x14ac:dyDescent="0.25">
      <c r="A119" s="81"/>
      <c r="B119" s="82"/>
      <c r="C119" s="82"/>
      <c r="D119" s="83">
        <v>6113</v>
      </c>
      <c r="E119" s="82">
        <v>5229</v>
      </c>
      <c r="F119" s="84" t="s">
        <v>16</v>
      </c>
      <c r="G119" s="85">
        <v>0</v>
      </c>
      <c r="H119" s="85">
        <v>100</v>
      </c>
      <c r="I119" s="85">
        <v>0</v>
      </c>
      <c r="J119" s="86">
        <v>100</v>
      </c>
    </row>
    <row r="120" spans="1:12" s="59" customFormat="1" ht="22.5" hidden="1" x14ac:dyDescent="0.2">
      <c r="A120" s="62" t="s">
        <v>5</v>
      </c>
      <c r="B120" s="63" t="s">
        <v>26</v>
      </c>
      <c r="C120" s="64" t="s">
        <v>9</v>
      </c>
      <c r="D120" s="65" t="s">
        <v>6</v>
      </c>
      <c r="E120" s="66" t="s">
        <v>6</v>
      </c>
      <c r="F120" s="67" t="s">
        <v>27</v>
      </c>
      <c r="G120" s="68">
        <v>100</v>
      </c>
      <c r="H120" s="68">
        <v>100</v>
      </c>
      <c r="I120" s="68">
        <v>0</v>
      </c>
      <c r="J120" s="69">
        <v>100</v>
      </c>
    </row>
    <row r="121" spans="1:12" s="34" customFormat="1" ht="12.75" hidden="1" customHeight="1" thickBot="1" x14ac:dyDescent="0.25">
      <c r="A121" s="18"/>
      <c r="B121" s="72"/>
      <c r="C121" s="72"/>
      <c r="D121" s="21">
        <v>3900</v>
      </c>
      <c r="E121" s="21">
        <v>5222</v>
      </c>
      <c r="F121" s="23" t="s">
        <v>28</v>
      </c>
      <c r="G121" s="24">
        <v>100</v>
      </c>
      <c r="H121" s="24">
        <v>100</v>
      </c>
      <c r="I121" s="25">
        <v>0</v>
      </c>
      <c r="J121" s="46">
        <v>100</v>
      </c>
    </row>
    <row r="122" spans="1:12" s="71" customFormat="1" ht="12.75" customHeight="1" x14ac:dyDescent="0.2">
      <c r="A122" s="97" t="s">
        <v>252</v>
      </c>
      <c r="B122" s="98" t="s">
        <v>253</v>
      </c>
      <c r="C122" s="98" t="s">
        <v>9</v>
      </c>
      <c r="D122" s="99" t="s">
        <v>6</v>
      </c>
      <c r="E122" s="99" t="s">
        <v>6</v>
      </c>
      <c r="F122" s="111" t="s">
        <v>254</v>
      </c>
      <c r="G122" s="100">
        <v>0</v>
      </c>
      <c r="H122" s="100">
        <v>0</v>
      </c>
      <c r="I122" s="101">
        <v>50</v>
      </c>
      <c r="J122" s="102">
        <v>50</v>
      </c>
    </row>
    <row r="123" spans="1:12" s="71" customFormat="1" ht="12.75" customHeight="1" thickBot="1" x14ac:dyDescent="0.25">
      <c r="A123" s="103"/>
      <c r="B123" s="110" t="s">
        <v>255</v>
      </c>
      <c r="C123" s="104"/>
      <c r="D123" s="105"/>
      <c r="E123" s="105">
        <v>5323</v>
      </c>
      <c r="F123" s="106" t="s">
        <v>256</v>
      </c>
      <c r="G123" s="107">
        <v>0</v>
      </c>
      <c r="H123" s="107">
        <v>0</v>
      </c>
      <c r="I123" s="108">
        <v>50</v>
      </c>
      <c r="J123" s="109">
        <v>50</v>
      </c>
    </row>
    <row r="124" spans="1:12" s="34" customFormat="1" ht="12.75" hidden="1" customHeight="1" x14ac:dyDescent="0.2">
      <c r="A124" s="62" t="s">
        <v>5</v>
      </c>
      <c r="B124" s="63" t="s">
        <v>29</v>
      </c>
      <c r="C124" s="64" t="s">
        <v>9</v>
      </c>
      <c r="D124" s="65" t="s">
        <v>6</v>
      </c>
      <c r="E124" s="66" t="s">
        <v>6</v>
      </c>
      <c r="F124" s="67" t="s">
        <v>30</v>
      </c>
      <c r="G124" s="68">
        <f>G125</f>
        <v>200</v>
      </c>
      <c r="H124" s="68">
        <f>H125</f>
        <v>200</v>
      </c>
      <c r="I124" s="68">
        <v>0</v>
      </c>
      <c r="J124" s="69">
        <f>J125</f>
        <v>200</v>
      </c>
    </row>
    <row r="125" spans="1:12" s="34" customFormat="1" ht="12.75" hidden="1" customHeight="1" thickBot="1" x14ac:dyDescent="0.25">
      <c r="A125" s="18"/>
      <c r="B125" s="19"/>
      <c r="C125" s="20"/>
      <c r="D125" s="21">
        <v>3900</v>
      </c>
      <c r="E125" s="22">
        <v>5222</v>
      </c>
      <c r="F125" s="23" t="s">
        <v>23</v>
      </c>
      <c r="G125" s="24">
        <v>200</v>
      </c>
      <c r="H125" s="24">
        <v>200</v>
      </c>
      <c r="I125" s="25">
        <v>0</v>
      </c>
      <c r="J125" s="46">
        <v>200</v>
      </c>
    </row>
    <row r="126" spans="1:12" s="34" customFormat="1" ht="12.75" hidden="1" customHeight="1" x14ac:dyDescent="0.2">
      <c r="A126" s="11" t="s">
        <v>5</v>
      </c>
      <c r="B126" s="15" t="s">
        <v>31</v>
      </c>
      <c r="C126" s="12" t="s">
        <v>9</v>
      </c>
      <c r="D126" s="13" t="s">
        <v>6</v>
      </c>
      <c r="E126" s="14" t="s">
        <v>6</v>
      </c>
      <c r="F126" s="16" t="s">
        <v>32</v>
      </c>
      <c r="G126" s="17">
        <f>G127</f>
        <v>50</v>
      </c>
      <c r="H126" s="17">
        <f>H127</f>
        <v>50</v>
      </c>
      <c r="I126" s="17">
        <v>0</v>
      </c>
      <c r="J126" s="17">
        <f>J127</f>
        <v>50</v>
      </c>
    </row>
    <row r="127" spans="1:12" s="34" customFormat="1" ht="12.75" hidden="1" customHeight="1" thickBot="1" x14ac:dyDescent="0.25">
      <c r="A127" s="18"/>
      <c r="B127" s="19"/>
      <c r="C127" s="20"/>
      <c r="D127" s="21">
        <v>3900</v>
      </c>
      <c r="E127" s="22">
        <v>5221</v>
      </c>
      <c r="F127" s="23" t="s">
        <v>33</v>
      </c>
      <c r="G127" s="24">
        <v>50</v>
      </c>
      <c r="H127" s="24">
        <v>50</v>
      </c>
      <c r="I127" s="25">
        <v>0</v>
      </c>
      <c r="J127" s="24">
        <v>50</v>
      </c>
    </row>
    <row r="128" spans="1:12" s="34" customFormat="1" ht="12.75" hidden="1" customHeight="1" x14ac:dyDescent="0.2">
      <c r="A128" s="11" t="s">
        <v>5</v>
      </c>
      <c r="B128" s="15" t="s">
        <v>34</v>
      </c>
      <c r="C128" s="12" t="s">
        <v>9</v>
      </c>
      <c r="D128" s="13" t="s">
        <v>6</v>
      </c>
      <c r="E128" s="14" t="s">
        <v>6</v>
      </c>
      <c r="F128" s="16" t="s">
        <v>35</v>
      </c>
      <c r="G128" s="17">
        <f>G129</f>
        <v>100</v>
      </c>
      <c r="H128" s="17">
        <f>H129</f>
        <v>0</v>
      </c>
      <c r="I128" s="17">
        <v>0</v>
      </c>
      <c r="J128" s="17">
        <f>J129</f>
        <v>0</v>
      </c>
    </row>
    <row r="129" spans="1:10" s="34" customFormat="1" ht="12.75" hidden="1" customHeight="1" thickBot="1" x14ac:dyDescent="0.25">
      <c r="A129" s="18"/>
      <c r="B129" s="19"/>
      <c r="C129" s="20"/>
      <c r="D129" s="21">
        <v>3900</v>
      </c>
      <c r="E129" s="22">
        <v>5221</v>
      </c>
      <c r="F129" s="23" t="s">
        <v>33</v>
      </c>
      <c r="G129" s="24">
        <v>100</v>
      </c>
      <c r="H129" s="24">
        <v>0</v>
      </c>
      <c r="I129" s="25">
        <v>0</v>
      </c>
      <c r="J129" s="24">
        <v>0</v>
      </c>
    </row>
    <row r="130" spans="1:10" s="34" customFormat="1" ht="12.75" hidden="1" x14ac:dyDescent="0.2">
      <c r="A130" s="11" t="s">
        <v>5</v>
      </c>
      <c r="B130" s="15" t="s">
        <v>36</v>
      </c>
      <c r="C130" s="12" t="s">
        <v>37</v>
      </c>
      <c r="D130" s="13" t="s">
        <v>6</v>
      </c>
      <c r="E130" s="14" t="s">
        <v>6</v>
      </c>
      <c r="F130" s="16" t="s">
        <v>38</v>
      </c>
      <c r="G130" s="17">
        <f>G131</f>
        <v>100</v>
      </c>
      <c r="H130" s="17">
        <f>H131</f>
        <v>100</v>
      </c>
      <c r="I130" s="17">
        <v>0</v>
      </c>
      <c r="J130" s="17">
        <f>J131</f>
        <v>100</v>
      </c>
    </row>
    <row r="131" spans="1:10" s="34" customFormat="1" ht="12.75" hidden="1" customHeight="1" thickBot="1" x14ac:dyDescent="0.25">
      <c r="A131" s="18"/>
      <c r="B131" s="19"/>
      <c r="C131" s="20"/>
      <c r="D131" s="21">
        <v>3900</v>
      </c>
      <c r="E131" s="22">
        <v>5339</v>
      </c>
      <c r="F131" s="23" t="s">
        <v>39</v>
      </c>
      <c r="G131" s="24">
        <v>100</v>
      </c>
      <c r="H131" s="24">
        <v>100</v>
      </c>
      <c r="I131" s="25">
        <v>0</v>
      </c>
      <c r="J131" s="24">
        <v>100</v>
      </c>
    </row>
    <row r="132" spans="1:10" ht="22.5" hidden="1" x14ac:dyDescent="0.25">
      <c r="A132" s="11" t="s">
        <v>5</v>
      </c>
      <c r="B132" s="15" t="s">
        <v>40</v>
      </c>
      <c r="C132" s="12" t="s">
        <v>9</v>
      </c>
      <c r="D132" s="13" t="s">
        <v>6</v>
      </c>
      <c r="E132" s="14" t="s">
        <v>6</v>
      </c>
      <c r="F132" s="16" t="s">
        <v>41</v>
      </c>
      <c r="G132" s="17">
        <v>6000</v>
      </c>
      <c r="H132" s="17">
        <v>7500</v>
      </c>
      <c r="I132" s="17">
        <v>0</v>
      </c>
      <c r="J132" s="17">
        <v>7500</v>
      </c>
    </row>
    <row r="133" spans="1:10" ht="15.75" hidden="1" thickBot="1" x14ac:dyDescent="0.3">
      <c r="A133" s="18"/>
      <c r="B133" s="19"/>
      <c r="C133" s="20"/>
      <c r="D133" s="21">
        <v>5512</v>
      </c>
      <c r="E133" s="22">
        <v>6901</v>
      </c>
      <c r="F133" s="23" t="s">
        <v>42</v>
      </c>
      <c r="G133" s="24">
        <v>6000</v>
      </c>
      <c r="H133" s="24">
        <v>7500</v>
      </c>
      <c r="I133" s="25">
        <v>0</v>
      </c>
      <c r="J133" s="24">
        <v>7500</v>
      </c>
    </row>
    <row r="137" spans="1:10" ht="15.75" x14ac:dyDescent="0.25">
      <c r="A137" s="192" t="s">
        <v>24</v>
      </c>
      <c r="B137" s="192"/>
      <c r="C137" s="192"/>
      <c r="D137" s="192"/>
      <c r="E137" s="192"/>
      <c r="F137" s="192"/>
      <c r="G137" s="192"/>
      <c r="H137" s="192"/>
      <c r="I137" s="193"/>
      <c r="J137" s="193"/>
    </row>
    <row r="138" spans="1:10" x14ac:dyDescent="0.25">
      <c r="A138" s="26"/>
      <c r="B138" s="27"/>
      <c r="C138" s="27"/>
      <c r="D138" s="28"/>
      <c r="E138" s="29"/>
      <c r="F138" s="30"/>
      <c r="G138" s="31"/>
      <c r="H138" s="31"/>
      <c r="I138" s="32"/>
      <c r="J138" s="32"/>
    </row>
    <row r="139" spans="1:10" ht="15.75" x14ac:dyDescent="0.25">
      <c r="A139" s="194" t="s">
        <v>258</v>
      </c>
      <c r="B139" s="194"/>
      <c r="C139" s="194"/>
      <c r="D139" s="194"/>
      <c r="E139" s="194"/>
      <c r="F139" s="194"/>
      <c r="G139" s="194"/>
      <c r="H139" s="194"/>
      <c r="I139" s="194"/>
      <c r="J139" s="194"/>
    </row>
    <row r="141" spans="1:10" ht="15.75" thickBot="1" x14ac:dyDescent="0.3"/>
    <row r="142" spans="1:10" ht="23.25" thickBot="1" x14ac:dyDescent="0.3">
      <c r="A142" s="132" t="s">
        <v>0</v>
      </c>
      <c r="B142" s="188" t="s">
        <v>1</v>
      </c>
      <c r="C142" s="189"/>
      <c r="D142" s="133" t="s">
        <v>2</v>
      </c>
      <c r="E142" s="134" t="s">
        <v>3</v>
      </c>
      <c r="F142" s="135" t="s">
        <v>259</v>
      </c>
      <c r="G142" s="136" t="s">
        <v>260</v>
      </c>
      <c r="H142" s="137" t="s">
        <v>49</v>
      </c>
      <c r="I142" s="137" t="s">
        <v>384</v>
      </c>
      <c r="J142" s="138" t="s">
        <v>261</v>
      </c>
    </row>
    <row r="143" spans="1:10" ht="15.75" thickBot="1" x14ac:dyDescent="0.3">
      <c r="A143" s="139" t="s">
        <v>5</v>
      </c>
      <c r="B143" s="195" t="s">
        <v>6</v>
      </c>
      <c r="C143" s="196"/>
      <c r="D143" s="140" t="s">
        <v>6</v>
      </c>
      <c r="E143" s="141" t="s">
        <v>6</v>
      </c>
      <c r="F143" s="142" t="s">
        <v>262</v>
      </c>
      <c r="G143" s="143">
        <f>G147+G203+G144</f>
        <v>13288.7</v>
      </c>
      <c r="H143" s="144">
        <f>H147+H203+H144</f>
        <v>13338.2</v>
      </c>
      <c r="I143" s="145">
        <f>ROUNDDOWN((I144+I147+I203),5)</f>
        <v>150</v>
      </c>
      <c r="J143" s="146">
        <f>H143+I143</f>
        <v>13488.2</v>
      </c>
    </row>
    <row r="144" spans="1:10" hidden="1" x14ac:dyDescent="0.25">
      <c r="A144" s="147" t="s">
        <v>6</v>
      </c>
      <c r="B144" s="190" t="s">
        <v>6</v>
      </c>
      <c r="C144" s="191"/>
      <c r="D144" s="148" t="s">
        <v>6</v>
      </c>
      <c r="E144" s="149" t="s">
        <v>6</v>
      </c>
      <c r="F144" s="150" t="s">
        <v>263</v>
      </c>
      <c r="G144" s="151">
        <f>SUM(G145)</f>
        <v>0</v>
      </c>
      <c r="H144" s="152">
        <f>SUM(H145)</f>
        <v>0</v>
      </c>
      <c r="I144" s="152">
        <f>SUM(I145)</f>
        <v>0</v>
      </c>
      <c r="J144" s="153">
        <f t="shared" ref="J144:J207" si="0">H144+I144</f>
        <v>0</v>
      </c>
    </row>
    <row r="145" spans="1:10" hidden="1" x14ac:dyDescent="0.25">
      <c r="A145" s="154" t="s">
        <v>6</v>
      </c>
      <c r="B145" s="155">
        <v>14018</v>
      </c>
      <c r="C145" s="156"/>
      <c r="D145" s="157" t="s">
        <v>6</v>
      </c>
      <c r="E145" s="158" t="s">
        <v>6</v>
      </c>
      <c r="F145" s="159" t="s">
        <v>264</v>
      </c>
      <c r="G145" s="160">
        <f>SUM(G146)</f>
        <v>0</v>
      </c>
      <c r="H145" s="161">
        <f t="shared" ref="H145:I145" si="1">SUM(H146)</f>
        <v>0</v>
      </c>
      <c r="I145" s="162">
        <f t="shared" si="1"/>
        <v>0</v>
      </c>
      <c r="J145" s="163">
        <f t="shared" si="0"/>
        <v>0</v>
      </c>
    </row>
    <row r="146" spans="1:10" ht="15.75" hidden="1" thickBot="1" x14ac:dyDescent="0.3">
      <c r="A146" s="164"/>
      <c r="B146" s="165"/>
      <c r="C146" s="166"/>
      <c r="D146" s="167">
        <v>6402</v>
      </c>
      <c r="E146" s="168">
        <v>5364</v>
      </c>
      <c r="F146" s="169" t="s">
        <v>265</v>
      </c>
      <c r="G146" s="170">
        <v>0</v>
      </c>
      <c r="H146" s="171">
        <v>0</v>
      </c>
      <c r="I146" s="172">
        <v>0</v>
      </c>
      <c r="J146" s="173">
        <f t="shared" si="0"/>
        <v>0</v>
      </c>
    </row>
    <row r="147" spans="1:10" x14ac:dyDescent="0.25">
      <c r="A147" s="147" t="s">
        <v>266</v>
      </c>
      <c r="B147" s="190" t="s">
        <v>6</v>
      </c>
      <c r="C147" s="191"/>
      <c r="D147" s="148" t="s">
        <v>6</v>
      </c>
      <c r="E147" s="149" t="s">
        <v>6</v>
      </c>
      <c r="F147" s="150" t="s">
        <v>267</v>
      </c>
      <c r="G147" s="151">
        <f>G148+G154+G161+G172+G178+G180+G185+G188+G190+G192+G194</f>
        <v>1505</v>
      </c>
      <c r="H147" s="152">
        <f>H148+H154+H161+H172+H178+H180+H185+H188+H190+H192+H194</f>
        <v>1504.5</v>
      </c>
      <c r="I147" s="152">
        <f>I148+I154+I161+I172+I178+I180+I185+I188+I190+I192+I194</f>
        <v>-50</v>
      </c>
      <c r="J147" s="153">
        <f t="shared" si="0"/>
        <v>1454.5</v>
      </c>
    </row>
    <row r="148" spans="1:10" hidden="1" x14ac:dyDescent="0.25">
      <c r="A148" s="154" t="s">
        <v>268</v>
      </c>
      <c r="B148" s="155" t="s">
        <v>269</v>
      </c>
      <c r="C148" s="156" t="s">
        <v>9</v>
      </c>
      <c r="D148" s="157" t="s">
        <v>6</v>
      </c>
      <c r="E148" s="158" t="s">
        <v>6</v>
      </c>
      <c r="F148" s="159" t="s">
        <v>270</v>
      </c>
      <c r="G148" s="160">
        <f>SUM(G150:G153)</f>
        <v>115</v>
      </c>
      <c r="H148" s="161">
        <f>SUM(H149:H153)</f>
        <v>115</v>
      </c>
      <c r="I148" s="162">
        <f>SUM(I149:I153)</f>
        <v>0</v>
      </c>
      <c r="J148" s="163">
        <f t="shared" si="0"/>
        <v>115</v>
      </c>
    </row>
    <row r="149" spans="1:10" hidden="1" x14ac:dyDescent="0.25">
      <c r="A149" s="154"/>
      <c r="B149" s="155"/>
      <c r="C149" s="156"/>
      <c r="D149" s="167">
        <v>5273</v>
      </c>
      <c r="E149" s="168">
        <v>5021</v>
      </c>
      <c r="F149" s="169" t="s">
        <v>271</v>
      </c>
      <c r="G149" s="170">
        <v>0</v>
      </c>
      <c r="H149" s="171">
        <v>20</v>
      </c>
      <c r="I149" s="174">
        <v>0</v>
      </c>
      <c r="J149" s="175">
        <f>SUM(H149:I149)</f>
        <v>20</v>
      </c>
    </row>
    <row r="150" spans="1:10" hidden="1" x14ac:dyDescent="0.25">
      <c r="A150" s="164"/>
      <c r="B150" s="165"/>
      <c r="C150" s="166"/>
      <c r="D150" s="167">
        <v>5273</v>
      </c>
      <c r="E150" s="168">
        <v>5137</v>
      </c>
      <c r="F150" s="169" t="s">
        <v>272</v>
      </c>
      <c r="G150" s="170">
        <v>5</v>
      </c>
      <c r="H150" s="171">
        <v>5</v>
      </c>
      <c r="I150" s="172">
        <v>0</v>
      </c>
      <c r="J150" s="173">
        <f t="shared" si="0"/>
        <v>5</v>
      </c>
    </row>
    <row r="151" spans="1:10" hidden="1" x14ac:dyDescent="0.25">
      <c r="A151" s="164"/>
      <c r="B151" s="165"/>
      <c r="C151" s="166"/>
      <c r="D151" s="167">
        <v>5273</v>
      </c>
      <c r="E151" s="168">
        <v>5139</v>
      </c>
      <c r="F151" s="169" t="s">
        <v>273</v>
      </c>
      <c r="G151" s="170">
        <v>70</v>
      </c>
      <c r="H151" s="171">
        <v>50</v>
      </c>
      <c r="I151" s="172">
        <v>0</v>
      </c>
      <c r="J151" s="173">
        <f t="shared" si="0"/>
        <v>50</v>
      </c>
    </row>
    <row r="152" spans="1:10" hidden="1" x14ac:dyDescent="0.25">
      <c r="A152" s="164"/>
      <c r="B152" s="165"/>
      <c r="C152" s="166"/>
      <c r="D152" s="167">
        <v>5273</v>
      </c>
      <c r="E152" s="168">
        <v>5169</v>
      </c>
      <c r="F152" s="169" t="s">
        <v>274</v>
      </c>
      <c r="G152" s="170">
        <v>20</v>
      </c>
      <c r="H152" s="171">
        <v>20</v>
      </c>
      <c r="I152" s="172">
        <v>0</v>
      </c>
      <c r="J152" s="173">
        <f t="shared" si="0"/>
        <v>20</v>
      </c>
    </row>
    <row r="153" spans="1:10" hidden="1" x14ac:dyDescent="0.25">
      <c r="A153" s="164"/>
      <c r="B153" s="165"/>
      <c r="C153" s="166"/>
      <c r="D153" s="167">
        <v>5273</v>
      </c>
      <c r="E153" s="168">
        <v>5175</v>
      </c>
      <c r="F153" s="169" t="s">
        <v>275</v>
      </c>
      <c r="G153" s="170">
        <v>20</v>
      </c>
      <c r="H153" s="171">
        <v>20</v>
      </c>
      <c r="I153" s="172">
        <v>0</v>
      </c>
      <c r="J153" s="173">
        <f t="shared" si="0"/>
        <v>20</v>
      </c>
    </row>
    <row r="154" spans="1:10" hidden="1" x14ac:dyDescent="0.25">
      <c r="A154" s="154" t="s">
        <v>268</v>
      </c>
      <c r="B154" s="155" t="s">
        <v>276</v>
      </c>
      <c r="C154" s="156" t="s">
        <v>9</v>
      </c>
      <c r="D154" s="157" t="s">
        <v>6</v>
      </c>
      <c r="E154" s="158" t="s">
        <v>6</v>
      </c>
      <c r="F154" s="159" t="s">
        <v>277</v>
      </c>
      <c r="G154" s="160">
        <f>SUM(G155:G160)</f>
        <v>140</v>
      </c>
      <c r="H154" s="161">
        <f>SUM(H155:H160)</f>
        <v>140</v>
      </c>
      <c r="I154" s="162">
        <f>SUM(I155:I160)</f>
        <v>0</v>
      </c>
      <c r="J154" s="163">
        <f t="shared" si="0"/>
        <v>140</v>
      </c>
    </row>
    <row r="155" spans="1:10" hidden="1" x14ac:dyDescent="0.25">
      <c r="A155" s="164"/>
      <c r="B155" s="165"/>
      <c r="C155" s="166"/>
      <c r="D155" s="167">
        <v>5273</v>
      </c>
      <c r="E155" s="168">
        <v>5132</v>
      </c>
      <c r="F155" s="169" t="s">
        <v>278</v>
      </c>
      <c r="G155" s="170">
        <v>30</v>
      </c>
      <c r="H155" s="171">
        <v>30</v>
      </c>
      <c r="I155" s="172">
        <v>0</v>
      </c>
      <c r="J155" s="173">
        <f t="shared" si="0"/>
        <v>30</v>
      </c>
    </row>
    <row r="156" spans="1:10" hidden="1" x14ac:dyDescent="0.25">
      <c r="A156" s="164"/>
      <c r="B156" s="165"/>
      <c r="C156" s="166"/>
      <c r="D156" s="167">
        <v>5273</v>
      </c>
      <c r="E156" s="168">
        <v>5136</v>
      </c>
      <c r="F156" s="169" t="s">
        <v>279</v>
      </c>
      <c r="G156" s="170">
        <v>5</v>
      </c>
      <c r="H156" s="171">
        <v>5</v>
      </c>
      <c r="I156" s="172">
        <v>0</v>
      </c>
      <c r="J156" s="173">
        <f t="shared" si="0"/>
        <v>5</v>
      </c>
    </row>
    <row r="157" spans="1:10" hidden="1" x14ac:dyDescent="0.25">
      <c r="A157" s="164"/>
      <c r="B157" s="165"/>
      <c r="C157" s="166"/>
      <c r="D157" s="167">
        <v>5273</v>
      </c>
      <c r="E157" s="168">
        <v>5137</v>
      </c>
      <c r="F157" s="169" t="s">
        <v>272</v>
      </c>
      <c r="G157" s="170">
        <v>45</v>
      </c>
      <c r="H157" s="171">
        <v>45</v>
      </c>
      <c r="I157" s="172">
        <v>0</v>
      </c>
      <c r="J157" s="173">
        <f t="shared" si="0"/>
        <v>45</v>
      </c>
    </row>
    <row r="158" spans="1:10" hidden="1" x14ac:dyDescent="0.25">
      <c r="A158" s="164"/>
      <c r="B158" s="165"/>
      <c r="C158" s="166"/>
      <c r="D158" s="167">
        <v>5273</v>
      </c>
      <c r="E158" s="168">
        <v>5139</v>
      </c>
      <c r="F158" s="169" t="s">
        <v>273</v>
      </c>
      <c r="G158" s="170">
        <v>35</v>
      </c>
      <c r="H158" s="171">
        <v>35</v>
      </c>
      <c r="I158" s="172">
        <v>0</v>
      </c>
      <c r="J158" s="173">
        <f t="shared" si="0"/>
        <v>35</v>
      </c>
    </row>
    <row r="159" spans="1:10" hidden="1" x14ac:dyDescent="0.25">
      <c r="A159" s="164"/>
      <c r="B159" s="165"/>
      <c r="C159" s="166"/>
      <c r="D159" s="167">
        <v>5273</v>
      </c>
      <c r="E159" s="168">
        <v>5169</v>
      </c>
      <c r="F159" s="169" t="s">
        <v>274</v>
      </c>
      <c r="G159" s="170">
        <v>15</v>
      </c>
      <c r="H159" s="171">
        <v>15</v>
      </c>
      <c r="I159" s="172">
        <v>0</v>
      </c>
      <c r="J159" s="173">
        <f t="shared" si="0"/>
        <v>15</v>
      </c>
    </row>
    <row r="160" spans="1:10" hidden="1" x14ac:dyDescent="0.25">
      <c r="A160" s="164"/>
      <c r="B160" s="165"/>
      <c r="C160" s="166"/>
      <c r="D160" s="167">
        <v>5273</v>
      </c>
      <c r="E160" s="168">
        <v>5171</v>
      </c>
      <c r="F160" s="169" t="s">
        <v>280</v>
      </c>
      <c r="G160" s="170">
        <v>10</v>
      </c>
      <c r="H160" s="171">
        <v>10</v>
      </c>
      <c r="I160" s="172">
        <v>0</v>
      </c>
      <c r="J160" s="173">
        <f t="shared" si="0"/>
        <v>10</v>
      </c>
    </row>
    <row r="161" spans="1:10" hidden="1" x14ac:dyDescent="0.25">
      <c r="A161" s="154" t="s">
        <v>268</v>
      </c>
      <c r="B161" s="155" t="s">
        <v>281</v>
      </c>
      <c r="C161" s="156" t="s">
        <v>9</v>
      </c>
      <c r="D161" s="157" t="s">
        <v>6</v>
      </c>
      <c r="E161" s="158" t="s">
        <v>6</v>
      </c>
      <c r="F161" s="159" t="s">
        <v>282</v>
      </c>
      <c r="G161" s="160">
        <f>SUM(G162:G171)</f>
        <v>200</v>
      </c>
      <c r="H161" s="161">
        <f t="shared" ref="H161" si="2">SUM(H162:H171)</f>
        <v>200</v>
      </c>
      <c r="I161" s="162">
        <f>SUM(I162:I171)</f>
        <v>0</v>
      </c>
      <c r="J161" s="163">
        <f t="shared" si="0"/>
        <v>200</v>
      </c>
    </row>
    <row r="162" spans="1:10" hidden="1" x14ac:dyDescent="0.25">
      <c r="A162" s="164"/>
      <c r="B162" s="165"/>
      <c r="C162" s="166"/>
      <c r="D162" s="167">
        <v>5273</v>
      </c>
      <c r="E162" s="168">
        <v>5021</v>
      </c>
      <c r="F162" s="169" t="s">
        <v>283</v>
      </c>
      <c r="G162" s="170">
        <v>50</v>
      </c>
      <c r="H162" s="171">
        <v>50</v>
      </c>
      <c r="I162" s="172">
        <v>0</v>
      </c>
      <c r="J162" s="173">
        <f t="shared" si="0"/>
        <v>50</v>
      </c>
    </row>
    <row r="163" spans="1:10" hidden="1" x14ac:dyDescent="0.25">
      <c r="A163" s="164"/>
      <c r="B163" s="165"/>
      <c r="C163" s="166"/>
      <c r="D163" s="167">
        <v>5273</v>
      </c>
      <c r="E163" s="168">
        <v>5031</v>
      </c>
      <c r="F163" s="169" t="s">
        <v>284</v>
      </c>
      <c r="G163" s="170">
        <v>13</v>
      </c>
      <c r="H163" s="171">
        <v>13</v>
      </c>
      <c r="I163" s="172">
        <v>0</v>
      </c>
      <c r="J163" s="173">
        <f t="shared" si="0"/>
        <v>13</v>
      </c>
    </row>
    <row r="164" spans="1:10" hidden="1" x14ac:dyDescent="0.25">
      <c r="A164" s="164"/>
      <c r="B164" s="165"/>
      <c r="C164" s="166"/>
      <c r="D164" s="167">
        <v>5273</v>
      </c>
      <c r="E164" s="168">
        <v>5032</v>
      </c>
      <c r="F164" s="169" t="s">
        <v>285</v>
      </c>
      <c r="G164" s="170">
        <v>5</v>
      </c>
      <c r="H164" s="171">
        <v>5</v>
      </c>
      <c r="I164" s="172">
        <v>0</v>
      </c>
      <c r="J164" s="173">
        <f t="shared" si="0"/>
        <v>5</v>
      </c>
    </row>
    <row r="165" spans="1:10" hidden="1" x14ac:dyDescent="0.25">
      <c r="A165" s="164"/>
      <c r="B165" s="165"/>
      <c r="C165" s="166"/>
      <c r="D165" s="167">
        <v>5273</v>
      </c>
      <c r="E165" s="168">
        <v>5137</v>
      </c>
      <c r="F165" s="169" t="s">
        <v>272</v>
      </c>
      <c r="G165" s="170">
        <v>5</v>
      </c>
      <c r="H165" s="171">
        <v>5</v>
      </c>
      <c r="I165" s="172">
        <v>0</v>
      </c>
      <c r="J165" s="173">
        <f t="shared" si="0"/>
        <v>5</v>
      </c>
    </row>
    <row r="166" spans="1:10" hidden="1" x14ac:dyDescent="0.25">
      <c r="A166" s="164"/>
      <c r="B166" s="165"/>
      <c r="C166" s="166"/>
      <c r="D166" s="167">
        <v>5273</v>
      </c>
      <c r="E166" s="168">
        <v>5139</v>
      </c>
      <c r="F166" s="169" t="s">
        <v>273</v>
      </c>
      <c r="G166" s="170">
        <v>5</v>
      </c>
      <c r="H166" s="171">
        <v>5</v>
      </c>
      <c r="I166" s="172">
        <v>0</v>
      </c>
      <c r="J166" s="173">
        <f t="shared" si="0"/>
        <v>5</v>
      </c>
    </row>
    <row r="167" spans="1:10" hidden="1" x14ac:dyDescent="0.25">
      <c r="A167" s="164"/>
      <c r="B167" s="165"/>
      <c r="C167" s="166"/>
      <c r="D167" s="167">
        <v>5273</v>
      </c>
      <c r="E167" s="168">
        <v>5151</v>
      </c>
      <c r="F167" s="169" t="s">
        <v>286</v>
      </c>
      <c r="G167" s="170">
        <v>15</v>
      </c>
      <c r="H167" s="171">
        <v>15</v>
      </c>
      <c r="I167" s="172">
        <v>0</v>
      </c>
      <c r="J167" s="173">
        <f t="shared" si="0"/>
        <v>15</v>
      </c>
    </row>
    <row r="168" spans="1:10" hidden="1" x14ac:dyDescent="0.25">
      <c r="A168" s="164"/>
      <c r="B168" s="165"/>
      <c r="C168" s="166"/>
      <c r="D168" s="167">
        <v>5273</v>
      </c>
      <c r="E168" s="168">
        <v>5154</v>
      </c>
      <c r="F168" s="169" t="s">
        <v>287</v>
      </c>
      <c r="G168" s="170">
        <v>17</v>
      </c>
      <c r="H168" s="171">
        <v>17</v>
      </c>
      <c r="I168" s="172">
        <v>0</v>
      </c>
      <c r="J168" s="173">
        <f t="shared" si="0"/>
        <v>17</v>
      </c>
    </row>
    <row r="169" spans="1:10" hidden="1" x14ac:dyDescent="0.25">
      <c r="A169" s="164"/>
      <c r="B169" s="165"/>
      <c r="C169" s="166"/>
      <c r="D169" s="167">
        <v>5273</v>
      </c>
      <c r="E169" s="168">
        <v>5156</v>
      </c>
      <c r="F169" s="169" t="s">
        <v>288</v>
      </c>
      <c r="G169" s="170">
        <v>5</v>
      </c>
      <c r="H169" s="171">
        <v>5</v>
      </c>
      <c r="I169" s="172">
        <v>0</v>
      </c>
      <c r="J169" s="173">
        <f t="shared" si="0"/>
        <v>5</v>
      </c>
    </row>
    <row r="170" spans="1:10" hidden="1" x14ac:dyDescent="0.25">
      <c r="A170" s="164"/>
      <c r="B170" s="165"/>
      <c r="C170" s="166"/>
      <c r="D170" s="167">
        <v>5273</v>
      </c>
      <c r="E170" s="168">
        <v>5169</v>
      </c>
      <c r="F170" s="169" t="s">
        <v>274</v>
      </c>
      <c r="G170" s="170">
        <v>5</v>
      </c>
      <c r="H170" s="171">
        <v>20</v>
      </c>
      <c r="I170" s="172">
        <v>0</v>
      </c>
      <c r="J170" s="173">
        <f t="shared" si="0"/>
        <v>20</v>
      </c>
    </row>
    <row r="171" spans="1:10" hidden="1" x14ac:dyDescent="0.25">
      <c r="A171" s="164"/>
      <c r="B171" s="165"/>
      <c r="C171" s="166"/>
      <c r="D171" s="167">
        <v>5273</v>
      </c>
      <c r="E171" s="168">
        <v>5171</v>
      </c>
      <c r="F171" s="169" t="s">
        <v>280</v>
      </c>
      <c r="G171" s="170">
        <v>80</v>
      </c>
      <c r="H171" s="171">
        <v>65</v>
      </c>
      <c r="I171" s="172">
        <v>0</v>
      </c>
      <c r="J171" s="173">
        <f t="shared" si="0"/>
        <v>65</v>
      </c>
    </row>
    <row r="172" spans="1:10" hidden="1" x14ac:dyDescent="0.25">
      <c r="A172" s="154" t="s">
        <v>268</v>
      </c>
      <c r="B172" s="155" t="s">
        <v>289</v>
      </c>
      <c r="C172" s="156" t="s">
        <v>9</v>
      </c>
      <c r="D172" s="157" t="s">
        <v>6</v>
      </c>
      <c r="E172" s="158" t="s">
        <v>6</v>
      </c>
      <c r="F172" s="159" t="s">
        <v>290</v>
      </c>
      <c r="G172" s="160">
        <f>SUM(G173:G177)</f>
        <v>120</v>
      </c>
      <c r="H172" s="161">
        <f>SUM(H173:H177)</f>
        <v>120</v>
      </c>
      <c r="I172" s="162">
        <f>SUM(I173:I177)</f>
        <v>0</v>
      </c>
      <c r="J172" s="163">
        <f t="shared" si="0"/>
        <v>120</v>
      </c>
    </row>
    <row r="173" spans="1:10" hidden="1" x14ac:dyDescent="0.25">
      <c r="A173" s="164"/>
      <c r="B173" s="165"/>
      <c r="C173" s="166"/>
      <c r="D173" s="167">
        <v>5273</v>
      </c>
      <c r="E173" s="168">
        <v>5164</v>
      </c>
      <c r="F173" s="169" t="s">
        <v>291</v>
      </c>
      <c r="G173" s="170">
        <v>10</v>
      </c>
      <c r="H173" s="171">
        <v>10</v>
      </c>
      <c r="I173" s="172">
        <v>0</v>
      </c>
      <c r="J173" s="173">
        <f t="shared" si="0"/>
        <v>10</v>
      </c>
    </row>
    <row r="174" spans="1:10" hidden="1" x14ac:dyDescent="0.25">
      <c r="A174" s="164"/>
      <c r="B174" s="165"/>
      <c r="C174" s="166"/>
      <c r="D174" s="167">
        <v>5273</v>
      </c>
      <c r="E174" s="168">
        <v>5167</v>
      </c>
      <c r="F174" s="169" t="s">
        <v>292</v>
      </c>
      <c r="G174" s="170">
        <v>20</v>
      </c>
      <c r="H174" s="171">
        <v>20</v>
      </c>
      <c r="I174" s="172">
        <v>0</v>
      </c>
      <c r="J174" s="173">
        <f t="shared" si="0"/>
        <v>20</v>
      </c>
    </row>
    <row r="175" spans="1:10" hidden="1" x14ac:dyDescent="0.25">
      <c r="A175" s="164"/>
      <c r="B175" s="165"/>
      <c r="C175" s="166"/>
      <c r="D175" s="167">
        <v>5273</v>
      </c>
      <c r="E175" s="168">
        <v>5169</v>
      </c>
      <c r="F175" s="169" t="s">
        <v>274</v>
      </c>
      <c r="G175" s="170">
        <v>20</v>
      </c>
      <c r="H175" s="171">
        <v>19</v>
      </c>
      <c r="I175" s="172">
        <v>0</v>
      </c>
      <c r="J175" s="173">
        <f t="shared" si="0"/>
        <v>19</v>
      </c>
    </row>
    <row r="176" spans="1:10" hidden="1" x14ac:dyDescent="0.25">
      <c r="A176" s="164"/>
      <c r="B176" s="165"/>
      <c r="C176" s="166"/>
      <c r="D176" s="167">
        <v>5273</v>
      </c>
      <c r="E176" s="168">
        <v>5139</v>
      </c>
      <c r="F176" s="169" t="s">
        <v>293</v>
      </c>
      <c r="G176" s="170">
        <v>0</v>
      </c>
      <c r="H176" s="171">
        <v>1</v>
      </c>
      <c r="I176" s="172">
        <v>0</v>
      </c>
      <c r="J176" s="173">
        <v>1</v>
      </c>
    </row>
    <row r="177" spans="1:10" hidden="1" x14ac:dyDescent="0.25">
      <c r="A177" s="164"/>
      <c r="B177" s="165"/>
      <c r="C177" s="166"/>
      <c r="D177" s="167">
        <v>5273</v>
      </c>
      <c r="E177" s="168">
        <v>5175</v>
      </c>
      <c r="F177" s="169" t="s">
        <v>275</v>
      </c>
      <c r="G177" s="170">
        <v>70</v>
      </c>
      <c r="H177" s="171">
        <v>70</v>
      </c>
      <c r="I177" s="172">
        <v>0</v>
      </c>
      <c r="J177" s="173">
        <f t="shared" si="0"/>
        <v>70</v>
      </c>
    </row>
    <row r="178" spans="1:10" hidden="1" x14ac:dyDescent="0.25">
      <c r="A178" s="154" t="s">
        <v>268</v>
      </c>
      <c r="B178" s="155" t="s">
        <v>294</v>
      </c>
      <c r="C178" s="156" t="s">
        <v>9</v>
      </c>
      <c r="D178" s="157" t="s">
        <v>6</v>
      </c>
      <c r="E178" s="158" t="s">
        <v>6</v>
      </c>
      <c r="F178" s="159" t="s">
        <v>295</v>
      </c>
      <c r="G178" s="160">
        <f>SUM(G179)</f>
        <v>10</v>
      </c>
      <c r="H178" s="161">
        <f t="shared" ref="H178:I178" si="3">SUM(H179)</f>
        <v>10</v>
      </c>
      <c r="I178" s="162">
        <f t="shared" si="3"/>
        <v>0</v>
      </c>
      <c r="J178" s="163">
        <f t="shared" si="0"/>
        <v>10</v>
      </c>
    </row>
    <row r="179" spans="1:10" hidden="1" x14ac:dyDescent="0.25">
      <c r="A179" s="164"/>
      <c r="B179" s="165"/>
      <c r="C179" s="166"/>
      <c r="D179" s="167">
        <v>5273</v>
      </c>
      <c r="E179" s="168">
        <v>5169</v>
      </c>
      <c r="F179" s="169" t="s">
        <v>274</v>
      </c>
      <c r="G179" s="170">
        <v>10</v>
      </c>
      <c r="H179" s="171">
        <v>10</v>
      </c>
      <c r="I179" s="172">
        <v>0</v>
      </c>
      <c r="J179" s="173">
        <f t="shared" si="0"/>
        <v>10</v>
      </c>
    </row>
    <row r="180" spans="1:10" x14ac:dyDescent="0.25">
      <c r="A180" s="154" t="s">
        <v>268</v>
      </c>
      <c r="B180" s="155" t="s">
        <v>296</v>
      </c>
      <c r="C180" s="156" t="s">
        <v>9</v>
      </c>
      <c r="D180" s="157" t="s">
        <v>6</v>
      </c>
      <c r="E180" s="158" t="s">
        <v>6</v>
      </c>
      <c r="F180" s="159" t="s">
        <v>297</v>
      </c>
      <c r="G180" s="160">
        <f>SUM(G181:G184)</f>
        <v>150</v>
      </c>
      <c r="H180" s="161">
        <f t="shared" ref="H180:I180" si="4">SUM(H181:H184)</f>
        <v>150</v>
      </c>
      <c r="I180" s="162">
        <f t="shared" si="4"/>
        <v>-50</v>
      </c>
      <c r="J180" s="163">
        <f t="shared" si="0"/>
        <v>100</v>
      </c>
    </row>
    <row r="181" spans="1:10" x14ac:dyDescent="0.25">
      <c r="A181" s="164"/>
      <c r="B181" s="165"/>
      <c r="C181" s="166"/>
      <c r="D181" s="167">
        <v>4349</v>
      </c>
      <c r="E181" s="168">
        <v>5136</v>
      </c>
      <c r="F181" s="169" t="s">
        <v>279</v>
      </c>
      <c r="G181" s="170">
        <v>10</v>
      </c>
      <c r="H181" s="171">
        <v>10</v>
      </c>
      <c r="I181" s="172">
        <v>0</v>
      </c>
      <c r="J181" s="173">
        <f t="shared" si="0"/>
        <v>10</v>
      </c>
    </row>
    <row r="182" spans="1:10" x14ac:dyDescent="0.25">
      <c r="A182" s="164"/>
      <c r="B182" s="165"/>
      <c r="C182" s="166"/>
      <c r="D182" s="167">
        <v>4349</v>
      </c>
      <c r="E182" s="168">
        <v>5139</v>
      </c>
      <c r="F182" s="169" t="s">
        <v>273</v>
      </c>
      <c r="G182" s="170">
        <v>70</v>
      </c>
      <c r="H182" s="171">
        <v>70</v>
      </c>
      <c r="I182" s="172">
        <v>-50</v>
      </c>
      <c r="J182" s="173">
        <f t="shared" si="0"/>
        <v>20</v>
      </c>
    </row>
    <row r="183" spans="1:10" x14ac:dyDescent="0.25">
      <c r="A183" s="164"/>
      <c r="B183" s="165"/>
      <c r="C183" s="166"/>
      <c r="D183" s="167">
        <v>4349</v>
      </c>
      <c r="E183" s="168">
        <v>5169</v>
      </c>
      <c r="F183" s="169" t="s">
        <v>274</v>
      </c>
      <c r="G183" s="170">
        <v>50</v>
      </c>
      <c r="H183" s="171">
        <v>50</v>
      </c>
      <c r="I183" s="172">
        <v>0</v>
      </c>
      <c r="J183" s="173">
        <f t="shared" si="0"/>
        <v>50</v>
      </c>
    </row>
    <row r="184" spans="1:10" ht="15.75" thickBot="1" x14ac:dyDescent="0.3">
      <c r="A184" s="164"/>
      <c r="B184" s="165"/>
      <c r="C184" s="166"/>
      <c r="D184" s="167">
        <v>4349</v>
      </c>
      <c r="E184" s="168">
        <v>5175</v>
      </c>
      <c r="F184" s="169" t="s">
        <v>275</v>
      </c>
      <c r="G184" s="170">
        <v>20</v>
      </c>
      <c r="H184" s="171">
        <v>20</v>
      </c>
      <c r="I184" s="172">
        <v>0</v>
      </c>
      <c r="J184" s="173">
        <f t="shared" si="0"/>
        <v>20</v>
      </c>
    </row>
    <row r="185" spans="1:10" hidden="1" x14ac:dyDescent="0.25">
      <c r="A185" s="154" t="s">
        <v>268</v>
      </c>
      <c r="B185" s="155" t="s">
        <v>298</v>
      </c>
      <c r="C185" s="156" t="s">
        <v>9</v>
      </c>
      <c r="D185" s="157" t="s">
        <v>6</v>
      </c>
      <c r="E185" s="158" t="s">
        <v>6</v>
      </c>
      <c r="F185" s="159" t="s">
        <v>299</v>
      </c>
      <c r="G185" s="160">
        <f>SUM(G187)</f>
        <v>470</v>
      </c>
      <c r="H185" s="161">
        <f t="shared" ref="H185" si="5">SUM(H187)</f>
        <v>469.5</v>
      </c>
      <c r="I185" s="162">
        <f>SUM(I186:I187)</f>
        <v>0</v>
      </c>
      <c r="J185" s="163">
        <f t="shared" si="0"/>
        <v>469.5</v>
      </c>
    </row>
    <row r="186" spans="1:10" hidden="1" x14ac:dyDescent="0.25">
      <c r="A186" s="154"/>
      <c r="B186" s="155"/>
      <c r="C186" s="156"/>
      <c r="D186" s="167">
        <v>5273</v>
      </c>
      <c r="E186" s="168">
        <v>5169</v>
      </c>
      <c r="F186" s="169" t="s">
        <v>300</v>
      </c>
      <c r="G186" s="170">
        <v>0</v>
      </c>
      <c r="H186" s="171">
        <v>0.5</v>
      </c>
      <c r="I186" s="174">
        <v>0</v>
      </c>
      <c r="J186" s="173">
        <f t="shared" si="0"/>
        <v>0.5</v>
      </c>
    </row>
    <row r="187" spans="1:10" hidden="1" x14ac:dyDescent="0.25">
      <c r="A187" s="164"/>
      <c r="B187" s="165"/>
      <c r="C187" s="166"/>
      <c r="D187" s="167">
        <v>5273</v>
      </c>
      <c r="E187" s="168">
        <v>5168</v>
      </c>
      <c r="F187" s="169" t="s">
        <v>301</v>
      </c>
      <c r="G187" s="170">
        <v>470</v>
      </c>
      <c r="H187" s="171">
        <v>469.5</v>
      </c>
      <c r="I187" s="172">
        <v>0</v>
      </c>
      <c r="J187" s="173">
        <f t="shared" si="0"/>
        <v>469.5</v>
      </c>
    </row>
    <row r="188" spans="1:10" hidden="1" x14ac:dyDescent="0.25">
      <c r="A188" s="154" t="s">
        <v>268</v>
      </c>
      <c r="B188" s="155" t="s">
        <v>302</v>
      </c>
      <c r="C188" s="156" t="s">
        <v>9</v>
      </c>
      <c r="D188" s="157" t="s">
        <v>6</v>
      </c>
      <c r="E188" s="158" t="s">
        <v>6</v>
      </c>
      <c r="F188" s="159" t="s">
        <v>303</v>
      </c>
      <c r="G188" s="160">
        <f>SUM(G189)</f>
        <v>140</v>
      </c>
      <c r="H188" s="161">
        <f t="shared" ref="H188:I188" si="6">SUM(H189)</f>
        <v>140</v>
      </c>
      <c r="I188" s="162">
        <f t="shared" si="6"/>
        <v>0</v>
      </c>
      <c r="J188" s="163">
        <f t="shared" si="0"/>
        <v>140</v>
      </c>
    </row>
    <row r="189" spans="1:10" hidden="1" x14ac:dyDescent="0.25">
      <c r="A189" s="164"/>
      <c r="B189" s="165"/>
      <c r="C189" s="166"/>
      <c r="D189" s="167">
        <v>5521</v>
      </c>
      <c r="E189" s="168">
        <v>5168</v>
      </c>
      <c r="F189" s="169" t="s">
        <v>301</v>
      </c>
      <c r="G189" s="170">
        <v>140</v>
      </c>
      <c r="H189" s="171">
        <v>140</v>
      </c>
      <c r="I189" s="172">
        <v>0</v>
      </c>
      <c r="J189" s="173">
        <f t="shared" si="0"/>
        <v>140</v>
      </c>
    </row>
    <row r="190" spans="1:10" hidden="1" x14ac:dyDescent="0.25">
      <c r="A190" s="154" t="s">
        <v>268</v>
      </c>
      <c r="B190" s="155" t="s">
        <v>304</v>
      </c>
      <c r="C190" s="156" t="s">
        <v>9</v>
      </c>
      <c r="D190" s="157" t="s">
        <v>6</v>
      </c>
      <c r="E190" s="158" t="s">
        <v>6</v>
      </c>
      <c r="F190" s="159" t="s">
        <v>305</v>
      </c>
      <c r="G190" s="160">
        <f>SUM(G191:G191)</f>
        <v>20</v>
      </c>
      <c r="H190" s="161">
        <f>SUM(H191:H191)</f>
        <v>20</v>
      </c>
      <c r="I190" s="162">
        <f>SUM(I191:I191)</f>
        <v>0</v>
      </c>
      <c r="J190" s="163">
        <f t="shared" si="0"/>
        <v>20</v>
      </c>
    </row>
    <row r="191" spans="1:10" hidden="1" x14ac:dyDescent="0.25">
      <c r="A191" s="164"/>
      <c r="B191" s="165"/>
      <c r="C191" s="166"/>
      <c r="D191" s="167">
        <v>5273</v>
      </c>
      <c r="E191" s="168">
        <v>5167</v>
      </c>
      <c r="F191" s="169" t="s">
        <v>292</v>
      </c>
      <c r="G191" s="170">
        <v>20</v>
      </c>
      <c r="H191" s="171">
        <v>20</v>
      </c>
      <c r="I191" s="172">
        <v>0</v>
      </c>
      <c r="J191" s="173">
        <f t="shared" si="0"/>
        <v>20</v>
      </c>
    </row>
    <row r="192" spans="1:10" hidden="1" x14ac:dyDescent="0.25">
      <c r="A192" s="154" t="s">
        <v>268</v>
      </c>
      <c r="B192" s="155" t="s">
        <v>306</v>
      </c>
      <c r="C192" s="156" t="s">
        <v>9</v>
      </c>
      <c r="D192" s="157" t="s">
        <v>6</v>
      </c>
      <c r="E192" s="158" t="s">
        <v>6</v>
      </c>
      <c r="F192" s="159" t="s">
        <v>307</v>
      </c>
      <c r="G192" s="160">
        <f>SUM(G193)</f>
        <v>30</v>
      </c>
      <c r="H192" s="161">
        <f t="shared" ref="H192:I192" si="7">SUM(H193)</f>
        <v>30</v>
      </c>
      <c r="I192" s="162">
        <f t="shared" si="7"/>
        <v>0</v>
      </c>
      <c r="J192" s="163">
        <f t="shared" si="0"/>
        <v>30</v>
      </c>
    </row>
    <row r="193" spans="1:10" hidden="1" x14ac:dyDescent="0.25">
      <c r="A193" s="164"/>
      <c r="B193" s="165"/>
      <c r="C193" s="166"/>
      <c r="D193" s="167">
        <v>5521</v>
      </c>
      <c r="E193" s="168">
        <v>5169</v>
      </c>
      <c r="F193" s="169" t="s">
        <v>274</v>
      </c>
      <c r="G193" s="170">
        <v>30</v>
      </c>
      <c r="H193" s="171">
        <v>30</v>
      </c>
      <c r="I193" s="172">
        <v>0</v>
      </c>
      <c r="J193" s="173">
        <f t="shared" si="0"/>
        <v>30</v>
      </c>
    </row>
    <row r="194" spans="1:10" hidden="1" x14ac:dyDescent="0.25">
      <c r="A194" s="154" t="s">
        <v>268</v>
      </c>
      <c r="B194" s="155" t="s">
        <v>308</v>
      </c>
      <c r="C194" s="156" t="s">
        <v>9</v>
      </c>
      <c r="D194" s="157" t="s">
        <v>6</v>
      </c>
      <c r="E194" s="158" t="s">
        <v>6</v>
      </c>
      <c r="F194" s="159" t="s">
        <v>309</v>
      </c>
      <c r="G194" s="160">
        <f>SUM(G195:G202)</f>
        <v>110</v>
      </c>
      <c r="H194" s="161">
        <f>SUM(H195:H202)</f>
        <v>110</v>
      </c>
      <c r="I194" s="162">
        <f>SUM(I195:I202)</f>
        <v>0</v>
      </c>
      <c r="J194" s="163">
        <f t="shared" si="0"/>
        <v>110</v>
      </c>
    </row>
    <row r="195" spans="1:10" hidden="1" x14ac:dyDescent="0.25">
      <c r="A195" s="164"/>
      <c r="B195" s="165"/>
      <c r="C195" s="166"/>
      <c r="D195" s="167">
        <v>5273</v>
      </c>
      <c r="E195" s="168">
        <v>5137</v>
      </c>
      <c r="F195" s="169" t="s">
        <v>272</v>
      </c>
      <c r="G195" s="170">
        <v>5</v>
      </c>
      <c r="H195" s="171">
        <v>5</v>
      </c>
      <c r="I195" s="172">
        <v>0</v>
      </c>
      <c r="J195" s="173">
        <f t="shared" si="0"/>
        <v>5</v>
      </c>
    </row>
    <row r="196" spans="1:10" hidden="1" x14ac:dyDescent="0.25">
      <c r="A196" s="164"/>
      <c r="B196" s="165"/>
      <c r="C196" s="166"/>
      <c r="D196" s="167">
        <v>5273</v>
      </c>
      <c r="E196" s="168">
        <v>5139</v>
      </c>
      <c r="F196" s="169" t="s">
        <v>273</v>
      </c>
      <c r="G196" s="170">
        <v>5</v>
      </c>
      <c r="H196" s="171">
        <v>5</v>
      </c>
      <c r="I196" s="172">
        <v>0</v>
      </c>
      <c r="J196" s="173">
        <f t="shared" si="0"/>
        <v>5</v>
      </c>
    </row>
    <row r="197" spans="1:10" hidden="1" x14ac:dyDescent="0.25">
      <c r="A197" s="164"/>
      <c r="B197" s="165"/>
      <c r="C197" s="166"/>
      <c r="D197" s="167">
        <v>5273</v>
      </c>
      <c r="E197" s="168">
        <v>5156</v>
      </c>
      <c r="F197" s="169" t="s">
        <v>288</v>
      </c>
      <c r="G197" s="170">
        <v>20</v>
      </c>
      <c r="H197" s="171">
        <v>20</v>
      </c>
      <c r="I197" s="172">
        <v>0</v>
      </c>
      <c r="J197" s="173">
        <f t="shared" si="0"/>
        <v>20</v>
      </c>
    </row>
    <row r="198" spans="1:10" hidden="1" x14ac:dyDescent="0.25">
      <c r="A198" s="164"/>
      <c r="B198" s="165"/>
      <c r="C198" s="166"/>
      <c r="D198" s="167">
        <v>5273</v>
      </c>
      <c r="E198" s="168">
        <v>5162</v>
      </c>
      <c r="F198" s="169" t="s">
        <v>310</v>
      </c>
      <c r="G198" s="170">
        <v>30</v>
      </c>
      <c r="H198" s="171">
        <v>30</v>
      </c>
      <c r="I198" s="172">
        <v>0</v>
      </c>
      <c r="J198" s="173">
        <v>30</v>
      </c>
    </row>
    <row r="199" spans="1:10" hidden="1" x14ac:dyDescent="0.25">
      <c r="A199" s="164"/>
      <c r="B199" s="165"/>
      <c r="C199" s="166"/>
      <c r="D199" s="167">
        <v>5273</v>
      </c>
      <c r="E199" s="168">
        <v>5168</v>
      </c>
      <c r="F199" s="169" t="s">
        <v>301</v>
      </c>
      <c r="G199" s="170">
        <v>2</v>
      </c>
      <c r="H199" s="171">
        <v>2</v>
      </c>
      <c r="I199" s="172">
        <v>0</v>
      </c>
      <c r="J199" s="173">
        <f t="shared" si="0"/>
        <v>2</v>
      </c>
    </row>
    <row r="200" spans="1:10" hidden="1" x14ac:dyDescent="0.25">
      <c r="A200" s="164"/>
      <c r="B200" s="165"/>
      <c r="C200" s="166"/>
      <c r="D200" s="167">
        <v>5273</v>
      </c>
      <c r="E200" s="168">
        <v>5169</v>
      </c>
      <c r="F200" s="169" t="s">
        <v>274</v>
      </c>
      <c r="G200" s="170">
        <v>23</v>
      </c>
      <c r="H200" s="171">
        <v>23</v>
      </c>
      <c r="I200" s="172">
        <v>0</v>
      </c>
      <c r="J200" s="173">
        <f t="shared" si="0"/>
        <v>23</v>
      </c>
    </row>
    <row r="201" spans="1:10" hidden="1" x14ac:dyDescent="0.25">
      <c r="A201" s="164"/>
      <c r="B201" s="165"/>
      <c r="C201" s="166"/>
      <c r="D201" s="167">
        <v>5273</v>
      </c>
      <c r="E201" s="168">
        <v>5171</v>
      </c>
      <c r="F201" s="169" t="s">
        <v>280</v>
      </c>
      <c r="G201" s="170">
        <v>20</v>
      </c>
      <c r="H201" s="171">
        <v>20</v>
      </c>
      <c r="I201" s="172">
        <v>0</v>
      </c>
      <c r="J201" s="173">
        <f t="shared" si="0"/>
        <v>20</v>
      </c>
    </row>
    <row r="202" spans="1:10" ht="15.75" hidden="1" thickBot="1" x14ac:dyDescent="0.3">
      <c r="A202" s="164"/>
      <c r="B202" s="165"/>
      <c r="C202" s="166"/>
      <c r="D202" s="167">
        <v>5273</v>
      </c>
      <c r="E202" s="168">
        <v>5362</v>
      </c>
      <c r="F202" s="169" t="s">
        <v>311</v>
      </c>
      <c r="G202" s="170">
        <v>5</v>
      </c>
      <c r="H202" s="171">
        <v>5</v>
      </c>
      <c r="I202" s="172">
        <v>0</v>
      </c>
      <c r="J202" s="173">
        <f t="shared" si="0"/>
        <v>5</v>
      </c>
    </row>
    <row r="203" spans="1:10" x14ac:dyDescent="0.25">
      <c r="A203" s="147" t="s">
        <v>266</v>
      </c>
      <c r="B203" s="190" t="s">
        <v>6</v>
      </c>
      <c r="C203" s="191"/>
      <c r="D203" s="148" t="s">
        <v>6</v>
      </c>
      <c r="E203" s="149" t="s">
        <v>6</v>
      </c>
      <c r="F203" s="150" t="s">
        <v>312</v>
      </c>
      <c r="G203" s="151">
        <f>G204+G206+G208+G210+G212+G214+G216+G219+G221+G224+G226+G232+G235+G239+G246+G248+G252+G264+G269+G274+G276+G278+G284+G288+G292+G294+G297+G300+G302+G305+G309+G311</f>
        <v>11783.7</v>
      </c>
      <c r="H203" s="152">
        <f>H204+H206+H208+H210+H212+H214+H216+H219+H221+H224+H226+H232+H235+H239+H246+H248+H252+H264+H269+H274+H276+H278+H284+H288+H292+H294+H297+H300+H302+H305+H309+H311</f>
        <v>11833.7</v>
      </c>
      <c r="I203" s="152">
        <f>I204+I206+I208+I210+I212+I214+I216+I219+I221+I224+I226+I232+I235+I239+I246+I248+I252+I264+I269+I274+I276+I278+I284+I288+I292+I294+I297+I300+I302+I305+I309+I311+I259</f>
        <v>200</v>
      </c>
      <c r="J203" s="153">
        <f t="shared" si="0"/>
        <v>12033.7</v>
      </c>
    </row>
    <row r="204" spans="1:10" hidden="1" x14ac:dyDescent="0.25">
      <c r="A204" s="154" t="s">
        <v>268</v>
      </c>
      <c r="B204" s="155" t="s">
        <v>313</v>
      </c>
      <c r="C204" s="156" t="s">
        <v>9</v>
      </c>
      <c r="D204" s="157" t="s">
        <v>6</v>
      </c>
      <c r="E204" s="158" t="s">
        <v>6</v>
      </c>
      <c r="F204" s="159" t="s">
        <v>314</v>
      </c>
      <c r="G204" s="160">
        <f>SUM(G205:G205)</f>
        <v>1550</v>
      </c>
      <c r="H204" s="161">
        <f>SUM(H205:H205)</f>
        <v>1550</v>
      </c>
      <c r="I204" s="162">
        <f>SUM(I205:I205)</f>
        <v>0</v>
      </c>
      <c r="J204" s="163">
        <f t="shared" si="0"/>
        <v>1550</v>
      </c>
    </row>
    <row r="205" spans="1:10" hidden="1" x14ac:dyDescent="0.25">
      <c r="A205" s="164"/>
      <c r="B205" s="165"/>
      <c r="C205" s="166"/>
      <c r="D205" s="167">
        <v>6113</v>
      </c>
      <c r="E205" s="168">
        <v>5139</v>
      </c>
      <c r="F205" s="169" t="s">
        <v>273</v>
      </c>
      <c r="G205" s="170">
        <v>1550</v>
      </c>
      <c r="H205" s="171">
        <v>1550</v>
      </c>
      <c r="I205" s="172">
        <v>0</v>
      </c>
      <c r="J205" s="173">
        <f t="shared" si="0"/>
        <v>1550</v>
      </c>
    </row>
    <row r="206" spans="1:10" hidden="1" x14ac:dyDescent="0.25">
      <c r="A206" s="154" t="s">
        <v>268</v>
      </c>
      <c r="B206" s="155" t="s">
        <v>315</v>
      </c>
      <c r="C206" s="156" t="s">
        <v>9</v>
      </c>
      <c r="D206" s="157" t="s">
        <v>6</v>
      </c>
      <c r="E206" s="158" t="s">
        <v>6</v>
      </c>
      <c r="F206" s="159" t="s">
        <v>316</v>
      </c>
      <c r="G206" s="160">
        <f>SUM(G207:G207)</f>
        <v>300</v>
      </c>
      <c r="H206" s="161">
        <f>SUM(H207:H207)</f>
        <v>300</v>
      </c>
      <c r="I206" s="162">
        <f>SUM(I207:I207)</f>
        <v>0</v>
      </c>
      <c r="J206" s="163">
        <f t="shared" si="0"/>
        <v>300</v>
      </c>
    </row>
    <row r="207" spans="1:10" hidden="1" x14ac:dyDescent="0.25">
      <c r="A207" s="164"/>
      <c r="B207" s="165"/>
      <c r="C207" s="166"/>
      <c r="D207" s="167">
        <v>6113</v>
      </c>
      <c r="E207" s="168">
        <v>5168</v>
      </c>
      <c r="F207" s="169" t="s">
        <v>301</v>
      </c>
      <c r="G207" s="170">
        <v>300</v>
      </c>
      <c r="H207" s="171">
        <v>300</v>
      </c>
      <c r="I207" s="172">
        <v>0</v>
      </c>
      <c r="J207" s="173">
        <f t="shared" si="0"/>
        <v>300</v>
      </c>
    </row>
    <row r="208" spans="1:10" hidden="1" x14ac:dyDescent="0.25">
      <c r="A208" s="154" t="s">
        <v>268</v>
      </c>
      <c r="B208" s="155" t="s">
        <v>317</v>
      </c>
      <c r="C208" s="156" t="s">
        <v>9</v>
      </c>
      <c r="D208" s="157" t="s">
        <v>6</v>
      </c>
      <c r="E208" s="158" t="s">
        <v>6</v>
      </c>
      <c r="F208" s="159" t="s">
        <v>318</v>
      </c>
      <c r="G208" s="160">
        <f>SUM(G209)</f>
        <v>300</v>
      </c>
      <c r="H208" s="161">
        <f>SUM(H209:H209)</f>
        <v>300</v>
      </c>
      <c r="I208" s="162">
        <f>SUM(I209:I209)</f>
        <v>0</v>
      </c>
      <c r="J208" s="163">
        <f t="shared" ref="J208:J282" si="8">H208+I208</f>
        <v>300</v>
      </c>
    </row>
    <row r="209" spans="1:10" hidden="1" x14ac:dyDescent="0.25">
      <c r="A209" s="164"/>
      <c r="B209" s="165"/>
      <c r="C209" s="166"/>
      <c r="D209" s="167" t="s">
        <v>319</v>
      </c>
      <c r="E209" s="168">
        <v>5169</v>
      </c>
      <c r="F209" s="169" t="s">
        <v>274</v>
      </c>
      <c r="G209" s="170">
        <v>300</v>
      </c>
      <c r="H209" s="171">
        <v>300</v>
      </c>
      <c r="I209" s="172">
        <v>0</v>
      </c>
      <c r="J209" s="173">
        <f t="shared" si="8"/>
        <v>300</v>
      </c>
    </row>
    <row r="210" spans="1:10" hidden="1" x14ac:dyDescent="0.25">
      <c r="A210" s="154" t="s">
        <v>268</v>
      </c>
      <c r="B210" s="155" t="s">
        <v>320</v>
      </c>
      <c r="C210" s="156" t="s">
        <v>9</v>
      </c>
      <c r="D210" s="157" t="s">
        <v>6</v>
      </c>
      <c r="E210" s="158" t="s">
        <v>6</v>
      </c>
      <c r="F210" s="159" t="s">
        <v>321</v>
      </c>
      <c r="G210" s="160">
        <f>SUM(G211)</f>
        <v>250</v>
      </c>
      <c r="H210" s="161">
        <f>SUM(H211)</f>
        <v>250</v>
      </c>
      <c r="I210" s="162">
        <f>SUM(I211)</f>
        <v>0</v>
      </c>
      <c r="J210" s="163">
        <f t="shared" si="8"/>
        <v>250</v>
      </c>
    </row>
    <row r="211" spans="1:10" hidden="1" x14ac:dyDescent="0.25">
      <c r="A211" s="164"/>
      <c r="B211" s="165"/>
      <c r="C211" s="166"/>
      <c r="D211" s="167">
        <v>6113</v>
      </c>
      <c r="E211" s="168">
        <v>5169</v>
      </c>
      <c r="F211" s="169" t="s">
        <v>274</v>
      </c>
      <c r="G211" s="170">
        <v>250</v>
      </c>
      <c r="H211" s="171">
        <v>250</v>
      </c>
      <c r="I211" s="172">
        <v>0</v>
      </c>
      <c r="J211" s="173">
        <f t="shared" si="8"/>
        <v>250</v>
      </c>
    </row>
    <row r="212" spans="1:10" hidden="1" x14ac:dyDescent="0.25">
      <c r="A212" s="154" t="s">
        <v>268</v>
      </c>
      <c r="B212" s="155" t="s">
        <v>322</v>
      </c>
      <c r="C212" s="156" t="s">
        <v>9</v>
      </c>
      <c r="D212" s="157" t="s">
        <v>6</v>
      </c>
      <c r="E212" s="158" t="s">
        <v>6</v>
      </c>
      <c r="F212" s="159" t="s">
        <v>323</v>
      </c>
      <c r="G212" s="160">
        <f>SUM(G213)</f>
        <v>700</v>
      </c>
      <c r="H212" s="161">
        <f>SUM(H213)</f>
        <v>700</v>
      </c>
      <c r="I212" s="162">
        <f>SUM(I213)</f>
        <v>0</v>
      </c>
      <c r="J212" s="163">
        <f t="shared" si="8"/>
        <v>700</v>
      </c>
    </row>
    <row r="213" spans="1:10" hidden="1" x14ac:dyDescent="0.25">
      <c r="A213" s="164"/>
      <c r="B213" s="165"/>
      <c r="C213" s="166"/>
      <c r="D213" s="167">
        <v>6113</v>
      </c>
      <c r="E213" s="168">
        <v>5169</v>
      </c>
      <c r="F213" s="169" t="s">
        <v>274</v>
      </c>
      <c r="G213" s="170">
        <v>700</v>
      </c>
      <c r="H213" s="171">
        <v>700</v>
      </c>
      <c r="I213" s="172">
        <v>0</v>
      </c>
      <c r="J213" s="173">
        <f t="shared" si="8"/>
        <v>700</v>
      </c>
    </row>
    <row r="214" spans="1:10" hidden="1" x14ac:dyDescent="0.25">
      <c r="A214" s="154" t="s">
        <v>268</v>
      </c>
      <c r="B214" s="155" t="s">
        <v>324</v>
      </c>
      <c r="C214" s="156" t="s">
        <v>9</v>
      </c>
      <c r="D214" s="157" t="s">
        <v>6</v>
      </c>
      <c r="E214" s="158" t="s">
        <v>6</v>
      </c>
      <c r="F214" s="159" t="s">
        <v>325</v>
      </c>
      <c r="G214" s="160">
        <f>SUM(G215)</f>
        <v>500</v>
      </c>
      <c r="H214" s="161">
        <f>SUM(H215)</f>
        <v>500</v>
      </c>
      <c r="I214" s="162">
        <f>SUM(I215)</f>
        <v>0</v>
      </c>
      <c r="J214" s="163">
        <f t="shared" si="8"/>
        <v>500</v>
      </c>
    </row>
    <row r="215" spans="1:10" hidden="1" x14ac:dyDescent="0.25">
      <c r="A215" s="164"/>
      <c r="B215" s="165"/>
      <c r="C215" s="166"/>
      <c r="D215" s="167">
        <v>6113</v>
      </c>
      <c r="E215" s="168">
        <v>5169</v>
      </c>
      <c r="F215" s="169" t="s">
        <v>274</v>
      </c>
      <c r="G215" s="170">
        <v>500</v>
      </c>
      <c r="H215" s="171">
        <v>500</v>
      </c>
      <c r="I215" s="172">
        <v>0</v>
      </c>
      <c r="J215" s="173">
        <f t="shared" si="8"/>
        <v>500</v>
      </c>
    </row>
    <row r="216" spans="1:10" hidden="1" x14ac:dyDescent="0.25">
      <c r="A216" s="154" t="s">
        <v>268</v>
      </c>
      <c r="B216" s="155" t="s">
        <v>326</v>
      </c>
      <c r="C216" s="156" t="s">
        <v>9</v>
      </c>
      <c r="D216" s="157" t="s">
        <v>6</v>
      </c>
      <c r="E216" s="158" t="s">
        <v>6</v>
      </c>
      <c r="F216" s="159" t="s">
        <v>327</v>
      </c>
      <c r="G216" s="160">
        <f>SUM(G217:G218)</f>
        <v>600</v>
      </c>
      <c r="H216" s="161">
        <f>SUM(H217:H218)</f>
        <v>600</v>
      </c>
      <c r="I216" s="162">
        <f>SUM(I217:I218)</f>
        <v>0</v>
      </c>
      <c r="J216" s="163">
        <f t="shared" si="8"/>
        <v>600</v>
      </c>
    </row>
    <row r="217" spans="1:10" hidden="1" x14ac:dyDescent="0.25">
      <c r="A217" s="164"/>
      <c r="B217" s="165"/>
      <c r="C217" s="166"/>
      <c r="D217" s="167">
        <v>6113</v>
      </c>
      <c r="E217" s="168">
        <v>5139</v>
      </c>
      <c r="F217" s="169" t="s">
        <v>273</v>
      </c>
      <c r="G217" s="170">
        <v>20</v>
      </c>
      <c r="H217" s="171">
        <v>20</v>
      </c>
      <c r="I217" s="172">
        <v>0</v>
      </c>
      <c r="J217" s="173">
        <f t="shared" si="8"/>
        <v>20</v>
      </c>
    </row>
    <row r="218" spans="1:10" hidden="1" x14ac:dyDescent="0.25">
      <c r="A218" s="164"/>
      <c r="B218" s="165"/>
      <c r="C218" s="166"/>
      <c r="D218" s="167">
        <v>6113</v>
      </c>
      <c r="E218" s="168">
        <v>5169</v>
      </c>
      <c r="F218" s="169" t="s">
        <v>274</v>
      </c>
      <c r="G218" s="170">
        <v>580</v>
      </c>
      <c r="H218" s="171">
        <v>580</v>
      </c>
      <c r="I218" s="172">
        <v>0</v>
      </c>
      <c r="J218" s="173">
        <f t="shared" si="8"/>
        <v>580</v>
      </c>
    </row>
    <row r="219" spans="1:10" hidden="1" x14ac:dyDescent="0.25">
      <c r="A219" s="154" t="s">
        <v>268</v>
      </c>
      <c r="B219" s="155" t="s">
        <v>328</v>
      </c>
      <c r="C219" s="156" t="s">
        <v>9</v>
      </c>
      <c r="D219" s="157" t="s">
        <v>6</v>
      </c>
      <c r="E219" s="158" t="s">
        <v>6</v>
      </c>
      <c r="F219" s="159" t="s">
        <v>329</v>
      </c>
      <c r="G219" s="160">
        <f>SUM(G220)</f>
        <v>700</v>
      </c>
      <c r="H219" s="161">
        <f>SUM(H220)</f>
        <v>700</v>
      </c>
      <c r="I219" s="162">
        <f>SUM(I220)</f>
        <v>0</v>
      </c>
      <c r="J219" s="163">
        <f t="shared" si="8"/>
        <v>700</v>
      </c>
    </row>
    <row r="220" spans="1:10" hidden="1" x14ac:dyDescent="0.25">
      <c r="A220" s="164"/>
      <c r="B220" s="165"/>
      <c r="C220" s="166"/>
      <c r="D220" s="167">
        <v>6113</v>
      </c>
      <c r="E220" s="168">
        <v>5169</v>
      </c>
      <c r="F220" s="169" t="s">
        <v>274</v>
      </c>
      <c r="G220" s="170">
        <v>700</v>
      </c>
      <c r="H220" s="171">
        <v>700</v>
      </c>
      <c r="I220" s="172">
        <v>0</v>
      </c>
      <c r="J220" s="173">
        <f t="shared" si="8"/>
        <v>700</v>
      </c>
    </row>
    <row r="221" spans="1:10" hidden="1" x14ac:dyDescent="0.25">
      <c r="A221" s="154" t="s">
        <v>268</v>
      </c>
      <c r="B221" s="155" t="s">
        <v>330</v>
      </c>
      <c r="C221" s="156" t="s">
        <v>9</v>
      </c>
      <c r="D221" s="157" t="s">
        <v>6</v>
      </c>
      <c r="E221" s="158" t="s">
        <v>6</v>
      </c>
      <c r="F221" s="159" t="s">
        <v>331</v>
      </c>
      <c r="G221" s="160">
        <f>SUM(G222:G223)</f>
        <v>300</v>
      </c>
      <c r="H221" s="161">
        <f>SUM(H222:H223)</f>
        <v>300</v>
      </c>
      <c r="I221" s="162">
        <f>SUM(I222:I223)</f>
        <v>0</v>
      </c>
      <c r="J221" s="163">
        <f t="shared" si="8"/>
        <v>300</v>
      </c>
    </row>
    <row r="222" spans="1:10" hidden="1" x14ac:dyDescent="0.25">
      <c r="A222" s="164"/>
      <c r="B222" s="165"/>
      <c r="C222" s="166"/>
      <c r="D222" s="167">
        <v>6113</v>
      </c>
      <c r="E222" s="168">
        <v>5139</v>
      </c>
      <c r="F222" s="169" t="s">
        <v>273</v>
      </c>
      <c r="G222" s="170">
        <v>270</v>
      </c>
      <c r="H222" s="171">
        <v>270</v>
      </c>
      <c r="I222" s="172">
        <v>0</v>
      </c>
      <c r="J222" s="173">
        <f t="shared" si="8"/>
        <v>270</v>
      </c>
    </row>
    <row r="223" spans="1:10" hidden="1" x14ac:dyDescent="0.25">
      <c r="A223" s="164"/>
      <c r="B223" s="165"/>
      <c r="C223" s="166"/>
      <c r="D223" s="167">
        <v>6113</v>
      </c>
      <c r="E223" s="168">
        <v>5169</v>
      </c>
      <c r="F223" s="169" t="s">
        <v>274</v>
      </c>
      <c r="G223" s="170">
        <v>30</v>
      </c>
      <c r="H223" s="171">
        <v>30</v>
      </c>
      <c r="I223" s="172">
        <v>0</v>
      </c>
      <c r="J223" s="173">
        <f t="shared" si="8"/>
        <v>30</v>
      </c>
    </row>
    <row r="224" spans="1:10" hidden="1" x14ac:dyDescent="0.25">
      <c r="A224" s="154" t="s">
        <v>268</v>
      </c>
      <c r="B224" s="155" t="s">
        <v>332</v>
      </c>
      <c r="C224" s="156" t="s">
        <v>9</v>
      </c>
      <c r="D224" s="157" t="s">
        <v>6</v>
      </c>
      <c r="E224" s="158" t="s">
        <v>6</v>
      </c>
      <c r="F224" s="159" t="s">
        <v>333</v>
      </c>
      <c r="G224" s="160">
        <f>SUM(G225)</f>
        <v>50</v>
      </c>
      <c r="H224" s="161">
        <f>SUM(H225)</f>
        <v>50</v>
      </c>
      <c r="I224" s="162">
        <f>SUM(I225)</f>
        <v>0</v>
      </c>
      <c r="J224" s="163">
        <f t="shared" si="8"/>
        <v>50</v>
      </c>
    </row>
    <row r="225" spans="1:10" hidden="1" x14ac:dyDescent="0.25">
      <c r="A225" s="164"/>
      <c r="B225" s="165"/>
      <c r="C225" s="166"/>
      <c r="D225" s="167">
        <v>6113</v>
      </c>
      <c r="E225" s="168">
        <v>5169</v>
      </c>
      <c r="F225" s="169" t="s">
        <v>274</v>
      </c>
      <c r="G225" s="170">
        <v>50</v>
      </c>
      <c r="H225" s="171">
        <v>50</v>
      </c>
      <c r="I225" s="172">
        <v>0</v>
      </c>
      <c r="J225" s="173">
        <f t="shared" si="8"/>
        <v>50</v>
      </c>
    </row>
    <row r="226" spans="1:10" hidden="1" x14ac:dyDescent="0.25">
      <c r="A226" s="154" t="s">
        <v>268</v>
      </c>
      <c r="B226" s="155" t="s">
        <v>334</v>
      </c>
      <c r="C226" s="156" t="s">
        <v>9</v>
      </c>
      <c r="D226" s="157" t="s">
        <v>6</v>
      </c>
      <c r="E226" s="158" t="s">
        <v>6</v>
      </c>
      <c r="F226" s="159" t="s">
        <v>335</v>
      </c>
      <c r="G226" s="160">
        <f>SUM(G227:G231)</f>
        <v>300</v>
      </c>
      <c r="H226" s="161">
        <f>SUM(H227:H231)</f>
        <v>400</v>
      </c>
      <c r="I226" s="162">
        <f>SUM(I227:I231)</f>
        <v>0</v>
      </c>
      <c r="J226" s="163">
        <f t="shared" si="8"/>
        <v>400</v>
      </c>
    </row>
    <row r="227" spans="1:10" hidden="1" x14ac:dyDescent="0.25">
      <c r="A227" s="164"/>
      <c r="B227" s="165"/>
      <c r="C227" s="166"/>
      <c r="D227" s="167">
        <v>3900</v>
      </c>
      <c r="E227" s="168">
        <v>5041</v>
      </c>
      <c r="F227" s="169" t="s">
        <v>336</v>
      </c>
      <c r="G227" s="170">
        <v>30</v>
      </c>
      <c r="H227" s="171">
        <v>30</v>
      </c>
      <c r="I227" s="172">
        <v>0</v>
      </c>
      <c r="J227" s="173">
        <f t="shared" si="8"/>
        <v>30</v>
      </c>
    </row>
    <row r="228" spans="1:10" hidden="1" x14ac:dyDescent="0.25">
      <c r="A228" s="164"/>
      <c r="B228" s="165"/>
      <c r="C228" s="166"/>
      <c r="D228" s="167">
        <v>3900</v>
      </c>
      <c r="E228" s="168">
        <v>5139</v>
      </c>
      <c r="F228" s="169" t="s">
        <v>273</v>
      </c>
      <c r="G228" s="170">
        <v>100</v>
      </c>
      <c r="H228" s="171">
        <v>100</v>
      </c>
      <c r="I228" s="172">
        <v>0</v>
      </c>
      <c r="J228" s="173">
        <f t="shared" si="8"/>
        <v>100</v>
      </c>
    </row>
    <row r="229" spans="1:10" hidden="1" x14ac:dyDescent="0.25">
      <c r="A229" s="164"/>
      <c r="B229" s="165"/>
      <c r="C229" s="166"/>
      <c r="D229" s="167">
        <v>3900</v>
      </c>
      <c r="E229" s="168">
        <v>5164</v>
      </c>
      <c r="F229" s="169" t="s">
        <v>291</v>
      </c>
      <c r="G229" s="170">
        <v>15</v>
      </c>
      <c r="H229" s="171">
        <v>15</v>
      </c>
      <c r="I229" s="172">
        <v>0</v>
      </c>
      <c r="J229" s="173">
        <f t="shared" si="8"/>
        <v>15</v>
      </c>
    </row>
    <row r="230" spans="1:10" hidden="1" x14ac:dyDescent="0.25">
      <c r="A230" s="164"/>
      <c r="B230" s="165"/>
      <c r="C230" s="166"/>
      <c r="D230" s="167">
        <v>3900</v>
      </c>
      <c r="E230" s="168">
        <v>5909</v>
      </c>
      <c r="F230" s="169" t="s">
        <v>337</v>
      </c>
      <c r="G230" s="170">
        <v>0</v>
      </c>
      <c r="H230" s="171">
        <v>100</v>
      </c>
      <c r="I230" s="172">
        <v>0</v>
      </c>
      <c r="J230" s="173">
        <v>100</v>
      </c>
    </row>
    <row r="231" spans="1:10" hidden="1" x14ac:dyDescent="0.25">
      <c r="A231" s="164"/>
      <c r="B231" s="165"/>
      <c r="C231" s="166"/>
      <c r="D231" s="167">
        <v>3900</v>
      </c>
      <c r="E231" s="168">
        <v>5169</v>
      </c>
      <c r="F231" s="169" t="s">
        <v>274</v>
      </c>
      <c r="G231" s="170">
        <v>155</v>
      </c>
      <c r="H231" s="171">
        <v>155</v>
      </c>
      <c r="I231" s="172">
        <v>0</v>
      </c>
      <c r="J231" s="173">
        <f t="shared" si="8"/>
        <v>155</v>
      </c>
    </row>
    <row r="232" spans="1:10" x14ac:dyDescent="0.25">
      <c r="A232" s="154" t="s">
        <v>268</v>
      </c>
      <c r="B232" s="155" t="s">
        <v>338</v>
      </c>
      <c r="C232" s="156" t="s">
        <v>9</v>
      </c>
      <c r="D232" s="157" t="s">
        <v>6</v>
      </c>
      <c r="E232" s="158" t="s">
        <v>6</v>
      </c>
      <c r="F232" s="159" t="s">
        <v>339</v>
      </c>
      <c r="G232" s="160">
        <f>SUM(G233:G234)</f>
        <v>2000</v>
      </c>
      <c r="H232" s="161">
        <f>SUM(H233:H234)</f>
        <v>2000</v>
      </c>
      <c r="I232" s="162">
        <f>SUM(I233:I234)</f>
        <v>200</v>
      </c>
      <c r="J232" s="163">
        <f t="shared" si="8"/>
        <v>2200</v>
      </c>
    </row>
    <row r="233" spans="1:10" x14ac:dyDescent="0.25">
      <c r="A233" s="164"/>
      <c r="B233" s="165"/>
      <c r="C233" s="166"/>
      <c r="D233" s="167">
        <v>6113</v>
      </c>
      <c r="E233" s="168">
        <v>5139</v>
      </c>
      <c r="F233" s="169" t="s">
        <v>273</v>
      </c>
      <c r="G233" s="170">
        <v>10</v>
      </c>
      <c r="H233" s="171">
        <v>10</v>
      </c>
      <c r="I233" s="172">
        <v>0</v>
      </c>
      <c r="J233" s="173">
        <f t="shared" si="8"/>
        <v>10</v>
      </c>
    </row>
    <row r="234" spans="1:10" x14ac:dyDescent="0.25">
      <c r="A234" s="164"/>
      <c r="B234" s="165"/>
      <c r="C234" s="166"/>
      <c r="D234" s="167">
        <v>6113</v>
      </c>
      <c r="E234" s="168">
        <v>5169</v>
      </c>
      <c r="F234" s="169" t="s">
        <v>274</v>
      </c>
      <c r="G234" s="170">
        <v>1990</v>
      </c>
      <c r="H234" s="171">
        <v>1990</v>
      </c>
      <c r="I234" s="172">
        <v>200</v>
      </c>
      <c r="J234" s="173">
        <f t="shared" si="8"/>
        <v>2190</v>
      </c>
    </row>
    <row r="235" spans="1:10" hidden="1" x14ac:dyDescent="0.25">
      <c r="A235" s="154" t="s">
        <v>268</v>
      </c>
      <c r="B235" s="155" t="s">
        <v>340</v>
      </c>
      <c r="C235" s="156" t="s">
        <v>9</v>
      </c>
      <c r="D235" s="157" t="s">
        <v>6</v>
      </c>
      <c r="E235" s="158" t="s">
        <v>6</v>
      </c>
      <c r="F235" s="159" t="s">
        <v>341</v>
      </c>
      <c r="G235" s="160">
        <f>SUM(G236:G238)</f>
        <v>50</v>
      </c>
      <c r="H235" s="161">
        <f>SUM(H236:H238)</f>
        <v>50</v>
      </c>
      <c r="I235" s="162">
        <f>SUM(I236:I238)</f>
        <v>0</v>
      </c>
      <c r="J235" s="163">
        <f t="shared" si="8"/>
        <v>50</v>
      </c>
    </row>
    <row r="236" spans="1:10" hidden="1" x14ac:dyDescent="0.25">
      <c r="A236" s="164"/>
      <c r="B236" s="165"/>
      <c r="C236" s="166"/>
      <c r="D236" s="167">
        <v>3900</v>
      </c>
      <c r="E236" s="168">
        <v>5139</v>
      </c>
      <c r="F236" s="169" t="s">
        <v>273</v>
      </c>
      <c r="G236" s="170">
        <v>10</v>
      </c>
      <c r="H236" s="171">
        <v>10</v>
      </c>
      <c r="I236" s="172">
        <v>0</v>
      </c>
      <c r="J236" s="173">
        <f t="shared" si="8"/>
        <v>10</v>
      </c>
    </row>
    <row r="237" spans="1:10" hidden="1" x14ac:dyDescent="0.25">
      <c r="A237" s="164"/>
      <c r="B237" s="165"/>
      <c r="C237" s="166"/>
      <c r="D237" s="167">
        <v>3900</v>
      </c>
      <c r="E237" s="168">
        <v>5169</v>
      </c>
      <c r="F237" s="169" t="s">
        <v>274</v>
      </c>
      <c r="G237" s="170">
        <v>10</v>
      </c>
      <c r="H237" s="171">
        <v>10</v>
      </c>
      <c r="I237" s="172">
        <v>0</v>
      </c>
      <c r="J237" s="173">
        <f t="shared" si="8"/>
        <v>10</v>
      </c>
    </row>
    <row r="238" spans="1:10" hidden="1" x14ac:dyDescent="0.25">
      <c r="A238" s="164"/>
      <c r="B238" s="165"/>
      <c r="C238" s="166"/>
      <c r="D238" s="167">
        <v>3900</v>
      </c>
      <c r="E238" s="168">
        <v>5175</v>
      </c>
      <c r="F238" s="169" t="s">
        <v>275</v>
      </c>
      <c r="G238" s="170">
        <v>30</v>
      </c>
      <c r="H238" s="171">
        <v>30</v>
      </c>
      <c r="I238" s="172">
        <v>0</v>
      </c>
      <c r="J238" s="173">
        <f t="shared" si="8"/>
        <v>30</v>
      </c>
    </row>
    <row r="239" spans="1:10" hidden="1" x14ac:dyDescent="0.25">
      <c r="A239" s="154" t="s">
        <v>268</v>
      </c>
      <c r="B239" s="155" t="s">
        <v>342</v>
      </c>
      <c r="C239" s="156" t="s">
        <v>9</v>
      </c>
      <c r="D239" s="157" t="s">
        <v>6</v>
      </c>
      <c r="E239" s="158" t="s">
        <v>6</v>
      </c>
      <c r="F239" s="159" t="s">
        <v>343</v>
      </c>
      <c r="G239" s="160">
        <f>SUM(G240:G245)</f>
        <v>350</v>
      </c>
      <c r="H239" s="161">
        <f>SUM(H240:H245)</f>
        <v>350</v>
      </c>
      <c r="I239" s="162">
        <f>SUM(I240:I245)</f>
        <v>0</v>
      </c>
      <c r="J239" s="163">
        <f t="shared" si="8"/>
        <v>350</v>
      </c>
    </row>
    <row r="240" spans="1:10" hidden="1" x14ac:dyDescent="0.25">
      <c r="A240" s="164"/>
      <c r="B240" s="165"/>
      <c r="C240" s="166"/>
      <c r="D240" s="167">
        <v>3399</v>
      </c>
      <c r="E240" s="168">
        <v>5021</v>
      </c>
      <c r="F240" s="169" t="s">
        <v>283</v>
      </c>
      <c r="G240" s="170">
        <v>5</v>
      </c>
      <c r="H240" s="171">
        <v>5</v>
      </c>
      <c r="I240" s="172">
        <v>0</v>
      </c>
      <c r="J240" s="173">
        <f t="shared" si="8"/>
        <v>5</v>
      </c>
    </row>
    <row r="241" spans="1:10" hidden="1" x14ac:dyDescent="0.25">
      <c r="A241" s="164"/>
      <c r="B241" s="165"/>
      <c r="C241" s="166"/>
      <c r="D241" s="167">
        <v>3399</v>
      </c>
      <c r="E241" s="168">
        <v>5041</v>
      </c>
      <c r="F241" s="169" t="s">
        <v>336</v>
      </c>
      <c r="G241" s="170">
        <v>10</v>
      </c>
      <c r="H241" s="171">
        <v>10</v>
      </c>
      <c r="I241" s="172">
        <v>0</v>
      </c>
      <c r="J241" s="173">
        <f t="shared" si="8"/>
        <v>10</v>
      </c>
    </row>
    <row r="242" spans="1:10" hidden="1" x14ac:dyDescent="0.25">
      <c r="A242" s="164"/>
      <c r="B242" s="165"/>
      <c r="C242" s="166"/>
      <c r="D242" s="167">
        <v>3399</v>
      </c>
      <c r="E242" s="168">
        <v>5139</v>
      </c>
      <c r="F242" s="169" t="s">
        <v>273</v>
      </c>
      <c r="G242" s="170">
        <v>20</v>
      </c>
      <c r="H242" s="171">
        <v>20</v>
      </c>
      <c r="I242" s="172">
        <v>0</v>
      </c>
      <c r="J242" s="173">
        <f t="shared" si="8"/>
        <v>20</v>
      </c>
    </row>
    <row r="243" spans="1:10" hidden="1" x14ac:dyDescent="0.25">
      <c r="A243" s="164"/>
      <c r="B243" s="165"/>
      <c r="C243" s="166"/>
      <c r="D243" s="167">
        <v>3399</v>
      </c>
      <c r="E243" s="168">
        <v>5164</v>
      </c>
      <c r="F243" s="169" t="s">
        <v>291</v>
      </c>
      <c r="G243" s="170">
        <v>5</v>
      </c>
      <c r="H243" s="171">
        <v>5</v>
      </c>
      <c r="I243" s="172">
        <v>0</v>
      </c>
      <c r="J243" s="173">
        <f t="shared" si="8"/>
        <v>5</v>
      </c>
    </row>
    <row r="244" spans="1:10" hidden="1" x14ac:dyDescent="0.25">
      <c r="A244" s="164"/>
      <c r="B244" s="165"/>
      <c r="C244" s="166"/>
      <c r="D244" s="167">
        <v>3399</v>
      </c>
      <c r="E244" s="168">
        <v>5169</v>
      </c>
      <c r="F244" s="169" t="s">
        <v>274</v>
      </c>
      <c r="G244" s="170">
        <v>300</v>
      </c>
      <c r="H244" s="171">
        <v>290</v>
      </c>
      <c r="I244" s="172">
        <v>0</v>
      </c>
      <c r="J244" s="173">
        <f t="shared" si="8"/>
        <v>290</v>
      </c>
    </row>
    <row r="245" spans="1:10" hidden="1" x14ac:dyDescent="0.25">
      <c r="A245" s="164"/>
      <c r="B245" s="165"/>
      <c r="C245" s="166"/>
      <c r="D245" s="167">
        <v>3399</v>
      </c>
      <c r="E245" s="168">
        <v>5175</v>
      </c>
      <c r="F245" s="169" t="s">
        <v>275</v>
      </c>
      <c r="G245" s="170">
        <v>10</v>
      </c>
      <c r="H245" s="171">
        <v>20</v>
      </c>
      <c r="I245" s="172">
        <v>0</v>
      </c>
      <c r="J245" s="173">
        <f t="shared" si="8"/>
        <v>20</v>
      </c>
    </row>
    <row r="246" spans="1:10" hidden="1" x14ac:dyDescent="0.25">
      <c r="A246" s="154" t="s">
        <v>268</v>
      </c>
      <c r="B246" s="155" t="s">
        <v>344</v>
      </c>
      <c r="C246" s="156" t="s">
        <v>9</v>
      </c>
      <c r="D246" s="157" t="s">
        <v>6</v>
      </c>
      <c r="E246" s="158" t="s">
        <v>6</v>
      </c>
      <c r="F246" s="159" t="s">
        <v>345</v>
      </c>
      <c r="G246" s="160">
        <f>SUM(G247)</f>
        <v>100</v>
      </c>
      <c r="H246" s="161">
        <f>SUM(H247)</f>
        <v>100</v>
      </c>
      <c r="I246" s="162">
        <f>SUM(I247)</f>
        <v>0</v>
      </c>
      <c r="J246" s="163">
        <f t="shared" si="8"/>
        <v>100</v>
      </c>
    </row>
    <row r="247" spans="1:10" hidden="1" x14ac:dyDescent="0.25">
      <c r="A247" s="164"/>
      <c r="B247" s="165"/>
      <c r="C247" s="166"/>
      <c r="D247" s="167">
        <v>6113</v>
      </c>
      <c r="E247" s="168">
        <v>5169</v>
      </c>
      <c r="F247" s="169" t="s">
        <v>274</v>
      </c>
      <c r="G247" s="170">
        <v>100</v>
      </c>
      <c r="H247" s="171">
        <v>100</v>
      </c>
      <c r="I247" s="172">
        <v>0</v>
      </c>
      <c r="J247" s="173">
        <f t="shared" si="8"/>
        <v>100</v>
      </c>
    </row>
    <row r="248" spans="1:10" hidden="1" x14ac:dyDescent="0.25">
      <c r="A248" s="154" t="s">
        <v>268</v>
      </c>
      <c r="B248" s="155" t="s">
        <v>346</v>
      </c>
      <c r="C248" s="156" t="s">
        <v>9</v>
      </c>
      <c r="D248" s="157" t="s">
        <v>6</v>
      </c>
      <c r="E248" s="158" t="s">
        <v>6</v>
      </c>
      <c r="F248" s="159" t="s">
        <v>347</v>
      </c>
      <c r="G248" s="160">
        <f>SUM(G249:G251)</f>
        <v>500</v>
      </c>
      <c r="H248" s="161">
        <f>SUM(H249:H251)</f>
        <v>625.5</v>
      </c>
      <c r="I248" s="162">
        <f>SUM(I249:I251)</f>
        <v>0</v>
      </c>
      <c r="J248" s="163">
        <f t="shared" si="8"/>
        <v>625.5</v>
      </c>
    </row>
    <row r="249" spans="1:10" hidden="1" x14ac:dyDescent="0.25">
      <c r="A249" s="164"/>
      <c r="B249" s="165"/>
      <c r="C249" s="166"/>
      <c r="D249" s="167">
        <v>3399</v>
      </c>
      <c r="E249" s="168">
        <v>5041</v>
      </c>
      <c r="F249" s="169" t="s">
        <v>336</v>
      </c>
      <c r="G249" s="170">
        <v>200</v>
      </c>
      <c r="H249" s="171">
        <v>14</v>
      </c>
      <c r="I249" s="172">
        <v>0</v>
      </c>
      <c r="J249" s="173">
        <f t="shared" si="8"/>
        <v>14</v>
      </c>
    </row>
    <row r="250" spans="1:10" hidden="1" x14ac:dyDescent="0.25">
      <c r="A250" s="164"/>
      <c r="B250" s="165"/>
      <c r="C250" s="166"/>
      <c r="D250" s="167">
        <v>3399</v>
      </c>
      <c r="E250" s="168">
        <v>5139</v>
      </c>
      <c r="F250" s="169" t="s">
        <v>273</v>
      </c>
      <c r="G250" s="170">
        <v>40</v>
      </c>
      <c r="H250" s="171">
        <v>35</v>
      </c>
      <c r="I250" s="172">
        <v>0</v>
      </c>
      <c r="J250" s="173">
        <f t="shared" si="8"/>
        <v>35</v>
      </c>
    </row>
    <row r="251" spans="1:10" hidden="1" x14ac:dyDescent="0.25">
      <c r="A251" s="164"/>
      <c r="B251" s="165"/>
      <c r="C251" s="166"/>
      <c r="D251" s="167">
        <v>3399</v>
      </c>
      <c r="E251" s="168">
        <v>5169</v>
      </c>
      <c r="F251" s="169" t="s">
        <v>274</v>
      </c>
      <c r="G251" s="170">
        <v>260</v>
      </c>
      <c r="H251" s="171">
        <v>576.5</v>
      </c>
      <c r="I251" s="172">
        <v>0</v>
      </c>
      <c r="J251" s="173">
        <f t="shared" si="8"/>
        <v>576.5</v>
      </c>
    </row>
    <row r="252" spans="1:10" hidden="1" x14ac:dyDescent="0.25">
      <c r="A252" s="154" t="s">
        <v>268</v>
      </c>
      <c r="B252" s="155" t="s">
        <v>348</v>
      </c>
      <c r="C252" s="156" t="s">
        <v>9</v>
      </c>
      <c r="D252" s="157" t="s">
        <v>6</v>
      </c>
      <c r="E252" s="158" t="s">
        <v>6</v>
      </c>
      <c r="F252" s="159" t="s">
        <v>349</v>
      </c>
      <c r="G252" s="160">
        <f>SUM(G253:G258)</f>
        <v>450</v>
      </c>
      <c r="H252" s="161">
        <v>450</v>
      </c>
      <c r="I252" s="162">
        <f>SUM(I253:I258)</f>
        <v>0</v>
      </c>
      <c r="J252" s="163">
        <f t="shared" si="8"/>
        <v>450</v>
      </c>
    </row>
    <row r="253" spans="1:10" hidden="1" x14ac:dyDescent="0.25">
      <c r="A253" s="164"/>
      <c r="B253" s="165"/>
      <c r="C253" s="166"/>
      <c r="D253" s="167">
        <v>3399</v>
      </c>
      <c r="E253" s="168">
        <v>5021</v>
      </c>
      <c r="F253" s="169" t="s">
        <v>283</v>
      </c>
      <c r="G253" s="170">
        <v>3</v>
      </c>
      <c r="H253" s="171">
        <v>0</v>
      </c>
      <c r="I253" s="172">
        <v>0</v>
      </c>
      <c r="J253" s="173">
        <f t="shared" si="8"/>
        <v>0</v>
      </c>
    </row>
    <row r="254" spans="1:10" hidden="1" x14ac:dyDescent="0.25">
      <c r="A254" s="164"/>
      <c r="B254" s="165"/>
      <c r="C254" s="166"/>
      <c r="D254" s="167">
        <v>3399</v>
      </c>
      <c r="E254" s="168">
        <v>5139</v>
      </c>
      <c r="F254" s="169" t="s">
        <v>273</v>
      </c>
      <c r="G254" s="170">
        <v>86</v>
      </c>
      <c r="H254" s="171">
        <v>11</v>
      </c>
      <c r="I254" s="172">
        <v>0</v>
      </c>
      <c r="J254" s="173">
        <f t="shared" si="8"/>
        <v>11</v>
      </c>
    </row>
    <row r="255" spans="1:10" hidden="1" x14ac:dyDescent="0.25">
      <c r="A255" s="164"/>
      <c r="B255" s="165"/>
      <c r="C255" s="166"/>
      <c r="D255" s="167">
        <v>3399</v>
      </c>
      <c r="E255" s="168">
        <v>5164</v>
      </c>
      <c r="F255" s="169" t="s">
        <v>291</v>
      </c>
      <c r="G255" s="170">
        <v>30</v>
      </c>
      <c r="H255" s="171">
        <v>0</v>
      </c>
      <c r="I255" s="172">
        <v>0</v>
      </c>
      <c r="J255" s="173">
        <f t="shared" si="8"/>
        <v>0</v>
      </c>
    </row>
    <row r="256" spans="1:10" hidden="1" x14ac:dyDescent="0.25">
      <c r="A256" s="164"/>
      <c r="B256" s="165"/>
      <c r="C256" s="166"/>
      <c r="D256" s="167">
        <v>3399</v>
      </c>
      <c r="E256" s="168">
        <v>5169</v>
      </c>
      <c r="F256" s="169" t="s">
        <v>274</v>
      </c>
      <c r="G256" s="170">
        <v>330</v>
      </c>
      <c r="H256" s="171">
        <v>443.5</v>
      </c>
      <c r="I256" s="172">
        <v>0</v>
      </c>
      <c r="J256" s="173">
        <f t="shared" si="8"/>
        <v>443.5</v>
      </c>
    </row>
    <row r="257" spans="1:10" hidden="1" x14ac:dyDescent="0.25">
      <c r="A257" s="164"/>
      <c r="B257" s="165"/>
      <c r="C257" s="166"/>
      <c r="D257" s="167">
        <v>3399</v>
      </c>
      <c r="E257" s="168">
        <v>5175</v>
      </c>
      <c r="F257" s="169" t="s">
        <v>275</v>
      </c>
      <c r="G257" s="170">
        <v>0</v>
      </c>
      <c r="H257" s="171">
        <v>20</v>
      </c>
      <c r="I257" s="172">
        <v>0</v>
      </c>
      <c r="J257" s="173">
        <f>SUM(H257+I257)</f>
        <v>20</v>
      </c>
    </row>
    <row r="258" spans="1:10" hidden="1" x14ac:dyDescent="0.25">
      <c r="A258" s="164"/>
      <c r="B258" s="165"/>
      <c r="C258" s="166"/>
      <c r="D258" s="167">
        <v>3399</v>
      </c>
      <c r="E258" s="168">
        <v>5365</v>
      </c>
      <c r="F258" s="169" t="s">
        <v>311</v>
      </c>
      <c r="G258" s="170">
        <v>1</v>
      </c>
      <c r="H258" s="171">
        <v>1</v>
      </c>
      <c r="I258" s="172">
        <v>0</v>
      </c>
      <c r="J258" s="173">
        <f t="shared" si="8"/>
        <v>1</v>
      </c>
    </row>
    <row r="259" spans="1:10" hidden="1" x14ac:dyDescent="0.25">
      <c r="A259" s="154" t="s">
        <v>268</v>
      </c>
      <c r="B259" s="155" t="s">
        <v>350</v>
      </c>
      <c r="C259" s="156" t="s">
        <v>9</v>
      </c>
      <c r="D259" s="157" t="s">
        <v>6</v>
      </c>
      <c r="E259" s="158" t="s">
        <v>6</v>
      </c>
      <c r="F259" s="159" t="s">
        <v>351</v>
      </c>
      <c r="G259" s="160">
        <v>0</v>
      </c>
      <c r="H259" s="161">
        <v>150</v>
      </c>
      <c r="I259" s="176">
        <v>0</v>
      </c>
      <c r="J259" s="163">
        <f>SUM(H259+I259)</f>
        <v>150</v>
      </c>
    </row>
    <row r="260" spans="1:10" hidden="1" x14ac:dyDescent="0.25">
      <c r="A260" s="164"/>
      <c r="B260" s="165"/>
      <c r="C260" s="166"/>
      <c r="D260" s="167">
        <v>3399</v>
      </c>
      <c r="E260" s="168">
        <v>5169</v>
      </c>
      <c r="F260" s="169" t="s">
        <v>300</v>
      </c>
      <c r="G260" s="170">
        <v>0</v>
      </c>
      <c r="H260" s="171">
        <v>30</v>
      </c>
      <c r="I260" s="172">
        <v>10</v>
      </c>
      <c r="J260" s="173">
        <f>SUM(H260+I260)</f>
        <v>40</v>
      </c>
    </row>
    <row r="261" spans="1:10" hidden="1" x14ac:dyDescent="0.25">
      <c r="A261" s="164"/>
      <c r="B261" s="165"/>
      <c r="C261" s="166"/>
      <c r="D261" s="167">
        <v>3399</v>
      </c>
      <c r="E261" s="168">
        <v>5163</v>
      </c>
      <c r="F261" s="169" t="s">
        <v>352</v>
      </c>
      <c r="G261" s="170">
        <v>0</v>
      </c>
      <c r="H261" s="171">
        <v>4.5</v>
      </c>
      <c r="I261" s="172">
        <v>0</v>
      </c>
      <c r="J261" s="173">
        <f>SUM(H261+I261)</f>
        <v>4.5</v>
      </c>
    </row>
    <row r="262" spans="1:10" hidden="1" x14ac:dyDescent="0.25">
      <c r="A262" s="164"/>
      <c r="B262" s="165"/>
      <c r="C262" s="166"/>
      <c r="D262" s="167">
        <v>3399</v>
      </c>
      <c r="E262" s="168">
        <v>5168</v>
      </c>
      <c r="F262" s="169" t="s">
        <v>301</v>
      </c>
      <c r="G262" s="170">
        <v>0</v>
      </c>
      <c r="H262" s="171">
        <v>90</v>
      </c>
      <c r="I262" s="172">
        <v>-13</v>
      </c>
      <c r="J262" s="173">
        <f>SUM(H262+I262)</f>
        <v>77</v>
      </c>
    </row>
    <row r="263" spans="1:10" hidden="1" x14ac:dyDescent="0.25">
      <c r="A263" s="164"/>
      <c r="B263" s="165"/>
      <c r="C263" s="166"/>
      <c r="D263" s="167">
        <v>3399</v>
      </c>
      <c r="E263" s="168">
        <v>5139</v>
      </c>
      <c r="F263" s="169" t="s">
        <v>293</v>
      </c>
      <c r="G263" s="170">
        <v>0</v>
      </c>
      <c r="H263" s="171">
        <v>25.5</v>
      </c>
      <c r="I263" s="172">
        <v>3</v>
      </c>
      <c r="J263" s="173">
        <f>SUM(H263+I263)</f>
        <v>28.5</v>
      </c>
    </row>
    <row r="264" spans="1:10" hidden="1" x14ac:dyDescent="0.25">
      <c r="A264" s="154" t="s">
        <v>268</v>
      </c>
      <c r="B264" s="155" t="s">
        <v>353</v>
      </c>
      <c r="C264" s="156" t="s">
        <v>9</v>
      </c>
      <c r="D264" s="157" t="s">
        <v>6</v>
      </c>
      <c r="E264" s="158" t="s">
        <v>6</v>
      </c>
      <c r="F264" s="159" t="s">
        <v>354</v>
      </c>
      <c r="G264" s="160">
        <f>SUM(G265:G268)</f>
        <v>300</v>
      </c>
      <c r="H264" s="161">
        <f>SUM(H265:H268)</f>
        <v>300</v>
      </c>
      <c r="I264" s="162">
        <f>SUM(I265:I268)</f>
        <v>0</v>
      </c>
      <c r="J264" s="163">
        <f t="shared" ref="J264:J268" si="9">H264+I264</f>
        <v>300</v>
      </c>
    </row>
    <row r="265" spans="1:10" hidden="1" x14ac:dyDescent="0.25">
      <c r="A265" s="164"/>
      <c r="B265" s="165"/>
      <c r="C265" s="166"/>
      <c r="D265" s="167">
        <v>3399</v>
      </c>
      <c r="E265" s="168">
        <v>5139</v>
      </c>
      <c r="F265" s="169" t="s">
        <v>273</v>
      </c>
      <c r="G265" s="170">
        <v>5</v>
      </c>
      <c r="H265" s="171">
        <v>10.5</v>
      </c>
      <c r="I265" s="172">
        <v>0</v>
      </c>
      <c r="J265" s="173">
        <f t="shared" si="9"/>
        <v>10.5</v>
      </c>
    </row>
    <row r="266" spans="1:10" hidden="1" x14ac:dyDescent="0.25">
      <c r="A266" s="164"/>
      <c r="B266" s="165"/>
      <c r="C266" s="166"/>
      <c r="D266" s="167">
        <v>3399</v>
      </c>
      <c r="E266" s="168">
        <v>5164</v>
      </c>
      <c r="F266" s="169" t="s">
        <v>291</v>
      </c>
      <c r="G266" s="170">
        <v>100</v>
      </c>
      <c r="H266" s="171">
        <v>10.5</v>
      </c>
      <c r="I266" s="172">
        <v>0</v>
      </c>
      <c r="J266" s="173">
        <f t="shared" si="9"/>
        <v>10.5</v>
      </c>
    </row>
    <row r="267" spans="1:10" hidden="1" x14ac:dyDescent="0.25">
      <c r="A267" s="164"/>
      <c r="B267" s="165"/>
      <c r="C267" s="166"/>
      <c r="D267" s="167">
        <v>3399</v>
      </c>
      <c r="E267" s="168">
        <v>5169</v>
      </c>
      <c r="F267" s="169" t="s">
        <v>274</v>
      </c>
      <c r="G267" s="170">
        <v>95</v>
      </c>
      <c r="H267" s="171">
        <v>140</v>
      </c>
      <c r="I267" s="172">
        <v>0</v>
      </c>
      <c r="J267" s="173">
        <f t="shared" si="9"/>
        <v>140</v>
      </c>
    </row>
    <row r="268" spans="1:10" hidden="1" x14ac:dyDescent="0.25">
      <c r="A268" s="164"/>
      <c r="B268" s="165"/>
      <c r="C268" s="166"/>
      <c r="D268" s="167">
        <v>3399</v>
      </c>
      <c r="E268" s="168">
        <v>5175</v>
      </c>
      <c r="F268" s="169" t="s">
        <v>275</v>
      </c>
      <c r="G268" s="170">
        <v>100</v>
      </c>
      <c r="H268" s="171">
        <v>139</v>
      </c>
      <c r="I268" s="172">
        <v>0</v>
      </c>
      <c r="J268" s="173">
        <f t="shared" si="9"/>
        <v>139</v>
      </c>
    </row>
    <row r="269" spans="1:10" hidden="1" x14ac:dyDescent="0.25">
      <c r="A269" s="154" t="s">
        <v>268</v>
      </c>
      <c r="B269" s="155" t="s">
        <v>355</v>
      </c>
      <c r="C269" s="156" t="s">
        <v>9</v>
      </c>
      <c r="D269" s="157" t="s">
        <v>6</v>
      </c>
      <c r="E269" s="158" t="s">
        <v>6</v>
      </c>
      <c r="F269" s="159" t="s">
        <v>356</v>
      </c>
      <c r="G269" s="160">
        <f>SUM(G270:G273)</f>
        <v>200</v>
      </c>
      <c r="H269" s="161">
        <f>SUM(H270:H273)</f>
        <v>200</v>
      </c>
      <c r="I269" s="162">
        <f>SUM(I270:I273)</f>
        <v>0</v>
      </c>
      <c r="J269" s="163">
        <f t="shared" si="8"/>
        <v>200</v>
      </c>
    </row>
    <row r="270" spans="1:10" hidden="1" x14ac:dyDescent="0.25">
      <c r="A270" s="164"/>
      <c r="B270" s="165"/>
      <c r="C270" s="166"/>
      <c r="D270" s="167">
        <v>3399</v>
      </c>
      <c r="E270" s="168">
        <v>5139</v>
      </c>
      <c r="F270" s="169" t="s">
        <v>273</v>
      </c>
      <c r="G270" s="170">
        <v>5</v>
      </c>
      <c r="H270" s="171">
        <v>5</v>
      </c>
      <c r="I270" s="172">
        <v>0</v>
      </c>
      <c r="J270" s="173">
        <f t="shared" si="8"/>
        <v>5</v>
      </c>
    </row>
    <row r="271" spans="1:10" hidden="1" x14ac:dyDescent="0.25">
      <c r="A271" s="164"/>
      <c r="B271" s="165"/>
      <c r="C271" s="166"/>
      <c r="D271" s="167">
        <v>3399</v>
      </c>
      <c r="E271" s="168">
        <v>5164</v>
      </c>
      <c r="F271" s="169" t="s">
        <v>291</v>
      </c>
      <c r="G271" s="170">
        <v>50</v>
      </c>
      <c r="H271" s="171">
        <v>50</v>
      </c>
      <c r="I271" s="172">
        <v>0</v>
      </c>
      <c r="J271" s="173">
        <f t="shared" si="8"/>
        <v>50</v>
      </c>
    </row>
    <row r="272" spans="1:10" hidden="1" x14ac:dyDescent="0.25">
      <c r="A272" s="164"/>
      <c r="B272" s="165"/>
      <c r="C272" s="166"/>
      <c r="D272" s="167">
        <v>3399</v>
      </c>
      <c r="E272" s="168">
        <v>5169</v>
      </c>
      <c r="F272" s="169" t="s">
        <v>274</v>
      </c>
      <c r="G272" s="170">
        <v>95</v>
      </c>
      <c r="H272" s="171">
        <v>95</v>
      </c>
      <c r="I272" s="172">
        <v>0</v>
      </c>
      <c r="J272" s="173">
        <f t="shared" si="8"/>
        <v>95</v>
      </c>
    </row>
    <row r="273" spans="1:10" hidden="1" x14ac:dyDescent="0.25">
      <c r="A273" s="164"/>
      <c r="B273" s="165"/>
      <c r="C273" s="166"/>
      <c r="D273" s="167">
        <v>3399</v>
      </c>
      <c r="E273" s="168">
        <v>5175</v>
      </c>
      <c r="F273" s="169" t="s">
        <v>275</v>
      </c>
      <c r="G273" s="170">
        <v>50</v>
      </c>
      <c r="H273" s="171">
        <v>50</v>
      </c>
      <c r="I273" s="172">
        <v>0</v>
      </c>
      <c r="J273" s="173">
        <f t="shared" si="8"/>
        <v>50</v>
      </c>
    </row>
    <row r="274" spans="1:10" hidden="1" x14ac:dyDescent="0.25">
      <c r="A274" s="154" t="s">
        <v>268</v>
      </c>
      <c r="B274" s="155" t="s">
        <v>357</v>
      </c>
      <c r="C274" s="156" t="s">
        <v>9</v>
      </c>
      <c r="D274" s="157" t="s">
        <v>6</v>
      </c>
      <c r="E274" s="158" t="s">
        <v>6</v>
      </c>
      <c r="F274" s="159" t="s">
        <v>358</v>
      </c>
      <c r="G274" s="160">
        <f>SUM(G275)</f>
        <v>150</v>
      </c>
      <c r="H274" s="161">
        <v>0</v>
      </c>
      <c r="I274" s="162">
        <v>0</v>
      </c>
      <c r="J274" s="163">
        <f t="shared" si="8"/>
        <v>0</v>
      </c>
    </row>
    <row r="275" spans="1:10" hidden="1" x14ac:dyDescent="0.25">
      <c r="A275" s="164"/>
      <c r="B275" s="165"/>
      <c r="C275" s="166"/>
      <c r="D275" s="167">
        <v>6113</v>
      </c>
      <c r="E275" s="168">
        <v>5169</v>
      </c>
      <c r="F275" s="169" t="s">
        <v>274</v>
      </c>
      <c r="G275" s="170">
        <v>150</v>
      </c>
      <c r="H275" s="171">
        <v>0</v>
      </c>
      <c r="I275" s="174">
        <v>0</v>
      </c>
      <c r="J275" s="173">
        <f t="shared" si="8"/>
        <v>0</v>
      </c>
    </row>
    <row r="276" spans="1:10" hidden="1" x14ac:dyDescent="0.25">
      <c r="A276" s="154" t="s">
        <v>268</v>
      </c>
      <c r="B276" s="155" t="s">
        <v>359</v>
      </c>
      <c r="C276" s="156" t="s">
        <v>9</v>
      </c>
      <c r="D276" s="157" t="s">
        <v>6</v>
      </c>
      <c r="E276" s="158" t="s">
        <v>6</v>
      </c>
      <c r="F276" s="159" t="s">
        <v>360</v>
      </c>
      <c r="G276" s="160">
        <f>SUM(G277)</f>
        <v>871.2</v>
      </c>
      <c r="H276" s="161">
        <f>SUM(H277)</f>
        <v>871.2</v>
      </c>
      <c r="I276" s="162">
        <f>SUM(I277)</f>
        <v>0</v>
      </c>
      <c r="J276" s="163">
        <f t="shared" si="8"/>
        <v>871.2</v>
      </c>
    </row>
    <row r="277" spans="1:10" hidden="1" x14ac:dyDescent="0.25">
      <c r="A277" s="164"/>
      <c r="B277" s="165"/>
      <c r="C277" s="166"/>
      <c r="D277" s="167">
        <v>6113</v>
      </c>
      <c r="E277" s="168">
        <v>5169</v>
      </c>
      <c r="F277" s="169" t="s">
        <v>274</v>
      </c>
      <c r="G277" s="170">
        <v>871.2</v>
      </c>
      <c r="H277" s="171">
        <v>871.2</v>
      </c>
      <c r="I277" s="172">
        <v>0</v>
      </c>
      <c r="J277" s="173">
        <f t="shared" si="8"/>
        <v>871.2</v>
      </c>
    </row>
    <row r="278" spans="1:10" hidden="1" x14ac:dyDescent="0.25">
      <c r="A278" s="154" t="s">
        <v>268</v>
      </c>
      <c r="B278" s="155" t="s">
        <v>361</v>
      </c>
      <c r="C278" s="156" t="s">
        <v>9</v>
      </c>
      <c r="D278" s="157" t="s">
        <v>6</v>
      </c>
      <c r="E278" s="158" t="s">
        <v>6</v>
      </c>
      <c r="F278" s="159" t="s">
        <v>362</v>
      </c>
      <c r="G278" s="160">
        <f>SUM(G279:G283)</f>
        <v>80</v>
      </c>
      <c r="H278" s="161">
        <f>SUM(H279:H283)</f>
        <v>80</v>
      </c>
      <c r="I278" s="162">
        <f>SUM(I279:I283)</f>
        <v>0</v>
      </c>
      <c r="J278" s="163">
        <f t="shared" si="8"/>
        <v>80</v>
      </c>
    </row>
    <row r="279" spans="1:10" hidden="1" x14ac:dyDescent="0.25">
      <c r="A279" s="164"/>
      <c r="B279" s="165"/>
      <c r="C279" s="166"/>
      <c r="D279" s="167">
        <v>3399</v>
      </c>
      <c r="E279" s="168">
        <v>5021</v>
      </c>
      <c r="F279" s="169" t="s">
        <v>283</v>
      </c>
      <c r="G279" s="170">
        <v>10</v>
      </c>
      <c r="H279" s="171">
        <v>10</v>
      </c>
      <c r="I279" s="172">
        <v>0</v>
      </c>
      <c r="J279" s="173">
        <f t="shared" si="8"/>
        <v>10</v>
      </c>
    </row>
    <row r="280" spans="1:10" hidden="1" x14ac:dyDescent="0.25">
      <c r="A280" s="164"/>
      <c r="B280" s="165"/>
      <c r="C280" s="166"/>
      <c r="D280" s="167">
        <v>3399</v>
      </c>
      <c r="E280" s="168">
        <v>5137</v>
      </c>
      <c r="F280" s="169" t="s">
        <v>272</v>
      </c>
      <c r="G280" s="170">
        <v>4</v>
      </c>
      <c r="H280" s="171">
        <v>4</v>
      </c>
      <c r="I280" s="172">
        <v>0</v>
      </c>
      <c r="J280" s="173">
        <f t="shared" si="8"/>
        <v>4</v>
      </c>
    </row>
    <row r="281" spans="1:10" hidden="1" x14ac:dyDescent="0.25">
      <c r="A281" s="164"/>
      <c r="B281" s="165"/>
      <c r="C281" s="166"/>
      <c r="D281" s="167">
        <v>3399</v>
      </c>
      <c r="E281" s="168">
        <v>5139</v>
      </c>
      <c r="F281" s="169" t="s">
        <v>273</v>
      </c>
      <c r="G281" s="170">
        <v>2</v>
      </c>
      <c r="H281" s="171">
        <v>2</v>
      </c>
      <c r="I281" s="172">
        <v>0</v>
      </c>
      <c r="J281" s="173">
        <f t="shared" si="8"/>
        <v>2</v>
      </c>
    </row>
    <row r="282" spans="1:10" hidden="1" x14ac:dyDescent="0.25">
      <c r="A282" s="164"/>
      <c r="B282" s="165"/>
      <c r="C282" s="166"/>
      <c r="D282" s="167">
        <v>3399</v>
      </c>
      <c r="E282" s="168">
        <v>5164</v>
      </c>
      <c r="F282" s="169" t="s">
        <v>291</v>
      </c>
      <c r="G282" s="170">
        <v>2</v>
      </c>
      <c r="H282" s="171">
        <v>2</v>
      </c>
      <c r="I282" s="172">
        <v>0</v>
      </c>
      <c r="J282" s="173">
        <f t="shared" si="8"/>
        <v>2</v>
      </c>
    </row>
    <row r="283" spans="1:10" hidden="1" x14ac:dyDescent="0.25">
      <c r="A283" s="164"/>
      <c r="B283" s="165"/>
      <c r="C283" s="166"/>
      <c r="D283" s="167">
        <v>3399</v>
      </c>
      <c r="E283" s="168">
        <v>5169</v>
      </c>
      <c r="F283" s="169" t="s">
        <v>274</v>
      </c>
      <c r="G283" s="170">
        <v>62</v>
      </c>
      <c r="H283" s="171">
        <v>62</v>
      </c>
      <c r="I283" s="172">
        <v>0</v>
      </c>
      <c r="J283" s="173">
        <f t="shared" ref="J283:J313" si="10">H283+I283</f>
        <v>62</v>
      </c>
    </row>
    <row r="284" spans="1:10" hidden="1" x14ac:dyDescent="0.25">
      <c r="A284" s="154" t="s">
        <v>268</v>
      </c>
      <c r="B284" s="155" t="s">
        <v>363</v>
      </c>
      <c r="C284" s="156" t="s">
        <v>9</v>
      </c>
      <c r="D284" s="157" t="s">
        <v>6</v>
      </c>
      <c r="E284" s="158" t="s">
        <v>6</v>
      </c>
      <c r="F284" s="159" t="s">
        <v>364</v>
      </c>
      <c r="G284" s="160">
        <f>SUM(G285:G287)</f>
        <v>80</v>
      </c>
      <c r="H284" s="161">
        <f>SUM(H285:H287)</f>
        <v>54.5</v>
      </c>
      <c r="I284" s="162">
        <f>SUM(I285:I287)</f>
        <v>0</v>
      </c>
      <c r="J284" s="163">
        <f t="shared" si="10"/>
        <v>54.5</v>
      </c>
    </row>
    <row r="285" spans="1:10" hidden="1" x14ac:dyDescent="0.25">
      <c r="A285" s="164"/>
      <c r="B285" s="165"/>
      <c r="C285" s="166"/>
      <c r="D285" s="167">
        <v>3900</v>
      </c>
      <c r="E285" s="168">
        <v>5139</v>
      </c>
      <c r="F285" s="169" t="s">
        <v>273</v>
      </c>
      <c r="G285" s="170">
        <v>12</v>
      </c>
      <c r="H285" s="171">
        <v>12</v>
      </c>
      <c r="I285" s="172">
        <v>0</v>
      </c>
      <c r="J285" s="173">
        <f t="shared" si="10"/>
        <v>12</v>
      </c>
    </row>
    <row r="286" spans="1:10" hidden="1" x14ac:dyDescent="0.25">
      <c r="A286" s="164"/>
      <c r="B286" s="165"/>
      <c r="C286" s="166"/>
      <c r="D286" s="167">
        <v>3900</v>
      </c>
      <c r="E286" s="168">
        <v>5164</v>
      </c>
      <c r="F286" s="169" t="s">
        <v>291</v>
      </c>
      <c r="G286" s="170">
        <v>21</v>
      </c>
      <c r="H286" s="171">
        <v>1</v>
      </c>
      <c r="I286" s="172">
        <v>0</v>
      </c>
      <c r="J286" s="173">
        <f t="shared" si="10"/>
        <v>1</v>
      </c>
    </row>
    <row r="287" spans="1:10" hidden="1" x14ac:dyDescent="0.25">
      <c r="A287" s="164"/>
      <c r="B287" s="165"/>
      <c r="C287" s="166"/>
      <c r="D287" s="167">
        <v>3900</v>
      </c>
      <c r="E287" s="168">
        <v>5169</v>
      </c>
      <c r="F287" s="169" t="s">
        <v>274</v>
      </c>
      <c r="G287" s="170">
        <v>47</v>
      </c>
      <c r="H287" s="171">
        <v>41.5</v>
      </c>
      <c r="I287" s="172">
        <v>0</v>
      </c>
      <c r="J287" s="173">
        <f t="shared" si="10"/>
        <v>41.5</v>
      </c>
    </row>
    <row r="288" spans="1:10" hidden="1" x14ac:dyDescent="0.25">
      <c r="A288" s="154" t="s">
        <v>268</v>
      </c>
      <c r="B288" s="155" t="s">
        <v>365</v>
      </c>
      <c r="C288" s="156" t="s">
        <v>9</v>
      </c>
      <c r="D288" s="157" t="s">
        <v>6</v>
      </c>
      <c r="E288" s="158" t="s">
        <v>6</v>
      </c>
      <c r="F288" s="159" t="s">
        <v>366</v>
      </c>
      <c r="G288" s="160">
        <f>SUM(G289:G291)</f>
        <v>90</v>
      </c>
      <c r="H288" s="161">
        <f>SUM(H289:H291)</f>
        <v>90</v>
      </c>
      <c r="I288" s="162">
        <f>SUM(I289:I291)</f>
        <v>0</v>
      </c>
      <c r="J288" s="163">
        <f t="shared" si="10"/>
        <v>90</v>
      </c>
    </row>
    <row r="289" spans="1:10" hidden="1" x14ac:dyDescent="0.25">
      <c r="A289" s="164"/>
      <c r="B289" s="165"/>
      <c r="C289" s="166"/>
      <c r="D289" s="167">
        <v>6113</v>
      </c>
      <c r="E289" s="168">
        <v>5139</v>
      </c>
      <c r="F289" s="169" t="s">
        <v>273</v>
      </c>
      <c r="G289" s="170">
        <v>60</v>
      </c>
      <c r="H289" s="171">
        <v>60</v>
      </c>
      <c r="I289" s="172">
        <v>0</v>
      </c>
      <c r="J289" s="173">
        <f t="shared" si="10"/>
        <v>60</v>
      </c>
    </row>
    <row r="290" spans="1:10" hidden="1" x14ac:dyDescent="0.25">
      <c r="A290" s="164"/>
      <c r="B290" s="165"/>
      <c r="C290" s="166"/>
      <c r="D290" s="167">
        <v>6113</v>
      </c>
      <c r="E290" s="168">
        <v>5164</v>
      </c>
      <c r="F290" s="169" t="s">
        <v>291</v>
      </c>
      <c r="G290" s="170">
        <v>10</v>
      </c>
      <c r="H290" s="171">
        <v>10</v>
      </c>
      <c r="I290" s="172">
        <v>0</v>
      </c>
      <c r="J290" s="173">
        <f t="shared" si="10"/>
        <v>10</v>
      </c>
    </row>
    <row r="291" spans="1:10" hidden="1" x14ac:dyDescent="0.25">
      <c r="A291" s="164"/>
      <c r="B291" s="165"/>
      <c r="C291" s="166"/>
      <c r="D291" s="167">
        <v>6113</v>
      </c>
      <c r="E291" s="168">
        <v>5169</v>
      </c>
      <c r="F291" s="169" t="s">
        <v>274</v>
      </c>
      <c r="G291" s="170">
        <v>20</v>
      </c>
      <c r="H291" s="171">
        <v>20</v>
      </c>
      <c r="I291" s="172">
        <v>0</v>
      </c>
      <c r="J291" s="173">
        <f t="shared" si="10"/>
        <v>20</v>
      </c>
    </row>
    <row r="292" spans="1:10" hidden="1" x14ac:dyDescent="0.25">
      <c r="A292" s="154" t="s">
        <v>268</v>
      </c>
      <c r="B292" s="155" t="s">
        <v>367</v>
      </c>
      <c r="C292" s="156" t="s">
        <v>9</v>
      </c>
      <c r="D292" s="157" t="s">
        <v>6</v>
      </c>
      <c r="E292" s="158" t="s">
        <v>6</v>
      </c>
      <c r="F292" s="159" t="s">
        <v>368</v>
      </c>
      <c r="G292" s="160">
        <f>SUM(G293)</f>
        <v>120</v>
      </c>
      <c r="H292" s="161">
        <f>SUM(H293)</f>
        <v>120</v>
      </c>
      <c r="I292" s="162">
        <f>SUM(I293:I293)</f>
        <v>0</v>
      </c>
      <c r="J292" s="163">
        <f t="shared" si="10"/>
        <v>120</v>
      </c>
    </row>
    <row r="293" spans="1:10" hidden="1" x14ac:dyDescent="0.25">
      <c r="A293" s="164"/>
      <c r="B293" s="165"/>
      <c r="C293" s="166"/>
      <c r="D293" s="167">
        <v>6172</v>
      </c>
      <c r="E293" s="168">
        <v>5169</v>
      </c>
      <c r="F293" s="169" t="s">
        <v>274</v>
      </c>
      <c r="G293" s="170">
        <v>120</v>
      </c>
      <c r="H293" s="171">
        <v>120</v>
      </c>
      <c r="I293" s="172">
        <v>0</v>
      </c>
      <c r="J293" s="173">
        <f t="shared" si="10"/>
        <v>120</v>
      </c>
    </row>
    <row r="294" spans="1:10" hidden="1" x14ac:dyDescent="0.25">
      <c r="A294" s="154" t="s">
        <v>268</v>
      </c>
      <c r="B294" s="155" t="s">
        <v>369</v>
      </c>
      <c r="C294" s="156" t="s">
        <v>9</v>
      </c>
      <c r="D294" s="157" t="s">
        <v>6</v>
      </c>
      <c r="E294" s="158" t="s">
        <v>6</v>
      </c>
      <c r="F294" s="159" t="s">
        <v>370</v>
      </c>
      <c r="G294" s="160">
        <f>SUM(G295:G296)</f>
        <v>12.5</v>
      </c>
      <c r="H294" s="161">
        <f>SUM(H295:H296)</f>
        <v>12.5</v>
      </c>
      <c r="I294" s="162">
        <f>SUM(I295:I296)</f>
        <v>0</v>
      </c>
      <c r="J294" s="163">
        <f t="shared" si="10"/>
        <v>12.5</v>
      </c>
    </row>
    <row r="295" spans="1:10" hidden="1" x14ac:dyDescent="0.25">
      <c r="A295" s="164"/>
      <c r="B295" s="165"/>
      <c r="C295" s="166"/>
      <c r="D295" s="167">
        <v>6113</v>
      </c>
      <c r="E295" s="168">
        <v>5169</v>
      </c>
      <c r="F295" s="169" t="s">
        <v>274</v>
      </c>
      <c r="G295" s="170">
        <v>2.5</v>
      </c>
      <c r="H295" s="171">
        <v>2.5</v>
      </c>
      <c r="I295" s="172">
        <v>0</v>
      </c>
      <c r="J295" s="173">
        <f t="shared" si="10"/>
        <v>2.5</v>
      </c>
    </row>
    <row r="296" spans="1:10" hidden="1" x14ac:dyDescent="0.25">
      <c r="A296" s="164"/>
      <c r="B296" s="165"/>
      <c r="C296" s="166"/>
      <c r="D296" s="167">
        <v>6113</v>
      </c>
      <c r="E296" s="168">
        <v>5175</v>
      </c>
      <c r="F296" s="169" t="s">
        <v>275</v>
      </c>
      <c r="G296" s="170">
        <v>10</v>
      </c>
      <c r="H296" s="171">
        <v>10</v>
      </c>
      <c r="I296" s="172">
        <v>0</v>
      </c>
      <c r="J296" s="173">
        <f t="shared" si="10"/>
        <v>10</v>
      </c>
    </row>
    <row r="297" spans="1:10" hidden="1" x14ac:dyDescent="0.25">
      <c r="A297" s="154" t="s">
        <v>268</v>
      </c>
      <c r="B297" s="155" t="s">
        <v>371</v>
      </c>
      <c r="C297" s="156" t="s">
        <v>9</v>
      </c>
      <c r="D297" s="157" t="s">
        <v>6</v>
      </c>
      <c r="E297" s="158" t="s">
        <v>6</v>
      </c>
      <c r="F297" s="159" t="s">
        <v>372</v>
      </c>
      <c r="G297" s="160">
        <f>SUM(G298:G299)</f>
        <v>30</v>
      </c>
      <c r="H297" s="161">
        <f>SUM(H298:H299)</f>
        <v>30</v>
      </c>
      <c r="I297" s="162">
        <f>SUM(I298:I299)</f>
        <v>0</v>
      </c>
      <c r="J297" s="163">
        <f t="shared" si="10"/>
        <v>30</v>
      </c>
    </row>
    <row r="298" spans="1:10" hidden="1" x14ac:dyDescent="0.25">
      <c r="A298" s="164"/>
      <c r="B298" s="165"/>
      <c r="C298" s="166"/>
      <c r="D298" s="167">
        <v>3900</v>
      </c>
      <c r="E298" s="168">
        <v>5139</v>
      </c>
      <c r="F298" s="169" t="s">
        <v>273</v>
      </c>
      <c r="G298" s="170">
        <v>10</v>
      </c>
      <c r="H298" s="171">
        <v>10</v>
      </c>
      <c r="I298" s="172">
        <v>0</v>
      </c>
      <c r="J298" s="173">
        <f t="shared" si="10"/>
        <v>10</v>
      </c>
    </row>
    <row r="299" spans="1:10" hidden="1" x14ac:dyDescent="0.25">
      <c r="A299" s="164"/>
      <c r="B299" s="165"/>
      <c r="C299" s="166"/>
      <c r="D299" s="167">
        <v>3900</v>
      </c>
      <c r="E299" s="168">
        <v>5169</v>
      </c>
      <c r="F299" s="169" t="s">
        <v>274</v>
      </c>
      <c r="G299" s="170">
        <v>20</v>
      </c>
      <c r="H299" s="171">
        <v>20</v>
      </c>
      <c r="I299" s="172">
        <v>0</v>
      </c>
      <c r="J299" s="173">
        <f t="shared" si="10"/>
        <v>20</v>
      </c>
    </row>
    <row r="300" spans="1:10" hidden="1" x14ac:dyDescent="0.25">
      <c r="A300" s="154" t="s">
        <v>268</v>
      </c>
      <c r="B300" s="155" t="s">
        <v>373</v>
      </c>
      <c r="C300" s="156" t="s">
        <v>9</v>
      </c>
      <c r="D300" s="157" t="s">
        <v>6</v>
      </c>
      <c r="E300" s="158" t="s">
        <v>6</v>
      </c>
      <c r="F300" s="159" t="s">
        <v>374</v>
      </c>
      <c r="G300" s="160">
        <f>SUM(G301)</f>
        <v>540</v>
      </c>
      <c r="H300" s="161">
        <f t="shared" ref="H300:I300" si="11">SUM(H301)</f>
        <v>540</v>
      </c>
      <c r="I300" s="162">
        <f t="shared" si="11"/>
        <v>0</v>
      </c>
      <c r="J300" s="163">
        <f t="shared" si="10"/>
        <v>540</v>
      </c>
    </row>
    <row r="301" spans="1:10" hidden="1" x14ac:dyDescent="0.25">
      <c r="A301" s="164"/>
      <c r="B301" s="165"/>
      <c r="C301" s="166"/>
      <c r="D301" s="167">
        <v>3900</v>
      </c>
      <c r="E301" s="168">
        <v>5139</v>
      </c>
      <c r="F301" s="169" t="s">
        <v>273</v>
      </c>
      <c r="G301" s="170">
        <v>540</v>
      </c>
      <c r="H301" s="171">
        <v>540</v>
      </c>
      <c r="I301" s="172">
        <v>0</v>
      </c>
      <c r="J301" s="173">
        <f t="shared" si="10"/>
        <v>540</v>
      </c>
    </row>
    <row r="302" spans="1:10" hidden="1" x14ac:dyDescent="0.25">
      <c r="A302" s="154" t="s">
        <v>268</v>
      </c>
      <c r="B302" s="155" t="s">
        <v>375</v>
      </c>
      <c r="C302" s="156" t="s">
        <v>9</v>
      </c>
      <c r="D302" s="157" t="s">
        <v>6</v>
      </c>
      <c r="E302" s="158" t="s">
        <v>6</v>
      </c>
      <c r="F302" s="159" t="s">
        <v>376</v>
      </c>
      <c r="G302" s="160">
        <f>SUM(G303:G304)</f>
        <v>50</v>
      </c>
      <c r="H302" s="161">
        <f>SUM(H303:H304)</f>
        <v>50</v>
      </c>
      <c r="I302" s="162">
        <f>SUM(I303:I304)</f>
        <v>0</v>
      </c>
      <c r="J302" s="163">
        <f t="shared" si="10"/>
        <v>50</v>
      </c>
    </row>
    <row r="303" spans="1:10" hidden="1" x14ac:dyDescent="0.25">
      <c r="A303" s="164"/>
      <c r="B303" s="165"/>
      <c r="C303" s="166"/>
      <c r="D303" s="167">
        <v>6113</v>
      </c>
      <c r="E303" s="168">
        <v>5139</v>
      </c>
      <c r="F303" s="169" t="s">
        <v>273</v>
      </c>
      <c r="G303" s="170">
        <v>35</v>
      </c>
      <c r="H303" s="171">
        <v>35</v>
      </c>
      <c r="I303" s="172">
        <v>0</v>
      </c>
      <c r="J303" s="173">
        <f t="shared" si="10"/>
        <v>35</v>
      </c>
    </row>
    <row r="304" spans="1:10" hidden="1" x14ac:dyDescent="0.25">
      <c r="A304" s="164"/>
      <c r="B304" s="165"/>
      <c r="C304" s="166"/>
      <c r="D304" s="167">
        <v>6113</v>
      </c>
      <c r="E304" s="168">
        <v>5169</v>
      </c>
      <c r="F304" s="169" t="s">
        <v>274</v>
      </c>
      <c r="G304" s="170">
        <v>15</v>
      </c>
      <c r="H304" s="171">
        <v>15</v>
      </c>
      <c r="I304" s="172">
        <v>0</v>
      </c>
      <c r="J304" s="173">
        <f t="shared" si="10"/>
        <v>15</v>
      </c>
    </row>
    <row r="305" spans="1:10" hidden="1" x14ac:dyDescent="0.25">
      <c r="A305" s="154" t="s">
        <v>268</v>
      </c>
      <c r="B305" s="155" t="s">
        <v>377</v>
      </c>
      <c r="C305" s="156" t="s">
        <v>9</v>
      </c>
      <c r="D305" s="157" t="s">
        <v>6</v>
      </c>
      <c r="E305" s="158" t="s">
        <v>6</v>
      </c>
      <c r="F305" s="159" t="s">
        <v>378</v>
      </c>
      <c r="G305" s="160">
        <f>SUM(G306:G308)</f>
        <v>50</v>
      </c>
      <c r="H305" s="161">
        <f t="shared" ref="H305:I305" si="12">SUM(H306:H308)</f>
        <v>50</v>
      </c>
      <c r="I305" s="162">
        <f t="shared" si="12"/>
        <v>0</v>
      </c>
      <c r="J305" s="163">
        <f t="shared" si="10"/>
        <v>50</v>
      </c>
    </row>
    <row r="306" spans="1:10" hidden="1" x14ac:dyDescent="0.25">
      <c r="A306" s="164"/>
      <c r="B306" s="165"/>
      <c r="C306" s="166"/>
      <c r="D306" s="167">
        <v>3900</v>
      </c>
      <c r="E306" s="168">
        <v>5139</v>
      </c>
      <c r="F306" s="169" t="s">
        <v>273</v>
      </c>
      <c r="G306" s="170">
        <v>10</v>
      </c>
      <c r="H306" s="171">
        <v>10</v>
      </c>
      <c r="I306" s="172">
        <v>0</v>
      </c>
      <c r="J306" s="173">
        <f t="shared" si="10"/>
        <v>10</v>
      </c>
    </row>
    <row r="307" spans="1:10" hidden="1" x14ac:dyDescent="0.25">
      <c r="A307" s="164"/>
      <c r="B307" s="165"/>
      <c r="C307" s="166"/>
      <c r="D307" s="167">
        <v>3900</v>
      </c>
      <c r="E307" s="168">
        <v>5169</v>
      </c>
      <c r="F307" s="169" t="s">
        <v>274</v>
      </c>
      <c r="G307" s="170">
        <v>30</v>
      </c>
      <c r="H307" s="171">
        <v>30</v>
      </c>
      <c r="I307" s="174">
        <v>0</v>
      </c>
      <c r="J307" s="173">
        <f t="shared" si="10"/>
        <v>30</v>
      </c>
    </row>
    <row r="308" spans="1:10" hidden="1" x14ac:dyDescent="0.25">
      <c r="A308" s="164"/>
      <c r="B308" s="165"/>
      <c r="C308" s="166"/>
      <c r="D308" s="167">
        <v>3900</v>
      </c>
      <c r="E308" s="168">
        <v>5175</v>
      </c>
      <c r="F308" s="169" t="s">
        <v>275</v>
      </c>
      <c r="G308" s="170">
        <v>10</v>
      </c>
      <c r="H308" s="171">
        <v>10</v>
      </c>
      <c r="I308" s="172">
        <v>0</v>
      </c>
      <c r="J308" s="173">
        <f t="shared" si="10"/>
        <v>10</v>
      </c>
    </row>
    <row r="309" spans="1:10" hidden="1" x14ac:dyDescent="0.25">
      <c r="A309" s="154" t="s">
        <v>268</v>
      </c>
      <c r="B309" s="155" t="s">
        <v>379</v>
      </c>
      <c r="C309" s="156" t="s">
        <v>9</v>
      </c>
      <c r="D309" s="157" t="s">
        <v>6</v>
      </c>
      <c r="E309" s="158" t="s">
        <v>6</v>
      </c>
      <c r="F309" s="159" t="s">
        <v>380</v>
      </c>
      <c r="G309" s="160">
        <f>SUM(G310)</f>
        <v>50</v>
      </c>
      <c r="H309" s="161">
        <f t="shared" ref="H309:I309" si="13">SUM(H310)</f>
        <v>50</v>
      </c>
      <c r="I309" s="162">
        <f t="shared" si="13"/>
        <v>0</v>
      </c>
      <c r="J309" s="163">
        <f t="shared" si="10"/>
        <v>50</v>
      </c>
    </row>
    <row r="310" spans="1:10" hidden="1" x14ac:dyDescent="0.25">
      <c r="A310" s="164"/>
      <c r="B310" s="165"/>
      <c r="C310" s="166"/>
      <c r="D310" s="167">
        <v>3900</v>
      </c>
      <c r="E310" s="168">
        <v>5169</v>
      </c>
      <c r="F310" s="169" t="s">
        <v>274</v>
      </c>
      <c r="G310" s="170">
        <v>50</v>
      </c>
      <c r="H310" s="171">
        <v>50</v>
      </c>
      <c r="I310" s="172">
        <v>0</v>
      </c>
      <c r="J310" s="173">
        <f t="shared" si="10"/>
        <v>50</v>
      </c>
    </row>
    <row r="311" spans="1:10" hidden="1" x14ac:dyDescent="0.25">
      <c r="A311" s="154" t="s">
        <v>268</v>
      </c>
      <c r="B311" s="155" t="s">
        <v>381</v>
      </c>
      <c r="C311" s="156" t="s">
        <v>9</v>
      </c>
      <c r="D311" s="157" t="s">
        <v>6</v>
      </c>
      <c r="E311" s="158" t="s">
        <v>6</v>
      </c>
      <c r="F311" s="159" t="s">
        <v>382</v>
      </c>
      <c r="G311" s="160">
        <f>SUM(G312:G313)</f>
        <v>160</v>
      </c>
      <c r="H311" s="161">
        <f t="shared" ref="H311:I311" si="14">SUM(H312:H313)</f>
        <v>160</v>
      </c>
      <c r="I311" s="162">
        <f t="shared" si="14"/>
        <v>0</v>
      </c>
      <c r="J311" s="163">
        <f t="shared" si="10"/>
        <v>160</v>
      </c>
    </row>
    <row r="312" spans="1:10" hidden="1" x14ac:dyDescent="0.25">
      <c r="A312" s="164"/>
      <c r="B312" s="165"/>
      <c r="C312" s="166"/>
      <c r="D312" s="167">
        <v>6113</v>
      </c>
      <c r="E312" s="168">
        <v>5139</v>
      </c>
      <c r="F312" s="169" t="s">
        <v>273</v>
      </c>
      <c r="G312" s="170">
        <v>80</v>
      </c>
      <c r="H312" s="171">
        <v>80</v>
      </c>
      <c r="I312" s="172">
        <v>0</v>
      </c>
      <c r="J312" s="173">
        <f t="shared" si="10"/>
        <v>80</v>
      </c>
    </row>
    <row r="313" spans="1:10" ht="15.75" hidden="1" thickBot="1" x14ac:dyDescent="0.3">
      <c r="A313" s="177"/>
      <c r="B313" s="178"/>
      <c r="C313" s="179"/>
      <c r="D313" s="180">
        <v>6113</v>
      </c>
      <c r="E313" s="181">
        <v>5169</v>
      </c>
      <c r="F313" s="182" t="s">
        <v>274</v>
      </c>
      <c r="G313" s="183">
        <v>80</v>
      </c>
      <c r="H313" s="184">
        <v>80</v>
      </c>
      <c r="I313" s="185">
        <v>0</v>
      </c>
      <c r="J313" s="186">
        <f t="shared" si="10"/>
        <v>80</v>
      </c>
    </row>
  </sheetData>
  <mergeCells count="12">
    <mergeCell ref="A1:J1"/>
    <mergeCell ref="A3:J3"/>
    <mergeCell ref="A5:J5"/>
    <mergeCell ref="B8:C8"/>
    <mergeCell ref="B9:C9"/>
    <mergeCell ref="B142:C142"/>
    <mergeCell ref="B147:C147"/>
    <mergeCell ref="B203:C203"/>
    <mergeCell ref="A137:J137"/>
    <mergeCell ref="A139:J139"/>
    <mergeCell ref="B143:C143"/>
    <mergeCell ref="B144:C144"/>
  </mergeCells>
  <conditionalFormatting sqref="A143:J146 A148:J202 A260:J313 A204:J258 G259:J259">
    <cfRule type="expression" dxfId="2" priority="3">
      <formula>$I143&lt;&gt;0</formula>
    </cfRule>
  </conditionalFormatting>
  <conditionalFormatting sqref="A259:E259">
    <cfRule type="expression" dxfId="1" priority="2">
      <formula>$I259&lt;&gt;0</formula>
    </cfRule>
  </conditionalFormatting>
  <conditionalFormatting sqref="F259">
    <cfRule type="expression" dxfId="0" priority="1">
      <formula>$I259&lt;&gt;0</formula>
    </cfRule>
  </conditionalFormatting>
  <hyperlinks>
    <hyperlink ref="F204" location="'025000'!A1" display="Propagační předměty"/>
    <hyperlink ref="F206" location="'025200'!A1" display="Monitoring"/>
    <hyperlink ref="F208" location="'025201'!A1" display="Média, PR, infotisk"/>
    <hyperlink ref="F210" location="'025202'!A1" display="TV výstupy"/>
    <hyperlink ref="F212" location="'025203'!A1" display="Mediální prezentace LK - TV"/>
    <hyperlink ref="F214" location="'025204'!A1" display="RCL"/>
    <hyperlink ref="F216" location="'025205'!A1" display="Tištěná inzerce LK"/>
    <hyperlink ref="F219" location="'025206'!A1" display="Internetová prezentace LK"/>
    <hyperlink ref="F221" location="'025300'!A1" display="Kalendáře"/>
    <hyperlink ref="F224" location="'025400'!A1" display="Infografika"/>
    <hyperlink ref="F226" location="'025500'!A1" display="Ostatní akce"/>
    <hyperlink ref="F232" location="'025600'!A1" display="Magazín LK"/>
    <hyperlink ref="F235" location="'025700'!A1" display="Marketingová podpora regionálních výrobců"/>
    <hyperlink ref="F239" location="'025800'!A1" display="Partnerství St. Gallen"/>
    <hyperlink ref="F252" location="'026200'!A1" display="Krajské slavnosti 2014"/>
    <hyperlink ref="F269" location="'026700'!A1" display="Prezentační akce kraje v Bruselu"/>
    <hyperlink ref="F274" location="'026900'!A1" display="Grafický manuál"/>
    <hyperlink ref="F276" location="'027500'!A1" display="Zastoupení LK v Bruselu"/>
    <hyperlink ref="F278" location="'027600'!A1" display="Slavnostní večer k 28. 10. (Pocty hejtmana LK)"/>
    <hyperlink ref="F284" location="'027700'!A1" display="Den otevřených dveří LK"/>
    <hyperlink ref="F288" location="'027900'!A1" display="Dny hejtmana 2014"/>
    <hyperlink ref="F292" location="'028000'!A1" display="Výroční zpráva LK"/>
    <hyperlink ref="F297" location="'028200'!A1" display="Kreativní park u Oblastní galerie Liberec (Lázně)"/>
    <hyperlink ref="F264" location="'026600'!A1" display="Organizační zajištění návštěvy prezidenta republiky"/>
    <hyperlink ref="F294" location="'028100'!A1" display="Tripartita - pakt zaměstnanosti"/>
    <hyperlink ref="F248" location="'026100'!A1" display="Hejtmanský ples"/>
    <hyperlink ref="F246" location="'025800'!A1" display="Partnerství St. Gallen"/>
    <hyperlink ref="F148" location="'018100'!A1" display="Prevence pro krizové stavy a cvičení krizového štábu"/>
    <hyperlink ref="F154" location="'018200'!A1" display="Činnost a vybavení krizového štábu"/>
    <hyperlink ref="F161" location="'018201'!A1" display="Provozní náklady chráněného pracoviště Česká Lípa"/>
    <hyperlink ref="F172" location="'018300'!A1" display="Opatření pro krizové stavy, školení obcí, jednání BRK"/>
    <hyperlink ref="F178" location="'018400'!A1" display="Příprava hospodářských opatření pro krizové situace"/>
    <hyperlink ref="F180" location="'018700'!A1" display="Prevence kriminality v LK"/>
    <hyperlink ref="F185" location="'018900'!A1" display="Sběr dat a zpracování podkladů pro dílčí krizové plány"/>
    <hyperlink ref="F188" location="'018901'!A1" display="Datové spojení IZS - provoz"/>
    <hyperlink ref="F190" location="'019100'!A1" display="Zajištění úkolů v oblasti utajovaných informací"/>
    <hyperlink ref="F192" location="'019300'!A1" display="Úpravy a rozšíření SW pořízeného v rámci projektu č. 10098187"/>
    <hyperlink ref="F194" location="'019400'!A1" display="Zásahové vozidlo pro mobilní řízení krizových situací"/>
    <hyperlink ref="F300" location="'028300'!A1" display="Kufříky pro prvňáky"/>
    <hyperlink ref="F302" location="'028400'!A1" display="Brožura Rok vlády"/>
    <hyperlink ref="F305" location="'028500'!A1" display="Memoriál záchranářů z Manhattanu"/>
    <hyperlink ref="F309" location="'028600'!A1" display="Manažer roku"/>
    <hyperlink ref="F311" location="'028700'!A1" display="Grafické práce, tisky, výlepy"/>
    <hyperlink ref="F259" location="'026300'!A1" display="Nově z kraje "/>
  </hyperlinks>
  <pageMargins left="0.25" right="0.25" top="0.75" bottom="0.75" header="0.3" footer="0.3"/>
  <pageSetup paperSize="9" scale="9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abSelected="1" workbookViewId="0">
      <selection activeCell="D34" sqref="D34"/>
    </sheetView>
  </sheetViews>
  <sheetFormatPr defaultRowHeight="15" x14ac:dyDescent="0.25"/>
  <cols>
    <col min="1" max="1" width="36.5703125" bestFit="1" customWidth="1"/>
    <col min="2" max="2" width="7.28515625" customWidth="1"/>
    <col min="3" max="3" width="13.85546875" customWidth="1"/>
    <col min="4" max="4" width="10" bestFit="1" customWidth="1"/>
    <col min="5" max="5" width="14.140625" customWidth="1"/>
    <col min="10" max="10" width="11.7109375" bestFit="1" customWidth="1"/>
    <col min="257" max="257" width="36.5703125" bestFit="1" customWidth="1"/>
    <col min="258" max="258" width="7.28515625" customWidth="1"/>
    <col min="259" max="259" width="13.85546875" customWidth="1"/>
    <col min="260" max="260" width="10" bestFit="1" customWidth="1"/>
    <col min="261" max="261" width="14.140625" customWidth="1"/>
    <col min="266" max="266" width="11.7109375" bestFit="1" customWidth="1"/>
    <col min="513" max="513" width="36.5703125" bestFit="1" customWidth="1"/>
    <col min="514" max="514" width="7.28515625" customWidth="1"/>
    <col min="515" max="515" width="13.85546875" customWidth="1"/>
    <col min="516" max="516" width="10" bestFit="1" customWidth="1"/>
    <col min="517" max="517" width="14.140625" customWidth="1"/>
    <col min="522" max="522" width="11.7109375" bestFit="1" customWidth="1"/>
    <col min="769" max="769" width="36.5703125" bestFit="1" customWidth="1"/>
    <col min="770" max="770" width="7.28515625" customWidth="1"/>
    <col min="771" max="771" width="13.85546875" customWidth="1"/>
    <col min="772" max="772" width="10" bestFit="1" customWidth="1"/>
    <col min="773" max="773" width="14.140625" customWidth="1"/>
    <col min="778" max="778" width="11.7109375" bestFit="1" customWidth="1"/>
    <col min="1025" max="1025" width="36.5703125" bestFit="1" customWidth="1"/>
    <col min="1026" max="1026" width="7.28515625" customWidth="1"/>
    <col min="1027" max="1027" width="13.85546875" customWidth="1"/>
    <col min="1028" max="1028" width="10" bestFit="1" customWidth="1"/>
    <col min="1029" max="1029" width="14.140625" customWidth="1"/>
    <col min="1034" max="1034" width="11.7109375" bestFit="1" customWidth="1"/>
    <col min="1281" max="1281" width="36.5703125" bestFit="1" customWidth="1"/>
    <col min="1282" max="1282" width="7.28515625" customWidth="1"/>
    <col min="1283" max="1283" width="13.85546875" customWidth="1"/>
    <col min="1284" max="1284" width="10" bestFit="1" customWidth="1"/>
    <col min="1285" max="1285" width="14.140625" customWidth="1"/>
    <col min="1290" max="1290" width="11.7109375" bestFit="1" customWidth="1"/>
    <col min="1537" max="1537" width="36.5703125" bestFit="1" customWidth="1"/>
    <col min="1538" max="1538" width="7.28515625" customWidth="1"/>
    <col min="1539" max="1539" width="13.85546875" customWidth="1"/>
    <col min="1540" max="1540" width="10" bestFit="1" customWidth="1"/>
    <col min="1541" max="1541" width="14.140625" customWidth="1"/>
    <col min="1546" max="1546" width="11.7109375" bestFit="1" customWidth="1"/>
    <col min="1793" max="1793" width="36.5703125" bestFit="1" customWidth="1"/>
    <col min="1794" max="1794" width="7.28515625" customWidth="1"/>
    <col min="1795" max="1795" width="13.85546875" customWidth="1"/>
    <col min="1796" max="1796" width="10" bestFit="1" customWidth="1"/>
    <col min="1797" max="1797" width="14.140625" customWidth="1"/>
    <col min="1802" max="1802" width="11.7109375" bestFit="1" customWidth="1"/>
    <col min="2049" max="2049" width="36.5703125" bestFit="1" customWidth="1"/>
    <col min="2050" max="2050" width="7.28515625" customWidth="1"/>
    <col min="2051" max="2051" width="13.85546875" customWidth="1"/>
    <col min="2052" max="2052" width="10" bestFit="1" customWidth="1"/>
    <col min="2053" max="2053" width="14.140625" customWidth="1"/>
    <col min="2058" max="2058" width="11.7109375" bestFit="1" customWidth="1"/>
    <col min="2305" max="2305" width="36.5703125" bestFit="1" customWidth="1"/>
    <col min="2306" max="2306" width="7.28515625" customWidth="1"/>
    <col min="2307" max="2307" width="13.85546875" customWidth="1"/>
    <col min="2308" max="2308" width="10" bestFit="1" customWidth="1"/>
    <col min="2309" max="2309" width="14.140625" customWidth="1"/>
    <col min="2314" max="2314" width="11.7109375" bestFit="1" customWidth="1"/>
    <col min="2561" max="2561" width="36.5703125" bestFit="1" customWidth="1"/>
    <col min="2562" max="2562" width="7.28515625" customWidth="1"/>
    <col min="2563" max="2563" width="13.85546875" customWidth="1"/>
    <col min="2564" max="2564" width="10" bestFit="1" customWidth="1"/>
    <col min="2565" max="2565" width="14.140625" customWidth="1"/>
    <col min="2570" max="2570" width="11.7109375" bestFit="1" customWidth="1"/>
    <col min="2817" max="2817" width="36.5703125" bestFit="1" customWidth="1"/>
    <col min="2818" max="2818" width="7.28515625" customWidth="1"/>
    <col min="2819" max="2819" width="13.85546875" customWidth="1"/>
    <col min="2820" max="2820" width="10" bestFit="1" customWidth="1"/>
    <col min="2821" max="2821" width="14.140625" customWidth="1"/>
    <col min="2826" max="2826" width="11.7109375" bestFit="1" customWidth="1"/>
    <col min="3073" max="3073" width="36.5703125" bestFit="1" customWidth="1"/>
    <col min="3074" max="3074" width="7.28515625" customWidth="1"/>
    <col min="3075" max="3075" width="13.85546875" customWidth="1"/>
    <col min="3076" max="3076" width="10" bestFit="1" customWidth="1"/>
    <col min="3077" max="3077" width="14.140625" customWidth="1"/>
    <col min="3082" max="3082" width="11.7109375" bestFit="1" customWidth="1"/>
    <col min="3329" max="3329" width="36.5703125" bestFit="1" customWidth="1"/>
    <col min="3330" max="3330" width="7.28515625" customWidth="1"/>
    <col min="3331" max="3331" width="13.85546875" customWidth="1"/>
    <col min="3332" max="3332" width="10" bestFit="1" customWidth="1"/>
    <col min="3333" max="3333" width="14.140625" customWidth="1"/>
    <col min="3338" max="3338" width="11.7109375" bestFit="1" customWidth="1"/>
    <col min="3585" max="3585" width="36.5703125" bestFit="1" customWidth="1"/>
    <col min="3586" max="3586" width="7.28515625" customWidth="1"/>
    <col min="3587" max="3587" width="13.85546875" customWidth="1"/>
    <col min="3588" max="3588" width="10" bestFit="1" customWidth="1"/>
    <col min="3589" max="3589" width="14.140625" customWidth="1"/>
    <col min="3594" max="3594" width="11.7109375" bestFit="1" customWidth="1"/>
    <col min="3841" max="3841" width="36.5703125" bestFit="1" customWidth="1"/>
    <col min="3842" max="3842" width="7.28515625" customWidth="1"/>
    <col min="3843" max="3843" width="13.85546875" customWidth="1"/>
    <col min="3844" max="3844" width="10" bestFit="1" customWidth="1"/>
    <col min="3845" max="3845" width="14.140625" customWidth="1"/>
    <col min="3850" max="3850" width="11.7109375" bestFit="1" customWidth="1"/>
    <col min="4097" max="4097" width="36.5703125" bestFit="1" customWidth="1"/>
    <col min="4098" max="4098" width="7.28515625" customWidth="1"/>
    <col min="4099" max="4099" width="13.85546875" customWidth="1"/>
    <col min="4100" max="4100" width="10" bestFit="1" customWidth="1"/>
    <col min="4101" max="4101" width="14.140625" customWidth="1"/>
    <col min="4106" max="4106" width="11.7109375" bestFit="1" customWidth="1"/>
    <col min="4353" max="4353" width="36.5703125" bestFit="1" customWidth="1"/>
    <col min="4354" max="4354" width="7.28515625" customWidth="1"/>
    <col min="4355" max="4355" width="13.85546875" customWidth="1"/>
    <col min="4356" max="4356" width="10" bestFit="1" customWidth="1"/>
    <col min="4357" max="4357" width="14.140625" customWidth="1"/>
    <col min="4362" max="4362" width="11.7109375" bestFit="1" customWidth="1"/>
    <col min="4609" max="4609" width="36.5703125" bestFit="1" customWidth="1"/>
    <col min="4610" max="4610" width="7.28515625" customWidth="1"/>
    <col min="4611" max="4611" width="13.85546875" customWidth="1"/>
    <col min="4612" max="4612" width="10" bestFit="1" customWidth="1"/>
    <col min="4613" max="4613" width="14.140625" customWidth="1"/>
    <col min="4618" max="4618" width="11.7109375" bestFit="1" customWidth="1"/>
    <col min="4865" max="4865" width="36.5703125" bestFit="1" customWidth="1"/>
    <col min="4866" max="4866" width="7.28515625" customWidth="1"/>
    <col min="4867" max="4867" width="13.85546875" customWidth="1"/>
    <col min="4868" max="4868" width="10" bestFit="1" customWidth="1"/>
    <col min="4869" max="4869" width="14.140625" customWidth="1"/>
    <col min="4874" max="4874" width="11.7109375" bestFit="1" customWidth="1"/>
    <col min="5121" max="5121" width="36.5703125" bestFit="1" customWidth="1"/>
    <col min="5122" max="5122" width="7.28515625" customWidth="1"/>
    <col min="5123" max="5123" width="13.85546875" customWidth="1"/>
    <col min="5124" max="5124" width="10" bestFit="1" customWidth="1"/>
    <col min="5125" max="5125" width="14.140625" customWidth="1"/>
    <col min="5130" max="5130" width="11.7109375" bestFit="1" customWidth="1"/>
    <col min="5377" max="5377" width="36.5703125" bestFit="1" customWidth="1"/>
    <col min="5378" max="5378" width="7.28515625" customWidth="1"/>
    <col min="5379" max="5379" width="13.85546875" customWidth="1"/>
    <col min="5380" max="5380" width="10" bestFit="1" customWidth="1"/>
    <col min="5381" max="5381" width="14.140625" customWidth="1"/>
    <col min="5386" max="5386" width="11.7109375" bestFit="1" customWidth="1"/>
    <col min="5633" max="5633" width="36.5703125" bestFit="1" customWidth="1"/>
    <col min="5634" max="5634" width="7.28515625" customWidth="1"/>
    <col min="5635" max="5635" width="13.85546875" customWidth="1"/>
    <col min="5636" max="5636" width="10" bestFit="1" customWidth="1"/>
    <col min="5637" max="5637" width="14.140625" customWidth="1"/>
    <col min="5642" max="5642" width="11.7109375" bestFit="1" customWidth="1"/>
    <col min="5889" max="5889" width="36.5703125" bestFit="1" customWidth="1"/>
    <col min="5890" max="5890" width="7.28515625" customWidth="1"/>
    <col min="5891" max="5891" width="13.85546875" customWidth="1"/>
    <col min="5892" max="5892" width="10" bestFit="1" customWidth="1"/>
    <col min="5893" max="5893" width="14.140625" customWidth="1"/>
    <col min="5898" max="5898" width="11.7109375" bestFit="1" customWidth="1"/>
    <col min="6145" max="6145" width="36.5703125" bestFit="1" customWidth="1"/>
    <col min="6146" max="6146" width="7.28515625" customWidth="1"/>
    <col min="6147" max="6147" width="13.85546875" customWidth="1"/>
    <col min="6148" max="6148" width="10" bestFit="1" customWidth="1"/>
    <col min="6149" max="6149" width="14.140625" customWidth="1"/>
    <col min="6154" max="6154" width="11.7109375" bestFit="1" customWidth="1"/>
    <col min="6401" max="6401" width="36.5703125" bestFit="1" customWidth="1"/>
    <col min="6402" max="6402" width="7.28515625" customWidth="1"/>
    <col min="6403" max="6403" width="13.85546875" customWidth="1"/>
    <col min="6404" max="6404" width="10" bestFit="1" customWidth="1"/>
    <col min="6405" max="6405" width="14.140625" customWidth="1"/>
    <col min="6410" max="6410" width="11.7109375" bestFit="1" customWidth="1"/>
    <col min="6657" max="6657" width="36.5703125" bestFit="1" customWidth="1"/>
    <col min="6658" max="6658" width="7.28515625" customWidth="1"/>
    <col min="6659" max="6659" width="13.85546875" customWidth="1"/>
    <col min="6660" max="6660" width="10" bestFit="1" customWidth="1"/>
    <col min="6661" max="6661" width="14.140625" customWidth="1"/>
    <col min="6666" max="6666" width="11.7109375" bestFit="1" customWidth="1"/>
    <col min="6913" max="6913" width="36.5703125" bestFit="1" customWidth="1"/>
    <col min="6914" max="6914" width="7.28515625" customWidth="1"/>
    <col min="6915" max="6915" width="13.85546875" customWidth="1"/>
    <col min="6916" max="6916" width="10" bestFit="1" customWidth="1"/>
    <col min="6917" max="6917" width="14.140625" customWidth="1"/>
    <col min="6922" max="6922" width="11.7109375" bestFit="1" customWidth="1"/>
    <col min="7169" max="7169" width="36.5703125" bestFit="1" customWidth="1"/>
    <col min="7170" max="7170" width="7.28515625" customWidth="1"/>
    <col min="7171" max="7171" width="13.85546875" customWidth="1"/>
    <col min="7172" max="7172" width="10" bestFit="1" customWidth="1"/>
    <col min="7173" max="7173" width="14.140625" customWidth="1"/>
    <col min="7178" max="7178" width="11.7109375" bestFit="1" customWidth="1"/>
    <col min="7425" max="7425" width="36.5703125" bestFit="1" customWidth="1"/>
    <col min="7426" max="7426" width="7.28515625" customWidth="1"/>
    <col min="7427" max="7427" width="13.85546875" customWidth="1"/>
    <col min="7428" max="7428" width="10" bestFit="1" customWidth="1"/>
    <col min="7429" max="7429" width="14.140625" customWidth="1"/>
    <col min="7434" max="7434" width="11.7109375" bestFit="1" customWidth="1"/>
    <col min="7681" max="7681" width="36.5703125" bestFit="1" customWidth="1"/>
    <col min="7682" max="7682" width="7.28515625" customWidth="1"/>
    <col min="7683" max="7683" width="13.85546875" customWidth="1"/>
    <col min="7684" max="7684" width="10" bestFit="1" customWidth="1"/>
    <col min="7685" max="7685" width="14.140625" customWidth="1"/>
    <col min="7690" max="7690" width="11.7109375" bestFit="1" customWidth="1"/>
    <col min="7937" max="7937" width="36.5703125" bestFit="1" customWidth="1"/>
    <col min="7938" max="7938" width="7.28515625" customWidth="1"/>
    <col min="7939" max="7939" width="13.85546875" customWidth="1"/>
    <col min="7940" max="7940" width="10" bestFit="1" customWidth="1"/>
    <col min="7941" max="7941" width="14.140625" customWidth="1"/>
    <col min="7946" max="7946" width="11.7109375" bestFit="1" customWidth="1"/>
    <col min="8193" max="8193" width="36.5703125" bestFit="1" customWidth="1"/>
    <col min="8194" max="8194" width="7.28515625" customWidth="1"/>
    <col min="8195" max="8195" width="13.85546875" customWidth="1"/>
    <col min="8196" max="8196" width="10" bestFit="1" customWidth="1"/>
    <col min="8197" max="8197" width="14.140625" customWidth="1"/>
    <col min="8202" max="8202" width="11.7109375" bestFit="1" customWidth="1"/>
    <col min="8449" max="8449" width="36.5703125" bestFit="1" customWidth="1"/>
    <col min="8450" max="8450" width="7.28515625" customWidth="1"/>
    <col min="8451" max="8451" width="13.85546875" customWidth="1"/>
    <col min="8452" max="8452" width="10" bestFit="1" customWidth="1"/>
    <col min="8453" max="8453" width="14.140625" customWidth="1"/>
    <col min="8458" max="8458" width="11.7109375" bestFit="1" customWidth="1"/>
    <col min="8705" max="8705" width="36.5703125" bestFit="1" customWidth="1"/>
    <col min="8706" max="8706" width="7.28515625" customWidth="1"/>
    <col min="8707" max="8707" width="13.85546875" customWidth="1"/>
    <col min="8708" max="8708" width="10" bestFit="1" customWidth="1"/>
    <col min="8709" max="8709" width="14.140625" customWidth="1"/>
    <col min="8714" max="8714" width="11.7109375" bestFit="1" customWidth="1"/>
    <col min="8961" max="8961" width="36.5703125" bestFit="1" customWidth="1"/>
    <col min="8962" max="8962" width="7.28515625" customWidth="1"/>
    <col min="8963" max="8963" width="13.85546875" customWidth="1"/>
    <col min="8964" max="8964" width="10" bestFit="1" customWidth="1"/>
    <col min="8965" max="8965" width="14.140625" customWidth="1"/>
    <col min="8970" max="8970" width="11.7109375" bestFit="1" customWidth="1"/>
    <col min="9217" max="9217" width="36.5703125" bestFit="1" customWidth="1"/>
    <col min="9218" max="9218" width="7.28515625" customWidth="1"/>
    <col min="9219" max="9219" width="13.85546875" customWidth="1"/>
    <col min="9220" max="9220" width="10" bestFit="1" customWidth="1"/>
    <col min="9221" max="9221" width="14.140625" customWidth="1"/>
    <col min="9226" max="9226" width="11.7109375" bestFit="1" customWidth="1"/>
    <col min="9473" max="9473" width="36.5703125" bestFit="1" customWidth="1"/>
    <col min="9474" max="9474" width="7.28515625" customWidth="1"/>
    <col min="9475" max="9475" width="13.85546875" customWidth="1"/>
    <col min="9476" max="9476" width="10" bestFit="1" customWidth="1"/>
    <col min="9477" max="9477" width="14.140625" customWidth="1"/>
    <col min="9482" max="9482" width="11.7109375" bestFit="1" customWidth="1"/>
    <col min="9729" max="9729" width="36.5703125" bestFit="1" customWidth="1"/>
    <col min="9730" max="9730" width="7.28515625" customWidth="1"/>
    <col min="9731" max="9731" width="13.85546875" customWidth="1"/>
    <col min="9732" max="9732" width="10" bestFit="1" customWidth="1"/>
    <col min="9733" max="9733" width="14.140625" customWidth="1"/>
    <col min="9738" max="9738" width="11.7109375" bestFit="1" customWidth="1"/>
    <col min="9985" max="9985" width="36.5703125" bestFit="1" customWidth="1"/>
    <col min="9986" max="9986" width="7.28515625" customWidth="1"/>
    <col min="9987" max="9987" width="13.85546875" customWidth="1"/>
    <col min="9988" max="9988" width="10" bestFit="1" customWidth="1"/>
    <col min="9989" max="9989" width="14.140625" customWidth="1"/>
    <col min="9994" max="9994" width="11.7109375" bestFit="1" customWidth="1"/>
    <col min="10241" max="10241" width="36.5703125" bestFit="1" customWidth="1"/>
    <col min="10242" max="10242" width="7.28515625" customWidth="1"/>
    <col min="10243" max="10243" width="13.85546875" customWidth="1"/>
    <col min="10244" max="10244" width="10" bestFit="1" customWidth="1"/>
    <col min="10245" max="10245" width="14.140625" customWidth="1"/>
    <col min="10250" max="10250" width="11.7109375" bestFit="1" customWidth="1"/>
    <col min="10497" max="10497" width="36.5703125" bestFit="1" customWidth="1"/>
    <col min="10498" max="10498" width="7.28515625" customWidth="1"/>
    <col min="10499" max="10499" width="13.85546875" customWidth="1"/>
    <col min="10500" max="10500" width="10" bestFit="1" customWidth="1"/>
    <col min="10501" max="10501" width="14.140625" customWidth="1"/>
    <col min="10506" max="10506" width="11.7109375" bestFit="1" customWidth="1"/>
    <col min="10753" max="10753" width="36.5703125" bestFit="1" customWidth="1"/>
    <col min="10754" max="10754" width="7.28515625" customWidth="1"/>
    <col min="10755" max="10755" width="13.85546875" customWidth="1"/>
    <col min="10756" max="10756" width="10" bestFit="1" customWidth="1"/>
    <col min="10757" max="10757" width="14.140625" customWidth="1"/>
    <col min="10762" max="10762" width="11.7109375" bestFit="1" customWidth="1"/>
    <col min="11009" max="11009" width="36.5703125" bestFit="1" customWidth="1"/>
    <col min="11010" max="11010" width="7.28515625" customWidth="1"/>
    <col min="11011" max="11011" width="13.85546875" customWidth="1"/>
    <col min="11012" max="11012" width="10" bestFit="1" customWidth="1"/>
    <col min="11013" max="11013" width="14.140625" customWidth="1"/>
    <col min="11018" max="11018" width="11.7109375" bestFit="1" customWidth="1"/>
    <col min="11265" max="11265" width="36.5703125" bestFit="1" customWidth="1"/>
    <col min="11266" max="11266" width="7.28515625" customWidth="1"/>
    <col min="11267" max="11267" width="13.85546875" customWidth="1"/>
    <col min="11268" max="11268" width="10" bestFit="1" customWidth="1"/>
    <col min="11269" max="11269" width="14.140625" customWidth="1"/>
    <col min="11274" max="11274" width="11.7109375" bestFit="1" customWidth="1"/>
    <col min="11521" max="11521" width="36.5703125" bestFit="1" customWidth="1"/>
    <col min="11522" max="11522" width="7.28515625" customWidth="1"/>
    <col min="11523" max="11523" width="13.85546875" customWidth="1"/>
    <col min="11524" max="11524" width="10" bestFit="1" customWidth="1"/>
    <col min="11525" max="11525" width="14.140625" customWidth="1"/>
    <col min="11530" max="11530" width="11.7109375" bestFit="1" customWidth="1"/>
    <col min="11777" max="11777" width="36.5703125" bestFit="1" customWidth="1"/>
    <col min="11778" max="11778" width="7.28515625" customWidth="1"/>
    <col min="11779" max="11779" width="13.85546875" customWidth="1"/>
    <col min="11780" max="11780" width="10" bestFit="1" customWidth="1"/>
    <col min="11781" max="11781" width="14.140625" customWidth="1"/>
    <col min="11786" max="11786" width="11.7109375" bestFit="1" customWidth="1"/>
    <col min="12033" max="12033" width="36.5703125" bestFit="1" customWidth="1"/>
    <col min="12034" max="12034" width="7.28515625" customWidth="1"/>
    <col min="12035" max="12035" width="13.85546875" customWidth="1"/>
    <col min="12036" max="12036" width="10" bestFit="1" customWidth="1"/>
    <col min="12037" max="12037" width="14.140625" customWidth="1"/>
    <col min="12042" max="12042" width="11.7109375" bestFit="1" customWidth="1"/>
    <col min="12289" max="12289" width="36.5703125" bestFit="1" customWidth="1"/>
    <col min="12290" max="12290" width="7.28515625" customWidth="1"/>
    <col min="12291" max="12291" width="13.85546875" customWidth="1"/>
    <col min="12292" max="12292" width="10" bestFit="1" customWidth="1"/>
    <col min="12293" max="12293" width="14.140625" customWidth="1"/>
    <col min="12298" max="12298" width="11.7109375" bestFit="1" customWidth="1"/>
    <col min="12545" max="12545" width="36.5703125" bestFit="1" customWidth="1"/>
    <col min="12546" max="12546" width="7.28515625" customWidth="1"/>
    <col min="12547" max="12547" width="13.85546875" customWidth="1"/>
    <col min="12548" max="12548" width="10" bestFit="1" customWidth="1"/>
    <col min="12549" max="12549" width="14.140625" customWidth="1"/>
    <col min="12554" max="12554" width="11.7109375" bestFit="1" customWidth="1"/>
    <col min="12801" max="12801" width="36.5703125" bestFit="1" customWidth="1"/>
    <col min="12802" max="12802" width="7.28515625" customWidth="1"/>
    <col min="12803" max="12803" width="13.85546875" customWidth="1"/>
    <col min="12804" max="12804" width="10" bestFit="1" customWidth="1"/>
    <col min="12805" max="12805" width="14.140625" customWidth="1"/>
    <col min="12810" max="12810" width="11.7109375" bestFit="1" customWidth="1"/>
    <col min="13057" max="13057" width="36.5703125" bestFit="1" customWidth="1"/>
    <col min="13058" max="13058" width="7.28515625" customWidth="1"/>
    <col min="13059" max="13059" width="13.85546875" customWidth="1"/>
    <col min="13060" max="13060" width="10" bestFit="1" customWidth="1"/>
    <col min="13061" max="13061" width="14.140625" customWidth="1"/>
    <col min="13066" max="13066" width="11.7109375" bestFit="1" customWidth="1"/>
    <col min="13313" max="13313" width="36.5703125" bestFit="1" customWidth="1"/>
    <col min="13314" max="13314" width="7.28515625" customWidth="1"/>
    <col min="13315" max="13315" width="13.85546875" customWidth="1"/>
    <col min="13316" max="13316" width="10" bestFit="1" customWidth="1"/>
    <col min="13317" max="13317" width="14.140625" customWidth="1"/>
    <col min="13322" max="13322" width="11.7109375" bestFit="1" customWidth="1"/>
    <col min="13569" max="13569" width="36.5703125" bestFit="1" customWidth="1"/>
    <col min="13570" max="13570" width="7.28515625" customWidth="1"/>
    <col min="13571" max="13571" width="13.85546875" customWidth="1"/>
    <col min="13572" max="13572" width="10" bestFit="1" customWidth="1"/>
    <col min="13573" max="13573" width="14.140625" customWidth="1"/>
    <col min="13578" max="13578" width="11.7109375" bestFit="1" customWidth="1"/>
    <col min="13825" max="13825" width="36.5703125" bestFit="1" customWidth="1"/>
    <col min="13826" max="13826" width="7.28515625" customWidth="1"/>
    <col min="13827" max="13827" width="13.85546875" customWidth="1"/>
    <col min="13828" max="13828" width="10" bestFit="1" customWidth="1"/>
    <col min="13829" max="13829" width="14.140625" customWidth="1"/>
    <col min="13834" max="13834" width="11.7109375" bestFit="1" customWidth="1"/>
    <col min="14081" max="14081" width="36.5703125" bestFit="1" customWidth="1"/>
    <col min="14082" max="14082" width="7.28515625" customWidth="1"/>
    <col min="14083" max="14083" width="13.85546875" customWidth="1"/>
    <col min="14084" max="14084" width="10" bestFit="1" customWidth="1"/>
    <col min="14085" max="14085" width="14.140625" customWidth="1"/>
    <col min="14090" max="14090" width="11.7109375" bestFit="1" customWidth="1"/>
    <col min="14337" max="14337" width="36.5703125" bestFit="1" customWidth="1"/>
    <col min="14338" max="14338" width="7.28515625" customWidth="1"/>
    <col min="14339" max="14339" width="13.85546875" customWidth="1"/>
    <col min="14340" max="14340" width="10" bestFit="1" customWidth="1"/>
    <col min="14341" max="14341" width="14.140625" customWidth="1"/>
    <col min="14346" max="14346" width="11.7109375" bestFit="1" customWidth="1"/>
    <col min="14593" max="14593" width="36.5703125" bestFit="1" customWidth="1"/>
    <col min="14594" max="14594" width="7.28515625" customWidth="1"/>
    <col min="14595" max="14595" width="13.85546875" customWidth="1"/>
    <col min="14596" max="14596" width="10" bestFit="1" customWidth="1"/>
    <col min="14597" max="14597" width="14.140625" customWidth="1"/>
    <col min="14602" max="14602" width="11.7109375" bestFit="1" customWidth="1"/>
    <col min="14849" max="14849" width="36.5703125" bestFit="1" customWidth="1"/>
    <col min="14850" max="14850" width="7.28515625" customWidth="1"/>
    <col min="14851" max="14851" width="13.85546875" customWidth="1"/>
    <col min="14852" max="14852" width="10" bestFit="1" customWidth="1"/>
    <col min="14853" max="14853" width="14.140625" customWidth="1"/>
    <col min="14858" max="14858" width="11.7109375" bestFit="1" customWidth="1"/>
    <col min="15105" max="15105" width="36.5703125" bestFit="1" customWidth="1"/>
    <col min="15106" max="15106" width="7.28515625" customWidth="1"/>
    <col min="15107" max="15107" width="13.85546875" customWidth="1"/>
    <col min="15108" max="15108" width="10" bestFit="1" customWidth="1"/>
    <col min="15109" max="15109" width="14.140625" customWidth="1"/>
    <col min="15114" max="15114" width="11.7109375" bestFit="1" customWidth="1"/>
    <col min="15361" max="15361" width="36.5703125" bestFit="1" customWidth="1"/>
    <col min="15362" max="15362" width="7.28515625" customWidth="1"/>
    <col min="15363" max="15363" width="13.85546875" customWidth="1"/>
    <col min="15364" max="15364" width="10" bestFit="1" customWidth="1"/>
    <col min="15365" max="15365" width="14.140625" customWidth="1"/>
    <col min="15370" max="15370" width="11.7109375" bestFit="1" customWidth="1"/>
    <col min="15617" max="15617" width="36.5703125" bestFit="1" customWidth="1"/>
    <col min="15618" max="15618" width="7.28515625" customWidth="1"/>
    <col min="15619" max="15619" width="13.85546875" customWidth="1"/>
    <col min="15620" max="15620" width="10" bestFit="1" customWidth="1"/>
    <col min="15621" max="15621" width="14.140625" customWidth="1"/>
    <col min="15626" max="15626" width="11.7109375" bestFit="1" customWidth="1"/>
    <col min="15873" max="15873" width="36.5703125" bestFit="1" customWidth="1"/>
    <col min="15874" max="15874" width="7.28515625" customWidth="1"/>
    <col min="15875" max="15875" width="13.85546875" customWidth="1"/>
    <col min="15876" max="15876" width="10" bestFit="1" customWidth="1"/>
    <col min="15877" max="15877" width="14.140625" customWidth="1"/>
    <col min="15882" max="15882" width="11.7109375" bestFit="1" customWidth="1"/>
    <col min="16129" max="16129" width="36.5703125" bestFit="1" customWidth="1"/>
    <col min="16130" max="16130" width="7.28515625" customWidth="1"/>
    <col min="16131" max="16131" width="13.85546875" customWidth="1"/>
    <col min="16132" max="16132" width="10" bestFit="1" customWidth="1"/>
    <col min="16133" max="16133" width="14.140625" customWidth="1"/>
    <col min="16138" max="16138" width="11.7109375" bestFit="1" customWidth="1"/>
  </cols>
  <sheetData>
    <row r="1" spans="1:10" ht="15.75" thickBot="1" x14ac:dyDescent="0.3">
      <c r="A1" s="202" t="s">
        <v>385</v>
      </c>
      <c r="B1" s="202"/>
      <c r="C1" s="203"/>
      <c r="D1" s="203"/>
      <c r="E1" s="204" t="s">
        <v>386</v>
      </c>
    </row>
    <row r="2" spans="1:10" ht="24.75" thickBot="1" x14ac:dyDescent="0.3">
      <c r="A2" s="205" t="s">
        <v>387</v>
      </c>
      <c r="B2" s="206" t="s">
        <v>3</v>
      </c>
      <c r="C2" s="207" t="s">
        <v>388</v>
      </c>
      <c r="D2" s="207" t="s">
        <v>450</v>
      </c>
      <c r="E2" s="207" t="s">
        <v>389</v>
      </c>
    </row>
    <row r="3" spans="1:10" ht="15" customHeight="1" x14ac:dyDescent="0.25">
      <c r="A3" s="208" t="s">
        <v>390</v>
      </c>
      <c r="B3" s="209" t="s">
        <v>391</v>
      </c>
      <c r="C3" s="210">
        <f>C4+C5+C6</f>
        <v>2758092.04</v>
      </c>
      <c r="D3" s="210">
        <f>D4+D5+D6</f>
        <v>0</v>
      </c>
      <c r="E3" s="211">
        <f t="shared" ref="E3:E24" si="0">C3+D3</f>
        <v>2758092.04</v>
      </c>
    </row>
    <row r="4" spans="1:10" ht="15" customHeight="1" x14ac:dyDescent="0.25">
      <c r="A4" s="212" t="s">
        <v>392</v>
      </c>
      <c r="B4" s="213" t="s">
        <v>393</v>
      </c>
      <c r="C4" s="214">
        <v>2669964.7200000002</v>
      </c>
      <c r="D4" s="215">
        <v>0</v>
      </c>
      <c r="E4" s="216">
        <f t="shared" si="0"/>
        <v>2669964.7200000002</v>
      </c>
      <c r="J4" s="217"/>
    </row>
    <row r="5" spans="1:10" ht="15" customHeight="1" x14ac:dyDescent="0.25">
      <c r="A5" s="212" t="s">
        <v>394</v>
      </c>
      <c r="B5" s="213" t="s">
        <v>395</v>
      </c>
      <c r="C5" s="214">
        <v>87427.319999999992</v>
      </c>
      <c r="D5" s="218">
        <v>0</v>
      </c>
      <c r="E5" s="216">
        <f t="shared" si="0"/>
        <v>87427.319999999992</v>
      </c>
    </row>
    <row r="6" spans="1:10" ht="15" customHeight="1" x14ac:dyDescent="0.25">
      <c r="A6" s="212" t="s">
        <v>396</v>
      </c>
      <c r="B6" s="213" t="s">
        <v>397</v>
      </c>
      <c r="C6" s="214">
        <v>700</v>
      </c>
      <c r="D6" s="214">
        <v>0</v>
      </c>
      <c r="E6" s="216">
        <f t="shared" si="0"/>
        <v>700</v>
      </c>
    </row>
    <row r="7" spans="1:10" ht="15" customHeight="1" x14ac:dyDescent="0.25">
      <c r="A7" s="219" t="s">
        <v>398</v>
      </c>
      <c r="B7" s="213" t="s">
        <v>399</v>
      </c>
      <c r="C7" s="220">
        <f>C8+C14</f>
        <v>4906164.57</v>
      </c>
      <c r="D7" s="220">
        <f>D8+D14</f>
        <v>0</v>
      </c>
      <c r="E7" s="221">
        <f t="shared" si="0"/>
        <v>4906164.57</v>
      </c>
    </row>
    <row r="8" spans="1:10" ht="15" customHeight="1" x14ac:dyDescent="0.25">
      <c r="A8" s="212" t="s">
        <v>400</v>
      </c>
      <c r="B8" s="213" t="s">
        <v>401</v>
      </c>
      <c r="C8" s="214">
        <f>C9+C10+C12+C13+C11</f>
        <v>4853499.0200000005</v>
      </c>
      <c r="D8" s="214">
        <f>D9+D10+D12+D13</f>
        <v>0</v>
      </c>
      <c r="E8" s="222">
        <f t="shared" si="0"/>
        <v>4853499.0200000005</v>
      </c>
    </row>
    <row r="9" spans="1:10" ht="15" customHeight="1" x14ac:dyDescent="0.25">
      <c r="A9" s="212" t="s">
        <v>402</v>
      </c>
      <c r="B9" s="213" t="s">
        <v>403</v>
      </c>
      <c r="C9" s="214">
        <v>67590.7</v>
      </c>
      <c r="D9" s="214">
        <v>0</v>
      </c>
      <c r="E9" s="222">
        <f t="shared" si="0"/>
        <v>67590.7</v>
      </c>
    </row>
    <row r="10" spans="1:10" ht="15" customHeight="1" x14ac:dyDescent="0.25">
      <c r="A10" s="212" t="s">
        <v>404</v>
      </c>
      <c r="B10" s="213" t="s">
        <v>401</v>
      </c>
      <c r="C10" s="214">
        <v>4759775.25</v>
      </c>
      <c r="D10" s="214">
        <v>0</v>
      </c>
      <c r="E10" s="222">
        <f t="shared" si="0"/>
        <v>4759775.25</v>
      </c>
    </row>
    <row r="11" spans="1:10" ht="15" customHeight="1" x14ac:dyDescent="0.25">
      <c r="A11" s="212" t="s">
        <v>405</v>
      </c>
      <c r="B11" s="213">
        <v>4123</v>
      </c>
      <c r="C11" s="214">
        <v>0</v>
      </c>
      <c r="D11" s="214">
        <v>0</v>
      </c>
      <c r="E11" s="222">
        <f>SUM(C11:D11)</f>
        <v>0</v>
      </c>
    </row>
    <row r="12" spans="1:10" ht="15" customHeight="1" x14ac:dyDescent="0.25">
      <c r="A12" s="212" t="s">
        <v>406</v>
      </c>
      <c r="B12" s="213" t="s">
        <v>407</v>
      </c>
      <c r="C12" s="214">
        <v>0</v>
      </c>
      <c r="D12" s="214">
        <v>0</v>
      </c>
      <c r="E12" s="222">
        <f>SUM(C12:D12)</f>
        <v>0</v>
      </c>
    </row>
    <row r="13" spans="1:10" ht="15" customHeight="1" x14ac:dyDescent="0.25">
      <c r="A13" s="212" t="s">
        <v>408</v>
      </c>
      <c r="B13" s="213">
        <v>4121</v>
      </c>
      <c r="C13" s="214">
        <f>31370-5236.93</f>
        <v>26133.07</v>
      </c>
      <c r="D13" s="214">
        <v>0</v>
      </c>
      <c r="E13" s="222">
        <f>SUM(C13:D13)</f>
        <v>26133.07</v>
      </c>
    </row>
    <row r="14" spans="1:10" ht="15" customHeight="1" x14ac:dyDescent="0.25">
      <c r="A14" s="212" t="s">
        <v>409</v>
      </c>
      <c r="B14" s="213" t="s">
        <v>410</v>
      </c>
      <c r="C14" s="214">
        <f>C15+C16+C17+C18</f>
        <v>52665.549999999996</v>
      </c>
      <c r="D14" s="214">
        <f>D15+D17+D18</f>
        <v>0</v>
      </c>
      <c r="E14" s="222">
        <f t="shared" si="0"/>
        <v>52665.549999999996</v>
      </c>
    </row>
    <row r="15" spans="1:10" ht="15" customHeight="1" x14ac:dyDescent="0.25">
      <c r="A15" s="212" t="s">
        <v>411</v>
      </c>
      <c r="B15" s="213" t="s">
        <v>412</v>
      </c>
      <c r="C15" s="214">
        <v>48458.67</v>
      </c>
      <c r="D15" s="214">
        <v>0</v>
      </c>
      <c r="E15" s="222">
        <f t="shared" si="0"/>
        <v>48458.67</v>
      </c>
    </row>
    <row r="16" spans="1:10" ht="15" customHeight="1" x14ac:dyDescent="0.25">
      <c r="A16" s="212" t="s">
        <v>413</v>
      </c>
      <c r="B16" s="213">
        <v>4223</v>
      </c>
      <c r="C16" s="214">
        <v>0</v>
      </c>
      <c r="D16" s="214">
        <v>0</v>
      </c>
      <c r="E16" s="222">
        <f>SUM(C16:D16)</f>
        <v>0</v>
      </c>
    </row>
    <row r="17" spans="1:5" ht="15" customHeight="1" x14ac:dyDescent="0.25">
      <c r="A17" s="212" t="s">
        <v>414</v>
      </c>
      <c r="B17" s="213" t="s">
        <v>415</v>
      </c>
      <c r="C17" s="214">
        <v>0</v>
      </c>
      <c r="D17" s="214">
        <v>0</v>
      </c>
      <c r="E17" s="222">
        <f>SUM(C17:D17)</f>
        <v>0</v>
      </c>
    </row>
    <row r="18" spans="1:5" ht="15" customHeight="1" x14ac:dyDescent="0.25">
      <c r="A18" s="212" t="s">
        <v>416</v>
      </c>
      <c r="B18" s="213">
        <v>4221</v>
      </c>
      <c r="C18" s="214">
        <v>4206.88</v>
      </c>
      <c r="D18" s="214">
        <v>0</v>
      </c>
      <c r="E18" s="222">
        <f>SUM(C18:D18)</f>
        <v>4206.88</v>
      </c>
    </row>
    <row r="19" spans="1:5" ht="15" customHeight="1" x14ac:dyDescent="0.25">
      <c r="A19" s="219" t="s">
        <v>417</v>
      </c>
      <c r="B19" s="223" t="s">
        <v>418</v>
      </c>
      <c r="C19" s="220">
        <f>C3+C7</f>
        <v>7664256.6100000003</v>
      </c>
      <c r="D19" s="220">
        <f>D3+D7</f>
        <v>0</v>
      </c>
      <c r="E19" s="221">
        <f t="shared" si="0"/>
        <v>7664256.6100000003</v>
      </c>
    </row>
    <row r="20" spans="1:5" ht="15" customHeight="1" x14ac:dyDescent="0.25">
      <c r="A20" s="219" t="s">
        <v>419</v>
      </c>
      <c r="B20" s="223" t="s">
        <v>420</v>
      </c>
      <c r="C20" s="220">
        <f>SUM(C21:C23)</f>
        <v>1742695.9900000002</v>
      </c>
      <c r="D20" s="220">
        <f>SUM(D21:D23)</f>
        <v>0</v>
      </c>
      <c r="E20" s="221">
        <f t="shared" si="0"/>
        <v>1742695.9900000002</v>
      </c>
    </row>
    <row r="21" spans="1:5" ht="15" customHeight="1" x14ac:dyDescent="0.25">
      <c r="A21" s="212" t="s">
        <v>421</v>
      </c>
      <c r="B21" s="213" t="s">
        <v>422</v>
      </c>
      <c r="C21" s="214">
        <v>100564.53000000001</v>
      </c>
      <c r="D21" s="214">
        <v>0</v>
      </c>
      <c r="E21" s="222">
        <f t="shared" si="0"/>
        <v>100564.53000000001</v>
      </c>
    </row>
    <row r="22" spans="1:5" ht="15" customHeight="1" x14ac:dyDescent="0.25">
      <c r="A22" s="212" t="s">
        <v>423</v>
      </c>
      <c r="B22" s="213">
        <v>8115</v>
      </c>
      <c r="C22" s="214">
        <v>1739006.4600000002</v>
      </c>
      <c r="D22" s="214">
        <v>0</v>
      </c>
      <c r="E22" s="222">
        <f>SUM(C22:D22)</f>
        <v>1739006.4600000002</v>
      </c>
    </row>
    <row r="23" spans="1:5" ht="15" customHeight="1" thickBot="1" x14ac:dyDescent="0.3">
      <c r="A23" s="224" t="s">
        <v>424</v>
      </c>
      <c r="B23" s="225">
        <v>-8124</v>
      </c>
      <c r="C23" s="226">
        <v>-96875</v>
      </c>
      <c r="D23" s="226">
        <v>0</v>
      </c>
      <c r="E23" s="227">
        <f>C23+D23</f>
        <v>-96875</v>
      </c>
    </row>
    <row r="24" spans="1:5" ht="15" customHeight="1" thickBot="1" x14ac:dyDescent="0.3">
      <c r="A24" s="228" t="s">
        <v>425</v>
      </c>
      <c r="B24" s="229"/>
      <c r="C24" s="230">
        <f>C3+C7+C20</f>
        <v>9406952.6000000015</v>
      </c>
      <c r="D24" s="230">
        <f>D19+D20</f>
        <v>0</v>
      </c>
      <c r="E24" s="231">
        <f t="shared" si="0"/>
        <v>9406952.6000000015</v>
      </c>
    </row>
    <row r="25" spans="1:5" ht="15.75" thickBot="1" x14ac:dyDescent="0.3">
      <c r="A25" s="202" t="s">
        <v>426</v>
      </c>
      <c r="B25" s="202"/>
      <c r="C25" s="232"/>
      <c r="D25" s="232"/>
      <c r="E25" s="233" t="s">
        <v>386</v>
      </c>
    </row>
    <row r="26" spans="1:5" ht="24.75" thickBot="1" x14ac:dyDescent="0.3">
      <c r="A26" s="205" t="s">
        <v>427</v>
      </c>
      <c r="B26" s="206" t="s">
        <v>428</v>
      </c>
      <c r="C26" s="207" t="s">
        <v>388</v>
      </c>
      <c r="D26" s="207" t="s">
        <v>451</v>
      </c>
      <c r="E26" s="207" t="s">
        <v>389</v>
      </c>
    </row>
    <row r="27" spans="1:5" ht="15" customHeight="1" x14ac:dyDescent="0.25">
      <c r="A27" s="234" t="s">
        <v>429</v>
      </c>
      <c r="B27" s="235" t="s">
        <v>430</v>
      </c>
      <c r="C27" s="218">
        <v>29496.959999999999</v>
      </c>
      <c r="D27" s="218"/>
      <c r="E27" s="236">
        <f>C27+D27</f>
        <v>29496.959999999999</v>
      </c>
    </row>
    <row r="28" spans="1:5" ht="15" customHeight="1" x14ac:dyDescent="0.25">
      <c r="A28" s="237" t="s">
        <v>431</v>
      </c>
      <c r="B28" s="213" t="s">
        <v>430</v>
      </c>
      <c r="C28" s="214">
        <v>260591.53</v>
      </c>
      <c r="D28" s="218"/>
      <c r="E28" s="236">
        <f t="shared" ref="E28:E43" si="1">C28+D28</f>
        <v>260591.53</v>
      </c>
    </row>
    <row r="29" spans="1:5" ht="15" customHeight="1" x14ac:dyDescent="0.25">
      <c r="A29" s="237" t="s">
        <v>432</v>
      </c>
      <c r="B29" s="213" t="s">
        <v>433</v>
      </c>
      <c r="C29" s="214">
        <v>147091.74</v>
      </c>
      <c r="D29" s="218"/>
      <c r="E29" s="236">
        <f>SUM(C29:D29)</f>
        <v>147091.74</v>
      </c>
    </row>
    <row r="30" spans="1:5" ht="15" customHeight="1" x14ac:dyDescent="0.25">
      <c r="A30" s="237" t="s">
        <v>434</v>
      </c>
      <c r="B30" s="213" t="s">
        <v>430</v>
      </c>
      <c r="C30" s="214">
        <v>1028582</v>
      </c>
      <c r="D30" s="218"/>
      <c r="E30" s="236">
        <f t="shared" si="1"/>
        <v>1028582</v>
      </c>
    </row>
    <row r="31" spans="1:5" ht="15" customHeight="1" x14ac:dyDescent="0.25">
      <c r="A31" s="237" t="s">
        <v>435</v>
      </c>
      <c r="B31" s="213" t="s">
        <v>430</v>
      </c>
      <c r="C31" s="214">
        <v>878408.56</v>
      </c>
      <c r="D31" s="218">
        <v>150</v>
      </c>
      <c r="E31" s="236">
        <f t="shared" si="1"/>
        <v>878558.56</v>
      </c>
    </row>
    <row r="32" spans="1:5" ht="15" customHeight="1" x14ac:dyDescent="0.25">
      <c r="A32" s="237" t="s">
        <v>436</v>
      </c>
      <c r="B32" s="213" t="s">
        <v>430</v>
      </c>
      <c r="C32" s="214">
        <v>4148169.25</v>
      </c>
      <c r="D32" s="218"/>
      <c r="E32" s="236">
        <f>C32+D32</f>
        <v>4148169.25</v>
      </c>
    </row>
    <row r="33" spans="1:5" ht="15" customHeight="1" x14ac:dyDescent="0.25">
      <c r="A33" s="237" t="s">
        <v>437</v>
      </c>
      <c r="B33" s="213" t="s">
        <v>433</v>
      </c>
      <c r="C33" s="214">
        <v>577582.07999999996</v>
      </c>
      <c r="D33" s="218">
        <v>-150</v>
      </c>
      <c r="E33" s="236">
        <f t="shared" si="1"/>
        <v>577432.07999999996</v>
      </c>
    </row>
    <row r="34" spans="1:5" ht="15" customHeight="1" x14ac:dyDescent="0.25">
      <c r="A34" s="237" t="s">
        <v>438</v>
      </c>
      <c r="B34" s="213" t="s">
        <v>430</v>
      </c>
      <c r="C34" s="214">
        <v>5109</v>
      </c>
      <c r="D34" s="218"/>
      <c r="E34" s="236">
        <f t="shared" si="1"/>
        <v>5109</v>
      </c>
    </row>
    <row r="35" spans="1:5" ht="15" customHeight="1" x14ac:dyDescent="0.25">
      <c r="A35" s="237" t="s">
        <v>439</v>
      </c>
      <c r="B35" s="213" t="s">
        <v>433</v>
      </c>
      <c r="C35" s="214">
        <v>916070.66</v>
      </c>
      <c r="D35" s="218"/>
      <c r="E35" s="236">
        <f t="shared" si="1"/>
        <v>916070.66</v>
      </c>
    </row>
    <row r="36" spans="1:5" ht="15" customHeight="1" x14ac:dyDescent="0.25">
      <c r="A36" s="237" t="s">
        <v>440</v>
      </c>
      <c r="B36" s="213" t="s">
        <v>441</v>
      </c>
      <c r="C36" s="214">
        <v>0</v>
      </c>
      <c r="D36" s="218"/>
      <c r="E36" s="236">
        <f t="shared" si="1"/>
        <v>0</v>
      </c>
    </row>
    <row r="37" spans="1:5" ht="15" customHeight="1" x14ac:dyDescent="0.25">
      <c r="A37" s="237" t="s">
        <v>442</v>
      </c>
      <c r="B37" s="213" t="s">
        <v>433</v>
      </c>
      <c r="C37" s="214">
        <v>1147279.2400000002</v>
      </c>
      <c r="D37" s="218"/>
      <c r="E37" s="236">
        <f t="shared" si="1"/>
        <v>1147279.2400000002</v>
      </c>
    </row>
    <row r="38" spans="1:5" ht="15" customHeight="1" x14ac:dyDescent="0.25">
      <c r="A38" s="237" t="s">
        <v>443</v>
      </c>
      <c r="B38" s="213" t="s">
        <v>433</v>
      </c>
      <c r="C38" s="214">
        <v>17500</v>
      </c>
      <c r="D38" s="218"/>
      <c r="E38" s="236">
        <f t="shared" si="1"/>
        <v>17500</v>
      </c>
    </row>
    <row r="39" spans="1:5" ht="15" customHeight="1" x14ac:dyDescent="0.25">
      <c r="A39" s="237" t="s">
        <v>444</v>
      </c>
      <c r="B39" s="213" t="s">
        <v>430</v>
      </c>
      <c r="C39" s="214">
        <v>9541.25</v>
      </c>
      <c r="D39" s="218"/>
      <c r="E39" s="236">
        <f t="shared" si="1"/>
        <v>9541.25</v>
      </c>
    </row>
    <row r="40" spans="1:5" ht="15" customHeight="1" x14ac:dyDescent="0.25">
      <c r="A40" s="237" t="s">
        <v>445</v>
      </c>
      <c r="B40" s="213" t="s">
        <v>433</v>
      </c>
      <c r="C40" s="214">
        <v>139946.22</v>
      </c>
      <c r="D40" s="218"/>
      <c r="E40" s="236">
        <f>C40+D40</f>
        <v>139946.22</v>
      </c>
    </row>
    <row r="41" spans="1:5" ht="15" customHeight="1" x14ac:dyDescent="0.25">
      <c r="A41" s="237" t="s">
        <v>446</v>
      </c>
      <c r="B41" s="213" t="s">
        <v>433</v>
      </c>
      <c r="C41" s="214">
        <v>11471.73</v>
      </c>
      <c r="D41" s="218"/>
      <c r="E41" s="236">
        <f t="shared" si="1"/>
        <v>11471.73</v>
      </c>
    </row>
    <row r="42" spans="1:5" ht="15" customHeight="1" x14ac:dyDescent="0.25">
      <c r="A42" s="237" t="s">
        <v>447</v>
      </c>
      <c r="B42" s="213" t="s">
        <v>433</v>
      </c>
      <c r="C42" s="214">
        <v>79990.17</v>
      </c>
      <c r="D42" s="218"/>
      <c r="E42" s="236">
        <f t="shared" si="1"/>
        <v>79990.17</v>
      </c>
    </row>
    <row r="43" spans="1:5" ht="15" customHeight="1" thickBot="1" x14ac:dyDescent="0.3">
      <c r="A43" s="237" t="s">
        <v>448</v>
      </c>
      <c r="B43" s="213" t="s">
        <v>433</v>
      </c>
      <c r="C43" s="214">
        <v>10122.209999999999</v>
      </c>
      <c r="D43" s="218"/>
      <c r="E43" s="236">
        <f t="shared" si="1"/>
        <v>10122.209999999999</v>
      </c>
    </row>
    <row r="44" spans="1:5" ht="15" customHeight="1" thickBot="1" x14ac:dyDescent="0.3">
      <c r="A44" s="238" t="s">
        <v>449</v>
      </c>
      <c r="B44" s="229"/>
      <c r="C44" s="230">
        <f>C27+C28+C30+C31+C32+C33+C34+C35+C36+C37+C38+C39+C40+C41+C42+C43+C29</f>
        <v>9406952.6000000034</v>
      </c>
      <c r="D44" s="230">
        <f>SUM(D27:D43)</f>
        <v>0</v>
      </c>
      <c r="E44" s="231">
        <f>SUM(E27:E43)</f>
        <v>9406952.6000000015</v>
      </c>
    </row>
    <row r="45" spans="1:5" x14ac:dyDescent="0.25">
      <c r="C45" s="217"/>
      <c r="E45" s="217"/>
    </row>
    <row r="47" spans="1:5" x14ac:dyDescent="0.25">
      <c r="C47" s="217"/>
    </row>
  </sheetData>
  <mergeCells count="2">
    <mergeCell ref="A1:B1"/>
    <mergeCell ref="A25:B25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RO_257_17</vt:lpstr>
      <vt:lpstr>Bilance PaV</vt:lpstr>
      <vt:lpstr>List3</vt:lpstr>
      <vt:lpstr>RO_257_17!Oblast_tisku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Vejvodová Kateřina</dc:creator>
  <cp:lastModifiedBy>Vejvodová Kateřina</cp:lastModifiedBy>
  <cp:lastPrinted>2017-07-25T10:06:42Z</cp:lastPrinted>
  <dcterms:created xsi:type="dcterms:W3CDTF">2017-01-18T11:16:17Z</dcterms:created>
  <dcterms:modified xsi:type="dcterms:W3CDTF">2017-08-28T13:14:08Z</dcterms:modified>
</cp:coreProperties>
</file>