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60" yWindow="900" windowWidth="17505" windowHeight="10830"/>
  </bookViews>
  <sheets>
    <sheet name="913 04-odpisy2017" sheetId="14" r:id="rId1"/>
    <sheet name="PŘÍJMY" sheetId="6" r:id="rId2"/>
    <sheet name="P_V" sheetId="15" r:id="rId3"/>
  </sheets>
  <definedNames>
    <definedName name="Excel_BuiltIn__FilterDatabase_3">#REF!</definedName>
    <definedName name="_xlnm.Print_Area" localSheetId="1">PŘÍJMY!$A$1:$J$56</definedName>
  </definedNames>
  <calcPr calcId="145621"/>
</workbook>
</file>

<file path=xl/calcChain.xml><?xml version="1.0" encoding="utf-8"?>
<calcChain xmlns="http://schemas.openxmlformats.org/spreadsheetml/2006/main">
  <c r="D44" i="15" l="1"/>
  <c r="C44" i="15" l="1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3" i="15"/>
  <c r="E22" i="15"/>
  <c r="E21" i="15"/>
  <c r="D20" i="15"/>
  <c r="C20" i="15"/>
  <c r="E20" i="15" s="1"/>
  <c r="E18" i="15"/>
  <c r="E17" i="15"/>
  <c r="E16" i="15"/>
  <c r="E15" i="15"/>
  <c r="D14" i="15"/>
  <c r="C14" i="15"/>
  <c r="E14" i="15" s="1"/>
  <c r="E13" i="15"/>
  <c r="C13" i="15"/>
  <c r="E12" i="15"/>
  <c r="E11" i="15"/>
  <c r="E10" i="15"/>
  <c r="E9" i="15"/>
  <c r="D8" i="15"/>
  <c r="C8" i="15"/>
  <c r="C7" i="15" s="1"/>
  <c r="E7" i="15" s="1"/>
  <c r="D7" i="15"/>
  <c r="E6" i="15"/>
  <c r="E5" i="15"/>
  <c r="E4" i="15"/>
  <c r="D3" i="15"/>
  <c r="D19" i="15" s="1"/>
  <c r="D24" i="15" s="1"/>
  <c r="C3" i="15"/>
  <c r="C24" i="15" s="1"/>
  <c r="E44" i="15" l="1"/>
  <c r="E24" i="15"/>
  <c r="E8" i="15"/>
  <c r="C19" i="15"/>
  <c r="E19" i="15" s="1"/>
  <c r="E3" i="15"/>
  <c r="I10" i="6" l="1"/>
  <c r="I11" i="6"/>
  <c r="I12" i="6"/>
  <c r="I13" i="6"/>
  <c r="I14" i="6"/>
  <c r="I15" i="6"/>
  <c r="I16" i="6"/>
  <c r="I17" i="6"/>
  <c r="I18" i="6"/>
  <c r="I19" i="6"/>
  <c r="I20" i="6"/>
  <c r="I21" i="6"/>
  <c r="I22" i="6"/>
  <c r="I23" i="6"/>
  <c r="I24" i="6"/>
  <c r="I25" i="6"/>
  <c r="I26" i="6"/>
  <c r="I27" i="6"/>
  <c r="I28" i="6"/>
  <c r="I29" i="6"/>
  <c r="I30" i="6"/>
  <c r="I31" i="6"/>
  <c r="I32" i="6"/>
  <c r="I33" i="6"/>
  <c r="I34" i="6"/>
  <c r="I35" i="6"/>
  <c r="I36" i="6"/>
  <c r="I37" i="6"/>
  <c r="I38" i="6"/>
  <c r="I39" i="6"/>
  <c r="I40" i="6"/>
  <c r="I41" i="6"/>
  <c r="I42" i="6"/>
  <c r="I43" i="6"/>
  <c r="I44" i="6"/>
  <c r="I45" i="6"/>
  <c r="I46" i="6"/>
  <c r="I47" i="6"/>
  <c r="I48" i="6"/>
  <c r="I49" i="6"/>
  <c r="I50" i="6"/>
  <c r="I51" i="6"/>
  <c r="I52" i="6"/>
  <c r="I53" i="6"/>
  <c r="I54" i="6"/>
  <c r="I55" i="6"/>
  <c r="H9" i="6"/>
  <c r="I9" i="6" s="1"/>
  <c r="P246" i="14" l="1"/>
  <c r="P243" i="14"/>
  <c r="P242" i="14" s="1"/>
  <c r="P239" i="14"/>
  <c r="P238" i="14" s="1"/>
  <c r="P235" i="14"/>
  <c r="P234" i="14" s="1"/>
  <c r="P231" i="14"/>
  <c r="P230" i="14" s="1"/>
  <c r="P227" i="14"/>
  <c r="P226" i="14" s="1"/>
  <c r="P223" i="14"/>
  <c r="P222" i="14" s="1"/>
  <c r="P219" i="14"/>
  <c r="P218" i="14" s="1"/>
  <c r="P215" i="14"/>
  <c r="P214" i="14" s="1"/>
  <c r="P211" i="14"/>
  <c r="P210" i="14" s="1"/>
  <c r="P207" i="14"/>
  <c r="P206" i="14" s="1"/>
  <c r="P203" i="14"/>
  <c r="P202" i="14" s="1"/>
  <c r="P199" i="14"/>
  <c r="P198" i="14" s="1"/>
  <c r="P195" i="14"/>
  <c r="P194" i="14" s="1"/>
  <c r="P191" i="14"/>
  <c r="P190" i="14" s="1"/>
  <c r="P187" i="14"/>
  <c r="P186" i="14" s="1"/>
  <c r="P183" i="14"/>
  <c r="P182" i="14" s="1"/>
  <c r="P179" i="14"/>
  <c r="P178" i="14" s="1"/>
  <c r="P175" i="14"/>
  <c r="P174" i="14"/>
  <c r="P171" i="14"/>
  <c r="P170" i="14" s="1"/>
  <c r="P167" i="14"/>
  <c r="P166" i="14" s="1"/>
  <c r="P163" i="14"/>
  <c r="P162" i="14" s="1"/>
  <c r="P159" i="14"/>
  <c r="P158" i="14" s="1"/>
  <c r="P155" i="14"/>
  <c r="P154" i="14" s="1"/>
  <c r="P151" i="14"/>
  <c r="P150" i="14" s="1"/>
  <c r="P147" i="14"/>
  <c r="P146" i="14" s="1"/>
  <c r="P143" i="14"/>
  <c r="P142" i="14" s="1"/>
  <c r="P139" i="14"/>
  <c r="P138" i="14" s="1"/>
  <c r="P135" i="14"/>
  <c r="P134" i="14" s="1"/>
  <c r="P131" i="14"/>
  <c r="P130" i="14" s="1"/>
  <c r="P127" i="14"/>
  <c r="P126" i="14" s="1"/>
  <c r="P123" i="14"/>
  <c r="P122" i="14" s="1"/>
  <c r="P119" i="14"/>
  <c r="P118" i="14" s="1"/>
  <c r="P115" i="14"/>
  <c r="P114" i="14" s="1"/>
  <c r="P111" i="14"/>
  <c r="P110" i="14" s="1"/>
  <c r="P107" i="14"/>
  <c r="P106" i="14" s="1"/>
  <c r="P103" i="14"/>
  <c r="P102" i="14" s="1"/>
  <c r="P99" i="14"/>
  <c r="P98" i="14" s="1"/>
  <c r="P95" i="14"/>
  <c r="P94" i="14" s="1"/>
  <c r="P91" i="14"/>
  <c r="P90" i="14" s="1"/>
  <c r="P87" i="14"/>
  <c r="P86" i="14" s="1"/>
  <c r="P83" i="14"/>
  <c r="P82" i="14" s="1"/>
  <c r="P79" i="14"/>
  <c r="P78" i="14" s="1"/>
  <c r="P75" i="14"/>
  <c r="P74" i="14" s="1"/>
  <c r="P71" i="14"/>
  <c r="P70" i="14" s="1"/>
  <c r="P67" i="14"/>
  <c r="P66" i="14" s="1"/>
  <c r="P63" i="14"/>
  <c r="P62" i="14" s="1"/>
  <c r="P59" i="14"/>
  <c r="P58" i="14" s="1"/>
  <c r="P55" i="14"/>
  <c r="P54" i="14" s="1"/>
  <c r="P51" i="14"/>
  <c r="P50" i="14" s="1"/>
  <c r="P47" i="14"/>
  <c r="P46" i="14" s="1"/>
  <c r="P43" i="14"/>
  <c r="P42" i="14" s="1"/>
  <c r="P39" i="14"/>
  <c r="P38" i="14" s="1"/>
  <c r="P35" i="14"/>
  <c r="P34" i="14" s="1"/>
  <c r="P31" i="14"/>
  <c r="P30" i="14" s="1"/>
  <c r="P27" i="14"/>
  <c r="P26" i="14" s="1"/>
  <c r="P23" i="14"/>
  <c r="P22" i="14" s="1"/>
  <c r="P18" i="14"/>
  <c r="P19" i="14"/>
  <c r="P15" i="14" l="1"/>
  <c r="P14" i="14" s="1"/>
  <c r="P10" i="14"/>
  <c r="P11" i="14"/>
  <c r="P9" i="14" l="1"/>
  <c r="L251" i="14" l="1"/>
  <c r="I247" i="14"/>
  <c r="K247" i="14" s="1"/>
  <c r="M247" i="14" s="1"/>
  <c r="O247" i="14" s="1"/>
  <c r="Q247" i="14" s="1"/>
  <c r="N246" i="14"/>
  <c r="L246" i="14"/>
  <c r="J246" i="14"/>
  <c r="H246" i="14"/>
  <c r="G246" i="14"/>
  <c r="I246" i="14" s="1"/>
  <c r="K246" i="14" s="1"/>
  <c r="M246" i="14" s="1"/>
  <c r="O246" i="14" s="1"/>
  <c r="Q246" i="14" s="1"/>
  <c r="I245" i="14"/>
  <c r="K245" i="14" s="1"/>
  <c r="M245" i="14" s="1"/>
  <c r="O245" i="14" s="1"/>
  <c r="Q245" i="14" s="1"/>
  <c r="I244" i="14"/>
  <c r="K244" i="14" s="1"/>
  <c r="M244" i="14" s="1"/>
  <c r="O244" i="14" s="1"/>
  <c r="Q244" i="14" s="1"/>
  <c r="G243" i="14"/>
  <c r="I243" i="14" s="1"/>
  <c r="K243" i="14" s="1"/>
  <c r="M243" i="14" s="1"/>
  <c r="O243" i="14" s="1"/>
  <c r="Q243" i="14" s="1"/>
  <c r="I241" i="14"/>
  <c r="K241" i="14" s="1"/>
  <c r="M241" i="14" s="1"/>
  <c r="O241" i="14" s="1"/>
  <c r="Q241" i="14" s="1"/>
  <c r="I240" i="14"/>
  <c r="K240" i="14" s="1"/>
  <c r="M240" i="14" s="1"/>
  <c r="O240" i="14" s="1"/>
  <c r="Q240" i="14" s="1"/>
  <c r="G239" i="14"/>
  <c r="I239" i="14" s="1"/>
  <c r="K239" i="14" s="1"/>
  <c r="M239" i="14" s="1"/>
  <c r="O239" i="14" s="1"/>
  <c r="Q239" i="14" s="1"/>
  <c r="I237" i="14"/>
  <c r="K237" i="14" s="1"/>
  <c r="M237" i="14" s="1"/>
  <c r="O237" i="14" s="1"/>
  <c r="Q237" i="14" s="1"/>
  <c r="I236" i="14"/>
  <c r="K236" i="14" s="1"/>
  <c r="M236" i="14" s="1"/>
  <c r="O236" i="14" s="1"/>
  <c r="Q236" i="14" s="1"/>
  <c r="G235" i="14"/>
  <c r="I235" i="14" s="1"/>
  <c r="K235" i="14" s="1"/>
  <c r="M235" i="14" s="1"/>
  <c r="O235" i="14" s="1"/>
  <c r="Q235" i="14" s="1"/>
  <c r="K233" i="14"/>
  <c r="M233" i="14" s="1"/>
  <c r="O233" i="14" s="1"/>
  <c r="Q233" i="14" s="1"/>
  <c r="I233" i="14"/>
  <c r="K232" i="14"/>
  <c r="M232" i="14" s="1"/>
  <c r="O232" i="14" s="1"/>
  <c r="Q232" i="14" s="1"/>
  <c r="I232" i="14"/>
  <c r="L231" i="14"/>
  <c r="L230" i="14" s="1"/>
  <c r="G231" i="14"/>
  <c r="I231" i="14" s="1"/>
  <c r="K231" i="14" s="1"/>
  <c r="M231" i="14" s="1"/>
  <c r="O231" i="14" s="1"/>
  <c r="Q231" i="14" s="1"/>
  <c r="G230" i="14"/>
  <c r="I230" i="14" s="1"/>
  <c r="K230" i="14" s="1"/>
  <c r="I229" i="14"/>
  <c r="K229" i="14" s="1"/>
  <c r="M229" i="14" s="1"/>
  <c r="O229" i="14" s="1"/>
  <c r="Q229" i="14" s="1"/>
  <c r="I228" i="14"/>
  <c r="K228" i="14" s="1"/>
  <c r="M228" i="14" s="1"/>
  <c r="O228" i="14" s="1"/>
  <c r="Q228" i="14" s="1"/>
  <c r="G227" i="14"/>
  <c r="I227" i="14" s="1"/>
  <c r="K227" i="14" s="1"/>
  <c r="M227" i="14" s="1"/>
  <c r="O227" i="14" s="1"/>
  <c r="Q227" i="14" s="1"/>
  <c r="I225" i="14"/>
  <c r="K225" i="14" s="1"/>
  <c r="M225" i="14" s="1"/>
  <c r="O225" i="14" s="1"/>
  <c r="Q225" i="14" s="1"/>
  <c r="I224" i="14"/>
  <c r="K224" i="14" s="1"/>
  <c r="M224" i="14" s="1"/>
  <c r="O224" i="14" s="1"/>
  <c r="Q224" i="14" s="1"/>
  <c r="I223" i="14"/>
  <c r="K223" i="14" s="1"/>
  <c r="M223" i="14" s="1"/>
  <c r="O223" i="14" s="1"/>
  <c r="Q223" i="14" s="1"/>
  <c r="G223" i="14"/>
  <c r="G222" i="14"/>
  <c r="I222" i="14" s="1"/>
  <c r="K222" i="14" s="1"/>
  <c r="M222" i="14" s="1"/>
  <c r="O222" i="14" s="1"/>
  <c r="Q222" i="14" s="1"/>
  <c r="I221" i="14"/>
  <c r="K221" i="14" s="1"/>
  <c r="M221" i="14" s="1"/>
  <c r="O221" i="14" s="1"/>
  <c r="Q221" i="14" s="1"/>
  <c r="I220" i="14"/>
  <c r="K220" i="14" s="1"/>
  <c r="M220" i="14" s="1"/>
  <c r="O220" i="14" s="1"/>
  <c r="Q220" i="14" s="1"/>
  <c r="G219" i="14"/>
  <c r="I219" i="14" s="1"/>
  <c r="K219" i="14" s="1"/>
  <c r="M219" i="14" s="1"/>
  <c r="O219" i="14" s="1"/>
  <c r="Q219" i="14" s="1"/>
  <c r="I217" i="14"/>
  <c r="K217" i="14" s="1"/>
  <c r="M217" i="14" s="1"/>
  <c r="O217" i="14" s="1"/>
  <c r="Q217" i="14" s="1"/>
  <c r="I216" i="14"/>
  <c r="K216" i="14" s="1"/>
  <c r="M216" i="14" s="1"/>
  <c r="O216" i="14" s="1"/>
  <c r="Q216" i="14" s="1"/>
  <c r="I215" i="14"/>
  <c r="K215" i="14" s="1"/>
  <c r="M215" i="14" s="1"/>
  <c r="O215" i="14" s="1"/>
  <c r="Q215" i="14" s="1"/>
  <c r="G215" i="14"/>
  <c r="G214" i="14"/>
  <c r="I214" i="14" s="1"/>
  <c r="K214" i="14" s="1"/>
  <c r="M214" i="14" s="1"/>
  <c r="O214" i="14" s="1"/>
  <c r="Q214" i="14" s="1"/>
  <c r="I213" i="14"/>
  <c r="K213" i="14" s="1"/>
  <c r="M213" i="14" s="1"/>
  <c r="O213" i="14" s="1"/>
  <c r="Q213" i="14" s="1"/>
  <c r="I212" i="14"/>
  <c r="K212" i="14" s="1"/>
  <c r="M212" i="14" s="1"/>
  <c r="O212" i="14" s="1"/>
  <c r="Q212" i="14" s="1"/>
  <c r="G211" i="14"/>
  <c r="I211" i="14" s="1"/>
  <c r="K211" i="14" s="1"/>
  <c r="M211" i="14" s="1"/>
  <c r="O211" i="14" s="1"/>
  <c r="Q211" i="14" s="1"/>
  <c r="I209" i="14"/>
  <c r="K209" i="14" s="1"/>
  <c r="M209" i="14" s="1"/>
  <c r="O209" i="14" s="1"/>
  <c r="Q209" i="14" s="1"/>
  <c r="I208" i="14"/>
  <c r="K208" i="14" s="1"/>
  <c r="M208" i="14" s="1"/>
  <c r="O208" i="14" s="1"/>
  <c r="Q208" i="14" s="1"/>
  <c r="N207" i="14"/>
  <c r="N206" i="14" s="1"/>
  <c r="J207" i="14"/>
  <c r="I207" i="14"/>
  <c r="K207" i="14" s="1"/>
  <c r="M207" i="14" s="1"/>
  <c r="O207" i="14" s="1"/>
  <c r="Q207" i="14" s="1"/>
  <c r="G207" i="14"/>
  <c r="J206" i="14"/>
  <c r="G206" i="14"/>
  <c r="I206" i="14" s="1"/>
  <c r="I205" i="14"/>
  <c r="K205" i="14" s="1"/>
  <c r="M205" i="14" s="1"/>
  <c r="O205" i="14" s="1"/>
  <c r="Q205" i="14" s="1"/>
  <c r="I204" i="14"/>
  <c r="K204" i="14" s="1"/>
  <c r="M204" i="14" s="1"/>
  <c r="O204" i="14" s="1"/>
  <c r="Q204" i="14" s="1"/>
  <c r="I203" i="14"/>
  <c r="K203" i="14" s="1"/>
  <c r="M203" i="14" s="1"/>
  <c r="O203" i="14" s="1"/>
  <c r="Q203" i="14" s="1"/>
  <c r="G203" i="14"/>
  <c r="G202" i="14"/>
  <c r="I202" i="14" s="1"/>
  <c r="K202" i="14" s="1"/>
  <c r="M202" i="14" s="1"/>
  <c r="O202" i="14" s="1"/>
  <c r="Q202" i="14" s="1"/>
  <c r="I201" i="14"/>
  <c r="K201" i="14" s="1"/>
  <c r="M201" i="14" s="1"/>
  <c r="O201" i="14" s="1"/>
  <c r="Q201" i="14" s="1"/>
  <c r="I200" i="14"/>
  <c r="K200" i="14" s="1"/>
  <c r="M200" i="14" s="1"/>
  <c r="O200" i="14" s="1"/>
  <c r="Q200" i="14" s="1"/>
  <c r="G199" i="14"/>
  <c r="I199" i="14" s="1"/>
  <c r="K199" i="14" s="1"/>
  <c r="M199" i="14" s="1"/>
  <c r="O199" i="14" s="1"/>
  <c r="Q199" i="14" s="1"/>
  <c r="K197" i="14"/>
  <c r="M197" i="14" s="1"/>
  <c r="O197" i="14" s="1"/>
  <c r="Q197" i="14" s="1"/>
  <c r="I197" i="14"/>
  <c r="K196" i="14"/>
  <c r="M196" i="14" s="1"/>
  <c r="O196" i="14" s="1"/>
  <c r="Q196" i="14" s="1"/>
  <c r="I196" i="14"/>
  <c r="G195" i="14"/>
  <c r="I195" i="14" s="1"/>
  <c r="K195" i="14" s="1"/>
  <c r="M195" i="14" s="1"/>
  <c r="O195" i="14" s="1"/>
  <c r="Q195" i="14" s="1"/>
  <c r="I193" i="14"/>
  <c r="K193" i="14" s="1"/>
  <c r="M193" i="14" s="1"/>
  <c r="O193" i="14" s="1"/>
  <c r="Q193" i="14" s="1"/>
  <c r="I192" i="14"/>
  <c r="K192" i="14" s="1"/>
  <c r="M192" i="14" s="1"/>
  <c r="O192" i="14" s="1"/>
  <c r="Q192" i="14" s="1"/>
  <c r="L191" i="14"/>
  <c r="I191" i="14"/>
  <c r="K191" i="14" s="1"/>
  <c r="M191" i="14" s="1"/>
  <c r="O191" i="14" s="1"/>
  <c r="Q191" i="14" s="1"/>
  <c r="G191" i="14"/>
  <c r="L190" i="14"/>
  <c r="G190" i="14"/>
  <c r="I190" i="14" s="1"/>
  <c r="K190" i="14" s="1"/>
  <c r="M190" i="14" s="1"/>
  <c r="O190" i="14" s="1"/>
  <c r="Q190" i="14" s="1"/>
  <c r="I189" i="14"/>
  <c r="K189" i="14" s="1"/>
  <c r="M189" i="14" s="1"/>
  <c r="O189" i="14" s="1"/>
  <c r="Q189" i="14" s="1"/>
  <c r="I188" i="14"/>
  <c r="K188" i="14" s="1"/>
  <c r="M188" i="14" s="1"/>
  <c r="O188" i="14" s="1"/>
  <c r="Q188" i="14" s="1"/>
  <c r="L187" i="14"/>
  <c r="I187" i="14"/>
  <c r="K187" i="14" s="1"/>
  <c r="M187" i="14" s="1"/>
  <c r="O187" i="14" s="1"/>
  <c r="Q187" i="14" s="1"/>
  <c r="G187" i="14"/>
  <c r="L186" i="14"/>
  <c r="G186" i="14"/>
  <c r="I186" i="14" s="1"/>
  <c r="K186" i="14" s="1"/>
  <c r="M186" i="14" s="1"/>
  <c r="O186" i="14" s="1"/>
  <c r="Q186" i="14" s="1"/>
  <c r="I185" i="14"/>
  <c r="K185" i="14" s="1"/>
  <c r="M185" i="14" s="1"/>
  <c r="O185" i="14" s="1"/>
  <c r="Q185" i="14" s="1"/>
  <c r="I184" i="14"/>
  <c r="K184" i="14" s="1"/>
  <c r="M184" i="14" s="1"/>
  <c r="O184" i="14" s="1"/>
  <c r="Q184" i="14" s="1"/>
  <c r="G183" i="14"/>
  <c r="I183" i="14" s="1"/>
  <c r="K183" i="14" s="1"/>
  <c r="M183" i="14" s="1"/>
  <c r="O183" i="14" s="1"/>
  <c r="Q183" i="14" s="1"/>
  <c r="K181" i="14"/>
  <c r="M181" i="14" s="1"/>
  <c r="O181" i="14" s="1"/>
  <c r="Q181" i="14" s="1"/>
  <c r="I181" i="14"/>
  <c r="I180" i="14"/>
  <c r="K180" i="14" s="1"/>
  <c r="M180" i="14" s="1"/>
  <c r="O180" i="14" s="1"/>
  <c r="Q180" i="14" s="1"/>
  <c r="G179" i="14"/>
  <c r="I179" i="14" s="1"/>
  <c r="K179" i="14" s="1"/>
  <c r="M179" i="14" s="1"/>
  <c r="O179" i="14" s="1"/>
  <c r="Q179" i="14" s="1"/>
  <c r="G178" i="14"/>
  <c r="I178" i="14" s="1"/>
  <c r="K178" i="14" s="1"/>
  <c r="M178" i="14" s="1"/>
  <c r="O178" i="14" s="1"/>
  <c r="Q178" i="14" s="1"/>
  <c r="I177" i="14"/>
  <c r="K177" i="14" s="1"/>
  <c r="M177" i="14" s="1"/>
  <c r="O177" i="14" s="1"/>
  <c r="Q177" i="14" s="1"/>
  <c r="I176" i="14"/>
  <c r="K176" i="14" s="1"/>
  <c r="M176" i="14" s="1"/>
  <c r="O176" i="14" s="1"/>
  <c r="Q176" i="14" s="1"/>
  <c r="G175" i="14"/>
  <c r="I175" i="14" s="1"/>
  <c r="K175" i="14" s="1"/>
  <c r="M175" i="14" s="1"/>
  <c r="O175" i="14" s="1"/>
  <c r="Q175" i="14" s="1"/>
  <c r="G174" i="14"/>
  <c r="I174" i="14" s="1"/>
  <c r="K174" i="14" s="1"/>
  <c r="M174" i="14" s="1"/>
  <c r="O174" i="14" s="1"/>
  <c r="Q174" i="14" s="1"/>
  <c r="I173" i="14"/>
  <c r="K173" i="14" s="1"/>
  <c r="M173" i="14" s="1"/>
  <c r="O173" i="14" s="1"/>
  <c r="Q173" i="14" s="1"/>
  <c r="I172" i="14"/>
  <c r="K172" i="14" s="1"/>
  <c r="M172" i="14" s="1"/>
  <c r="O172" i="14" s="1"/>
  <c r="Q172" i="14" s="1"/>
  <c r="N171" i="14"/>
  <c r="G171" i="14"/>
  <c r="I171" i="14" s="1"/>
  <c r="K171" i="14" s="1"/>
  <c r="M171" i="14" s="1"/>
  <c r="O171" i="14" s="1"/>
  <c r="Q171" i="14" s="1"/>
  <c r="N170" i="14"/>
  <c r="G170" i="14"/>
  <c r="I170" i="14" s="1"/>
  <c r="K170" i="14" s="1"/>
  <c r="M170" i="14" s="1"/>
  <c r="O170" i="14" s="1"/>
  <c r="Q170" i="14" s="1"/>
  <c r="I169" i="14"/>
  <c r="K169" i="14" s="1"/>
  <c r="M169" i="14" s="1"/>
  <c r="O169" i="14" s="1"/>
  <c r="Q169" i="14" s="1"/>
  <c r="I168" i="14"/>
  <c r="K168" i="14" s="1"/>
  <c r="M168" i="14" s="1"/>
  <c r="O168" i="14" s="1"/>
  <c r="Q168" i="14" s="1"/>
  <c r="G167" i="14"/>
  <c r="I167" i="14" s="1"/>
  <c r="K167" i="14" s="1"/>
  <c r="M167" i="14" s="1"/>
  <c r="O167" i="14" s="1"/>
  <c r="Q167" i="14" s="1"/>
  <c r="I165" i="14"/>
  <c r="K165" i="14" s="1"/>
  <c r="M165" i="14" s="1"/>
  <c r="O165" i="14" s="1"/>
  <c r="Q165" i="14" s="1"/>
  <c r="I164" i="14"/>
  <c r="K164" i="14" s="1"/>
  <c r="M164" i="14" s="1"/>
  <c r="O164" i="14" s="1"/>
  <c r="Q164" i="14" s="1"/>
  <c r="G163" i="14"/>
  <c r="I163" i="14" s="1"/>
  <c r="K163" i="14" s="1"/>
  <c r="M163" i="14" s="1"/>
  <c r="O163" i="14" s="1"/>
  <c r="Q163" i="14" s="1"/>
  <c r="I161" i="14"/>
  <c r="K161" i="14" s="1"/>
  <c r="M161" i="14" s="1"/>
  <c r="O161" i="14" s="1"/>
  <c r="Q161" i="14" s="1"/>
  <c r="I160" i="14"/>
  <c r="K160" i="14" s="1"/>
  <c r="M160" i="14" s="1"/>
  <c r="O160" i="14" s="1"/>
  <c r="Q160" i="14" s="1"/>
  <c r="G159" i="14"/>
  <c r="I159" i="14" s="1"/>
  <c r="K159" i="14" s="1"/>
  <c r="M159" i="14" s="1"/>
  <c r="O159" i="14" s="1"/>
  <c r="Q159" i="14" s="1"/>
  <c r="I157" i="14"/>
  <c r="K157" i="14" s="1"/>
  <c r="M157" i="14" s="1"/>
  <c r="O157" i="14" s="1"/>
  <c r="Q157" i="14" s="1"/>
  <c r="I156" i="14"/>
  <c r="K156" i="14" s="1"/>
  <c r="M156" i="14" s="1"/>
  <c r="O156" i="14" s="1"/>
  <c r="Q156" i="14" s="1"/>
  <c r="H155" i="14"/>
  <c r="G155" i="14"/>
  <c r="H154" i="14"/>
  <c r="G154" i="14"/>
  <c r="I153" i="14"/>
  <c r="K153" i="14" s="1"/>
  <c r="M153" i="14" s="1"/>
  <c r="O153" i="14" s="1"/>
  <c r="Q153" i="14" s="1"/>
  <c r="I152" i="14"/>
  <c r="K152" i="14" s="1"/>
  <c r="M152" i="14" s="1"/>
  <c r="O152" i="14" s="1"/>
  <c r="Q152" i="14" s="1"/>
  <c r="I151" i="14"/>
  <c r="K151" i="14" s="1"/>
  <c r="M151" i="14" s="1"/>
  <c r="O151" i="14" s="1"/>
  <c r="Q151" i="14" s="1"/>
  <c r="G151" i="14"/>
  <c r="G150" i="14"/>
  <c r="I150" i="14" s="1"/>
  <c r="K150" i="14" s="1"/>
  <c r="M150" i="14" s="1"/>
  <c r="O150" i="14" s="1"/>
  <c r="Q150" i="14" s="1"/>
  <c r="I149" i="14"/>
  <c r="K149" i="14" s="1"/>
  <c r="M149" i="14" s="1"/>
  <c r="O149" i="14" s="1"/>
  <c r="Q149" i="14" s="1"/>
  <c r="I148" i="14"/>
  <c r="K148" i="14" s="1"/>
  <c r="M148" i="14" s="1"/>
  <c r="O148" i="14" s="1"/>
  <c r="Q148" i="14" s="1"/>
  <c r="G147" i="14"/>
  <c r="I147" i="14" s="1"/>
  <c r="K147" i="14" s="1"/>
  <c r="M147" i="14" s="1"/>
  <c r="O147" i="14" s="1"/>
  <c r="Q147" i="14" s="1"/>
  <c r="I145" i="14"/>
  <c r="K145" i="14" s="1"/>
  <c r="M145" i="14" s="1"/>
  <c r="O145" i="14" s="1"/>
  <c r="Q145" i="14" s="1"/>
  <c r="I144" i="14"/>
  <c r="K144" i="14" s="1"/>
  <c r="M144" i="14" s="1"/>
  <c r="O144" i="14" s="1"/>
  <c r="Q144" i="14" s="1"/>
  <c r="L143" i="14"/>
  <c r="G143" i="14"/>
  <c r="I143" i="14" s="1"/>
  <c r="K143" i="14" s="1"/>
  <c r="L142" i="14"/>
  <c r="G142" i="14"/>
  <c r="I142" i="14" s="1"/>
  <c r="K142" i="14" s="1"/>
  <c r="I141" i="14"/>
  <c r="K141" i="14" s="1"/>
  <c r="M141" i="14" s="1"/>
  <c r="O141" i="14" s="1"/>
  <c r="Q141" i="14" s="1"/>
  <c r="I140" i="14"/>
  <c r="K140" i="14" s="1"/>
  <c r="M140" i="14" s="1"/>
  <c r="O140" i="14" s="1"/>
  <c r="Q140" i="14" s="1"/>
  <c r="I139" i="14"/>
  <c r="K139" i="14" s="1"/>
  <c r="M139" i="14" s="1"/>
  <c r="O139" i="14" s="1"/>
  <c r="Q139" i="14" s="1"/>
  <c r="G139" i="14"/>
  <c r="G138" i="14"/>
  <c r="I138" i="14" s="1"/>
  <c r="K138" i="14" s="1"/>
  <c r="M138" i="14" s="1"/>
  <c r="O138" i="14" s="1"/>
  <c r="Q138" i="14" s="1"/>
  <c r="I137" i="14"/>
  <c r="K137" i="14" s="1"/>
  <c r="M137" i="14" s="1"/>
  <c r="O137" i="14" s="1"/>
  <c r="Q137" i="14" s="1"/>
  <c r="I136" i="14"/>
  <c r="K136" i="14" s="1"/>
  <c r="M136" i="14" s="1"/>
  <c r="O136" i="14" s="1"/>
  <c r="Q136" i="14" s="1"/>
  <c r="L135" i="14"/>
  <c r="G135" i="14"/>
  <c r="I135" i="14" s="1"/>
  <c r="K135" i="14" s="1"/>
  <c r="M135" i="14" s="1"/>
  <c r="O135" i="14" s="1"/>
  <c r="Q135" i="14" s="1"/>
  <c r="L134" i="14"/>
  <c r="G134" i="14"/>
  <c r="I134" i="14" s="1"/>
  <c r="K134" i="14" s="1"/>
  <c r="M134" i="14" s="1"/>
  <c r="O134" i="14" s="1"/>
  <c r="Q134" i="14" s="1"/>
  <c r="I133" i="14"/>
  <c r="K133" i="14" s="1"/>
  <c r="M133" i="14" s="1"/>
  <c r="O133" i="14" s="1"/>
  <c r="Q133" i="14" s="1"/>
  <c r="I132" i="14"/>
  <c r="K132" i="14" s="1"/>
  <c r="M132" i="14" s="1"/>
  <c r="O132" i="14" s="1"/>
  <c r="Q132" i="14" s="1"/>
  <c r="N131" i="14"/>
  <c r="G131" i="14"/>
  <c r="I131" i="14" s="1"/>
  <c r="K131" i="14" s="1"/>
  <c r="M131" i="14" s="1"/>
  <c r="O131" i="14" s="1"/>
  <c r="Q131" i="14" s="1"/>
  <c r="N130" i="14"/>
  <c r="G130" i="14"/>
  <c r="I130" i="14" s="1"/>
  <c r="K130" i="14" s="1"/>
  <c r="M130" i="14" s="1"/>
  <c r="O130" i="14" s="1"/>
  <c r="Q130" i="14" s="1"/>
  <c r="I129" i="14"/>
  <c r="K129" i="14" s="1"/>
  <c r="M129" i="14" s="1"/>
  <c r="O129" i="14" s="1"/>
  <c r="Q129" i="14" s="1"/>
  <c r="I128" i="14"/>
  <c r="K128" i="14" s="1"/>
  <c r="M128" i="14" s="1"/>
  <c r="O128" i="14" s="1"/>
  <c r="Q128" i="14" s="1"/>
  <c r="G127" i="14"/>
  <c r="I127" i="14" s="1"/>
  <c r="K127" i="14" s="1"/>
  <c r="M127" i="14" s="1"/>
  <c r="O127" i="14" s="1"/>
  <c r="Q127" i="14" s="1"/>
  <c r="I125" i="14"/>
  <c r="K125" i="14" s="1"/>
  <c r="M125" i="14" s="1"/>
  <c r="O125" i="14" s="1"/>
  <c r="Q125" i="14" s="1"/>
  <c r="I124" i="14"/>
  <c r="K124" i="14" s="1"/>
  <c r="M124" i="14" s="1"/>
  <c r="O124" i="14" s="1"/>
  <c r="Q124" i="14" s="1"/>
  <c r="J123" i="14"/>
  <c r="J122" i="14" s="1"/>
  <c r="H123" i="14"/>
  <c r="H122" i="14" s="1"/>
  <c r="G123" i="14"/>
  <c r="I123" i="14" s="1"/>
  <c r="K123" i="14" s="1"/>
  <c r="M123" i="14" s="1"/>
  <c r="O123" i="14" s="1"/>
  <c r="Q123" i="14" s="1"/>
  <c r="I121" i="14"/>
  <c r="K121" i="14" s="1"/>
  <c r="M121" i="14" s="1"/>
  <c r="O121" i="14" s="1"/>
  <c r="Q121" i="14" s="1"/>
  <c r="I120" i="14"/>
  <c r="K120" i="14" s="1"/>
  <c r="M120" i="14" s="1"/>
  <c r="O120" i="14" s="1"/>
  <c r="Q120" i="14" s="1"/>
  <c r="I119" i="14"/>
  <c r="K119" i="14" s="1"/>
  <c r="M119" i="14" s="1"/>
  <c r="O119" i="14" s="1"/>
  <c r="Q119" i="14" s="1"/>
  <c r="G119" i="14"/>
  <c r="G118" i="14"/>
  <c r="I118" i="14" s="1"/>
  <c r="K118" i="14" s="1"/>
  <c r="M118" i="14" s="1"/>
  <c r="O118" i="14" s="1"/>
  <c r="Q118" i="14" s="1"/>
  <c r="I117" i="14"/>
  <c r="K117" i="14" s="1"/>
  <c r="M117" i="14" s="1"/>
  <c r="O117" i="14" s="1"/>
  <c r="Q117" i="14" s="1"/>
  <c r="I116" i="14"/>
  <c r="K116" i="14" s="1"/>
  <c r="M116" i="14" s="1"/>
  <c r="O116" i="14" s="1"/>
  <c r="Q116" i="14" s="1"/>
  <c r="G115" i="14"/>
  <c r="I115" i="14" s="1"/>
  <c r="K115" i="14" s="1"/>
  <c r="M115" i="14" s="1"/>
  <c r="O115" i="14" s="1"/>
  <c r="Q115" i="14" s="1"/>
  <c r="I113" i="14"/>
  <c r="K113" i="14" s="1"/>
  <c r="M113" i="14" s="1"/>
  <c r="O113" i="14" s="1"/>
  <c r="Q113" i="14" s="1"/>
  <c r="I112" i="14"/>
  <c r="K112" i="14" s="1"/>
  <c r="M112" i="14" s="1"/>
  <c r="O112" i="14" s="1"/>
  <c r="Q112" i="14" s="1"/>
  <c r="I111" i="14"/>
  <c r="K111" i="14" s="1"/>
  <c r="M111" i="14" s="1"/>
  <c r="O111" i="14" s="1"/>
  <c r="Q111" i="14" s="1"/>
  <c r="G111" i="14"/>
  <c r="G110" i="14"/>
  <c r="I110" i="14" s="1"/>
  <c r="K110" i="14" s="1"/>
  <c r="M110" i="14" s="1"/>
  <c r="O110" i="14" s="1"/>
  <c r="Q110" i="14" s="1"/>
  <c r="I109" i="14"/>
  <c r="K109" i="14" s="1"/>
  <c r="M109" i="14" s="1"/>
  <c r="O109" i="14" s="1"/>
  <c r="Q109" i="14" s="1"/>
  <c r="I108" i="14"/>
  <c r="K108" i="14" s="1"/>
  <c r="M108" i="14" s="1"/>
  <c r="O108" i="14" s="1"/>
  <c r="Q108" i="14" s="1"/>
  <c r="L107" i="14"/>
  <c r="G107" i="14"/>
  <c r="I107" i="14" s="1"/>
  <c r="K107" i="14" s="1"/>
  <c r="M107" i="14" s="1"/>
  <c r="O107" i="14" s="1"/>
  <c r="Q107" i="14" s="1"/>
  <c r="L106" i="14"/>
  <c r="G106" i="14"/>
  <c r="I106" i="14" s="1"/>
  <c r="K106" i="14" s="1"/>
  <c r="M106" i="14" s="1"/>
  <c r="O106" i="14" s="1"/>
  <c r="Q106" i="14" s="1"/>
  <c r="I105" i="14"/>
  <c r="K105" i="14" s="1"/>
  <c r="M105" i="14" s="1"/>
  <c r="O105" i="14" s="1"/>
  <c r="Q105" i="14" s="1"/>
  <c r="I104" i="14"/>
  <c r="K104" i="14" s="1"/>
  <c r="M104" i="14" s="1"/>
  <c r="O104" i="14" s="1"/>
  <c r="Q104" i="14" s="1"/>
  <c r="G103" i="14"/>
  <c r="I103" i="14" s="1"/>
  <c r="K103" i="14" s="1"/>
  <c r="M103" i="14" s="1"/>
  <c r="O103" i="14" s="1"/>
  <c r="Q103" i="14" s="1"/>
  <c r="I101" i="14"/>
  <c r="K101" i="14" s="1"/>
  <c r="M101" i="14" s="1"/>
  <c r="O101" i="14" s="1"/>
  <c r="Q101" i="14" s="1"/>
  <c r="I100" i="14"/>
  <c r="K100" i="14" s="1"/>
  <c r="M100" i="14" s="1"/>
  <c r="O100" i="14" s="1"/>
  <c r="Q100" i="14" s="1"/>
  <c r="I99" i="14"/>
  <c r="K99" i="14" s="1"/>
  <c r="M99" i="14" s="1"/>
  <c r="O99" i="14" s="1"/>
  <c r="Q99" i="14" s="1"/>
  <c r="G99" i="14"/>
  <c r="G98" i="14"/>
  <c r="I98" i="14" s="1"/>
  <c r="K98" i="14" s="1"/>
  <c r="M98" i="14" s="1"/>
  <c r="O98" i="14" s="1"/>
  <c r="Q98" i="14" s="1"/>
  <c r="I97" i="14"/>
  <c r="K97" i="14" s="1"/>
  <c r="M97" i="14" s="1"/>
  <c r="O97" i="14" s="1"/>
  <c r="Q97" i="14" s="1"/>
  <c r="I96" i="14"/>
  <c r="K96" i="14" s="1"/>
  <c r="M96" i="14" s="1"/>
  <c r="O96" i="14" s="1"/>
  <c r="Q96" i="14" s="1"/>
  <c r="L95" i="14"/>
  <c r="G95" i="14"/>
  <c r="I95" i="14" s="1"/>
  <c r="K95" i="14" s="1"/>
  <c r="M95" i="14" s="1"/>
  <c r="O95" i="14" s="1"/>
  <c r="Q95" i="14" s="1"/>
  <c r="L94" i="14"/>
  <c r="I93" i="14"/>
  <c r="K93" i="14" s="1"/>
  <c r="M93" i="14" s="1"/>
  <c r="O93" i="14" s="1"/>
  <c r="Q93" i="14" s="1"/>
  <c r="I92" i="14"/>
  <c r="K92" i="14" s="1"/>
  <c r="M92" i="14" s="1"/>
  <c r="O92" i="14" s="1"/>
  <c r="Q92" i="14" s="1"/>
  <c r="N91" i="14"/>
  <c r="N90" i="14" s="1"/>
  <c r="L91" i="14"/>
  <c r="L90" i="14" s="1"/>
  <c r="G91" i="14"/>
  <c r="I91" i="14" s="1"/>
  <c r="K91" i="14" s="1"/>
  <c r="M91" i="14" s="1"/>
  <c r="O91" i="14" s="1"/>
  <c r="Q91" i="14" s="1"/>
  <c r="I89" i="14"/>
  <c r="K89" i="14" s="1"/>
  <c r="M89" i="14" s="1"/>
  <c r="O89" i="14" s="1"/>
  <c r="Q89" i="14" s="1"/>
  <c r="I88" i="14"/>
  <c r="K88" i="14" s="1"/>
  <c r="M88" i="14" s="1"/>
  <c r="O88" i="14" s="1"/>
  <c r="Q88" i="14" s="1"/>
  <c r="I87" i="14"/>
  <c r="K87" i="14" s="1"/>
  <c r="M87" i="14" s="1"/>
  <c r="O87" i="14" s="1"/>
  <c r="Q87" i="14" s="1"/>
  <c r="G87" i="14"/>
  <c r="G86" i="14"/>
  <c r="I86" i="14" s="1"/>
  <c r="K86" i="14" s="1"/>
  <c r="M86" i="14" s="1"/>
  <c r="O86" i="14" s="1"/>
  <c r="Q86" i="14" s="1"/>
  <c r="I85" i="14"/>
  <c r="K85" i="14" s="1"/>
  <c r="M85" i="14" s="1"/>
  <c r="O85" i="14" s="1"/>
  <c r="Q85" i="14" s="1"/>
  <c r="I84" i="14"/>
  <c r="K84" i="14" s="1"/>
  <c r="M84" i="14" s="1"/>
  <c r="O84" i="14" s="1"/>
  <c r="Q84" i="14" s="1"/>
  <c r="G83" i="14"/>
  <c r="I83" i="14" s="1"/>
  <c r="K83" i="14" s="1"/>
  <c r="M83" i="14" s="1"/>
  <c r="O83" i="14" s="1"/>
  <c r="Q83" i="14" s="1"/>
  <c r="I81" i="14"/>
  <c r="K81" i="14" s="1"/>
  <c r="M81" i="14" s="1"/>
  <c r="O81" i="14" s="1"/>
  <c r="Q81" i="14" s="1"/>
  <c r="I80" i="14"/>
  <c r="K80" i="14" s="1"/>
  <c r="M80" i="14" s="1"/>
  <c r="O80" i="14" s="1"/>
  <c r="Q80" i="14" s="1"/>
  <c r="I79" i="14"/>
  <c r="K79" i="14" s="1"/>
  <c r="M79" i="14" s="1"/>
  <c r="O79" i="14" s="1"/>
  <c r="Q79" i="14" s="1"/>
  <c r="G79" i="14"/>
  <c r="G78" i="14"/>
  <c r="I78" i="14" s="1"/>
  <c r="K78" i="14" s="1"/>
  <c r="M78" i="14" s="1"/>
  <c r="O78" i="14" s="1"/>
  <c r="Q78" i="14" s="1"/>
  <c r="I77" i="14"/>
  <c r="K77" i="14" s="1"/>
  <c r="M77" i="14" s="1"/>
  <c r="O77" i="14" s="1"/>
  <c r="Q77" i="14" s="1"/>
  <c r="I76" i="14"/>
  <c r="K76" i="14" s="1"/>
  <c r="M76" i="14" s="1"/>
  <c r="O76" i="14" s="1"/>
  <c r="Q76" i="14" s="1"/>
  <c r="G75" i="14"/>
  <c r="I75" i="14" s="1"/>
  <c r="K75" i="14" s="1"/>
  <c r="M75" i="14" s="1"/>
  <c r="O75" i="14" s="1"/>
  <c r="Q75" i="14" s="1"/>
  <c r="I73" i="14"/>
  <c r="K73" i="14" s="1"/>
  <c r="M73" i="14" s="1"/>
  <c r="O73" i="14" s="1"/>
  <c r="Q73" i="14" s="1"/>
  <c r="I72" i="14"/>
  <c r="K72" i="14" s="1"/>
  <c r="M72" i="14" s="1"/>
  <c r="O72" i="14" s="1"/>
  <c r="Q72" i="14" s="1"/>
  <c r="H71" i="14"/>
  <c r="G71" i="14"/>
  <c r="I71" i="14" s="1"/>
  <c r="K71" i="14" s="1"/>
  <c r="M71" i="14" s="1"/>
  <c r="O71" i="14" s="1"/>
  <c r="Q71" i="14" s="1"/>
  <c r="H70" i="14"/>
  <c r="I69" i="14"/>
  <c r="K69" i="14" s="1"/>
  <c r="M69" i="14" s="1"/>
  <c r="O69" i="14" s="1"/>
  <c r="Q69" i="14" s="1"/>
  <c r="I68" i="14"/>
  <c r="K68" i="14" s="1"/>
  <c r="M68" i="14" s="1"/>
  <c r="O68" i="14" s="1"/>
  <c r="Q68" i="14" s="1"/>
  <c r="G67" i="14"/>
  <c r="I67" i="14" s="1"/>
  <c r="K67" i="14" s="1"/>
  <c r="M67" i="14" s="1"/>
  <c r="O67" i="14" s="1"/>
  <c r="Q67" i="14" s="1"/>
  <c r="K65" i="14"/>
  <c r="M65" i="14" s="1"/>
  <c r="O65" i="14" s="1"/>
  <c r="Q65" i="14" s="1"/>
  <c r="I65" i="14"/>
  <c r="K64" i="14"/>
  <c r="M64" i="14" s="1"/>
  <c r="O64" i="14" s="1"/>
  <c r="Q64" i="14" s="1"/>
  <c r="I64" i="14"/>
  <c r="N63" i="14"/>
  <c r="N62" i="14" s="1"/>
  <c r="L63" i="14"/>
  <c r="G63" i="14"/>
  <c r="I63" i="14" s="1"/>
  <c r="K63" i="14" s="1"/>
  <c r="M63" i="14" s="1"/>
  <c r="O63" i="14" s="1"/>
  <c r="Q63" i="14" s="1"/>
  <c r="L62" i="14"/>
  <c r="I61" i="14"/>
  <c r="K61" i="14" s="1"/>
  <c r="M61" i="14" s="1"/>
  <c r="O61" i="14" s="1"/>
  <c r="Q61" i="14" s="1"/>
  <c r="I60" i="14"/>
  <c r="K60" i="14" s="1"/>
  <c r="M60" i="14" s="1"/>
  <c r="O60" i="14" s="1"/>
  <c r="Q60" i="14" s="1"/>
  <c r="G59" i="14"/>
  <c r="I59" i="14" s="1"/>
  <c r="K59" i="14" s="1"/>
  <c r="M59" i="14" s="1"/>
  <c r="O59" i="14" s="1"/>
  <c r="Q59" i="14" s="1"/>
  <c r="K57" i="14"/>
  <c r="M57" i="14" s="1"/>
  <c r="O57" i="14" s="1"/>
  <c r="Q57" i="14" s="1"/>
  <c r="I57" i="14"/>
  <c r="K56" i="14"/>
  <c r="M56" i="14" s="1"/>
  <c r="O56" i="14" s="1"/>
  <c r="Q56" i="14" s="1"/>
  <c r="I56" i="14"/>
  <c r="N55" i="14"/>
  <c r="N54" i="14" s="1"/>
  <c r="L55" i="14"/>
  <c r="G55" i="14"/>
  <c r="I55" i="14" s="1"/>
  <c r="K55" i="14" s="1"/>
  <c r="M55" i="14" s="1"/>
  <c r="O55" i="14" s="1"/>
  <c r="Q55" i="14" s="1"/>
  <c r="L54" i="14"/>
  <c r="L9" i="14" s="1"/>
  <c r="G54" i="14"/>
  <c r="I54" i="14" s="1"/>
  <c r="K54" i="14" s="1"/>
  <c r="M54" i="14" s="1"/>
  <c r="O54" i="14" s="1"/>
  <c r="Q54" i="14" s="1"/>
  <c r="I53" i="14"/>
  <c r="K53" i="14" s="1"/>
  <c r="M53" i="14" s="1"/>
  <c r="O53" i="14" s="1"/>
  <c r="Q53" i="14" s="1"/>
  <c r="I52" i="14"/>
  <c r="K52" i="14" s="1"/>
  <c r="M52" i="14" s="1"/>
  <c r="O52" i="14" s="1"/>
  <c r="Q52" i="14" s="1"/>
  <c r="G51" i="14"/>
  <c r="I51" i="14" s="1"/>
  <c r="K51" i="14" s="1"/>
  <c r="M51" i="14" s="1"/>
  <c r="O51" i="14" s="1"/>
  <c r="Q51" i="14" s="1"/>
  <c r="I49" i="14"/>
  <c r="K49" i="14" s="1"/>
  <c r="M49" i="14" s="1"/>
  <c r="O49" i="14" s="1"/>
  <c r="Q49" i="14" s="1"/>
  <c r="I48" i="14"/>
  <c r="K48" i="14" s="1"/>
  <c r="M48" i="14" s="1"/>
  <c r="O48" i="14" s="1"/>
  <c r="Q48" i="14" s="1"/>
  <c r="N47" i="14"/>
  <c r="N46" i="14" s="1"/>
  <c r="J47" i="14"/>
  <c r="G47" i="14"/>
  <c r="I47" i="14" s="1"/>
  <c r="K47" i="14" s="1"/>
  <c r="M47" i="14" s="1"/>
  <c r="O47" i="14" s="1"/>
  <c r="Q47" i="14" s="1"/>
  <c r="J46" i="14"/>
  <c r="I45" i="14"/>
  <c r="K45" i="14" s="1"/>
  <c r="M45" i="14" s="1"/>
  <c r="O45" i="14" s="1"/>
  <c r="Q45" i="14" s="1"/>
  <c r="I44" i="14"/>
  <c r="K44" i="14" s="1"/>
  <c r="M44" i="14" s="1"/>
  <c r="O44" i="14" s="1"/>
  <c r="Q44" i="14" s="1"/>
  <c r="J43" i="14"/>
  <c r="G43" i="14"/>
  <c r="I43" i="14" s="1"/>
  <c r="J42" i="14"/>
  <c r="G42" i="14"/>
  <c r="I42" i="14" s="1"/>
  <c r="I41" i="14"/>
  <c r="K41" i="14" s="1"/>
  <c r="M41" i="14" s="1"/>
  <c r="O41" i="14" s="1"/>
  <c r="Q41" i="14" s="1"/>
  <c r="I40" i="14"/>
  <c r="K40" i="14" s="1"/>
  <c r="M40" i="14" s="1"/>
  <c r="O40" i="14" s="1"/>
  <c r="Q40" i="14" s="1"/>
  <c r="G39" i="14"/>
  <c r="I39" i="14" s="1"/>
  <c r="K39" i="14" s="1"/>
  <c r="M39" i="14" s="1"/>
  <c r="O39" i="14" s="1"/>
  <c r="Q39" i="14" s="1"/>
  <c r="I37" i="14"/>
  <c r="K37" i="14" s="1"/>
  <c r="M37" i="14" s="1"/>
  <c r="O37" i="14" s="1"/>
  <c r="Q37" i="14" s="1"/>
  <c r="I36" i="14"/>
  <c r="K36" i="14" s="1"/>
  <c r="M36" i="14" s="1"/>
  <c r="O36" i="14" s="1"/>
  <c r="Q36" i="14" s="1"/>
  <c r="G35" i="14"/>
  <c r="I35" i="14" s="1"/>
  <c r="K35" i="14" s="1"/>
  <c r="M35" i="14" s="1"/>
  <c r="O35" i="14" s="1"/>
  <c r="Q35" i="14" s="1"/>
  <c r="I33" i="14"/>
  <c r="K33" i="14" s="1"/>
  <c r="M33" i="14" s="1"/>
  <c r="O33" i="14" s="1"/>
  <c r="Q33" i="14" s="1"/>
  <c r="I32" i="14"/>
  <c r="K32" i="14" s="1"/>
  <c r="M32" i="14" s="1"/>
  <c r="O32" i="14" s="1"/>
  <c r="Q32" i="14" s="1"/>
  <c r="H31" i="14"/>
  <c r="G31" i="14"/>
  <c r="H30" i="14"/>
  <c r="H9" i="14" s="1"/>
  <c r="G30" i="14"/>
  <c r="I29" i="14"/>
  <c r="K29" i="14" s="1"/>
  <c r="M29" i="14" s="1"/>
  <c r="O29" i="14" s="1"/>
  <c r="Q29" i="14" s="1"/>
  <c r="I28" i="14"/>
  <c r="K28" i="14" s="1"/>
  <c r="M28" i="14" s="1"/>
  <c r="O28" i="14" s="1"/>
  <c r="Q28" i="14" s="1"/>
  <c r="I27" i="14"/>
  <c r="K27" i="14" s="1"/>
  <c r="M27" i="14" s="1"/>
  <c r="O27" i="14" s="1"/>
  <c r="Q27" i="14" s="1"/>
  <c r="G27" i="14"/>
  <c r="G26" i="14"/>
  <c r="I26" i="14" s="1"/>
  <c r="K26" i="14" s="1"/>
  <c r="M26" i="14" s="1"/>
  <c r="O26" i="14" s="1"/>
  <c r="Q26" i="14" s="1"/>
  <c r="I25" i="14"/>
  <c r="K25" i="14" s="1"/>
  <c r="M25" i="14" s="1"/>
  <c r="O25" i="14" s="1"/>
  <c r="Q25" i="14" s="1"/>
  <c r="I24" i="14"/>
  <c r="K24" i="14" s="1"/>
  <c r="M24" i="14" s="1"/>
  <c r="O24" i="14" s="1"/>
  <c r="Q24" i="14" s="1"/>
  <c r="L23" i="14"/>
  <c r="G23" i="14"/>
  <c r="I23" i="14" s="1"/>
  <c r="K23" i="14" s="1"/>
  <c r="M23" i="14" s="1"/>
  <c r="O23" i="14" s="1"/>
  <c r="Q23" i="14" s="1"/>
  <c r="L22" i="14"/>
  <c r="G22" i="14"/>
  <c r="I22" i="14" s="1"/>
  <c r="K22" i="14" s="1"/>
  <c r="M22" i="14" s="1"/>
  <c r="O22" i="14" s="1"/>
  <c r="Q22" i="14" s="1"/>
  <c r="I21" i="14"/>
  <c r="K21" i="14" s="1"/>
  <c r="M21" i="14" s="1"/>
  <c r="O21" i="14" s="1"/>
  <c r="Q21" i="14" s="1"/>
  <c r="I20" i="14"/>
  <c r="K20" i="14" s="1"/>
  <c r="M20" i="14" s="1"/>
  <c r="O20" i="14" s="1"/>
  <c r="Q20" i="14" s="1"/>
  <c r="G19" i="14"/>
  <c r="I19" i="14" s="1"/>
  <c r="K19" i="14" s="1"/>
  <c r="M19" i="14" s="1"/>
  <c r="O19" i="14" s="1"/>
  <c r="Q19" i="14" s="1"/>
  <c r="I17" i="14"/>
  <c r="K17" i="14" s="1"/>
  <c r="M17" i="14" s="1"/>
  <c r="O17" i="14" s="1"/>
  <c r="Q17" i="14" s="1"/>
  <c r="I16" i="14"/>
  <c r="K16" i="14" s="1"/>
  <c r="M16" i="14" s="1"/>
  <c r="O16" i="14" s="1"/>
  <c r="Q16" i="14" s="1"/>
  <c r="I15" i="14"/>
  <c r="K15" i="14" s="1"/>
  <c r="M15" i="14" s="1"/>
  <c r="O15" i="14" s="1"/>
  <c r="Q15" i="14" s="1"/>
  <c r="G15" i="14"/>
  <c r="G14" i="14"/>
  <c r="I14" i="14" s="1"/>
  <c r="K14" i="14" s="1"/>
  <c r="M14" i="14" s="1"/>
  <c r="O14" i="14" s="1"/>
  <c r="Q14" i="14" s="1"/>
  <c r="I13" i="14"/>
  <c r="K13" i="14" s="1"/>
  <c r="M13" i="14" s="1"/>
  <c r="O13" i="14" s="1"/>
  <c r="Q13" i="14" s="1"/>
  <c r="I12" i="14"/>
  <c r="K12" i="14" s="1"/>
  <c r="M12" i="14" s="1"/>
  <c r="O12" i="14" s="1"/>
  <c r="Q12" i="14" s="1"/>
  <c r="G11" i="14"/>
  <c r="I11" i="14" s="1"/>
  <c r="K11" i="14" s="1"/>
  <c r="M11" i="14" s="1"/>
  <c r="O11" i="14" s="1"/>
  <c r="Q11" i="14" s="1"/>
  <c r="J9" i="14"/>
  <c r="N9" i="14" l="1"/>
  <c r="G70" i="14"/>
  <c r="I70" i="14" s="1"/>
  <c r="K70" i="14" s="1"/>
  <c r="M70" i="14" s="1"/>
  <c r="O70" i="14" s="1"/>
  <c r="Q70" i="14" s="1"/>
  <c r="G74" i="14"/>
  <c r="I74" i="14" s="1"/>
  <c r="K74" i="14" s="1"/>
  <c r="M74" i="14" s="1"/>
  <c r="O74" i="14" s="1"/>
  <c r="Q74" i="14" s="1"/>
  <c r="G94" i="14"/>
  <c r="I94" i="14" s="1"/>
  <c r="K94" i="14" s="1"/>
  <c r="M94" i="14" s="1"/>
  <c r="O94" i="14" s="1"/>
  <c r="Q94" i="14" s="1"/>
  <c r="M230" i="14"/>
  <c r="O230" i="14" s="1"/>
  <c r="Q230" i="14" s="1"/>
  <c r="G10" i="14"/>
  <c r="I10" i="14" s="1"/>
  <c r="K10" i="14" s="1"/>
  <c r="M10" i="14" s="1"/>
  <c r="O10" i="14" s="1"/>
  <c r="Q10" i="14" s="1"/>
  <c r="G18" i="14"/>
  <c r="I18" i="14" s="1"/>
  <c r="K18" i="14" s="1"/>
  <c r="M18" i="14" s="1"/>
  <c r="O18" i="14" s="1"/>
  <c r="Q18" i="14" s="1"/>
  <c r="I30" i="14"/>
  <c r="K30" i="14" s="1"/>
  <c r="M30" i="14" s="1"/>
  <c r="O30" i="14" s="1"/>
  <c r="Q30" i="14" s="1"/>
  <c r="I31" i="14"/>
  <c r="K31" i="14" s="1"/>
  <c r="M31" i="14" s="1"/>
  <c r="O31" i="14" s="1"/>
  <c r="Q31" i="14" s="1"/>
  <c r="G34" i="14"/>
  <c r="I34" i="14" s="1"/>
  <c r="K34" i="14" s="1"/>
  <c r="M34" i="14" s="1"/>
  <c r="O34" i="14" s="1"/>
  <c r="Q34" i="14" s="1"/>
  <c r="G38" i="14"/>
  <c r="I38" i="14" s="1"/>
  <c r="K38" i="14" s="1"/>
  <c r="M38" i="14" s="1"/>
  <c r="O38" i="14" s="1"/>
  <c r="Q38" i="14" s="1"/>
  <c r="K42" i="14"/>
  <c r="M42" i="14" s="1"/>
  <c r="O42" i="14" s="1"/>
  <c r="Q42" i="14" s="1"/>
  <c r="K43" i="14"/>
  <c r="M43" i="14" s="1"/>
  <c r="O43" i="14" s="1"/>
  <c r="Q43" i="14" s="1"/>
  <c r="G46" i="14"/>
  <c r="I46" i="14" s="1"/>
  <c r="K46" i="14" s="1"/>
  <c r="M46" i="14" s="1"/>
  <c r="O46" i="14" s="1"/>
  <c r="Q46" i="14" s="1"/>
  <c r="G50" i="14"/>
  <c r="I50" i="14" s="1"/>
  <c r="K50" i="14" s="1"/>
  <c r="M50" i="14" s="1"/>
  <c r="O50" i="14" s="1"/>
  <c r="Q50" i="14" s="1"/>
  <c r="G82" i="14"/>
  <c r="I82" i="14" s="1"/>
  <c r="K82" i="14" s="1"/>
  <c r="M82" i="14" s="1"/>
  <c r="O82" i="14" s="1"/>
  <c r="Q82" i="14" s="1"/>
  <c r="G90" i="14"/>
  <c r="I90" i="14" s="1"/>
  <c r="K90" i="14" s="1"/>
  <c r="G102" i="14"/>
  <c r="I102" i="14" s="1"/>
  <c r="K102" i="14" s="1"/>
  <c r="M102" i="14" s="1"/>
  <c r="O102" i="14" s="1"/>
  <c r="Q102" i="14" s="1"/>
  <c r="G114" i="14"/>
  <c r="I114" i="14" s="1"/>
  <c r="K114" i="14" s="1"/>
  <c r="M114" i="14" s="1"/>
  <c r="O114" i="14" s="1"/>
  <c r="Q114" i="14" s="1"/>
  <c r="G122" i="14"/>
  <c r="I122" i="14" s="1"/>
  <c r="K122" i="14" s="1"/>
  <c r="M122" i="14" s="1"/>
  <c r="O122" i="14" s="1"/>
  <c r="Q122" i="14" s="1"/>
  <c r="G126" i="14"/>
  <c r="I126" i="14" s="1"/>
  <c r="K126" i="14" s="1"/>
  <c r="M126" i="14" s="1"/>
  <c r="O126" i="14" s="1"/>
  <c r="Q126" i="14" s="1"/>
  <c r="M142" i="14"/>
  <c r="O142" i="14" s="1"/>
  <c r="Q142" i="14" s="1"/>
  <c r="M143" i="14"/>
  <c r="O143" i="14" s="1"/>
  <c r="Q143" i="14" s="1"/>
  <c r="G146" i="14"/>
  <c r="I146" i="14" s="1"/>
  <c r="K146" i="14" s="1"/>
  <c r="M146" i="14" s="1"/>
  <c r="O146" i="14" s="1"/>
  <c r="Q146" i="14" s="1"/>
  <c r="I154" i="14"/>
  <c r="K154" i="14" s="1"/>
  <c r="M154" i="14" s="1"/>
  <c r="O154" i="14" s="1"/>
  <c r="Q154" i="14" s="1"/>
  <c r="I155" i="14"/>
  <c r="K155" i="14" s="1"/>
  <c r="M155" i="14" s="1"/>
  <c r="O155" i="14" s="1"/>
  <c r="Q155" i="14" s="1"/>
  <c r="G158" i="14"/>
  <c r="I158" i="14" s="1"/>
  <c r="K158" i="14" s="1"/>
  <c r="M158" i="14" s="1"/>
  <c r="O158" i="14" s="1"/>
  <c r="Q158" i="14" s="1"/>
  <c r="G162" i="14"/>
  <c r="I162" i="14" s="1"/>
  <c r="K162" i="14" s="1"/>
  <c r="M162" i="14" s="1"/>
  <c r="O162" i="14" s="1"/>
  <c r="Q162" i="14" s="1"/>
  <c r="G166" i="14"/>
  <c r="I166" i="14" s="1"/>
  <c r="K166" i="14" s="1"/>
  <c r="M166" i="14" s="1"/>
  <c r="O166" i="14" s="1"/>
  <c r="Q166" i="14" s="1"/>
  <c r="K206" i="14"/>
  <c r="M206" i="14" s="1"/>
  <c r="O206" i="14" s="1"/>
  <c r="G210" i="14"/>
  <c r="I210" i="14" s="1"/>
  <c r="K210" i="14" s="1"/>
  <c r="M210" i="14" s="1"/>
  <c r="O210" i="14" s="1"/>
  <c r="Q210" i="14" s="1"/>
  <c r="G218" i="14"/>
  <c r="I218" i="14" s="1"/>
  <c r="K218" i="14" s="1"/>
  <c r="M218" i="14" s="1"/>
  <c r="O218" i="14" s="1"/>
  <c r="Q218" i="14" s="1"/>
  <c r="G226" i="14"/>
  <c r="I226" i="14" s="1"/>
  <c r="K226" i="14" s="1"/>
  <c r="M226" i="14" s="1"/>
  <c r="O226" i="14" s="1"/>
  <c r="Q226" i="14" s="1"/>
  <c r="G58" i="14"/>
  <c r="G62" i="14"/>
  <c r="I62" i="14" s="1"/>
  <c r="K62" i="14" s="1"/>
  <c r="M62" i="14" s="1"/>
  <c r="O62" i="14" s="1"/>
  <c r="Q62" i="14" s="1"/>
  <c r="G66" i="14"/>
  <c r="I66" i="14" s="1"/>
  <c r="K66" i="14" s="1"/>
  <c r="M66" i="14" s="1"/>
  <c r="O66" i="14" s="1"/>
  <c r="Q66" i="14" s="1"/>
  <c r="M90" i="14"/>
  <c r="O90" i="14" s="1"/>
  <c r="Q90" i="14" s="1"/>
  <c r="G182" i="14"/>
  <c r="I182" i="14" s="1"/>
  <c r="K182" i="14" s="1"/>
  <c r="M182" i="14" s="1"/>
  <c r="O182" i="14" s="1"/>
  <c r="Q182" i="14" s="1"/>
  <c r="G194" i="14"/>
  <c r="I194" i="14" s="1"/>
  <c r="K194" i="14" s="1"/>
  <c r="M194" i="14" s="1"/>
  <c r="O194" i="14" s="1"/>
  <c r="Q194" i="14" s="1"/>
  <c r="G198" i="14"/>
  <c r="I198" i="14" s="1"/>
  <c r="K198" i="14" s="1"/>
  <c r="M198" i="14" s="1"/>
  <c r="O198" i="14" s="1"/>
  <c r="Q198" i="14" s="1"/>
  <c r="G234" i="14"/>
  <c r="I234" i="14" s="1"/>
  <c r="K234" i="14" s="1"/>
  <c r="M234" i="14" s="1"/>
  <c r="O234" i="14" s="1"/>
  <c r="Q234" i="14" s="1"/>
  <c r="G238" i="14"/>
  <c r="I238" i="14" s="1"/>
  <c r="K238" i="14" s="1"/>
  <c r="M238" i="14" s="1"/>
  <c r="O238" i="14" s="1"/>
  <c r="Q238" i="14" s="1"/>
  <c r="G242" i="14"/>
  <c r="I242" i="14" s="1"/>
  <c r="K242" i="14" s="1"/>
  <c r="M242" i="14" s="1"/>
  <c r="O242" i="14" s="1"/>
  <c r="Q242" i="14" s="1"/>
  <c r="Q206" i="14" l="1"/>
  <c r="I58" i="14"/>
  <c r="K58" i="14" s="1"/>
  <c r="M58" i="14" s="1"/>
  <c r="O58" i="14" s="1"/>
  <c r="Q58" i="14" s="1"/>
  <c r="G9" i="14"/>
  <c r="I9" i="14" s="1"/>
  <c r="K9" i="14" s="1"/>
  <c r="M9" i="14" s="1"/>
  <c r="O9" i="14" s="1"/>
  <c r="Q9" i="14" s="1"/>
  <c r="G9" i="6" l="1"/>
</calcChain>
</file>

<file path=xl/sharedStrings.xml><?xml version="1.0" encoding="utf-8"?>
<sst xmlns="http://schemas.openxmlformats.org/spreadsheetml/2006/main" count="852" uniqueCount="263">
  <si>
    <t>SU</t>
  </si>
  <si>
    <t>x</t>
  </si>
  <si>
    <t>DU</t>
  </si>
  <si>
    <t>uk.</t>
  </si>
  <si>
    <t>1411</t>
  </si>
  <si>
    <t>1405</t>
  </si>
  <si>
    <t>Gymnázium, Frýdlant, Mládeže 884</t>
  </si>
  <si>
    <t>1420</t>
  </si>
  <si>
    <t xml:space="preserve">SPŠ strojní a elektro. a VOŠ, Liberec 1, Masarykova 3 </t>
  </si>
  <si>
    <t>1422</t>
  </si>
  <si>
    <t>Střední průmyslová škola textilní, Liberec, Tyršova 1</t>
  </si>
  <si>
    <t>1414</t>
  </si>
  <si>
    <t>Střední zdravotnická škola a VOŠ zdravotnická, Liberec, Kostelní 9</t>
  </si>
  <si>
    <t>1448</t>
  </si>
  <si>
    <t>Střední škola hospodářská a lesnická, Frýdlant, Bělíkova 1387</t>
  </si>
  <si>
    <t>1433</t>
  </si>
  <si>
    <t>1442</t>
  </si>
  <si>
    <t>Střední škola gastronomie a služeb, Liberec, Dvorská 447/29</t>
  </si>
  <si>
    <t>1432</t>
  </si>
  <si>
    <t>1450</t>
  </si>
  <si>
    <t>Střední odborná škola, Liberec, Jablonecká 999</t>
  </si>
  <si>
    <t>1481</t>
  </si>
  <si>
    <t>Domov mládeže, Liberec, Zeyerova 33</t>
  </si>
  <si>
    <t>1455</t>
  </si>
  <si>
    <t>1456</t>
  </si>
  <si>
    <t>ZŠ a MŠ pro tělesně postižené, Liberec, Lužická 920/7</t>
  </si>
  <si>
    <t>1475</t>
  </si>
  <si>
    <t>Dětský domov, Frýdlant, Větrov 3005</t>
  </si>
  <si>
    <t>1493</t>
  </si>
  <si>
    <t>Pedagogicko-psychologická poradna, Liberec 2, Truhlářská 3</t>
  </si>
  <si>
    <t>1460</t>
  </si>
  <si>
    <t>1471</t>
  </si>
  <si>
    <t>Dětský domov, Jablonné v Podještědí, Zámecká 1</t>
  </si>
  <si>
    <t>1499</t>
  </si>
  <si>
    <t>1404</t>
  </si>
  <si>
    <t>1403</t>
  </si>
  <si>
    <t>Gymnázium, Jablonec nad Nisou, U Balvanu 16</t>
  </si>
  <si>
    <t>1409</t>
  </si>
  <si>
    <t>Gymnázium Dr. Antona Randy, Jablonec nad Nisou</t>
  </si>
  <si>
    <t>1427</t>
  </si>
  <si>
    <t>SUPŠ sklářská, Železný Brod, Smetanovo zátiší 470</t>
  </si>
  <si>
    <t>1426</t>
  </si>
  <si>
    <t>SUPŠ a VOŠ, Jablonec nad Nisou, Horní náměstí 1</t>
  </si>
  <si>
    <t>1413</t>
  </si>
  <si>
    <t>VOŠ mezinár.obchodu a OA, Jablonec nad Nisou, Horní náměstí 15</t>
  </si>
  <si>
    <t>1438</t>
  </si>
  <si>
    <t>1440</t>
  </si>
  <si>
    <t>1474</t>
  </si>
  <si>
    <t>Dětský domov, Jablonec nad Nisou, Pasecká 20</t>
  </si>
  <si>
    <t>1457</t>
  </si>
  <si>
    <t>Základní škola, Jablonec nad Nisou, Liberecká 1734/31</t>
  </si>
  <si>
    <t>1462</t>
  </si>
  <si>
    <t>Základní škola a Mateřská škola, Jablonec nad Nisou, Kamenná 404/4</t>
  </si>
  <si>
    <t>1463</t>
  </si>
  <si>
    <t>Základní škola, Tanvald, Údolí Kamenice 238</t>
  </si>
  <si>
    <t>1492</t>
  </si>
  <si>
    <t>1401</t>
  </si>
  <si>
    <t>Gymnázium, Česká Lípa, Žitavská 2969</t>
  </si>
  <si>
    <t>1402</t>
  </si>
  <si>
    <t>Gymnázium, Mimoň, Letná 263</t>
  </si>
  <si>
    <t>1412</t>
  </si>
  <si>
    <t>1418</t>
  </si>
  <si>
    <t>Střední průmyslová škola, Česká Lípa, Havlíčkova 426</t>
  </si>
  <si>
    <t>1437</t>
  </si>
  <si>
    <t>1424</t>
  </si>
  <si>
    <t>VOŠ sklářská a SŠ, Nový Bor, Wolkerova 316</t>
  </si>
  <si>
    <t>1425</t>
  </si>
  <si>
    <t>SUPŠ sklářská, Kamenický Šenov, Havlíčkova 57</t>
  </si>
  <si>
    <t>1459</t>
  </si>
  <si>
    <t>ZŠ a MŠ při dětské léčebně, Cvikov, Ústavní 531</t>
  </si>
  <si>
    <t>1472</t>
  </si>
  <si>
    <t>Dětský domov, ZŠ a MŠ, Krompach 47</t>
  </si>
  <si>
    <t>1470</t>
  </si>
  <si>
    <t>Dětský domov, Česká Lípa, Mariánská 570</t>
  </si>
  <si>
    <t>1473</t>
  </si>
  <si>
    <t>Dětský domov, Dubá-Deštná 6</t>
  </si>
  <si>
    <t>1491</t>
  </si>
  <si>
    <t>Pedagogicko-psychologická poradna, Česká Lípa, Havlíčkova 443</t>
  </si>
  <si>
    <t>1410</t>
  </si>
  <si>
    <t>Gymnázium a Střední odborná škola, Jilemnice, Tkalcovská 460</t>
  </si>
  <si>
    <t>1407</t>
  </si>
  <si>
    <t>Gymnázium Ivana Olbrachta, Semily, Nad Špejcharem 574</t>
  </si>
  <si>
    <t>1408</t>
  </si>
  <si>
    <t>1430</t>
  </si>
  <si>
    <t>Střední zdravotnická škola, Turnov, 28. října 1390</t>
  </si>
  <si>
    <t>1434</t>
  </si>
  <si>
    <t>Integrovaná střední škola, Semily, 28. října 607</t>
  </si>
  <si>
    <t>1443</t>
  </si>
  <si>
    <t>1436</t>
  </si>
  <si>
    <t xml:space="preserve">Integrovaná střední škola, Vysoké nad Jizerou, Dr. Farského 300 </t>
  </si>
  <si>
    <t>1428</t>
  </si>
  <si>
    <t>SUPŠ a Vyšší odborná škola, Turnov, Skálova 373</t>
  </si>
  <si>
    <t>1469</t>
  </si>
  <si>
    <t>Základní škola speciální, Semily, Nádražní 213</t>
  </si>
  <si>
    <t>1468</t>
  </si>
  <si>
    <t>Základní škola a Mateřská škola, Jilemnice, Komenského 103</t>
  </si>
  <si>
    <t>1476</t>
  </si>
  <si>
    <t>Dětský domov, Semily, Nad školami 480</t>
  </si>
  <si>
    <t>1494</t>
  </si>
  <si>
    <t>Pedagogicko-psychologická poradna a speciálně pedagogické centrum, Semily</t>
  </si>
  <si>
    <t>1452</t>
  </si>
  <si>
    <t>tis.Kč</t>
  </si>
  <si>
    <t>u k a z a t e l</t>
  </si>
  <si>
    <t>§</t>
  </si>
  <si>
    <t>pol.</t>
  </si>
  <si>
    <t>Gymnázium Česká Lípa</t>
  </si>
  <si>
    <t>Gymnázium Mimoň</t>
  </si>
  <si>
    <t>Gymnázium F.X.Šaldy Liberec</t>
  </si>
  <si>
    <t>Gymnázium Frýdlant</t>
  </si>
  <si>
    <t>Gymnázium Ivana Olbrachta Semily</t>
  </si>
  <si>
    <t>Gymnázium a Střední odborná škola Jilemnice</t>
  </si>
  <si>
    <t>Gymnázium  a Střední odborná škola pedagogická Liberec</t>
  </si>
  <si>
    <t>Obchodní akademie Česká Lípa</t>
  </si>
  <si>
    <t>VOŠ MO a Obchodní akademie Jablonec nad Nisou</t>
  </si>
  <si>
    <t>Střední průmyslová škola Česká Lípa</t>
  </si>
  <si>
    <t>Střední průmyslová škola stavební Liberec</t>
  </si>
  <si>
    <t xml:space="preserve">SPŠ strojní a elektro a Vyšší odborná škola Liberec </t>
  </si>
  <si>
    <t>Střední průmyslová škola textilní Liberec</t>
  </si>
  <si>
    <t>Vyšší odborná škola sklářská a Střední škola Nový Bor</t>
  </si>
  <si>
    <t>Střední umprům.škola sklářská Kamenický Šenov</t>
  </si>
  <si>
    <t>Střední umprům.sklářská Železný Brod</t>
  </si>
  <si>
    <t>Střední umprům.škola a Vyšší odborná škola Turnov</t>
  </si>
  <si>
    <t>Střední zdravotnická škola Turnov</t>
  </si>
  <si>
    <t>Střední škola strojní, stavební a dopravní Liberec II</t>
  </si>
  <si>
    <t>Integrovaná střední škola Semily</t>
  </si>
  <si>
    <t>Integrovaná střední škola Vysoké nad Jizerou</t>
  </si>
  <si>
    <t>Střední odborná škola a Střední odb.učiliště Česká Lípa</t>
  </si>
  <si>
    <t>Střední průmyslová škola technická Jablonec nad Nisou</t>
  </si>
  <si>
    <t>Střední škola řemesel a služeb Jablonec nad Nisou</t>
  </si>
  <si>
    <t>Střední škola gastronomie a služeb Liberec</t>
  </si>
  <si>
    <t>Střední škola Lomnice nad Popelkou</t>
  </si>
  <si>
    <t>Střední škola hospodářská a lesnická Frýdlant</t>
  </si>
  <si>
    <t>Střední odborná škola Liberec</t>
  </si>
  <si>
    <t>OA, Hotelová škola a SOŠ Turnov</t>
  </si>
  <si>
    <t>Základní škola a MŠ logopedická Liberec</t>
  </si>
  <si>
    <t>Základní škola a MŠ pro tělesně postižené Liberec</t>
  </si>
  <si>
    <t>Základní škola a MŠ Jablonec nad Nisou</t>
  </si>
  <si>
    <t>Základní škola speciální Semily</t>
  </si>
  <si>
    <t>Dětský domov Česká Lípa</t>
  </si>
  <si>
    <t>Dětský domov Jablonné v Podještědí</t>
  </si>
  <si>
    <t xml:space="preserve">Dětský domov, ZŠ a MŠ Krompach </t>
  </si>
  <si>
    <t>Dětský domov Jablonec nad Nisou</t>
  </si>
  <si>
    <t>Dětský domov Frýdlant</t>
  </si>
  <si>
    <t>Dětský domov Semily</t>
  </si>
  <si>
    <t>Domov mládeže Liberec</t>
  </si>
  <si>
    <t>Pedagogicko-psychologická poradna Jablonec nad Nisou</t>
  </si>
  <si>
    <t>Odbor školství, mládeže, tělovýchovy a sportu</t>
  </si>
  <si>
    <t>ORG.</t>
  </si>
  <si>
    <t>Nedaňové příjmy - odvody z investičních fondů PO</t>
  </si>
  <si>
    <t>Gymnázium U Balvanu Jablonec nad Nisou</t>
  </si>
  <si>
    <t>Gymnázium Dr. Antona Randy Jablonec nad Nisou</t>
  </si>
  <si>
    <t>Dětský domov Dubá - Deštná</t>
  </si>
  <si>
    <t>0000</t>
  </si>
  <si>
    <t>neinvestiční příspěvky zřízeným příspěvkovým organizacím</t>
  </si>
  <si>
    <t>91304 - P Ř Í S P Ě V K O V É  O R G A N I Z A C E</t>
  </si>
  <si>
    <t>Provozní příspěvky PO v resortu celkem</t>
  </si>
  <si>
    <t>Gymnázium a SOŠ pedagogická, Liberec, Jeronýmova 27</t>
  </si>
  <si>
    <t>provozní příspěvek celkem</t>
  </si>
  <si>
    <t>v tom</t>
  </si>
  <si>
    <t>na odpisy ve vlastnictví kraje</t>
  </si>
  <si>
    <t>na provoz</t>
  </si>
  <si>
    <t>Gymnázium F.X.Šaldy, Liberec 11, Partyzánská 530/3</t>
  </si>
  <si>
    <t>na odpisy majetku ve vlastnictví kraje</t>
  </si>
  <si>
    <t>SPŠ stavební, Liberec 1, Sokolovské nám. 14</t>
  </si>
  <si>
    <t>Obchodní akademie a Jazyková škola s PSJZ Liberec,Šamánkova 500/8</t>
  </si>
  <si>
    <t>1429</t>
  </si>
  <si>
    <t>Střední škola strojní, stavební a dopravní, Liberec, Truhlářská 360/3</t>
  </si>
  <si>
    <t>Střední škola a Mateřská škola, Liberec, Na Bojišti 15, p.o.</t>
  </si>
  <si>
    <t>ZŠ a MŠ logopedická, Liberec</t>
  </si>
  <si>
    <t>ZŠ a MŠ při nemocnici, Liberec, Husova 367/10</t>
  </si>
  <si>
    <t>Střední průmyslová škola technická, Jablonec nad Nisou, Belgická 4852</t>
  </si>
  <si>
    <t>Střední škola řemesel a služeb, Jablonec nad Nisou, Smetanova 66</t>
  </si>
  <si>
    <t>Obchodní akademie, Česká Lípa, nám. Osvobození 422</t>
  </si>
  <si>
    <t>Střední odborná škola a Střední odborné učiliště, Česká Lípa, 28. října 2707</t>
  </si>
  <si>
    <t>Gymnázium, Turnov, Jana Palacha  804</t>
  </si>
  <si>
    <t>Střední škola, Lomnice n.P., Antala Staška 213</t>
  </si>
  <si>
    <t>OA, Hotelová škola a Střední odborná škola, Turnov, Zborovská 519</t>
  </si>
  <si>
    <t>finanční rezerva na řešení provozních potřeb v průběhu roku</t>
  </si>
  <si>
    <t>SR 2017</t>
  </si>
  <si>
    <t>UR 2017</t>
  </si>
  <si>
    <t>Obchodní akademie a Jazyková škola s PSJZ Liberec</t>
  </si>
  <si>
    <t>Střední škola a Mateřská škola, Liberec, Na Bojišti 15</t>
  </si>
  <si>
    <t>Centrum vzdělanosti LK - zařízení pro DVPP, Liberec, Masarykova 18</t>
  </si>
  <si>
    <t>Gymnázium a Obchodní akademie, Tanvald, Školní 305</t>
  </si>
  <si>
    <t>Pedagogicko-psychologická poradna, Jablonec nad Nisou, Smetanova 66</t>
  </si>
  <si>
    <t>KAPITOLA 913 04 - příspěvkové organizace</t>
  </si>
  <si>
    <t>RO č. 127/17</t>
  </si>
  <si>
    <t>RO č. 155/17</t>
  </si>
  <si>
    <t>RO č. 190,183/17</t>
  </si>
  <si>
    <t>RO č. 222/17</t>
  </si>
  <si>
    <t>Příjmy a finanční zdroje 2017 - dílčí  ukazatele</t>
  </si>
  <si>
    <t>Příloha č.1 - tab.část ke ZR-RO č. 288/17</t>
  </si>
  <si>
    <t>ZR č. 288/17</t>
  </si>
  <si>
    <t>Změna rozpočtu- rozpočtové opatření č. 288/17</t>
  </si>
  <si>
    <t>ZR-RO č. 288/17</t>
  </si>
  <si>
    <t>ZR č.288/17</t>
  </si>
  <si>
    <t>Změna rozpočtu - rozpočtové opatření č. 288/17</t>
  </si>
  <si>
    <t>Zdrojová část rozpočtu LK 2017</t>
  </si>
  <si>
    <t>v tis. Kč</t>
  </si>
  <si>
    <t>ukazatel</t>
  </si>
  <si>
    <t xml:space="preserve">pol. </t>
  </si>
  <si>
    <t>UR 2017 I.</t>
  </si>
  <si>
    <t>UR 2017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</si>
  <si>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</si>
  <si>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</si>
  <si>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</si>
  <si>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</si>
  <si>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</si>
  <si>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</si>
  <si>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</si>
  <si>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</si>
  <si>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</si>
  <si>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</si>
  <si>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</si>
  <si>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</si>
  <si>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</si>
  <si>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</si>
  <si>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</si>
  <si>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</si>
  <si>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</si>
  <si>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</si>
  <si>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</si>
  <si>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</si>
  <si>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</si>
  <si>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</si>
  <si>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</si>
  <si>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</si>
  <si>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</si>
  <si>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</si>
  <si>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</si>
  <si>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</si>
  <si>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</si>
  <si>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</si>
  <si>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</si>
  <si>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2016</t>
  </si>
  <si>
    <t>8115</t>
  </si>
  <si>
    <t>2. Zapojení  zákl.běžného účtu z r. 2016</t>
  </si>
  <si>
    <t>3. Uhrazené splátky dlouhod.půjč.</t>
  </si>
  <si>
    <t xml:space="preserve">Z d r o j e  L K   c e l k e m </t>
  </si>
  <si>
    <t>Výdajová část rozpočtu LK 2017</t>
  </si>
  <si>
    <t xml:space="preserve">     ukazatel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</si>
  <si>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</si>
  <si>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</si>
  <si>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</si>
  <si>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</si>
  <si>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</si>
  <si>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</si>
  <si>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</si>
  <si>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</si>
  <si>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</si>
  <si>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</si>
  <si>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</si>
  <si>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</si>
  <si>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</si>
  <si>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</si>
  <si>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</si>
  <si>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</si>
  <si>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</si>
  <si>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</si>
  <si>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</si>
  <si>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</si>
  <si>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</si>
  <si>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ZR-RO č.288/17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</si>
</sst>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-* #,##0.00\ _K_č_-;\-* #,##0.00\ _K_č_-;_-* &quot;-&quot;??\ _K_č_-;_-@_-"/>
    <numFmt numFmtId="164" formatCode="#,##0.000"/>
    <numFmt numFmtId="165" formatCode="#,##0.00000"/>
    <numFmt numFmtId="166" formatCode="#,##0.0"/>
  </numFmts>
  <fonts count="47" x14ac:knownFonts="1"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8"/>
      <name val="Arial"/>
      <family val="2"/>
      <charset val="238"/>
    </font>
    <font>
      <b/>
      <sz val="12"/>
      <name val="Arial"/>
      <family val="2"/>
      <charset val="238"/>
    </font>
    <font>
      <b/>
      <sz val="8"/>
      <name val="Arial"/>
      <family val="2"/>
    </font>
    <font>
      <sz val="10"/>
      <name val="Arial CE"/>
      <charset val="238"/>
    </font>
    <font>
      <b/>
      <sz val="10"/>
      <name val="Arial"/>
      <family val="2"/>
      <charset val="238"/>
    </font>
    <font>
      <sz val="8"/>
      <color indexed="10"/>
      <name val="Arial"/>
      <family val="2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b/>
      <sz val="14"/>
      <name val="Arial CE"/>
      <charset val="238"/>
    </font>
    <font>
      <b/>
      <sz val="8"/>
      <name val="Arial CE"/>
      <charset val="238"/>
    </font>
    <font>
      <b/>
      <sz val="8"/>
      <color indexed="18"/>
      <name val="Arial"/>
      <family val="2"/>
      <charset val="238"/>
    </font>
    <font>
      <b/>
      <sz val="8"/>
      <color indexed="18"/>
      <name val="Arial CE"/>
      <charset val="238"/>
    </font>
    <font>
      <b/>
      <sz val="10"/>
      <color indexed="18"/>
      <name val="Arial"/>
      <family val="2"/>
      <charset val="238"/>
    </font>
    <font>
      <i/>
      <sz val="8"/>
      <name val="Arial"/>
      <family val="2"/>
      <charset val="238"/>
    </font>
    <font>
      <i/>
      <sz val="8"/>
      <name val="Arial CE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60"/>
      <name val="Calibri"/>
      <family val="2"/>
      <charset val="238"/>
    </font>
    <font>
      <sz val="11"/>
      <color indexed="52"/>
      <name val="Calibri"/>
      <family val="2"/>
      <charset val="238"/>
    </font>
    <font>
      <b/>
      <sz val="7"/>
      <color indexed="8"/>
      <name val="Tahoma"/>
      <family val="2"/>
      <charset val="238"/>
    </font>
    <font>
      <sz val="11"/>
      <color indexed="17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62"/>
      <name val="Calibri"/>
      <family val="2"/>
      <charset val="238"/>
    </font>
    <font>
      <b/>
      <sz val="11"/>
      <color indexed="52"/>
      <name val="Calibri"/>
      <family val="2"/>
      <charset val="238"/>
    </font>
    <font>
      <b/>
      <sz val="11"/>
      <color indexed="63"/>
      <name val="Calibri"/>
      <family val="2"/>
      <charset val="238"/>
    </font>
    <font>
      <i/>
      <sz val="11"/>
      <color indexed="23"/>
      <name val="Calibri"/>
      <family val="2"/>
      <charset val="238"/>
    </font>
    <font>
      <b/>
      <sz val="8"/>
      <color rgb="FF000080"/>
      <name val="Arial CE"/>
      <charset val="238"/>
    </font>
    <font>
      <b/>
      <sz val="8"/>
      <color rgb="FF000080"/>
      <name val="Arial"/>
      <family val="2"/>
      <charset val="238"/>
    </font>
    <font>
      <sz val="8"/>
      <color rgb="FF000080"/>
      <name val="Arial"/>
      <family val="2"/>
      <charset val="238"/>
    </font>
    <font>
      <sz val="9"/>
      <name val="Calibri"/>
      <family val="2"/>
      <charset val="238"/>
      <scheme val="minor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sz val="8"/>
      <name val="Times New Roman"/>
      <family val="1"/>
      <charset val="238"/>
    </font>
  </fonts>
  <fills count="2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  <bgColor indexed="64"/>
      </patternFill>
    </fill>
  </fills>
  <borders count="6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5">
    <xf numFmtId="0" fontId="0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7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7" fillId="0" borderId="0"/>
    <xf numFmtId="0" fontId="2" fillId="0" borderId="0"/>
    <xf numFmtId="0" fontId="7" fillId="0" borderId="0"/>
    <xf numFmtId="0" fontId="2" fillId="0" borderId="0"/>
    <xf numFmtId="0" fontId="2" fillId="0" borderId="0"/>
    <xf numFmtId="0" fontId="7" fillId="0" borderId="0"/>
    <xf numFmtId="0" fontId="19" fillId="3" borderId="0" applyNumberFormat="0" applyBorder="0" applyAlignment="0" applyProtection="0"/>
    <xf numFmtId="0" fontId="19" fillId="3" borderId="0" applyNumberFormat="0" applyBorder="0" applyAlignment="0" applyProtection="0"/>
    <xf numFmtId="0" fontId="19" fillId="4" borderId="0" applyNumberFormat="0" applyBorder="0" applyAlignment="0" applyProtection="0"/>
    <xf numFmtId="0" fontId="19" fillId="4" borderId="0" applyNumberFormat="0" applyBorder="0" applyAlignment="0" applyProtection="0"/>
    <xf numFmtId="0" fontId="19" fillId="5" borderId="0" applyNumberFormat="0" applyBorder="0" applyAlignment="0" applyProtection="0"/>
    <xf numFmtId="0" fontId="19" fillId="5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7" borderId="0" applyNumberFormat="0" applyBorder="0" applyAlignment="0" applyProtection="0"/>
    <xf numFmtId="0" fontId="19" fillId="7" borderId="0" applyNumberFormat="0" applyBorder="0" applyAlignment="0" applyProtection="0"/>
    <xf numFmtId="0" fontId="19" fillId="8" borderId="0" applyNumberFormat="0" applyBorder="0" applyAlignment="0" applyProtection="0"/>
    <xf numFmtId="0" fontId="19" fillId="8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0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1" borderId="0" applyNumberFormat="0" applyBorder="0" applyAlignment="0" applyProtection="0"/>
    <xf numFmtId="0" fontId="19" fillId="6" borderId="0" applyNumberFormat="0" applyBorder="0" applyAlignment="0" applyProtection="0"/>
    <xf numFmtId="0" fontId="19" fillId="6" borderId="0" applyNumberFormat="0" applyBorder="0" applyAlignment="0" applyProtection="0"/>
    <xf numFmtId="0" fontId="19" fillId="9" borderId="0" applyNumberFormat="0" applyBorder="0" applyAlignment="0" applyProtection="0"/>
    <xf numFmtId="0" fontId="19" fillId="9" borderId="0" applyNumberFormat="0" applyBorder="0" applyAlignment="0" applyProtection="0"/>
    <xf numFmtId="0" fontId="19" fillId="12" borderId="0" applyNumberFormat="0" applyBorder="0" applyAlignment="0" applyProtection="0"/>
    <xf numFmtId="0" fontId="19" fillId="12" borderId="0" applyNumberFormat="0" applyBorder="0" applyAlignment="0" applyProtection="0"/>
    <xf numFmtId="0" fontId="20" fillId="13" borderId="0" applyNumberFormat="0" applyBorder="0" applyAlignment="0" applyProtection="0"/>
    <xf numFmtId="0" fontId="20" fillId="13" borderId="0" applyNumberFormat="0" applyBorder="0" applyAlignment="0" applyProtection="0"/>
    <xf numFmtId="0" fontId="20" fillId="10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1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16" borderId="0" applyNumberFormat="0" applyBorder="0" applyAlignment="0" applyProtection="0"/>
    <xf numFmtId="0" fontId="20" fillId="16" borderId="0" applyNumberFormat="0" applyBorder="0" applyAlignment="0" applyProtection="0"/>
    <xf numFmtId="0" fontId="21" fillId="0" borderId="31" applyNumberFormat="0" applyFill="0" applyAlignment="0" applyProtection="0"/>
    <xf numFmtId="0" fontId="21" fillId="0" borderId="31" applyNumberFormat="0" applyFill="0" applyAlignment="0" applyProtection="0"/>
    <xf numFmtId="43" fontId="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4" borderId="0" applyNumberFormat="0" applyBorder="0" applyAlignment="0" applyProtection="0"/>
    <xf numFmtId="0" fontId="22" fillId="4" borderId="0" applyNumberFormat="0" applyBorder="0" applyAlignment="0" applyProtection="0"/>
    <xf numFmtId="0" fontId="23" fillId="17" borderId="32" applyNumberFormat="0" applyAlignment="0" applyProtection="0"/>
    <xf numFmtId="0" fontId="23" fillId="17" borderId="32" applyNumberFormat="0" applyAlignment="0" applyProtection="0"/>
    <xf numFmtId="0" fontId="24" fillId="0" borderId="33" applyNumberFormat="0" applyFill="0" applyAlignment="0" applyProtection="0"/>
    <xf numFmtId="0" fontId="24" fillId="0" borderId="33" applyNumberFormat="0" applyFill="0" applyAlignment="0" applyProtection="0"/>
    <xf numFmtId="0" fontId="25" fillId="0" borderId="34" applyNumberFormat="0" applyFill="0" applyAlignment="0" applyProtection="0"/>
    <xf numFmtId="0" fontId="25" fillId="0" borderId="34" applyNumberFormat="0" applyFill="0" applyAlignment="0" applyProtection="0"/>
    <xf numFmtId="0" fontId="26" fillId="0" borderId="35" applyNumberFormat="0" applyFill="0" applyAlignment="0" applyProtection="0"/>
    <xf numFmtId="0" fontId="26" fillId="0" borderId="35" applyNumberFormat="0" applyFill="0" applyAlignment="0" applyProtection="0"/>
    <xf numFmtId="0" fontId="26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18" borderId="0" applyNumberFormat="0" applyBorder="0" applyAlignment="0" applyProtection="0"/>
    <xf numFmtId="0" fontId="28" fillId="18" borderId="0" applyNumberFormat="0" applyBorder="0" applyAlignment="0" applyProtection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9" fillId="19" borderId="36" applyNumberFormat="0" applyFont="0" applyAlignment="0" applyProtection="0"/>
    <xf numFmtId="0" fontId="19" fillId="19" borderId="36" applyNumberFormat="0" applyFont="0" applyAlignment="0" applyProtection="0"/>
    <xf numFmtId="0" fontId="29" fillId="0" borderId="37" applyNumberFormat="0" applyFill="0" applyAlignment="0" applyProtection="0"/>
    <xf numFmtId="0" fontId="29" fillId="0" borderId="37" applyNumberFormat="0" applyFill="0" applyAlignment="0" applyProtection="0"/>
    <xf numFmtId="0" fontId="30" fillId="20" borderId="0">
      <alignment horizontal="left" vertical="center"/>
    </xf>
    <xf numFmtId="0" fontId="31" fillId="5" borderId="0" applyNumberFormat="0" applyBorder="0" applyAlignment="0" applyProtection="0"/>
    <xf numFmtId="0" fontId="31" fillId="5" borderId="0" applyNumberFormat="0" applyBorder="0" applyAlignment="0" applyProtection="0"/>
    <xf numFmtId="0" fontId="32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33" fillId="8" borderId="38" applyNumberFormat="0" applyAlignment="0" applyProtection="0"/>
    <xf numFmtId="0" fontId="33" fillId="8" borderId="38" applyNumberFormat="0" applyAlignment="0" applyProtection="0"/>
    <xf numFmtId="0" fontId="34" fillId="21" borderId="38" applyNumberFormat="0" applyAlignment="0" applyProtection="0"/>
    <xf numFmtId="0" fontId="34" fillId="21" borderId="38" applyNumberFormat="0" applyAlignment="0" applyProtection="0"/>
    <xf numFmtId="0" fontId="35" fillId="21" borderId="39" applyNumberFormat="0" applyAlignment="0" applyProtection="0"/>
    <xf numFmtId="0" fontId="35" fillId="21" borderId="39" applyNumberFormat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20" fillId="22" borderId="0" applyNumberFormat="0" applyBorder="0" applyAlignment="0" applyProtection="0"/>
    <xf numFmtId="0" fontId="20" fillId="22" borderId="0" applyNumberFormat="0" applyBorder="0" applyAlignment="0" applyProtection="0"/>
    <xf numFmtId="0" fontId="20" fillId="23" borderId="0" applyNumberFormat="0" applyBorder="0" applyAlignment="0" applyProtection="0"/>
    <xf numFmtId="0" fontId="20" fillId="23" borderId="0" applyNumberFormat="0" applyBorder="0" applyAlignment="0" applyProtection="0"/>
    <xf numFmtId="0" fontId="20" fillId="24" borderId="0" applyNumberFormat="0" applyBorder="0" applyAlignment="0" applyProtection="0"/>
    <xf numFmtId="0" fontId="20" fillId="24" borderId="0" applyNumberFormat="0" applyBorder="0" applyAlignment="0" applyProtection="0"/>
    <xf numFmtId="0" fontId="20" fillId="14" borderId="0" applyNumberFormat="0" applyBorder="0" applyAlignment="0" applyProtection="0"/>
    <xf numFmtId="0" fontId="20" fillId="14" borderId="0" applyNumberFormat="0" applyBorder="0" applyAlignment="0" applyProtection="0"/>
    <xf numFmtId="0" fontId="20" fillId="15" borderId="0" applyNumberFormat="0" applyBorder="0" applyAlignment="0" applyProtection="0"/>
    <xf numFmtId="0" fontId="20" fillId="15" borderId="0" applyNumberFormat="0" applyBorder="0" applyAlignment="0" applyProtection="0"/>
    <xf numFmtId="0" fontId="20" fillId="25" borderId="0" applyNumberFormat="0" applyBorder="0" applyAlignment="0" applyProtection="0"/>
    <xf numFmtId="0" fontId="20" fillId="25" borderId="0" applyNumberFormat="0" applyBorder="0" applyAlignment="0" applyProtection="0"/>
  </cellStyleXfs>
  <cellXfs count="246">
    <xf numFmtId="0" fontId="0" fillId="0" borderId="0" xfId="0"/>
    <xf numFmtId="0" fontId="11" fillId="2" borderId="24" xfId="14" applyFont="1" applyFill="1" applyBorder="1" applyAlignment="1">
      <alignment horizontal="center" vertical="center"/>
    </xf>
    <xf numFmtId="0" fontId="3" fillId="2" borderId="12" xfId="14" applyFont="1" applyFill="1" applyBorder="1" applyAlignment="1">
      <alignment horizontal="center" vertical="center"/>
    </xf>
    <xf numFmtId="0" fontId="3" fillId="2" borderId="12" xfId="14" applyFont="1" applyFill="1" applyBorder="1" applyAlignment="1">
      <alignment vertical="center"/>
    </xf>
    <xf numFmtId="0" fontId="11" fillId="2" borderId="4" xfId="14" applyFont="1" applyFill="1" applyBorder="1" applyAlignment="1">
      <alignment horizontal="center" vertical="center"/>
    </xf>
    <xf numFmtId="0" fontId="3" fillId="2" borderId="15" xfId="14" applyFont="1" applyFill="1" applyBorder="1" applyAlignment="1">
      <alignment vertical="center"/>
    </xf>
    <xf numFmtId="0" fontId="11" fillId="2" borderId="13" xfId="14" applyFont="1" applyFill="1" applyBorder="1" applyAlignment="1">
      <alignment horizontal="center" vertical="center"/>
    </xf>
    <xf numFmtId="0" fontId="4" fillId="2" borderId="0" xfId="4" applyFont="1" applyFill="1" applyAlignment="1">
      <alignment horizontal="center"/>
    </xf>
    <xf numFmtId="0" fontId="13" fillId="2" borderId="3" xfId="11" applyFont="1" applyFill="1" applyBorder="1" applyAlignment="1">
      <alignment horizontal="center" vertical="center"/>
    </xf>
    <xf numFmtId="0" fontId="6" fillId="2" borderId="8" xfId="12" applyFont="1" applyFill="1" applyBorder="1" applyAlignment="1">
      <alignment horizontal="center" vertical="center"/>
    </xf>
    <xf numFmtId="0" fontId="4" fillId="2" borderId="7" xfId="6" applyFont="1" applyFill="1" applyBorder="1" applyAlignment="1">
      <alignment horizontal="center" vertical="center"/>
    </xf>
    <xf numFmtId="0" fontId="4" fillId="2" borderId="9" xfId="6" applyFont="1" applyFill="1" applyBorder="1" applyAlignment="1">
      <alignment horizontal="center" vertical="center"/>
    </xf>
    <xf numFmtId="0" fontId="8" fillId="2" borderId="0" xfId="12" applyFont="1" applyFill="1"/>
    <xf numFmtId="0" fontId="3" fillId="0" borderId="0" xfId="12" applyFont="1" applyFill="1"/>
    <xf numFmtId="0" fontId="2" fillId="0" borderId="0" xfId="12" applyFill="1"/>
    <xf numFmtId="0" fontId="3" fillId="0" borderId="0" xfId="6" applyFont="1" applyFill="1"/>
    <xf numFmtId="0" fontId="2" fillId="0" borderId="0" xfId="6" applyFill="1"/>
    <xf numFmtId="0" fontId="4" fillId="0" borderId="43" xfId="6" applyFont="1" applyFill="1" applyBorder="1" applyAlignment="1">
      <alignment horizontal="center" vertical="center" wrapText="1"/>
    </xf>
    <xf numFmtId="0" fontId="4" fillId="0" borderId="43" xfId="6" applyFont="1" applyFill="1" applyBorder="1" applyAlignment="1">
      <alignment horizontal="center" vertical="center"/>
    </xf>
    <xf numFmtId="165" fontId="4" fillId="0" borderId="43" xfId="12" applyNumberFormat="1" applyFont="1" applyFill="1" applyBorder="1"/>
    <xf numFmtId="165" fontId="4" fillId="0" borderId="43" xfId="12" applyNumberFormat="1" applyFont="1" applyFill="1" applyBorder="1" applyAlignment="1">
      <alignment horizontal="right"/>
    </xf>
    <xf numFmtId="165" fontId="38" fillId="0" borderId="42" xfId="12" applyNumberFormat="1" applyFont="1" applyFill="1" applyBorder="1"/>
    <xf numFmtId="165" fontId="38" fillId="0" borderId="42" xfId="12" applyNumberFormat="1" applyFont="1" applyFill="1" applyBorder="1" applyAlignment="1">
      <alignment horizontal="right"/>
    </xf>
    <xf numFmtId="165" fontId="3" fillId="0" borderId="46" xfId="12" applyNumberFormat="1" applyFont="1" applyFill="1" applyBorder="1"/>
    <xf numFmtId="165" fontId="3" fillId="0" borderId="46" xfId="12" applyNumberFormat="1" applyFont="1" applyFill="1" applyBorder="1" applyAlignment="1">
      <alignment horizontal="right"/>
    </xf>
    <xf numFmtId="165" fontId="17" fillId="0" borderId="46" xfId="12" applyNumberFormat="1" applyFont="1" applyFill="1" applyBorder="1"/>
    <xf numFmtId="165" fontId="17" fillId="0" borderId="46" xfId="12" applyNumberFormat="1" applyFont="1" applyFill="1" applyBorder="1" applyAlignment="1">
      <alignment horizontal="right"/>
    </xf>
    <xf numFmtId="165" fontId="17" fillId="0" borderId="45" xfId="12" applyNumberFormat="1" applyFont="1" applyFill="1" applyBorder="1"/>
    <xf numFmtId="165" fontId="17" fillId="0" borderId="45" xfId="12" applyNumberFormat="1" applyFont="1" applyFill="1" applyBorder="1" applyAlignment="1">
      <alignment horizontal="right"/>
    </xf>
    <xf numFmtId="165" fontId="38" fillId="0" borderId="44" xfId="12" applyNumberFormat="1" applyFont="1" applyFill="1" applyBorder="1"/>
    <xf numFmtId="165" fontId="38" fillId="0" borderId="44" xfId="12" applyNumberFormat="1" applyFont="1" applyFill="1" applyBorder="1" applyAlignment="1">
      <alignment horizontal="right"/>
    </xf>
    <xf numFmtId="165" fontId="17" fillId="0" borderId="51" xfId="12" applyNumberFormat="1" applyFont="1" applyFill="1" applyBorder="1"/>
    <xf numFmtId="165" fontId="17" fillId="0" borderId="51" xfId="12" applyNumberFormat="1" applyFont="1" applyFill="1" applyBorder="1" applyAlignment="1">
      <alignment horizontal="right"/>
    </xf>
    <xf numFmtId="165" fontId="38" fillId="0" borderId="46" xfId="12" applyNumberFormat="1" applyFont="1" applyFill="1" applyBorder="1"/>
    <xf numFmtId="165" fontId="38" fillId="0" borderId="46" xfId="12" applyNumberFormat="1" applyFont="1" applyFill="1" applyBorder="1" applyAlignment="1">
      <alignment horizontal="right"/>
    </xf>
    <xf numFmtId="0" fontId="3" fillId="0" borderId="50" xfId="15" applyFont="1" applyFill="1" applyBorder="1" applyAlignment="1">
      <alignment horizontal="center" vertical="center"/>
    </xf>
    <xf numFmtId="0" fontId="3" fillId="0" borderId="48" xfId="15" applyFont="1" applyFill="1" applyBorder="1" applyAlignment="1">
      <alignment horizontal="center" vertical="center"/>
    </xf>
    <xf numFmtId="0" fontId="10" fillId="0" borderId="48" xfId="16" applyFont="1" applyFill="1" applyBorder="1" applyAlignment="1">
      <alignment horizontal="left" vertical="center"/>
    </xf>
    <xf numFmtId="4" fontId="3" fillId="0" borderId="46" xfId="15" applyNumberFormat="1" applyFont="1" applyFill="1" applyBorder="1" applyAlignment="1"/>
    <xf numFmtId="4" fontId="3" fillId="0" borderId="46" xfId="12" applyNumberFormat="1" applyFont="1" applyFill="1" applyBorder="1" applyAlignment="1"/>
    <xf numFmtId="4" fontId="3" fillId="0" borderId="46" xfId="12" applyNumberFormat="1" applyFont="1" applyFill="1" applyBorder="1"/>
    <xf numFmtId="0" fontId="3" fillId="2" borderId="15" xfId="14" applyFont="1" applyFill="1" applyBorder="1" applyAlignment="1">
      <alignment horizontal="center" vertical="center"/>
    </xf>
    <xf numFmtId="0" fontId="8" fillId="2" borderId="8" xfId="12" applyFont="1" applyFill="1" applyBorder="1" applyAlignment="1">
      <alignment horizontal="center" vertical="center"/>
    </xf>
    <xf numFmtId="0" fontId="13" fillId="2" borderId="8" xfId="11" applyFont="1" applyFill="1" applyBorder="1" applyAlignment="1">
      <alignment horizontal="center" vertical="center"/>
    </xf>
    <xf numFmtId="0" fontId="10" fillId="2" borderId="0" xfId="13" applyFont="1" applyFill="1" applyAlignment="1"/>
    <xf numFmtId="0" fontId="4" fillId="2" borderId="8" xfId="11" applyFont="1" applyFill="1" applyBorder="1" applyAlignment="1">
      <alignment vertical="center"/>
    </xf>
    <xf numFmtId="4" fontId="4" fillId="2" borderId="8" xfId="11" applyNumberFormat="1" applyFont="1" applyFill="1" applyBorder="1" applyAlignment="1">
      <alignment vertical="center"/>
    </xf>
    <xf numFmtId="164" fontId="4" fillId="2" borderId="7" xfId="11" applyNumberFormat="1" applyFont="1" applyFill="1" applyBorder="1" applyAlignment="1">
      <alignment vertical="center"/>
    </xf>
    <xf numFmtId="164" fontId="4" fillId="2" borderId="9" xfId="11" applyNumberFormat="1" applyFont="1" applyFill="1" applyBorder="1" applyAlignment="1">
      <alignment vertical="center"/>
    </xf>
    <xf numFmtId="4" fontId="3" fillId="2" borderId="20" xfId="14" applyNumberFormat="1" applyFont="1" applyFill="1" applyBorder="1" applyAlignment="1">
      <alignment vertical="center"/>
    </xf>
    <xf numFmtId="164" fontId="3" fillId="2" borderId="28" xfId="11" applyNumberFormat="1" applyFont="1" applyFill="1" applyBorder="1" applyAlignment="1">
      <alignment vertical="center"/>
    </xf>
    <xf numFmtId="164" fontId="4" fillId="2" borderId="22" xfId="11" applyNumberFormat="1" applyFont="1" applyFill="1" applyBorder="1" applyAlignment="1">
      <alignment vertical="center"/>
    </xf>
    <xf numFmtId="4" fontId="3" fillId="2" borderId="11" xfId="14" applyNumberFormat="1" applyFont="1" applyFill="1" applyBorder="1" applyAlignment="1">
      <alignment vertical="center"/>
    </xf>
    <xf numFmtId="164" fontId="3" fillId="2" borderId="26" xfId="11" applyNumberFormat="1" applyFont="1" applyFill="1" applyBorder="1" applyAlignment="1">
      <alignment vertical="center"/>
    </xf>
    <xf numFmtId="164" fontId="4" fillId="2" borderId="5" xfId="11" applyNumberFormat="1" applyFont="1" applyFill="1" applyBorder="1" applyAlignment="1">
      <alignment vertical="center"/>
    </xf>
    <xf numFmtId="4" fontId="3" fillId="2" borderId="14" xfId="14" applyNumberFormat="1" applyFont="1" applyFill="1" applyBorder="1" applyAlignment="1">
      <alignment vertical="center"/>
    </xf>
    <xf numFmtId="164" fontId="3" fillId="2" borderId="26" xfId="4" applyNumberFormat="1" applyFont="1" applyFill="1" applyBorder="1" applyAlignment="1">
      <alignment vertical="center"/>
    </xf>
    <xf numFmtId="165" fontId="3" fillId="0" borderId="0" xfId="12" applyNumberFormat="1" applyFont="1" applyFill="1" applyBorder="1" applyAlignment="1">
      <alignment horizontal="left"/>
    </xf>
    <xf numFmtId="165" fontId="17" fillId="0" borderId="0" xfId="12" applyNumberFormat="1" applyFont="1" applyFill="1" applyBorder="1" applyAlignment="1">
      <alignment horizontal="left"/>
    </xf>
    <xf numFmtId="4" fontId="2" fillId="0" borderId="0" xfId="12" applyNumberFormat="1" applyFont="1" applyFill="1" applyAlignment="1">
      <alignment horizontal="left"/>
    </xf>
    <xf numFmtId="0" fontId="2" fillId="0" borderId="0" xfId="12" applyFont="1" applyFill="1" applyAlignment="1">
      <alignment horizontal="left"/>
    </xf>
    <xf numFmtId="0" fontId="2" fillId="0" borderId="0" xfId="6" applyFont="1" applyFill="1" applyAlignment="1">
      <alignment horizontal="left"/>
    </xf>
    <xf numFmtId="0" fontId="3" fillId="0" borderId="0" xfId="6" applyFont="1" applyFill="1" applyBorder="1" applyAlignment="1">
      <alignment horizontal="left" vertical="center"/>
    </xf>
    <xf numFmtId="165" fontId="39" fillId="0" borderId="0" xfId="12" applyNumberFormat="1" applyFont="1" applyFill="1" applyBorder="1" applyAlignment="1">
      <alignment horizontal="left"/>
    </xf>
    <xf numFmtId="0" fontId="40" fillId="0" borderId="0" xfId="0" applyFont="1" applyFill="1"/>
    <xf numFmtId="0" fontId="2" fillId="2" borderId="0" xfId="12" applyFont="1" applyFill="1"/>
    <xf numFmtId="0" fontId="7" fillId="2" borderId="0" xfId="11" applyFont="1" applyFill="1"/>
    <xf numFmtId="0" fontId="2" fillId="2" borderId="0" xfId="4" applyFont="1" applyFill="1"/>
    <xf numFmtId="4" fontId="2" fillId="2" borderId="0" xfId="12" applyNumberFormat="1" applyFont="1" applyFill="1"/>
    <xf numFmtId="4" fontId="3" fillId="2" borderId="0" xfId="12" applyNumberFormat="1" applyFont="1" applyFill="1"/>
    <xf numFmtId="0" fontId="2" fillId="0" borderId="0" xfId="12" applyFont="1" applyFill="1"/>
    <xf numFmtId="4" fontId="2" fillId="0" borderId="0" xfId="12" applyNumberFormat="1" applyFont="1" applyFill="1" applyAlignment="1"/>
    <xf numFmtId="0" fontId="12" fillId="0" borderId="0" xfId="11" applyFont="1" applyFill="1" applyAlignment="1"/>
    <xf numFmtId="0" fontId="10" fillId="0" borderId="0" xfId="13" applyFont="1" applyFill="1" applyAlignment="1"/>
    <xf numFmtId="0" fontId="3" fillId="0" borderId="0" xfId="0" applyFont="1" applyFill="1" applyAlignment="1"/>
    <xf numFmtId="0" fontId="7" fillId="0" borderId="0" xfId="11" applyFill="1"/>
    <xf numFmtId="0" fontId="2" fillId="0" borderId="0" xfId="4" applyFill="1"/>
    <xf numFmtId="0" fontId="3" fillId="0" borderId="0" xfId="12" applyFont="1" applyFill="1" applyAlignment="1">
      <alignment horizontal="right"/>
    </xf>
    <xf numFmtId="0" fontId="7" fillId="0" borderId="0" xfId="11" applyFill="1" applyAlignment="1">
      <alignment horizontal="left"/>
    </xf>
    <xf numFmtId="0" fontId="2" fillId="0" borderId="0" xfId="4" applyFill="1" applyAlignment="1">
      <alignment horizontal="left"/>
    </xf>
    <xf numFmtId="0" fontId="5" fillId="0" borderId="0" xfId="4" applyFont="1" applyFill="1" applyAlignment="1"/>
    <xf numFmtId="4" fontId="3" fillId="0" borderId="0" xfId="6" applyNumberFormat="1" applyFont="1" applyFill="1"/>
    <xf numFmtId="0" fontId="3" fillId="0" borderId="0" xfId="6" applyFont="1" applyFill="1" applyAlignment="1">
      <alignment horizontal="right"/>
    </xf>
    <xf numFmtId="0" fontId="5" fillId="0" borderId="0" xfId="4" applyFont="1" applyFill="1" applyAlignment="1">
      <alignment horizontal="left"/>
    </xf>
    <xf numFmtId="0" fontId="4" fillId="0" borderId="0" xfId="4" applyFont="1" applyFill="1" applyAlignment="1">
      <alignment horizontal="left"/>
    </xf>
    <xf numFmtId="0" fontId="5" fillId="0" borderId="0" xfId="4" applyFont="1" applyFill="1" applyAlignment="1">
      <alignment horizontal="center"/>
    </xf>
    <xf numFmtId="0" fontId="4" fillId="0" borderId="0" xfId="4" applyFont="1" applyFill="1" applyAlignment="1">
      <alignment horizontal="center"/>
    </xf>
    <xf numFmtId="0" fontId="3" fillId="0" borderId="0" xfId="4" applyFont="1" applyFill="1" applyAlignment="1">
      <alignment horizontal="left"/>
    </xf>
    <xf numFmtId="0" fontId="6" fillId="0" borderId="1" xfId="12" applyFont="1" applyFill="1" applyBorder="1" applyAlignment="1">
      <alignment horizontal="center" vertical="center"/>
    </xf>
    <xf numFmtId="0" fontId="6" fillId="0" borderId="6" xfId="12" applyFont="1" applyFill="1" applyBorder="1" applyAlignment="1">
      <alignment horizontal="center" vertical="center"/>
    </xf>
    <xf numFmtId="0" fontId="6" fillId="0" borderId="2" xfId="12" applyFont="1" applyFill="1" applyBorder="1" applyAlignment="1">
      <alignment horizontal="center" vertical="center"/>
    </xf>
    <xf numFmtId="0" fontId="4" fillId="0" borderId="2" xfId="12" applyFont="1" applyFill="1" applyBorder="1" applyAlignment="1">
      <alignment horizontal="center" vertical="center"/>
    </xf>
    <xf numFmtId="0" fontId="6" fillId="0" borderId="8" xfId="12" applyFont="1" applyFill="1" applyBorder="1" applyAlignment="1">
      <alignment horizontal="left" vertical="center"/>
    </xf>
    <xf numFmtId="4" fontId="4" fillId="0" borderId="41" xfId="12" applyNumberFormat="1" applyFont="1" applyFill="1" applyBorder="1" applyAlignment="1"/>
    <xf numFmtId="4" fontId="4" fillId="0" borderId="41" xfId="12" applyNumberFormat="1" applyFont="1" applyFill="1" applyBorder="1"/>
    <xf numFmtId="165" fontId="4" fillId="0" borderId="41" xfId="12" applyNumberFormat="1" applyFont="1" applyFill="1" applyBorder="1"/>
    <xf numFmtId="0" fontId="14" fillId="0" borderId="19" xfId="15" applyFont="1" applyFill="1" applyBorder="1" applyAlignment="1">
      <alignment horizontal="center" vertical="center"/>
    </xf>
    <xf numFmtId="0" fontId="14" fillId="0" borderId="20" xfId="15" applyFont="1" applyFill="1" applyBorder="1" applyAlignment="1">
      <alignment horizontal="center" vertical="center"/>
    </xf>
    <xf numFmtId="0" fontId="14" fillId="0" borderId="21" xfId="15" applyFont="1" applyFill="1" applyBorder="1" applyAlignment="1">
      <alignment horizontal="center" vertical="center"/>
    </xf>
    <xf numFmtId="0" fontId="15" fillId="0" borderId="21" xfId="16" applyFont="1" applyFill="1" applyBorder="1" applyAlignment="1">
      <alignment horizontal="left" vertical="center"/>
    </xf>
    <xf numFmtId="4" fontId="14" fillId="0" borderId="44" xfId="15" applyNumberFormat="1" applyFont="1" applyFill="1" applyBorder="1" applyAlignment="1"/>
    <xf numFmtId="4" fontId="38" fillId="0" borderId="44" xfId="15" applyNumberFormat="1" applyFont="1" applyFill="1" applyBorder="1" applyAlignment="1"/>
    <xf numFmtId="4" fontId="38" fillId="0" borderId="44" xfId="12" applyNumberFormat="1" applyFont="1" applyFill="1" applyBorder="1" applyAlignment="1"/>
    <xf numFmtId="4" fontId="38" fillId="0" borderId="42" xfId="12" applyNumberFormat="1" applyFont="1" applyFill="1" applyBorder="1" applyAlignment="1"/>
    <xf numFmtId="4" fontId="38" fillId="0" borderId="44" xfId="12" applyNumberFormat="1" applyFont="1" applyFill="1" applyBorder="1"/>
    <xf numFmtId="0" fontId="16" fillId="0" borderId="0" xfId="12" applyFont="1" applyFill="1"/>
    <xf numFmtId="0" fontId="3" fillId="0" borderId="10" xfId="15" applyFont="1" applyFill="1" applyBorder="1" applyAlignment="1">
      <alignment horizontal="center" vertical="center"/>
    </xf>
    <xf numFmtId="0" fontId="3" fillId="0" borderId="11" xfId="15" applyFont="1" applyFill="1" applyBorder="1" applyAlignment="1">
      <alignment horizontal="center" vertical="center"/>
    </xf>
    <xf numFmtId="0" fontId="3" fillId="0" borderId="12" xfId="15" applyFont="1" applyFill="1" applyBorder="1" applyAlignment="1">
      <alignment horizontal="center" vertical="center"/>
    </xf>
    <xf numFmtId="0" fontId="10" fillId="0" borderId="12" xfId="16" applyFont="1" applyFill="1" applyBorder="1" applyAlignment="1">
      <alignment horizontal="left" vertical="center"/>
    </xf>
    <xf numFmtId="0" fontId="17" fillId="0" borderId="47" xfId="15" applyFont="1" applyFill="1" applyBorder="1" applyAlignment="1">
      <alignment horizontal="center" vertical="center"/>
    </xf>
    <xf numFmtId="0" fontId="17" fillId="0" borderId="50" xfId="15" applyFont="1" applyFill="1" applyBorder="1" applyAlignment="1">
      <alignment horizontal="center" vertical="center"/>
    </xf>
    <xf numFmtId="0" fontId="17" fillId="0" borderId="48" xfId="15" applyFont="1" applyFill="1" applyBorder="1" applyAlignment="1">
      <alignment horizontal="center" vertical="center"/>
    </xf>
    <xf numFmtId="0" fontId="18" fillId="0" borderId="48" xfId="16" applyFont="1" applyFill="1" applyBorder="1" applyAlignment="1">
      <alignment horizontal="left" vertical="center"/>
    </xf>
    <xf numFmtId="4" fontId="17" fillId="0" borderId="46" xfId="15" applyNumberFormat="1" applyFont="1" applyFill="1" applyBorder="1" applyAlignment="1"/>
    <xf numFmtId="4" fontId="17" fillId="0" borderId="46" xfId="12" applyNumberFormat="1" applyFont="1" applyFill="1" applyBorder="1" applyAlignment="1"/>
    <xf numFmtId="4" fontId="17" fillId="0" borderId="46" xfId="12" applyNumberFormat="1" applyFont="1" applyFill="1" applyBorder="1"/>
    <xf numFmtId="0" fontId="17" fillId="0" borderId="16" xfId="15" applyFont="1" applyFill="1" applyBorder="1" applyAlignment="1">
      <alignment horizontal="center" vertical="center"/>
    </xf>
    <xf numFmtId="0" fontId="17" fillId="0" borderId="17" xfId="15" applyFont="1" applyFill="1" applyBorder="1" applyAlignment="1">
      <alignment horizontal="center" vertical="center"/>
    </xf>
    <xf numFmtId="0" fontId="17" fillId="0" borderId="18" xfId="15" applyFont="1" applyFill="1" applyBorder="1" applyAlignment="1">
      <alignment horizontal="center" vertical="center"/>
    </xf>
    <xf numFmtId="0" fontId="18" fillId="0" borderId="18" xfId="16" applyFont="1" applyFill="1" applyBorder="1" applyAlignment="1">
      <alignment horizontal="left" vertical="center"/>
    </xf>
    <xf numFmtId="4" fontId="17" fillId="0" borderId="51" xfId="15" applyNumberFormat="1" applyFont="1" applyFill="1" applyBorder="1" applyAlignment="1"/>
    <xf numFmtId="4" fontId="17" fillId="0" borderId="51" xfId="12" applyNumberFormat="1" applyFont="1" applyFill="1" applyBorder="1" applyAlignment="1"/>
    <xf numFmtId="4" fontId="17" fillId="0" borderId="45" xfId="12" applyNumberFormat="1" applyFont="1" applyFill="1" applyBorder="1" applyAlignment="1"/>
    <xf numFmtId="4" fontId="17" fillId="0" borderId="51" xfId="12" applyNumberFormat="1" applyFont="1" applyFill="1" applyBorder="1"/>
    <xf numFmtId="4" fontId="14" fillId="0" borderId="42" xfId="15" applyNumberFormat="1" applyFont="1" applyFill="1" applyBorder="1" applyAlignment="1"/>
    <xf numFmtId="4" fontId="38" fillId="0" borderId="42" xfId="15" applyNumberFormat="1" applyFont="1" applyFill="1" applyBorder="1" applyAlignment="1"/>
    <xf numFmtId="4" fontId="38" fillId="0" borderId="42" xfId="12" applyNumberFormat="1" applyFont="1" applyFill="1" applyBorder="1"/>
    <xf numFmtId="0" fontId="17" fillId="0" borderId="52" xfId="15" applyFont="1" applyFill="1" applyBorder="1" applyAlignment="1">
      <alignment horizontal="center" vertical="center"/>
    </xf>
    <xf numFmtId="0" fontId="17" fillId="0" borderId="55" xfId="15" applyFont="1" applyFill="1" applyBorder="1" applyAlignment="1">
      <alignment horizontal="center" vertical="center"/>
    </xf>
    <xf numFmtId="0" fontId="17" fillId="0" borderId="53" xfId="15" applyFont="1" applyFill="1" applyBorder="1" applyAlignment="1">
      <alignment horizontal="center" vertical="center"/>
    </xf>
    <xf numFmtId="0" fontId="18" fillId="0" borderId="53" xfId="16" applyFont="1" applyFill="1" applyBorder="1" applyAlignment="1">
      <alignment horizontal="left" vertical="center"/>
    </xf>
    <xf numFmtId="4" fontId="17" fillId="0" borderId="45" xfId="15" applyNumberFormat="1" applyFont="1" applyFill="1" applyBorder="1" applyAlignment="1"/>
    <xf numFmtId="4" fontId="17" fillId="0" borderId="45" xfId="12" applyNumberFormat="1" applyFont="1" applyFill="1" applyBorder="1"/>
    <xf numFmtId="4" fontId="14" fillId="0" borderId="43" xfId="15" applyNumberFormat="1" applyFont="1" applyFill="1" applyBorder="1" applyAlignment="1"/>
    <xf numFmtId="4" fontId="17" fillId="0" borderId="44" xfId="15" applyNumberFormat="1" applyFont="1" applyFill="1" applyBorder="1" applyAlignment="1"/>
    <xf numFmtId="0" fontId="14" fillId="0" borderId="10" xfId="15" applyFont="1" applyFill="1" applyBorder="1" applyAlignment="1">
      <alignment horizontal="center" vertical="center"/>
    </xf>
    <xf numFmtId="0" fontId="14" fillId="0" borderId="11" xfId="15" applyFont="1" applyFill="1" applyBorder="1" applyAlignment="1">
      <alignment horizontal="center" vertical="center"/>
    </xf>
    <xf numFmtId="0" fontId="14" fillId="0" borderId="12" xfId="15" applyFont="1" applyFill="1" applyBorder="1" applyAlignment="1">
      <alignment horizontal="center" vertical="center"/>
    </xf>
    <xf numFmtId="0" fontId="15" fillId="0" borderId="12" xfId="16" applyFont="1" applyFill="1" applyBorder="1" applyAlignment="1">
      <alignment horizontal="left" vertical="center"/>
    </xf>
    <xf numFmtId="0" fontId="15" fillId="0" borderId="21" xfId="16" applyFont="1" applyFill="1" applyBorder="1" applyAlignment="1">
      <alignment horizontal="left" vertical="center" wrapText="1"/>
    </xf>
    <xf numFmtId="0" fontId="3" fillId="0" borderId="47" xfId="15" applyFont="1" applyFill="1" applyBorder="1" applyAlignment="1">
      <alignment horizontal="center" vertical="center"/>
    </xf>
    <xf numFmtId="0" fontId="15" fillId="0" borderId="12" xfId="16" applyFont="1" applyFill="1" applyBorder="1" applyAlignment="1">
      <alignment horizontal="left" vertical="center" wrapText="1"/>
    </xf>
    <xf numFmtId="0" fontId="14" fillId="0" borderId="10" xfId="15" applyFont="1" applyFill="1" applyBorder="1" applyAlignment="1">
      <alignment horizontal="center"/>
    </xf>
    <xf numFmtId="0" fontId="3" fillId="0" borderId="47" xfId="15" applyFont="1" applyFill="1" applyBorder="1" applyAlignment="1">
      <alignment horizontal="center"/>
    </xf>
    <xf numFmtId="0" fontId="17" fillId="0" borderId="47" xfId="15" applyFont="1" applyFill="1" applyBorder="1" applyAlignment="1">
      <alignment horizontal="center"/>
    </xf>
    <xf numFmtId="0" fontId="17" fillId="0" borderId="16" xfId="15" applyFont="1" applyFill="1" applyBorder="1" applyAlignment="1">
      <alignment horizontal="center"/>
    </xf>
    <xf numFmtId="0" fontId="14" fillId="0" borderId="19" xfId="15" applyFont="1" applyFill="1" applyBorder="1" applyAlignment="1">
      <alignment horizontal="center"/>
    </xf>
    <xf numFmtId="0" fontId="17" fillId="0" borderId="52" xfId="15" applyFont="1" applyFill="1" applyBorder="1" applyAlignment="1">
      <alignment horizontal="center"/>
    </xf>
    <xf numFmtId="0" fontId="37" fillId="0" borderId="21" xfId="16" applyFont="1" applyFill="1" applyBorder="1" applyAlignment="1">
      <alignment horizontal="left" vertical="center" wrapText="1"/>
    </xf>
    <xf numFmtId="4" fontId="38" fillId="0" borderId="41" xfId="12" applyNumberFormat="1" applyFont="1" applyFill="1" applyBorder="1"/>
    <xf numFmtId="4" fontId="3" fillId="0" borderId="44" xfId="12" applyNumberFormat="1" applyFont="1" applyFill="1" applyBorder="1"/>
    <xf numFmtId="0" fontId="37" fillId="0" borderId="12" xfId="16" applyFont="1" applyFill="1" applyBorder="1" applyAlignment="1">
      <alignment horizontal="left" vertical="center" wrapText="1"/>
    </xf>
    <xf numFmtId="0" fontId="3" fillId="0" borderId="16" xfId="15" applyFont="1" applyFill="1" applyBorder="1" applyAlignment="1">
      <alignment horizontal="center" vertical="center"/>
    </xf>
    <xf numFmtId="0" fontId="3" fillId="0" borderId="17" xfId="15" applyFont="1" applyFill="1" applyBorder="1" applyAlignment="1">
      <alignment horizontal="center" vertical="center"/>
    </xf>
    <xf numFmtId="0" fontId="3" fillId="0" borderId="18" xfId="15" applyFont="1" applyFill="1" applyBorder="1" applyAlignment="1">
      <alignment horizontal="center" vertical="center"/>
    </xf>
    <xf numFmtId="0" fontId="3" fillId="0" borderId="18" xfId="15" applyFont="1" applyFill="1" applyBorder="1" applyAlignment="1">
      <alignment vertical="center"/>
    </xf>
    <xf numFmtId="4" fontId="3" fillId="0" borderId="45" xfId="15" applyNumberFormat="1" applyFont="1" applyFill="1" applyBorder="1" applyAlignment="1"/>
    <xf numFmtId="4" fontId="3" fillId="0" borderId="45" xfId="12" applyNumberFormat="1" applyFont="1" applyFill="1" applyBorder="1" applyAlignment="1"/>
    <xf numFmtId="4" fontId="3" fillId="0" borderId="45" xfId="12" applyNumberFormat="1" applyFont="1" applyFill="1" applyBorder="1"/>
    <xf numFmtId="165" fontId="3" fillId="0" borderId="45" xfId="12" applyNumberFormat="1" applyFont="1" applyFill="1" applyBorder="1"/>
    <xf numFmtId="165" fontId="3" fillId="0" borderId="45" xfId="12" applyNumberFormat="1" applyFont="1" applyFill="1" applyBorder="1" applyAlignment="1">
      <alignment horizontal="right"/>
    </xf>
    <xf numFmtId="0" fontId="17" fillId="0" borderId="0" xfId="15" applyFont="1" applyFill="1" applyBorder="1" applyAlignment="1">
      <alignment horizontal="center" vertical="center"/>
    </xf>
    <xf numFmtId="49" fontId="9" fillId="0" borderId="0" xfId="15" applyNumberFormat="1" applyFont="1" applyFill="1" applyBorder="1" applyAlignment="1">
      <alignment horizontal="center" vertical="center"/>
    </xf>
    <xf numFmtId="0" fontId="18" fillId="0" borderId="0" xfId="16" applyFont="1" applyFill="1" applyBorder="1" applyAlignment="1">
      <alignment horizontal="left" vertical="center"/>
    </xf>
    <xf numFmtId="4" fontId="17" fillId="0" borderId="0" xfId="15" applyNumberFormat="1" applyFont="1" applyFill="1" applyBorder="1" applyAlignment="1">
      <alignment vertical="center"/>
    </xf>
    <xf numFmtId="164" fontId="17" fillId="0" borderId="0" xfId="15" applyNumberFormat="1" applyFont="1" applyFill="1" applyBorder="1" applyAlignment="1">
      <alignment vertical="center"/>
    </xf>
    <xf numFmtId="14" fontId="3" fillId="0" borderId="0" xfId="12" applyNumberFormat="1" applyFont="1" applyFill="1" applyAlignment="1">
      <alignment horizontal="left"/>
    </xf>
    <xf numFmtId="4" fontId="2" fillId="0" borderId="0" xfId="12" applyNumberFormat="1" applyFill="1"/>
    <xf numFmtId="2" fontId="3" fillId="0" borderId="0" xfId="12" applyNumberFormat="1" applyFont="1" applyFill="1"/>
    <xf numFmtId="0" fontId="42" fillId="0" borderId="0" xfId="0" applyFont="1" applyFill="1"/>
    <xf numFmtId="0" fontId="42" fillId="0" borderId="0" xfId="0" applyFont="1" applyFill="1" applyAlignment="1">
      <alignment horizontal="right"/>
    </xf>
    <xf numFmtId="0" fontId="43" fillId="26" borderId="57" xfId="0" applyFont="1" applyFill="1" applyBorder="1" applyAlignment="1">
      <alignment horizontal="center" vertical="center" wrapText="1"/>
    </xf>
    <xf numFmtId="0" fontId="43" fillId="26" borderId="7" xfId="0" applyFont="1" applyFill="1" applyBorder="1" applyAlignment="1">
      <alignment horizontal="center" vertical="center" wrapText="1"/>
    </xf>
    <xf numFmtId="0" fontId="43" fillId="26" borderId="58" xfId="0" applyFont="1" applyFill="1" applyBorder="1" applyAlignment="1">
      <alignment horizontal="center" vertical="center" wrapText="1"/>
    </xf>
    <xf numFmtId="0" fontId="44" fillId="0" borderId="10" xfId="0" applyFont="1" applyBorder="1" applyAlignment="1">
      <alignment vertical="center" wrapText="1"/>
    </xf>
    <xf numFmtId="0" fontId="44" fillId="0" borderId="11" xfId="0" applyFont="1" applyBorder="1" applyAlignment="1">
      <alignment horizontal="right" vertical="center" wrapText="1"/>
    </xf>
    <xf numFmtId="4" fontId="44" fillId="0" borderId="11" xfId="0" applyNumberFormat="1" applyFont="1" applyBorder="1" applyAlignment="1">
      <alignment horizontal="right" vertical="center" wrapText="1"/>
    </xf>
    <xf numFmtId="4" fontId="44" fillId="0" borderId="59" xfId="0" applyNumberFormat="1" applyFont="1" applyBorder="1" applyAlignment="1">
      <alignment horizontal="right" vertical="center" wrapText="1"/>
    </xf>
    <xf numFmtId="0" fontId="45" fillId="0" borderId="47" xfId="0" applyFont="1" applyBorder="1" applyAlignment="1">
      <alignment vertical="center" wrapText="1"/>
    </xf>
    <xf numFmtId="0" fontId="45" fillId="0" borderId="50" xfId="0" applyFont="1" applyBorder="1" applyAlignment="1">
      <alignment horizontal="right" vertical="center" wrapText="1"/>
    </xf>
    <xf numFmtId="4" fontId="45" fillId="0" borderId="50" xfId="0" applyNumberFormat="1" applyFont="1" applyBorder="1" applyAlignment="1">
      <alignment horizontal="right" vertical="center" wrapText="1"/>
    </xf>
    <xf numFmtId="4" fontId="45" fillId="0" borderId="50" xfId="0" applyNumberFormat="1" applyFont="1" applyBorder="1" applyAlignment="1">
      <alignment vertical="center"/>
    </xf>
    <xf numFmtId="4" fontId="45" fillId="0" borderId="60" xfId="0" applyNumberFormat="1" applyFont="1" applyBorder="1" applyAlignment="1">
      <alignment vertical="center"/>
    </xf>
    <xf numFmtId="4" fontId="0" fillId="0" borderId="0" xfId="0" applyNumberFormat="1"/>
    <xf numFmtId="4" fontId="45" fillId="0" borderId="11" xfId="0" applyNumberFormat="1" applyFont="1" applyBorder="1" applyAlignment="1">
      <alignment horizontal="right" vertical="center" wrapText="1"/>
    </xf>
    <xf numFmtId="0" fontId="44" fillId="0" borderId="47" xfId="0" applyFont="1" applyBorder="1" applyAlignment="1">
      <alignment vertical="center" wrapText="1"/>
    </xf>
    <xf numFmtId="4" fontId="44" fillId="0" borderId="50" xfId="0" applyNumberFormat="1" applyFont="1" applyBorder="1" applyAlignment="1">
      <alignment horizontal="right" vertical="center" wrapText="1"/>
    </xf>
    <xf numFmtId="4" fontId="44" fillId="0" borderId="60" xfId="0" applyNumberFormat="1" applyFont="1" applyBorder="1" applyAlignment="1">
      <alignment horizontal="right" vertical="center" wrapText="1"/>
    </xf>
    <xf numFmtId="4" fontId="45" fillId="0" borderId="60" xfId="0" applyNumberFormat="1" applyFont="1" applyBorder="1" applyAlignment="1">
      <alignment horizontal="right" vertical="center" wrapText="1"/>
    </xf>
    <xf numFmtId="0" fontId="44" fillId="0" borderId="50" xfId="0" applyFont="1" applyBorder="1" applyAlignment="1">
      <alignment horizontal="right" vertical="center" wrapText="1"/>
    </xf>
    <xf numFmtId="0" fontId="45" fillId="0" borderId="52" xfId="0" applyFont="1" applyBorder="1" applyAlignment="1">
      <alignment vertical="center" wrapText="1"/>
    </xf>
    <xf numFmtId="0" fontId="45" fillId="0" borderId="55" xfId="0" applyFont="1" applyBorder="1" applyAlignment="1">
      <alignment horizontal="right" vertical="center" wrapText="1"/>
    </xf>
    <xf numFmtId="4" fontId="45" fillId="0" borderId="55" xfId="0" applyNumberFormat="1" applyFont="1" applyBorder="1" applyAlignment="1">
      <alignment horizontal="right" vertical="center" wrapText="1"/>
    </xf>
    <xf numFmtId="4" fontId="45" fillId="0" borderId="61" xfId="0" applyNumberFormat="1" applyFont="1" applyBorder="1" applyAlignment="1">
      <alignment horizontal="right" vertical="center" wrapText="1"/>
    </xf>
    <xf numFmtId="0" fontId="44" fillId="0" borderId="57" xfId="0" applyFont="1" applyBorder="1" applyAlignment="1">
      <alignment vertical="center" wrapText="1"/>
    </xf>
    <xf numFmtId="0" fontId="44" fillId="0" borderId="7" xfId="0" applyFont="1" applyBorder="1" applyAlignment="1">
      <alignment horizontal="right" vertical="center" wrapText="1"/>
    </xf>
    <xf numFmtId="4" fontId="44" fillId="0" borderId="7" xfId="0" applyNumberFormat="1" applyFont="1" applyBorder="1" applyAlignment="1">
      <alignment horizontal="right" vertical="center" wrapText="1"/>
    </xf>
    <xf numFmtId="4" fontId="44" fillId="0" borderId="58" xfId="0" applyNumberFormat="1" applyFont="1" applyBorder="1" applyAlignment="1">
      <alignment horizontal="right" vertical="center" wrapText="1"/>
    </xf>
    <xf numFmtId="0" fontId="42" fillId="0" borderId="0" xfId="0" applyFont="1" applyFill="1" applyBorder="1"/>
    <xf numFmtId="166" fontId="42" fillId="0" borderId="56" xfId="0" applyNumberFormat="1" applyFont="1" applyFill="1" applyBorder="1" applyAlignment="1">
      <alignment horizontal="right"/>
    </xf>
    <xf numFmtId="0" fontId="45" fillId="0" borderId="10" xfId="0" applyFont="1" applyBorder="1" applyAlignment="1">
      <alignment horizontal="left" vertical="center" wrapText="1"/>
    </xf>
    <xf numFmtId="0" fontId="45" fillId="0" borderId="11" xfId="0" applyFont="1" applyBorder="1" applyAlignment="1">
      <alignment horizontal="right" vertical="center" wrapText="1"/>
    </xf>
    <xf numFmtId="4" fontId="45" fillId="0" borderId="59" xfId="0" applyNumberFormat="1" applyFont="1" applyBorder="1" applyAlignment="1">
      <alignment horizontal="right" vertical="center" wrapText="1"/>
    </xf>
    <xf numFmtId="0" fontId="45" fillId="0" borderId="47" xfId="0" applyFont="1" applyBorder="1" applyAlignment="1">
      <alignment horizontal="left" vertical="center" wrapText="1"/>
    </xf>
    <xf numFmtId="0" fontId="44" fillId="0" borderId="57" xfId="0" applyFont="1" applyBorder="1" applyAlignment="1">
      <alignment horizontal="left" vertical="center" wrapText="1"/>
    </xf>
    <xf numFmtId="0" fontId="46" fillId="0" borderId="0" xfId="0" applyFont="1" applyFill="1"/>
    <xf numFmtId="0" fontId="14" fillId="0" borderId="21" xfId="15" applyFont="1" applyFill="1" applyBorder="1" applyAlignment="1">
      <alignment horizontal="center" vertical="center"/>
    </xf>
    <xf numFmtId="0" fontId="14" fillId="0" borderId="25" xfId="15" applyFont="1" applyFill="1" applyBorder="1" applyAlignment="1">
      <alignment horizontal="center" vertical="center"/>
    </xf>
    <xf numFmtId="0" fontId="14" fillId="0" borderId="48" xfId="15" applyFont="1" applyFill="1" applyBorder="1" applyAlignment="1">
      <alignment horizontal="center" vertical="center"/>
    </xf>
    <xf numFmtId="0" fontId="14" fillId="0" borderId="49" xfId="15" applyFont="1" applyFill="1" applyBorder="1" applyAlignment="1">
      <alignment horizontal="center" vertical="center"/>
    </xf>
    <xf numFmtId="0" fontId="14" fillId="0" borderId="53" xfId="15" applyFont="1" applyFill="1" applyBorder="1" applyAlignment="1">
      <alignment horizontal="center" vertical="center"/>
    </xf>
    <xf numFmtId="0" fontId="14" fillId="0" borderId="54" xfId="15" applyFont="1" applyFill="1" applyBorder="1" applyAlignment="1">
      <alignment horizontal="center" vertical="center"/>
    </xf>
    <xf numFmtId="0" fontId="14" fillId="0" borderId="12" xfId="15" applyFont="1" applyFill="1" applyBorder="1" applyAlignment="1">
      <alignment horizontal="center" vertical="center"/>
    </xf>
    <xf numFmtId="0" fontId="14" fillId="0" borderId="28" xfId="15" applyFont="1" applyFill="1" applyBorder="1" applyAlignment="1">
      <alignment horizontal="center" vertical="center"/>
    </xf>
    <xf numFmtId="0" fontId="13" fillId="0" borderId="8" xfId="11" applyFont="1" applyFill="1" applyBorder="1" applyAlignment="1">
      <alignment horizontal="center" vertical="center"/>
    </xf>
    <xf numFmtId="0" fontId="13" fillId="0" borderId="27" xfId="11" applyFont="1" applyFill="1" applyBorder="1" applyAlignment="1">
      <alignment horizontal="center" vertical="center"/>
    </xf>
    <xf numFmtId="0" fontId="4" fillId="0" borderId="8" xfId="12" applyFont="1" applyFill="1" applyBorder="1" applyAlignment="1">
      <alignment horizontal="center" vertical="center"/>
    </xf>
    <xf numFmtId="0" fontId="4" fillId="0" borderId="29" xfId="12" applyFont="1" applyFill="1" applyBorder="1" applyAlignment="1">
      <alignment horizontal="center" vertical="center"/>
    </xf>
    <xf numFmtId="49" fontId="14" fillId="0" borderId="21" xfId="15" applyNumberFormat="1" applyFont="1" applyFill="1" applyBorder="1" applyAlignment="1">
      <alignment horizontal="center" vertical="center"/>
    </xf>
    <xf numFmtId="49" fontId="14" fillId="0" borderId="25" xfId="15" applyNumberFormat="1" applyFont="1" applyFill="1" applyBorder="1" applyAlignment="1">
      <alignment horizontal="center" vertical="center"/>
    </xf>
    <xf numFmtId="0" fontId="2" fillId="0" borderId="12" xfId="15" applyFill="1" applyBorder="1" applyAlignment="1">
      <alignment horizontal="center" vertical="center"/>
    </xf>
    <xf numFmtId="0" fontId="2" fillId="0" borderId="28" xfId="15" applyFill="1" applyBorder="1" applyAlignment="1">
      <alignment horizontal="center" vertical="center"/>
    </xf>
    <xf numFmtId="0" fontId="14" fillId="0" borderId="18" xfId="15" applyFont="1" applyFill="1" applyBorder="1" applyAlignment="1">
      <alignment horizontal="center" vertical="center"/>
    </xf>
    <xf numFmtId="0" fontId="14" fillId="0" borderId="30" xfId="15" applyFont="1" applyFill="1" applyBorder="1" applyAlignment="1">
      <alignment horizontal="center" vertical="center"/>
    </xf>
    <xf numFmtId="49" fontId="9" fillId="0" borderId="48" xfId="15" applyNumberFormat="1" applyFont="1" applyFill="1" applyBorder="1" applyAlignment="1">
      <alignment horizontal="center" vertical="center"/>
    </xf>
    <xf numFmtId="49" fontId="9" fillId="0" borderId="49" xfId="15" applyNumberFormat="1" applyFont="1" applyFill="1" applyBorder="1" applyAlignment="1">
      <alignment horizontal="center" vertical="center"/>
    </xf>
    <xf numFmtId="49" fontId="9" fillId="0" borderId="18" xfId="15" applyNumberFormat="1" applyFont="1" applyFill="1" applyBorder="1" applyAlignment="1">
      <alignment horizontal="center" vertical="center"/>
    </xf>
    <xf numFmtId="49" fontId="9" fillId="0" borderId="30" xfId="15" applyNumberFormat="1" applyFont="1" applyFill="1" applyBorder="1" applyAlignment="1">
      <alignment horizontal="center" vertical="center"/>
    </xf>
    <xf numFmtId="49" fontId="14" fillId="0" borderId="12" xfId="15" applyNumberFormat="1" applyFont="1" applyFill="1" applyBorder="1" applyAlignment="1">
      <alignment horizontal="center" vertical="center"/>
    </xf>
    <xf numFmtId="49" fontId="14" fillId="0" borderId="28" xfId="15" applyNumberFormat="1" applyFont="1" applyFill="1" applyBorder="1" applyAlignment="1">
      <alignment horizontal="center" vertical="center"/>
    </xf>
    <xf numFmtId="49" fontId="9" fillId="0" borderId="53" xfId="15" applyNumberFormat="1" applyFont="1" applyFill="1" applyBorder="1" applyAlignment="1">
      <alignment horizontal="center" vertical="center"/>
    </xf>
    <xf numFmtId="49" fontId="9" fillId="0" borderId="54" xfId="15" applyNumberFormat="1" applyFont="1" applyFill="1" applyBorder="1" applyAlignment="1">
      <alignment horizontal="center" vertical="center"/>
    </xf>
    <xf numFmtId="0" fontId="10" fillId="2" borderId="0" xfId="13" applyFont="1" applyFill="1" applyAlignment="1">
      <alignment horizontal="center"/>
    </xf>
    <xf numFmtId="0" fontId="3" fillId="2" borderId="15" xfId="14" applyFont="1" applyFill="1" applyBorder="1" applyAlignment="1">
      <alignment horizontal="center" vertical="center"/>
    </xf>
    <xf numFmtId="0" fontId="3" fillId="2" borderId="26" xfId="14" applyFont="1" applyFill="1" applyBorder="1" applyAlignment="1">
      <alignment horizontal="center" vertical="center"/>
    </xf>
    <xf numFmtId="0" fontId="8" fillId="2" borderId="8" xfId="12" applyFont="1" applyFill="1" applyBorder="1" applyAlignment="1">
      <alignment horizontal="center" vertical="center"/>
    </xf>
    <xf numFmtId="0" fontId="8" fillId="2" borderId="29" xfId="12" applyFont="1" applyFill="1" applyBorder="1" applyAlignment="1">
      <alignment horizontal="center" vertical="center"/>
    </xf>
    <xf numFmtId="0" fontId="3" fillId="2" borderId="23" xfId="14" applyFont="1" applyFill="1" applyBorder="1" applyAlignment="1">
      <alignment horizontal="center" vertical="center"/>
    </xf>
    <xf numFmtId="0" fontId="3" fillId="2" borderId="40" xfId="14" applyFont="1" applyFill="1" applyBorder="1" applyAlignment="1">
      <alignment horizontal="center" vertical="center"/>
    </xf>
    <xf numFmtId="0" fontId="12" fillId="2" borderId="0" xfId="11" applyFont="1" applyFill="1" applyAlignment="1">
      <alignment horizontal="center"/>
    </xf>
    <xf numFmtId="0" fontId="5" fillId="2" borderId="0" xfId="4" applyFont="1" applyFill="1" applyAlignment="1">
      <alignment horizontal="center"/>
    </xf>
    <xf numFmtId="0" fontId="5" fillId="2" borderId="0" xfId="6" applyFont="1" applyFill="1" applyAlignment="1">
      <alignment horizontal="center"/>
    </xf>
    <xf numFmtId="0" fontId="13" fillId="2" borderId="8" xfId="11" applyFont="1" applyFill="1" applyBorder="1" applyAlignment="1">
      <alignment horizontal="center" vertical="center"/>
    </xf>
    <xf numFmtId="0" fontId="13" fillId="2" borderId="27" xfId="11" applyFont="1" applyFill="1" applyBorder="1" applyAlignment="1">
      <alignment horizontal="center" vertical="center"/>
    </xf>
    <xf numFmtId="0" fontId="41" fillId="26" borderId="56" xfId="0" applyFont="1" applyFill="1" applyBorder="1" applyAlignment="1">
      <alignment horizontal="center"/>
    </xf>
  </cellXfs>
  <cellStyles count="115">
    <cellStyle name="20 % – Zvýraznění1 2" xfId="17"/>
    <cellStyle name="20 % – Zvýraznění1 3" xfId="18"/>
    <cellStyle name="20 % – Zvýraznění2 2" xfId="19"/>
    <cellStyle name="20 % – Zvýraznění2 3" xfId="20"/>
    <cellStyle name="20 % – Zvýraznění3 2" xfId="21"/>
    <cellStyle name="20 % – Zvýraznění3 3" xfId="22"/>
    <cellStyle name="20 % – Zvýraznění4 2" xfId="23"/>
    <cellStyle name="20 % – Zvýraznění4 3" xfId="24"/>
    <cellStyle name="20 % – Zvýraznění5 2" xfId="25"/>
    <cellStyle name="20 % – Zvýraznění5 3" xfId="26"/>
    <cellStyle name="20 % – Zvýraznění6 2" xfId="27"/>
    <cellStyle name="20 % – Zvýraznění6 3" xfId="28"/>
    <cellStyle name="40 % – Zvýraznění1 2" xfId="29"/>
    <cellStyle name="40 % – Zvýraznění1 3" xfId="30"/>
    <cellStyle name="40 % – Zvýraznění2 2" xfId="31"/>
    <cellStyle name="40 % – Zvýraznění2 3" xfId="32"/>
    <cellStyle name="40 % – Zvýraznění3 2" xfId="33"/>
    <cellStyle name="40 % – Zvýraznění3 3" xfId="34"/>
    <cellStyle name="40 % – Zvýraznění4 2" xfId="35"/>
    <cellStyle name="40 % – Zvýraznění4 3" xfId="36"/>
    <cellStyle name="40 % – Zvýraznění5 2" xfId="37"/>
    <cellStyle name="40 % – Zvýraznění5 3" xfId="38"/>
    <cellStyle name="40 % – Zvýraznění6 2" xfId="39"/>
    <cellStyle name="40 % – Zvýraznění6 3" xfId="40"/>
    <cellStyle name="60 % – Zvýraznění1 2" xfId="41"/>
    <cellStyle name="60 % – Zvýraznění1 3" xfId="42"/>
    <cellStyle name="60 % – Zvýraznění2 2" xfId="43"/>
    <cellStyle name="60 % – Zvýraznění2 3" xfId="44"/>
    <cellStyle name="60 % – Zvýraznění3 2" xfId="45"/>
    <cellStyle name="60 % – Zvýraznění3 3" xfId="46"/>
    <cellStyle name="60 % – Zvýraznění4 2" xfId="47"/>
    <cellStyle name="60 % – Zvýraznění4 3" xfId="48"/>
    <cellStyle name="60 % – Zvýraznění5 2" xfId="49"/>
    <cellStyle name="60 % – Zvýraznění5 3" xfId="50"/>
    <cellStyle name="60 % – Zvýraznění6 2" xfId="51"/>
    <cellStyle name="60 % – Zvýraznění6 3" xfId="52"/>
    <cellStyle name="Celkem 2" xfId="53"/>
    <cellStyle name="Celkem 3" xfId="54"/>
    <cellStyle name="Čárka 2" xfId="55"/>
    <cellStyle name="čárky 2" xfId="1"/>
    <cellStyle name="čárky 2 2" xfId="56"/>
    <cellStyle name="čárky 3" xfId="2"/>
    <cellStyle name="čárky 3 2" xfId="3"/>
    <cellStyle name="čárky 3 3" xfId="57"/>
    <cellStyle name="Chybně 2" xfId="58"/>
    <cellStyle name="Chybně 3" xfId="59"/>
    <cellStyle name="Kontrolní buňka 2" xfId="60"/>
    <cellStyle name="Kontrolní buňka 3" xfId="61"/>
    <cellStyle name="Nadpis 1 2" xfId="62"/>
    <cellStyle name="Nadpis 1 3" xfId="63"/>
    <cellStyle name="Nadpis 2 2" xfId="64"/>
    <cellStyle name="Nadpis 2 3" xfId="65"/>
    <cellStyle name="Nadpis 3 2" xfId="66"/>
    <cellStyle name="Nadpis 3 3" xfId="67"/>
    <cellStyle name="Nadpis 4 2" xfId="68"/>
    <cellStyle name="Nadpis 4 3" xfId="69"/>
    <cellStyle name="Název 2" xfId="70"/>
    <cellStyle name="Název 3" xfId="71"/>
    <cellStyle name="Neutrální 2" xfId="72"/>
    <cellStyle name="Neutrální 3" xfId="73"/>
    <cellStyle name="Normální" xfId="0" builtinId="0"/>
    <cellStyle name="Normální 10" xfId="74"/>
    <cellStyle name="Normální 11" xfId="75"/>
    <cellStyle name="Normální 12" xfId="76"/>
    <cellStyle name="Normální 13" xfId="77"/>
    <cellStyle name="normální 2" xfId="4"/>
    <cellStyle name="normální 2 2" xfId="78"/>
    <cellStyle name="Normální 22" xfId="5"/>
    <cellStyle name="Normální 3" xfId="6"/>
    <cellStyle name="Normální 3 2" xfId="79"/>
    <cellStyle name="Normální 4" xfId="7"/>
    <cellStyle name="Normální 4 2" xfId="80"/>
    <cellStyle name="Normální 4 2 2" xfId="81"/>
    <cellStyle name="Normální 5" xfId="8"/>
    <cellStyle name="Normální 5 2" xfId="9"/>
    <cellStyle name="Normální 5 3" xfId="10"/>
    <cellStyle name="Normální 6" xfId="82"/>
    <cellStyle name="Normální 7" xfId="83"/>
    <cellStyle name="Normální 8" xfId="84"/>
    <cellStyle name="Normální 9" xfId="85"/>
    <cellStyle name="normální_05. Návrh rozpočtu 2009 - rozpis příjmů 3" xfId="14"/>
    <cellStyle name="normální_2. Rozpočet 2007 - tabulky" xfId="11"/>
    <cellStyle name="normální_Rozpis výdajů 03 bez PO 2 2" xfId="12"/>
    <cellStyle name="normální_Rozpis výdajů 03 bez PO_04 - OSMTVS" xfId="15"/>
    <cellStyle name="normální_Rozpočet 2004 (ZK)" xfId="13"/>
    <cellStyle name="normální_Rozpočet 2005 (ZK)_04 - OSMTVS" xfId="16"/>
    <cellStyle name="Poznámka 2" xfId="86"/>
    <cellStyle name="Poznámka 3" xfId="87"/>
    <cellStyle name="Propojená buňka 2" xfId="88"/>
    <cellStyle name="Propojená buňka 3" xfId="89"/>
    <cellStyle name="S8M1" xfId="90"/>
    <cellStyle name="Správně 2" xfId="91"/>
    <cellStyle name="Správně 3" xfId="92"/>
    <cellStyle name="Text upozornění 2" xfId="93"/>
    <cellStyle name="Text upozornění 3" xfId="94"/>
    <cellStyle name="Vstup 2" xfId="95"/>
    <cellStyle name="Vstup 3" xfId="96"/>
    <cellStyle name="Výpočet 2" xfId="97"/>
    <cellStyle name="Výpočet 3" xfId="98"/>
    <cellStyle name="Výstup 2" xfId="99"/>
    <cellStyle name="Výstup 3" xfId="100"/>
    <cellStyle name="Vysvětlující text 2" xfId="101"/>
    <cellStyle name="Vysvětlující text 3" xfId="102"/>
    <cellStyle name="Zvýraznění 1 2" xfId="103"/>
    <cellStyle name="Zvýraznění 1 3" xfId="104"/>
    <cellStyle name="Zvýraznění 2 2" xfId="105"/>
    <cellStyle name="Zvýraznění 2 3" xfId="106"/>
    <cellStyle name="Zvýraznění 3 2" xfId="107"/>
    <cellStyle name="Zvýraznění 3 3" xfId="108"/>
    <cellStyle name="Zvýraznění 4 2" xfId="109"/>
    <cellStyle name="Zvýraznění 4 3" xfId="110"/>
    <cellStyle name="Zvýraznění 5 2" xfId="111"/>
    <cellStyle name="Zvýraznění 5 3" xfId="112"/>
    <cellStyle name="Zvýraznění 6 2" xfId="113"/>
    <cellStyle name="Zvýraznění 6 3" xfId="114"/>
  </cellStyles>
  <dxfs count="0"/>
  <tableStyles count="0" defaultTableStyle="TableStyleMedium2" defaultPivotStyle="PivotStyleLight16"/>
  <colors>
    <mruColors>
      <color rgb="FFFFFF99"/>
      <color rgb="FF81DEFF"/>
      <color rgb="FFFF5050"/>
      <color rgb="FF00008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51"/>
  <sheetViews>
    <sheetView tabSelected="1" zoomScaleNormal="100" workbookViewId="0">
      <selection activeCell="W12" sqref="W12"/>
    </sheetView>
  </sheetViews>
  <sheetFormatPr defaultColWidth="3.140625" defaultRowHeight="12.75" x14ac:dyDescent="0.2"/>
  <cols>
    <col min="1" max="1" width="3.140625" style="14" customWidth="1"/>
    <col min="2" max="2" width="2.7109375" style="14" customWidth="1"/>
    <col min="3" max="4" width="4.5703125" style="14" customWidth="1"/>
    <col min="5" max="5" width="5.42578125" style="14" customWidth="1"/>
    <col min="6" max="6" width="38.5703125" style="14" customWidth="1"/>
    <col min="7" max="7" width="8.5703125" style="168" customWidth="1"/>
    <col min="8" max="8" width="7.5703125" style="14" hidden="1" customWidth="1"/>
    <col min="9" max="9" width="8.85546875" style="14" hidden="1" customWidth="1"/>
    <col min="10" max="10" width="8.42578125" style="13" hidden="1" customWidth="1"/>
    <col min="11" max="11" width="9.42578125" style="14" hidden="1" customWidth="1"/>
    <col min="12" max="12" width="9.5703125" style="14" hidden="1" customWidth="1"/>
    <col min="13" max="13" width="11.42578125" style="14" hidden="1" customWidth="1"/>
    <col min="14" max="14" width="10.5703125" style="13" hidden="1" customWidth="1"/>
    <col min="15" max="15" width="12" style="77" customWidth="1"/>
    <col min="16" max="16" width="10.28515625" style="13" customWidth="1"/>
    <col min="17" max="17" width="12.28515625" style="14" customWidth="1"/>
    <col min="18" max="18" width="10.42578125" style="60" customWidth="1"/>
    <col min="19" max="252" width="9.140625" style="14" customWidth="1"/>
    <col min="253" max="16384" width="3.140625" style="14"/>
  </cols>
  <sheetData>
    <row r="1" spans="1:18" s="70" customFormat="1" x14ac:dyDescent="0.2">
      <c r="G1" s="71"/>
      <c r="H1" s="71"/>
      <c r="I1" s="71"/>
      <c r="J1" s="71"/>
      <c r="K1" s="71"/>
      <c r="L1" s="71"/>
      <c r="M1" s="71"/>
      <c r="N1" s="71"/>
      <c r="O1" s="71"/>
      <c r="P1" s="64" t="s">
        <v>191</v>
      </c>
      <c r="Q1" s="71"/>
      <c r="R1" s="59"/>
    </row>
    <row r="2" spans="1:18" s="70" customFormat="1" ht="18" x14ac:dyDescent="0.25">
      <c r="A2" s="72" t="s">
        <v>196</v>
      </c>
      <c r="B2" s="72"/>
      <c r="C2" s="72"/>
      <c r="D2" s="72"/>
      <c r="E2" s="72"/>
      <c r="F2" s="72"/>
      <c r="G2" s="72"/>
      <c r="H2" s="72"/>
      <c r="I2" s="72"/>
      <c r="J2" s="13"/>
      <c r="L2" s="73"/>
      <c r="M2" s="73"/>
      <c r="N2" s="73"/>
      <c r="O2" s="74"/>
      <c r="P2" s="13"/>
      <c r="R2" s="60"/>
    </row>
    <row r="3" spans="1:18" ht="12" customHeight="1" x14ac:dyDescent="0.2">
      <c r="A3" s="75"/>
      <c r="B3" s="75"/>
      <c r="C3" s="75"/>
      <c r="D3" s="75"/>
      <c r="E3" s="75"/>
      <c r="F3" s="75"/>
      <c r="G3" s="75"/>
      <c r="H3" s="76"/>
      <c r="I3" s="76"/>
    </row>
    <row r="4" spans="1:18" ht="15.75" x14ac:dyDescent="0.25">
      <c r="A4" s="80" t="s">
        <v>146</v>
      </c>
      <c r="B4" s="80"/>
      <c r="C4" s="80"/>
      <c r="D4" s="80"/>
      <c r="E4" s="80"/>
      <c r="F4" s="80"/>
      <c r="G4" s="80"/>
      <c r="H4" s="80"/>
      <c r="I4" s="80"/>
    </row>
    <row r="5" spans="1:18" ht="12" customHeight="1" x14ac:dyDescent="0.2">
      <c r="A5" s="78"/>
      <c r="B5" s="78"/>
      <c r="C5" s="78"/>
      <c r="D5" s="78"/>
      <c r="E5" s="78"/>
      <c r="F5" s="78"/>
      <c r="G5" s="78"/>
      <c r="H5" s="79"/>
      <c r="I5" s="79"/>
    </row>
    <row r="6" spans="1:18" s="16" customFormat="1" ht="18" customHeight="1" x14ac:dyDescent="0.25">
      <c r="A6" s="80" t="s">
        <v>185</v>
      </c>
      <c r="B6" s="80"/>
      <c r="C6" s="80"/>
      <c r="D6" s="80"/>
      <c r="E6" s="80"/>
      <c r="F6" s="80"/>
      <c r="G6" s="80"/>
      <c r="H6" s="80"/>
      <c r="I6" s="80"/>
      <c r="J6" s="81"/>
      <c r="N6" s="15"/>
      <c r="O6" s="82"/>
      <c r="P6" s="15"/>
      <c r="R6" s="61"/>
    </row>
    <row r="7" spans="1:18" ht="12.75" customHeight="1" thickBot="1" x14ac:dyDescent="0.3">
      <c r="A7" s="83"/>
      <c r="B7" s="83"/>
      <c r="C7" s="83"/>
      <c r="D7" s="83"/>
      <c r="E7" s="83"/>
      <c r="F7" s="83"/>
      <c r="G7" s="83"/>
      <c r="H7" s="83"/>
      <c r="I7" s="84"/>
      <c r="J7" s="85"/>
      <c r="K7" s="86"/>
      <c r="L7" s="85"/>
      <c r="M7" s="86"/>
      <c r="N7" s="86"/>
      <c r="Q7" s="86" t="s">
        <v>101</v>
      </c>
      <c r="R7" s="87"/>
    </row>
    <row r="8" spans="1:18" s="70" customFormat="1" ht="25.15" customHeight="1" thickBot="1" x14ac:dyDescent="0.25">
      <c r="A8" s="88" t="s">
        <v>3</v>
      </c>
      <c r="B8" s="215" t="s">
        <v>147</v>
      </c>
      <c r="C8" s="216"/>
      <c r="D8" s="89" t="s">
        <v>103</v>
      </c>
      <c r="E8" s="90" t="s">
        <v>104</v>
      </c>
      <c r="F8" s="91" t="s">
        <v>154</v>
      </c>
      <c r="G8" s="18" t="s">
        <v>178</v>
      </c>
      <c r="H8" s="17" t="s">
        <v>186</v>
      </c>
      <c r="I8" s="18" t="s">
        <v>179</v>
      </c>
      <c r="J8" s="17" t="s">
        <v>187</v>
      </c>
      <c r="K8" s="18" t="s">
        <v>179</v>
      </c>
      <c r="L8" s="17" t="s">
        <v>188</v>
      </c>
      <c r="M8" s="18" t="s">
        <v>179</v>
      </c>
      <c r="N8" s="17" t="s">
        <v>189</v>
      </c>
      <c r="O8" s="18" t="s">
        <v>179</v>
      </c>
      <c r="P8" s="17" t="s">
        <v>192</v>
      </c>
      <c r="Q8" s="18" t="s">
        <v>179</v>
      </c>
      <c r="R8" s="62"/>
    </row>
    <row r="9" spans="1:18" ht="13.7" customHeight="1" thickBot="1" x14ac:dyDescent="0.25">
      <c r="A9" s="88" t="s">
        <v>0</v>
      </c>
      <c r="B9" s="217" t="s">
        <v>1</v>
      </c>
      <c r="C9" s="218"/>
      <c r="D9" s="89" t="s">
        <v>1</v>
      </c>
      <c r="E9" s="90" t="s">
        <v>1</v>
      </c>
      <c r="F9" s="92" t="s">
        <v>155</v>
      </c>
      <c r="G9" s="93">
        <f>G10+G14+G18+G22+G26+G30+G34+G38+G42+G46+G50+G54+G58+G62+G66+G70+G74+G78+G82+G86+G90+G94+G98+G102+G106+G110+G114+G118+G122+G126+G130+G134+G138+G142+G146+G150+G154+G158+G162+G166+G170+G174+G178+G182+G186+G190+G194+G198+G202+G206+G210+G214+G218+G222+G226+G230+G234+G238+G242+G246</f>
        <v>266313</v>
      </c>
      <c r="H9" s="93">
        <f>+H30+H70+H122+H246+H154</f>
        <v>8.1712414612411521E-14</v>
      </c>
      <c r="I9" s="93">
        <f>+G9+H9</f>
        <v>266313</v>
      </c>
      <c r="J9" s="93">
        <f>+J42+J46+J122+J206+J246</f>
        <v>0</v>
      </c>
      <c r="K9" s="93">
        <f>+I9+J9</f>
        <v>266313</v>
      </c>
      <c r="L9" s="94">
        <f>L22+L54+L94+L106+L134+L142+L186+L190+L230+L246+L62+L90</f>
        <v>-900</v>
      </c>
      <c r="M9" s="95">
        <f t="shared" ref="M9:M72" si="0">+K9+L9</f>
        <v>265413</v>
      </c>
      <c r="N9" s="19">
        <f>+N54+N130+N170+N206+N246+N46+N62+N90</f>
        <v>0</v>
      </c>
      <c r="O9" s="20">
        <f>+M9+N9</f>
        <v>265413</v>
      </c>
      <c r="P9" s="19">
        <f>P10+P14+P18+P22+P26+P30+P34+P38+P42+P46+P50+P54+P58+P62+P66+P70+P74+P78+P82+P86+P90+P94+P98+P102+P106+P110+P114+P118+P122+P126+P130+P134+P138+P142+P146+P150+P154+P158+P162+P166+P170+P174+P178+P182+P186+P190+P194+P198+P202+P206+P210+P214+P218+P222+P226+P230+P234+P238+P242+P246</f>
        <v>-985.36500000000001</v>
      </c>
      <c r="Q9" s="20">
        <f>+O9+P9</f>
        <v>264427.63500000001</v>
      </c>
      <c r="R9" s="57" t="s">
        <v>192</v>
      </c>
    </row>
    <row r="10" spans="1:18" s="105" customFormat="1" ht="12.75" customHeight="1" x14ac:dyDescent="0.2">
      <c r="A10" s="96" t="s">
        <v>2</v>
      </c>
      <c r="B10" s="219" t="s">
        <v>4</v>
      </c>
      <c r="C10" s="220"/>
      <c r="D10" s="97" t="s">
        <v>1</v>
      </c>
      <c r="E10" s="98" t="s">
        <v>1</v>
      </c>
      <c r="F10" s="99" t="s">
        <v>156</v>
      </c>
      <c r="G10" s="100">
        <f>+G11</f>
        <v>5089.95</v>
      </c>
      <c r="H10" s="101">
        <v>0</v>
      </c>
      <c r="I10" s="102">
        <f t="shared" ref="I10:I73" si="1">+G10+H10</f>
        <v>5089.95</v>
      </c>
      <c r="J10" s="103">
        <v>0</v>
      </c>
      <c r="K10" s="103">
        <f t="shared" ref="K10:K73" si="2">+I10+J10</f>
        <v>5089.95</v>
      </c>
      <c r="L10" s="104">
        <v>0</v>
      </c>
      <c r="M10" s="29">
        <f t="shared" si="0"/>
        <v>5089.95</v>
      </c>
      <c r="N10" s="21">
        <v>0</v>
      </c>
      <c r="O10" s="22">
        <f t="shared" ref="O10:O73" si="3">+M10+N10</f>
        <v>5089.95</v>
      </c>
      <c r="P10" s="21">
        <f>P11</f>
        <v>-19.934999999999999</v>
      </c>
      <c r="Q10" s="22">
        <f t="shared" ref="Q10:Q73" si="4">+O10+P10</f>
        <v>5070.0149999999994</v>
      </c>
      <c r="R10" s="57" t="s">
        <v>192</v>
      </c>
    </row>
    <row r="11" spans="1:18" ht="12.75" customHeight="1" x14ac:dyDescent="0.2">
      <c r="A11" s="106"/>
      <c r="B11" s="221"/>
      <c r="C11" s="222"/>
      <c r="D11" s="107">
        <v>3121</v>
      </c>
      <c r="E11" s="108">
        <v>5331</v>
      </c>
      <c r="F11" s="109" t="s">
        <v>157</v>
      </c>
      <c r="G11" s="38">
        <f>SUM(G12:G13)</f>
        <v>5089.95</v>
      </c>
      <c r="H11" s="38">
        <v>0</v>
      </c>
      <c r="I11" s="39">
        <f t="shared" si="1"/>
        <v>5089.95</v>
      </c>
      <c r="J11" s="39">
        <v>0</v>
      </c>
      <c r="K11" s="39">
        <f t="shared" si="2"/>
        <v>5089.95</v>
      </c>
      <c r="L11" s="40">
        <v>0</v>
      </c>
      <c r="M11" s="23">
        <f t="shared" si="0"/>
        <v>5089.95</v>
      </c>
      <c r="N11" s="23">
        <v>0</v>
      </c>
      <c r="O11" s="24">
        <f t="shared" si="3"/>
        <v>5089.95</v>
      </c>
      <c r="P11" s="23">
        <f>P12+P13</f>
        <v>-19.934999999999999</v>
      </c>
      <c r="Q11" s="24">
        <f t="shared" si="4"/>
        <v>5070.0149999999994</v>
      </c>
      <c r="R11" s="57"/>
    </row>
    <row r="12" spans="1:18" ht="12.75" customHeight="1" x14ac:dyDescent="0.2">
      <c r="A12" s="110"/>
      <c r="B12" s="209"/>
      <c r="C12" s="210"/>
      <c r="D12" s="111"/>
      <c r="E12" s="112" t="s">
        <v>158</v>
      </c>
      <c r="F12" s="113" t="s">
        <v>159</v>
      </c>
      <c r="G12" s="114">
        <v>764.3</v>
      </c>
      <c r="H12" s="114">
        <v>0</v>
      </c>
      <c r="I12" s="115">
        <f t="shared" si="1"/>
        <v>764.3</v>
      </c>
      <c r="J12" s="115">
        <v>0</v>
      </c>
      <c r="K12" s="115">
        <f t="shared" si="2"/>
        <v>764.3</v>
      </c>
      <c r="L12" s="116">
        <v>0</v>
      </c>
      <c r="M12" s="25">
        <f t="shared" si="0"/>
        <v>764.3</v>
      </c>
      <c r="N12" s="25">
        <v>0</v>
      </c>
      <c r="O12" s="26">
        <f t="shared" si="3"/>
        <v>764.3</v>
      </c>
      <c r="P12" s="25">
        <v>-19.934999999999999</v>
      </c>
      <c r="Q12" s="26">
        <f t="shared" si="4"/>
        <v>744.36500000000001</v>
      </c>
      <c r="R12" s="57"/>
    </row>
    <row r="13" spans="1:18" ht="12.75" customHeight="1" thickBot="1" x14ac:dyDescent="0.25">
      <c r="A13" s="117"/>
      <c r="B13" s="223"/>
      <c r="C13" s="224"/>
      <c r="D13" s="118"/>
      <c r="E13" s="119"/>
      <c r="F13" s="120" t="s">
        <v>160</v>
      </c>
      <c r="G13" s="121">
        <v>4325.6499999999996</v>
      </c>
      <c r="H13" s="121">
        <v>0</v>
      </c>
      <c r="I13" s="122">
        <f t="shared" si="1"/>
        <v>4325.6499999999996</v>
      </c>
      <c r="J13" s="123">
        <v>0</v>
      </c>
      <c r="K13" s="123">
        <f t="shared" si="2"/>
        <v>4325.6499999999996</v>
      </c>
      <c r="L13" s="124">
        <v>0</v>
      </c>
      <c r="M13" s="31">
        <f t="shared" si="0"/>
        <v>4325.6499999999996</v>
      </c>
      <c r="N13" s="27">
        <v>0</v>
      </c>
      <c r="O13" s="28">
        <f t="shared" si="3"/>
        <v>4325.6499999999996</v>
      </c>
      <c r="P13" s="27">
        <v>0</v>
      </c>
      <c r="Q13" s="28">
        <f t="shared" si="4"/>
        <v>4325.6499999999996</v>
      </c>
      <c r="R13" s="58"/>
    </row>
    <row r="14" spans="1:18" s="105" customFormat="1" ht="12.75" customHeight="1" x14ac:dyDescent="0.2">
      <c r="A14" s="96" t="s">
        <v>2</v>
      </c>
      <c r="B14" s="207" t="s">
        <v>5</v>
      </c>
      <c r="C14" s="208"/>
      <c r="D14" s="97" t="s">
        <v>1</v>
      </c>
      <c r="E14" s="98" t="s">
        <v>1</v>
      </c>
      <c r="F14" s="99" t="s">
        <v>161</v>
      </c>
      <c r="G14" s="125">
        <f>+G15</f>
        <v>5041.87</v>
      </c>
      <c r="H14" s="126">
        <v>0</v>
      </c>
      <c r="I14" s="103">
        <f t="shared" si="1"/>
        <v>5041.87</v>
      </c>
      <c r="J14" s="102">
        <v>0</v>
      </c>
      <c r="K14" s="102">
        <f t="shared" si="2"/>
        <v>5041.87</v>
      </c>
      <c r="L14" s="127">
        <v>0</v>
      </c>
      <c r="M14" s="21">
        <f t="shared" si="0"/>
        <v>5041.87</v>
      </c>
      <c r="N14" s="29">
        <v>0</v>
      </c>
      <c r="O14" s="30">
        <f t="shared" si="3"/>
        <v>5041.87</v>
      </c>
      <c r="P14" s="29">
        <f>P15</f>
        <v>-79.456999999999994</v>
      </c>
      <c r="Q14" s="30">
        <f t="shared" si="4"/>
        <v>4962.4129999999996</v>
      </c>
      <c r="R14" s="57" t="s">
        <v>192</v>
      </c>
    </row>
    <row r="15" spans="1:18" ht="12.75" customHeight="1" x14ac:dyDescent="0.2">
      <c r="A15" s="106"/>
      <c r="B15" s="209"/>
      <c r="C15" s="210"/>
      <c r="D15" s="107">
        <v>3121</v>
      </c>
      <c r="E15" s="108">
        <v>5331</v>
      </c>
      <c r="F15" s="109" t="s">
        <v>157</v>
      </c>
      <c r="G15" s="38">
        <f>SUM(G16:G17)</f>
        <v>5041.87</v>
      </c>
      <c r="H15" s="38">
        <v>0</v>
      </c>
      <c r="I15" s="39">
        <f t="shared" si="1"/>
        <v>5041.87</v>
      </c>
      <c r="J15" s="39">
        <v>0</v>
      </c>
      <c r="K15" s="39">
        <f t="shared" si="2"/>
        <v>5041.87</v>
      </c>
      <c r="L15" s="40">
        <v>0</v>
      </c>
      <c r="M15" s="23">
        <f t="shared" si="0"/>
        <v>5041.87</v>
      </c>
      <c r="N15" s="23">
        <v>0</v>
      </c>
      <c r="O15" s="24">
        <f t="shared" si="3"/>
        <v>5041.87</v>
      </c>
      <c r="P15" s="23">
        <f>P16+P17</f>
        <v>-79.456999999999994</v>
      </c>
      <c r="Q15" s="24">
        <f t="shared" si="4"/>
        <v>4962.4129999999996</v>
      </c>
      <c r="R15" s="57"/>
    </row>
    <row r="16" spans="1:18" ht="12.75" customHeight="1" x14ac:dyDescent="0.2">
      <c r="A16" s="110"/>
      <c r="B16" s="209"/>
      <c r="C16" s="210"/>
      <c r="D16" s="111"/>
      <c r="E16" s="112" t="s">
        <v>158</v>
      </c>
      <c r="F16" s="113" t="s">
        <v>162</v>
      </c>
      <c r="G16" s="114">
        <v>989.3</v>
      </c>
      <c r="H16" s="114">
        <v>0</v>
      </c>
      <c r="I16" s="115">
        <f t="shared" si="1"/>
        <v>989.3</v>
      </c>
      <c r="J16" s="115">
        <v>0</v>
      </c>
      <c r="K16" s="115">
        <f t="shared" si="2"/>
        <v>989.3</v>
      </c>
      <c r="L16" s="116">
        <v>0</v>
      </c>
      <c r="M16" s="25">
        <f t="shared" si="0"/>
        <v>989.3</v>
      </c>
      <c r="N16" s="25">
        <v>0</v>
      </c>
      <c r="O16" s="26">
        <f t="shared" si="3"/>
        <v>989.3</v>
      </c>
      <c r="P16" s="25">
        <v>-79.456999999999994</v>
      </c>
      <c r="Q16" s="26">
        <f t="shared" si="4"/>
        <v>909.84299999999996</v>
      </c>
      <c r="R16" s="57"/>
    </row>
    <row r="17" spans="1:18" ht="12.75" customHeight="1" thickBot="1" x14ac:dyDescent="0.25">
      <c r="A17" s="128"/>
      <c r="B17" s="211"/>
      <c r="C17" s="212"/>
      <c r="D17" s="129"/>
      <c r="E17" s="130"/>
      <c r="F17" s="131" t="s">
        <v>160</v>
      </c>
      <c r="G17" s="132">
        <v>4052.57</v>
      </c>
      <c r="H17" s="132">
        <v>0</v>
      </c>
      <c r="I17" s="123">
        <f t="shared" si="1"/>
        <v>4052.57</v>
      </c>
      <c r="J17" s="122">
        <v>0</v>
      </c>
      <c r="K17" s="122">
        <f t="shared" si="2"/>
        <v>4052.57</v>
      </c>
      <c r="L17" s="133">
        <v>0</v>
      </c>
      <c r="M17" s="27">
        <f t="shared" si="0"/>
        <v>4052.57</v>
      </c>
      <c r="N17" s="31">
        <v>0</v>
      </c>
      <c r="O17" s="32">
        <f t="shared" si="3"/>
        <v>4052.57</v>
      </c>
      <c r="P17" s="31">
        <v>0</v>
      </c>
      <c r="Q17" s="32">
        <f t="shared" si="4"/>
        <v>4052.57</v>
      </c>
      <c r="R17" s="58"/>
    </row>
    <row r="18" spans="1:18" s="105" customFormat="1" ht="12.75" customHeight="1" x14ac:dyDescent="0.2">
      <c r="A18" s="96" t="s">
        <v>2</v>
      </c>
      <c r="B18" s="207">
        <v>1406</v>
      </c>
      <c r="C18" s="208"/>
      <c r="D18" s="97" t="s">
        <v>1</v>
      </c>
      <c r="E18" s="98" t="s">
        <v>1</v>
      </c>
      <c r="F18" s="99" t="s">
        <v>6</v>
      </c>
      <c r="G18" s="100">
        <f>+G19</f>
        <v>1528.6699999999998</v>
      </c>
      <c r="H18" s="101">
        <v>0</v>
      </c>
      <c r="I18" s="102">
        <f t="shared" si="1"/>
        <v>1528.6699999999998</v>
      </c>
      <c r="J18" s="103">
        <v>0</v>
      </c>
      <c r="K18" s="103">
        <f t="shared" si="2"/>
        <v>1528.6699999999998</v>
      </c>
      <c r="L18" s="104">
        <v>0</v>
      </c>
      <c r="M18" s="29">
        <f t="shared" si="0"/>
        <v>1528.6699999999998</v>
      </c>
      <c r="N18" s="21">
        <v>0</v>
      </c>
      <c r="O18" s="22">
        <f t="shared" si="3"/>
        <v>1528.6699999999998</v>
      </c>
      <c r="P18" s="21">
        <f>P19</f>
        <v>-61.368000000000002</v>
      </c>
      <c r="Q18" s="22">
        <f t="shared" si="4"/>
        <v>1467.3019999999999</v>
      </c>
      <c r="R18" s="57" t="s">
        <v>192</v>
      </c>
    </row>
    <row r="19" spans="1:18" ht="12.75" customHeight="1" x14ac:dyDescent="0.2">
      <c r="A19" s="106"/>
      <c r="B19" s="213"/>
      <c r="C19" s="214"/>
      <c r="D19" s="107">
        <v>3121</v>
      </c>
      <c r="E19" s="108">
        <v>5331</v>
      </c>
      <c r="F19" s="109" t="s">
        <v>157</v>
      </c>
      <c r="G19" s="38">
        <f>SUM(G20:G21)</f>
        <v>1528.6699999999998</v>
      </c>
      <c r="H19" s="38">
        <v>0</v>
      </c>
      <c r="I19" s="39">
        <f t="shared" si="1"/>
        <v>1528.6699999999998</v>
      </c>
      <c r="J19" s="39">
        <v>0</v>
      </c>
      <c r="K19" s="39">
        <f t="shared" si="2"/>
        <v>1528.6699999999998</v>
      </c>
      <c r="L19" s="40">
        <v>0</v>
      </c>
      <c r="M19" s="23">
        <f t="shared" si="0"/>
        <v>1528.6699999999998</v>
      </c>
      <c r="N19" s="23">
        <v>0</v>
      </c>
      <c r="O19" s="24">
        <f t="shared" si="3"/>
        <v>1528.6699999999998</v>
      </c>
      <c r="P19" s="23">
        <f>P20+P21</f>
        <v>-61.368000000000002</v>
      </c>
      <c r="Q19" s="24">
        <f t="shared" si="4"/>
        <v>1467.3019999999999</v>
      </c>
      <c r="R19" s="57"/>
    </row>
    <row r="20" spans="1:18" ht="12.75" customHeight="1" x14ac:dyDescent="0.2">
      <c r="A20" s="110"/>
      <c r="B20" s="209"/>
      <c r="C20" s="210"/>
      <c r="D20" s="111"/>
      <c r="E20" s="112" t="s">
        <v>158</v>
      </c>
      <c r="F20" s="113" t="s">
        <v>162</v>
      </c>
      <c r="G20" s="114">
        <v>95.1</v>
      </c>
      <c r="H20" s="114">
        <v>0</v>
      </c>
      <c r="I20" s="115">
        <f t="shared" si="1"/>
        <v>95.1</v>
      </c>
      <c r="J20" s="115">
        <v>0</v>
      </c>
      <c r="K20" s="115">
        <f t="shared" si="2"/>
        <v>95.1</v>
      </c>
      <c r="L20" s="116">
        <v>0</v>
      </c>
      <c r="M20" s="25">
        <f t="shared" si="0"/>
        <v>95.1</v>
      </c>
      <c r="N20" s="25">
        <v>0</v>
      </c>
      <c r="O20" s="26">
        <f t="shared" si="3"/>
        <v>95.1</v>
      </c>
      <c r="P20" s="25">
        <v>-61.368000000000002</v>
      </c>
      <c r="Q20" s="26">
        <f t="shared" si="4"/>
        <v>33.731999999999992</v>
      </c>
      <c r="R20" s="57"/>
    </row>
    <row r="21" spans="1:18" ht="12.75" customHeight="1" thickBot="1" x14ac:dyDescent="0.25">
      <c r="A21" s="117"/>
      <c r="B21" s="223"/>
      <c r="C21" s="224"/>
      <c r="D21" s="118"/>
      <c r="E21" s="119"/>
      <c r="F21" s="120" t="s">
        <v>160</v>
      </c>
      <c r="G21" s="121">
        <v>1433.57</v>
      </c>
      <c r="H21" s="121">
        <v>0</v>
      </c>
      <c r="I21" s="122">
        <f t="shared" si="1"/>
        <v>1433.57</v>
      </c>
      <c r="J21" s="123">
        <v>0</v>
      </c>
      <c r="K21" s="123">
        <f t="shared" si="2"/>
        <v>1433.57</v>
      </c>
      <c r="L21" s="124">
        <v>0</v>
      </c>
      <c r="M21" s="31">
        <f t="shared" si="0"/>
        <v>1433.57</v>
      </c>
      <c r="N21" s="27">
        <v>0</v>
      </c>
      <c r="O21" s="28">
        <f t="shared" si="3"/>
        <v>1433.57</v>
      </c>
      <c r="P21" s="27">
        <v>0</v>
      </c>
      <c r="Q21" s="28">
        <f t="shared" si="4"/>
        <v>1433.57</v>
      </c>
      <c r="R21" s="58"/>
    </row>
    <row r="22" spans="1:18" s="105" customFormat="1" ht="12.75" customHeight="1" x14ac:dyDescent="0.2">
      <c r="A22" s="96" t="s">
        <v>2</v>
      </c>
      <c r="B22" s="207" t="s">
        <v>7</v>
      </c>
      <c r="C22" s="208"/>
      <c r="D22" s="97" t="s">
        <v>1</v>
      </c>
      <c r="E22" s="98" t="s">
        <v>1</v>
      </c>
      <c r="F22" s="99" t="s">
        <v>163</v>
      </c>
      <c r="G22" s="134">
        <f>+G23</f>
        <v>3001.31</v>
      </c>
      <c r="H22" s="126">
        <v>0</v>
      </c>
      <c r="I22" s="103">
        <f t="shared" si="1"/>
        <v>3001.31</v>
      </c>
      <c r="J22" s="102">
        <v>0</v>
      </c>
      <c r="K22" s="102">
        <f t="shared" si="2"/>
        <v>3001.31</v>
      </c>
      <c r="L22" s="127">
        <f>L23</f>
        <v>451</v>
      </c>
      <c r="M22" s="21">
        <f t="shared" si="0"/>
        <v>3452.31</v>
      </c>
      <c r="N22" s="29">
        <v>0</v>
      </c>
      <c r="O22" s="30">
        <f t="shared" si="3"/>
        <v>3452.31</v>
      </c>
      <c r="P22" s="29">
        <f>P23</f>
        <v>-15.279</v>
      </c>
      <c r="Q22" s="30">
        <f t="shared" si="4"/>
        <v>3437.0309999999999</v>
      </c>
      <c r="R22" s="57" t="s">
        <v>192</v>
      </c>
    </row>
    <row r="23" spans="1:18" ht="12.75" customHeight="1" x14ac:dyDescent="0.2">
      <c r="A23" s="106"/>
      <c r="B23" s="213"/>
      <c r="C23" s="214"/>
      <c r="D23" s="107">
        <v>3122</v>
      </c>
      <c r="E23" s="108">
        <v>5331</v>
      </c>
      <c r="F23" s="109" t="s">
        <v>157</v>
      </c>
      <c r="G23" s="38">
        <f>SUM(G24:G25)</f>
        <v>3001.31</v>
      </c>
      <c r="H23" s="38">
        <v>0</v>
      </c>
      <c r="I23" s="39">
        <f t="shared" si="1"/>
        <v>3001.31</v>
      </c>
      <c r="J23" s="39">
        <v>0</v>
      </c>
      <c r="K23" s="39">
        <f t="shared" si="2"/>
        <v>3001.31</v>
      </c>
      <c r="L23" s="40">
        <f>L25+L24</f>
        <v>451</v>
      </c>
      <c r="M23" s="23">
        <f t="shared" si="0"/>
        <v>3452.31</v>
      </c>
      <c r="N23" s="23">
        <v>0</v>
      </c>
      <c r="O23" s="24">
        <f t="shared" si="3"/>
        <v>3452.31</v>
      </c>
      <c r="P23" s="23">
        <f>P24+P25</f>
        <v>-15.279</v>
      </c>
      <c r="Q23" s="24">
        <f t="shared" si="4"/>
        <v>3437.0309999999999</v>
      </c>
      <c r="R23" s="57"/>
    </row>
    <row r="24" spans="1:18" ht="12.75" customHeight="1" x14ac:dyDescent="0.2">
      <c r="A24" s="110"/>
      <c r="B24" s="209"/>
      <c r="C24" s="210"/>
      <c r="D24" s="111"/>
      <c r="E24" s="112" t="s">
        <v>158</v>
      </c>
      <c r="F24" s="113" t="s">
        <v>162</v>
      </c>
      <c r="G24" s="135">
        <v>115.6</v>
      </c>
      <c r="H24" s="114">
        <v>0</v>
      </c>
      <c r="I24" s="115">
        <f t="shared" si="1"/>
        <v>115.6</v>
      </c>
      <c r="J24" s="115">
        <v>0</v>
      </c>
      <c r="K24" s="115">
        <f t="shared" si="2"/>
        <v>115.6</v>
      </c>
      <c r="L24" s="116">
        <v>0</v>
      </c>
      <c r="M24" s="25">
        <f t="shared" si="0"/>
        <v>115.6</v>
      </c>
      <c r="N24" s="25">
        <v>0</v>
      </c>
      <c r="O24" s="26">
        <f t="shared" si="3"/>
        <v>115.6</v>
      </c>
      <c r="P24" s="25">
        <v>-15.279</v>
      </c>
      <c r="Q24" s="26">
        <f t="shared" si="4"/>
        <v>100.321</v>
      </c>
      <c r="R24" s="57"/>
    </row>
    <row r="25" spans="1:18" ht="12.75" customHeight="1" thickBot="1" x14ac:dyDescent="0.25">
      <c r="A25" s="117"/>
      <c r="B25" s="223"/>
      <c r="C25" s="224"/>
      <c r="D25" s="118"/>
      <c r="E25" s="119"/>
      <c r="F25" s="120" t="s">
        <v>160</v>
      </c>
      <c r="G25" s="132">
        <v>2885.71</v>
      </c>
      <c r="H25" s="132">
        <v>0</v>
      </c>
      <c r="I25" s="123">
        <f t="shared" si="1"/>
        <v>2885.71</v>
      </c>
      <c r="J25" s="122">
        <v>0</v>
      </c>
      <c r="K25" s="122">
        <f t="shared" si="2"/>
        <v>2885.71</v>
      </c>
      <c r="L25" s="133">
        <v>451</v>
      </c>
      <c r="M25" s="27">
        <f t="shared" si="0"/>
        <v>3336.71</v>
      </c>
      <c r="N25" s="31">
        <v>0</v>
      </c>
      <c r="O25" s="32">
        <f t="shared" si="3"/>
        <v>3336.71</v>
      </c>
      <c r="P25" s="31">
        <v>0</v>
      </c>
      <c r="Q25" s="32">
        <f t="shared" si="4"/>
        <v>3336.71</v>
      </c>
      <c r="R25" s="58"/>
    </row>
    <row r="26" spans="1:18" s="105" customFormat="1" ht="12.75" customHeight="1" x14ac:dyDescent="0.2">
      <c r="A26" s="136" t="s">
        <v>2</v>
      </c>
      <c r="B26" s="213">
        <v>1421</v>
      </c>
      <c r="C26" s="214"/>
      <c r="D26" s="137" t="s">
        <v>1</v>
      </c>
      <c r="E26" s="138" t="s">
        <v>1</v>
      </c>
      <c r="F26" s="139" t="s">
        <v>8</v>
      </c>
      <c r="G26" s="100">
        <f>+G27</f>
        <v>6549.45</v>
      </c>
      <c r="H26" s="101">
        <v>0</v>
      </c>
      <c r="I26" s="102">
        <f t="shared" si="1"/>
        <v>6549.45</v>
      </c>
      <c r="J26" s="103">
        <v>0</v>
      </c>
      <c r="K26" s="103">
        <f t="shared" si="2"/>
        <v>6549.45</v>
      </c>
      <c r="L26" s="104">
        <v>0</v>
      </c>
      <c r="M26" s="29">
        <f t="shared" si="0"/>
        <v>6549.45</v>
      </c>
      <c r="N26" s="21">
        <v>0</v>
      </c>
      <c r="O26" s="22">
        <f t="shared" si="3"/>
        <v>6549.45</v>
      </c>
      <c r="P26" s="21">
        <f>P27</f>
        <v>-112.977</v>
      </c>
      <c r="Q26" s="22">
        <f t="shared" si="4"/>
        <v>6436.473</v>
      </c>
      <c r="R26" s="57" t="s">
        <v>192</v>
      </c>
    </row>
    <row r="27" spans="1:18" ht="12.75" customHeight="1" x14ac:dyDescent="0.2">
      <c r="A27" s="106"/>
      <c r="B27" s="213"/>
      <c r="C27" s="214"/>
      <c r="D27" s="107">
        <v>3122</v>
      </c>
      <c r="E27" s="108">
        <v>5331</v>
      </c>
      <c r="F27" s="109" t="s">
        <v>157</v>
      </c>
      <c r="G27" s="38">
        <f>SUM(G28:G29)</f>
        <v>6549.45</v>
      </c>
      <c r="H27" s="38">
        <v>0</v>
      </c>
      <c r="I27" s="39">
        <f t="shared" si="1"/>
        <v>6549.45</v>
      </c>
      <c r="J27" s="39">
        <v>0</v>
      </c>
      <c r="K27" s="39">
        <f t="shared" si="2"/>
        <v>6549.45</v>
      </c>
      <c r="L27" s="40">
        <v>0</v>
      </c>
      <c r="M27" s="23">
        <f t="shared" si="0"/>
        <v>6549.45</v>
      </c>
      <c r="N27" s="23">
        <v>0</v>
      </c>
      <c r="O27" s="24">
        <f t="shared" si="3"/>
        <v>6549.45</v>
      </c>
      <c r="P27" s="23">
        <f>P28+P29</f>
        <v>-112.977</v>
      </c>
      <c r="Q27" s="24">
        <f t="shared" si="4"/>
        <v>6436.473</v>
      </c>
      <c r="R27" s="57"/>
    </row>
    <row r="28" spans="1:18" ht="12.75" customHeight="1" x14ac:dyDescent="0.2">
      <c r="A28" s="110"/>
      <c r="B28" s="209"/>
      <c r="C28" s="210"/>
      <c r="D28" s="111"/>
      <c r="E28" s="112" t="s">
        <v>158</v>
      </c>
      <c r="F28" s="113" t="s">
        <v>162</v>
      </c>
      <c r="G28" s="114">
        <v>567.83000000000004</v>
      </c>
      <c r="H28" s="114">
        <v>0</v>
      </c>
      <c r="I28" s="115">
        <f t="shared" si="1"/>
        <v>567.83000000000004</v>
      </c>
      <c r="J28" s="115">
        <v>0</v>
      </c>
      <c r="K28" s="115">
        <f t="shared" si="2"/>
        <v>567.83000000000004</v>
      </c>
      <c r="L28" s="116">
        <v>0</v>
      </c>
      <c r="M28" s="25">
        <f t="shared" si="0"/>
        <v>567.83000000000004</v>
      </c>
      <c r="N28" s="25">
        <v>0</v>
      </c>
      <c r="O28" s="26">
        <f t="shared" si="3"/>
        <v>567.83000000000004</v>
      </c>
      <c r="P28" s="25">
        <v>-112.977</v>
      </c>
      <c r="Q28" s="26">
        <f t="shared" si="4"/>
        <v>454.85300000000007</v>
      </c>
      <c r="R28" s="57"/>
    </row>
    <row r="29" spans="1:18" ht="12.75" customHeight="1" thickBot="1" x14ac:dyDescent="0.25">
      <c r="A29" s="128"/>
      <c r="B29" s="211"/>
      <c r="C29" s="212"/>
      <c r="D29" s="129"/>
      <c r="E29" s="130"/>
      <c r="F29" s="131" t="s">
        <v>160</v>
      </c>
      <c r="G29" s="121">
        <v>5981.62</v>
      </c>
      <c r="H29" s="121">
        <v>0</v>
      </c>
      <c r="I29" s="122">
        <f t="shared" si="1"/>
        <v>5981.62</v>
      </c>
      <c r="J29" s="123">
        <v>0</v>
      </c>
      <c r="K29" s="123">
        <f t="shared" si="2"/>
        <v>5981.62</v>
      </c>
      <c r="L29" s="124">
        <v>0</v>
      </c>
      <c r="M29" s="31">
        <f t="shared" si="0"/>
        <v>5981.62</v>
      </c>
      <c r="N29" s="27">
        <v>0</v>
      </c>
      <c r="O29" s="28">
        <f t="shared" si="3"/>
        <v>5981.62</v>
      </c>
      <c r="P29" s="27">
        <v>0</v>
      </c>
      <c r="Q29" s="28">
        <f t="shared" si="4"/>
        <v>5981.62</v>
      </c>
      <c r="R29" s="58"/>
    </row>
    <row r="30" spans="1:18" s="105" customFormat="1" ht="12.75" customHeight="1" x14ac:dyDescent="0.2">
      <c r="A30" s="96" t="s">
        <v>2</v>
      </c>
      <c r="B30" s="207" t="s">
        <v>9</v>
      </c>
      <c r="C30" s="208"/>
      <c r="D30" s="97" t="s">
        <v>1</v>
      </c>
      <c r="E30" s="98" t="s">
        <v>1</v>
      </c>
      <c r="F30" s="99" t="s">
        <v>10</v>
      </c>
      <c r="G30" s="125">
        <f>+G31</f>
        <v>1498.99</v>
      </c>
      <c r="H30" s="126">
        <f>+H31</f>
        <v>300</v>
      </c>
      <c r="I30" s="103">
        <f t="shared" si="1"/>
        <v>1798.99</v>
      </c>
      <c r="J30" s="102">
        <v>0</v>
      </c>
      <c r="K30" s="102">
        <f t="shared" si="2"/>
        <v>1798.99</v>
      </c>
      <c r="L30" s="127">
        <v>0</v>
      </c>
      <c r="M30" s="21">
        <f t="shared" si="0"/>
        <v>1798.99</v>
      </c>
      <c r="N30" s="29">
        <v>0</v>
      </c>
      <c r="O30" s="30">
        <f t="shared" si="3"/>
        <v>1798.99</v>
      </c>
      <c r="P30" s="29">
        <f>P31</f>
        <v>8.4450000000000003</v>
      </c>
      <c r="Q30" s="30">
        <f t="shared" si="4"/>
        <v>1807.4349999999999</v>
      </c>
      <c r="R30" s="57" t="s">
        <v>192</v>
      </c>
    </row>
    <row r="31" spans="1:18" ht="12.75" customHeight="1" x14ac:dyDescent="0.2">
      <c r="A31" s="106"/>
      <c r="B31" s="213"/>
      <c r="C31" s="214"/>
      <c r="D31" s="107">
        <v>3122</v>
      </c>
      <c r="E31" s="108">
        <v>5331</v>
      </c>
      <c r="F31" s="109" t="s">
        <v>157</v>
      </c>
      <c r="G31" s="38">
        <f>SUM(G32:G33)</f>
        <v>1498.99</v>
      </c>
      <c r="H31" s="38">
        <f>SUM(H32:H33)</f>
        <v>300</v>
      </c>
      <c r="I31" s="39">
        <f t="shared" si="1"/>
        <v>1798.99</v>
      </c>
      <c r="J31" s="39">
        <v>0</v>
      </c>
      <c r="K31" s="39">
        <f t="shared" si="2"/>
        <v>1798.99</v>
      </c>
      <c r="L31" s="40">
        <v>0</v>
      </c>
      <c r="M31" s="23">
        <f t="shared" si="0"/>
        <v>1798.99</v>
      </c>
      <c r="N31" s="23">
        <v>0</v>
      </c>
      <c r="O31" s="24">
        <f t="shared" si="3"/>
        <v>1798.99</v>
      </c>
      <c r="P31" s="23">
        <f>P32+P33</f>
        <v>8.4450000000000003</v>
      </c>
      <c r="Q31" s="24">
        <f t="shared" si="4"/>
        <v>1807.4349999999999</v>
      </c>
      <c r="R31" s="57"/>
    </row>
    <row r="32" spans="1:18" ht="12.75" customHeight="1" x14ac:dyDescent="0.2">
      <c r="A32" s="110"/>
      <c r="B32" s="209"/>
      <c r="C32" s="210"/>
      <c r="D32" s="111"/>
      <c r="E32" s="112" t="s">
        <v>158</v>
      </c>
      <c r="F32" s="113" t="s">
        <v>162</v>
      </c>
      <c r="G32" s="114">
        <v>65.27</v>
      </c>
      <c r="H32" s="114">
        <v>0</v>
      </c>
      <c r="I32" s="115">
        <f t="shared" si="1"/>
        <v>65.27</v>
      </c>
      <c r="J32" s="115">
        <v>0</v>
      </c>
      <c r="K32" s="115">
        <f t="shared" si="2"/>
        <v>65.27</v>
      </c>
      <c r="L32" s="116">
        <v>0</v>
      </c>
      <c r="M32" s="25">
        <f t="shared" si="0"/>
        <v>65.27</v>
      </c>
      <c r="N32" s="25">
        <v>0</v>
      </c>
      <c r="O32" s="26">
        <f t="shared" si="3"/>
        <v>65.27</v>
      </c>
      <c r="P32" s="25">
        <v>8.4450000000000003</v>
      </c>
      <c r="Q32" s="26">
        <f t="shared" si="4"/>
        <v>73.715000000000003</v>
      </c>
      <c r="R32" s="57"/>
    </row>
    <row r="33" spans="1:18" ht="12.75" customHeight="1" thickBot="1" x14ac:dyDescent="0.25">
      <c r="A33" s="117"/>
      <c r="B33" s="223"/>
      <c r="C33" s="224"/>
      <c r="D33" s="118"/>
      <c r="E33" s="119"/>
      <c r="F33" s="120" t="s">
        <v>160</v>
      </c>
      <c r="G33" s="132">
        <v>1433.72</v>
      </c>
      <c r="H33" s="132">
        <v>300</v>
      </c>
      <c r="I33" s="123">
        <f t="shared" si="1"/>
        <v>1733.72</v>
      </c>
      <c r="J33" s="122">
        <v>0</v>
      </c>
      <c r="K33" s="122">
        <f t="shared" si="2"/>
        <v>1733.72</v>
      </c>
      <c r="L33" s="133">
        <v>0</v>
      </c>
      <c r="M33" s="27">
        <f t="shared" si="0"/>
        <v>1733.72</v>
      </c>
      <c r="N33" s="31">
        <v>0</v>
      </c>
      <c r="O33" s="32">
        <f t="shared" si="3"/>
        <v>1733.72</v>
      </c>
      <c r="P33" s="31">
        <v>0</v>
      </c>
      <c r="Q33" s="32">
        <f t="shared" si="4"/>
        <v>1733.72</v>
      </c>
      <c r="R33" s="58"/>
    </row>
    <row r="34" spans="1:18" ht="21" customHeight="1" x14ac:dyDescent="0.2">
      <c r="A34" s="96" t="s">
        <v>2</v>
      </c>
      <c r="B34" s="219" t="s">
        <v>11</v>
      </c>
      <c r="C34" s="220"/>
      <c r="D34" s="97" t="s">
        <v>1</v>
      </c>
      <c r="E34" s="98" t="s">
        <v>1</v>
      </c>
      <c r="F34" s="140" t="s">
        <v>164</v>
      </c>
      <c r="G34" s="100">
        <f>+G35</f>
        <v>3251.81</v>
      </c>
      <c r="H34" s="101">
        <v>0</v>
      </c>
      <c r="I34" s="102">
        <f t="shared" si="1"/>
        <v>3251.81</v>
      </c>
      <c r="J34" s="103">
        <v>0</v>
      </c>
      <c r="K34" s="103">
        <f t="shared" si="2"/>
        <v>3251.81</v>
      </c>
      <c r="L34" s="104">
        <v>0</v>
      </c>
      <c r="M34" s="29">
        <f t="shared" si="0"/>
        <v>3251.81</v>
      </c>
      <c r="N34" s="21">
        <v>0</v>
      </c>
      <c r="O34" s="22">
        <f t="shared" si="3"/>
        <v>3251.81</v>
      </c>
      <c r="P34" s="21">
        <f>P35</f>
        <v>-7.9870000000000001</v>
      </c>
      <c r="Q34" s="22">
        <f t="shared" si="4"/>
        <v>3243.8229999999999</v>
      </c>
      <c r="R34" s="57" t="s">
        <v>192</v>
      </c>
    </row>
    <row r="35" spans="1:18" ht="12.75" customHeight="1" x14ac:dyDescent="0.2">
      <c r="A35" s="141"/>
      <c r="B35" s="225"/>
      <c r="C35" s="226"/>
      <c r="D35" s="35">
        <v>3122</v>
      </c>
      <c r="E35" s="36">
        <v>5331</v>
      </c>
      <c r="F35" s="37" t="s">
        <v>157</v>
      </c>
      <c r="G35" s="38">
        <f>SUM(G36:G37)</f>
        <v>3251.81</v>
      </c>
      <c r="H35" s="38">
        <v>0</v>
      </c>
      <c r="I35" s="39">
        <f t="shared" si="1"/>
        <v>3251.81</v>
      </c>
      <c r="J35" s="39">
        <v>0</v>
      </c>
      <c r="K35" s="39">
        <f t="shared" si="2"/>
        <v>3251.81</v>
      </c>
      <c r="L35" s="40">
        <v>0</v>
      </c>
      <c r="M35" s="23">
        <f t="shared" si="0"/>
        <v>3251.81</v>
      </c>
      <c r="N35" s="23">
        <v>0</v>
      </c>
      <c r="O35" s="24">
        <f t="shared" si="3"/>
        <v>3251.81</v>
      </c>
      <c r="P35" s="23">
        <f>P36+P37</f>
        <v>-7.9870000000000001</v>
      </c>
      <c r="Q35" s="24">
        <f t="shared" si="4"/>
        <v>3243.8229999999999</v>
      </c>
      <c r="R35" s="57"/>
    </row>
    <row r="36" spans="1:18" ht="12.75" customHeight="1" x14ac:dyDescent="0.2">
      <c r="A36" s="110"/>
      <c r="B36" s="225"/>
      <c r="C36" s="226"/>
      <c r="D36" s="111"/>
      <c r="E36" s="112" t="s">
        <v>158</v>
      </c>
      <c r="F36" s="113" t="s">
        <v>162</v>
      </c>
      <c r="G36" s="114">
        <v>423</v>
      </c>
      <c r="H36" s="114">
        <v>0</v>
      </c>
      <c r="I36" s="115">
        <f t="shared" si="1"/>
        <v>423</v>
      </c>
      <c r="J36" s="115">
        <v>0</v>
      </c>
      <c r="K36" s="115">
        <f t="shared" si="2"/>
        <v>423</v>
      </c>
      <c r="L36" s="116">
        <v>0</v>
      </c>
      <c r="M36" s="25">
        <f t="shared" si="0"/>
        <v>423</v>
      </c>
      <c r="N36" s="25">
        <v>0</v>
      </c>
      <c r="O36" s="26">
        <f t="shared" si="3"/>
        <v>423</v>
      </c>
      <c r="P36" s="25">
        <v>-7.9870000000000001</v>
      </c>
      <c r="Q36" s="26">
        <f t="shared" si="4"/>
        <v>415.01299999999998</v>
      </c>
      <c r="R36" s="57"/>
    </row>
    <row r="37" spans="1:18" ht="12.75" customHeight="1" thickBot="1" x14ac:dyDescent="0.25">
      <c r="A37" s="117"/>
      <c r="B37" s="227"/>
      <c r="C37" s="228"/>
      <c r="D37" s="118"/>
      <c r="E37" s="119"/>
      <c r="F37" s="120" t="s">
        <v>160</v>
      </c>
      <c r="G37" s="121">
        <v>2828.81</v>
      </c>
      <c r="H37" s="121">
        <v>0</v>
      </c>
      <c r="I37" s="122">
        <f t="shared" si="1"/>
        <v>2828.81</v>
      </c>
      <c r="J37" s="123">
        <v>0</v>
      </c>
      <c r="K37" s="123">
        <f t="shared" si="2"/>
        <v>2828.81</v>
      </c>
      <c r="L37" s="124">
        <v>0</v>
      </c>
      <c r="M37" s="31">
        <f t="shared" si="0"/>
        <v>2828.81</v>
      </c>
      <c r="N37" s="27">
        <v>0</v>
      </c>
      <c r="O37" s="28">
        <f t="shared" si="3"/>
        <v>2828.81</v>
      </c>
      <c r="P37" s="27">
        <v>0</v>
      </c>
      <c r="Q37" s="28">
        <f t="shared" si="4"/>
        <v>2828.81</v>
      </c>
      <c r="R37" s="58"/>
    </row>
    <row r="38" spans="1:18" ht="22.9" customHeight="1" x14ac:dyDescent="0.2">
      <c r="A38" s="96" t="s">
        <v>2</v>
      </c>
      <c r="B38" s="219" t="s">
        <v>165</v>
      </c>
      <c r="C38" s="220"/>
      <c r="D38" s="97" t="s">
        <v>1</v>
      </c>
      <c r="E38" s="98" t="s">
        <v>1</v>
      </c>
      <c r="F38" s="140" t="s">
        <v>12</v>
      </c>
      <c r="G38" s="125">
        <f>+G39</f>
        <v>4508.6500000000005</v>
      </c>
      <c r="H38" s="126">
        <v>0</v>
      </c>
      <c r="I38" s="103">
        <f t="shared" si="1"/>
        <v>4508.6500000000005</v>
      </c>
      <c r="J38" s="102">
        <v>0</v>
      </c>
      <c r="K38" s="102">
        <f t="shared" si="2"/>
        <v>4508.6500000000005</v>
      </c>
      <c r="L38" s="127">
        <v>0</v>
      </c>
      <c r="M38" s="21">
        <f t="shared" si="0"/>
        <v>4508.6500000000005</v>
      </c>
      <c r="N38" s="29">
        <v>0</v>
      </c>
      <c r="O38" s="30">
        <f t="shared" si="3"/>
        <v>4508.6500000000005</v>
      </c>
      <c r="P38" s="29">
        <f>P39</f>
        <v>0</v>
      </c>
      <c r="Q38" s="30">
        <f t="shared" si="4"/>
        <v>4508.6500000000005</v>
      </c>
      <c r="R38" s="63"/>
    </row>
    <row r="39" spans="1:18" ht="12.75" customHeight="1" x14ac:dyDescent="0.2">
      <c r="A39" s="141"/>
      <c r="B39" s="225"/>
      <c r="C39" s="226"/>
      <c r="D39" s="35">
        <v>3122</v>
      </c>
      <c r="E39" s="36">
        <v>5331</v>
      </c>
      <c r="F39" s="37" t="s">
        <v>157</v>
      </c>
      <c r="G39" s="38">
        <f>SUM(G40:G41)</f>
        <v>4508.6500000000005</v>
      </c>
      <c r="H39" s="38">
        <v>0</v>
      </c>
      <c r="I39" s="39">
        <f t="shared" si="1"/>
        <v>4508.6500000000005</v>
      </c>
      <c r="J39" s="39">
        <v>0</v>
      </c>
      <c r="K39" s="39">
        <f t="shared" si="2"/>
        <v>4508.6500000000005</v>
      </c>
      <c r="L39" s="40">
        <v>0</v>
      </c>
      <c r="M39" s="23">
        <f t="shared" si="0"/>
        <v>4508.6500000000005</v>
      </c>
      <c r="N39" s="23">
        <v>0</v>
      </c>
      <c r="O39" s="24">
        <f t="shared" si="3"/>
        <v>4508.6500000000005</v>
      </c>
      <c r="P39" s="23">
        <f>P40+P41</f>
        <v>0</v>
      </c>
      <c r="Q39" s="24">
        <f t="shared" si="4"/>
        <v>4508.6500000000005</v>
      </c>
      <c r="R39" s="57"/>
    </row>
    <row r="40" spans="1:18" ht="12.75" customHeight="1" x14ac:dyDescent="0.2">
      <c r="A40" s="110"/>
      <c r="B40" s="225"/>
      <c r="C40" s="226"/>
      <c r="D40" s="111"/>
      <c r="E40" s="112" t="s">
        <v>158</v>
      </c>
      <c r="F40" s="113" t="s">
        <v>162</v>
      </c>
      <c r="G40" s="114">
        <v>238.1</v>
      </c>
      <c r="H40" s="114">
        <v>0</v>
      </c>
      <c r="I40" s="115">
        <f t="shared" si="1"/>
        <v>238.1</v>
      </c>
      <c r="J40" s="115">
        <v>0</v>
      </c>
      <c r="K40" s="115">
        <f t="shared" si="2"/>
        <v>238.1</v>
      </c>
      <c r="L40" s="116">
        <v>0</v>
      </c>
      <c r="M40" s="25">
        <f t="shared" si="0"/>
        <v>238.1</v>
      </c>
      <c r="N40" s="25">
        <v>0</v>
      </c>
      <c r="O40" s="26">
        <f t="shared" si="3"/>
        <v>238.1</v>
      </c>
      <c r="P40" s="25">
        <v>0</v>
      </c>
      <c r="Q40" s="26">
        <f t="shared" si="4"/>
        <v>238.1</v>
      </c>
      <c r="R40" s="58"/>
    </row>
    <row r="41" spans="1:18" ht="12.75" customHeight="1" thickBot="1" x14ac:dyDescent="0.25">
      <c r="A41" s="117"/>
      <c r="B41" s="227"/>
      <c r="C41" s="228"/>
      <c r="D41" s="118"/>
      <c r="E41" s="119"/>
      <c r="F41" s="120" t="s">
        <v>160</v>
      </c>
      <c r="G41" s="132">
        <v>4270.55</v>
      </c>
      <c r="H41" s="132">
        <v>0</v>
      </c>
      <c r="I41" s="123">
        <f t="shared" si="1"/>
        <v>4270.55</v>
      </c>
      <c r="J41" s="122">
        <v>0</v>
      </c>
      <c r="K41" s="122">
        <f t="shared" si="2"/>
        <v>4270.55</v>
      </c>
      <c r="L41" s="133">
        <v>0</v>
      </c>
      <c r="M41" s="27">
        <f t="shared" si="0"/>
        <v>4270.55</v>
      </c>
      <c r="N41" s="31">
        <v>0</v>
      </c>
      <c r="O41" s="32">
        <f t="shared" si="3"/>
        <v>4270.55</v>
      </c>
      <c r="P41" s="31">
        <v>0</v>
      </c>
      <c r="Q41" s="32">
        <f t="shared" si="4"/>
        <v>4270.55</v>
      </c>
      <c r="R41" s="58"/>
    </row>
    <row r="42" spans="1:18" ht="20.100000000000001" customHeight="1" x14ac:dyDescent="0.2">
      <c r="A42" s="96" t="s">
        <v>2</v>
      </c>
      <c r="B42" s="219" t="s">
        <v>13</v>
      </c>
      <c r="C42" s="220"/>
      <c r="D42" s="97" t="s">
        <v>1</v>
      </c>
      <c r="E42" s="98" t="s">
        <v>1</v>
      </c>
      <c r="F42" s="140" t="s">
        <v>14</v>
      </c>
      <c r="G42" s="100">
        <f>+G43</f>
        <v>11068.17</v>
      </c>
      <c r="H42" s="101">
        <v>0</v>
      </c>
      <c r="I42" s="102">
        <f t="shared" si="1"/>
        <v>11068.17</v>
      </c>
      <c r="J42" s="103">
        <f>+J43</f>
        <v>110</v>
      </c>
      <c r="K42" s="103">
        <f t="shared" si="2"/>
        <v>11178.17</v>
      </c>
      <c r="L42" s="104">
        <v>0</v>
      </c>
      <c r="M42" s="29">
        <f t="shared" si="0"/>
        <v>11178.17</v>
      </c>
      <c r="N42" s="21">
        <v>0</v>
      </c>
      <c r="O42" s="22">
        <f t="shared" si="3"/>
        <v>11178.17</v>
      </c>
      <c r="P42" s="21">
        <f>P43</f>
        <v>-150.548</v>
      </c>
      <c r="Q42" s="22">
        <f t="shared" si="4"/>
        <v>11027.621999999999</v>
      </c>
      <c r="R42" s="57" t="s">
        <v>192</v>
      </c>
    </row>
    <row r="43" spans="1:18" ht="12.75" customHeight="1" x14ac:dyDescent="0.2">
      <c r="A43" s="141"/>
      <c r="B43" s="225"/>
      <c r="C43" s="226"/>
      <c r="D43" s="35">
        <v>3123</v>
      </c>
      <c r="E43" s="36">
        <v>5331</v>
      </c>
      <c r="F43" s="37" t="s">
        <v>157</v>
      </c>
      <c r="G43" s="38">
        <f>SUM(G44:G45)</f>
        <v>11068.17</v>
      </c>
      <c r="H43" s="38">
        <v>0</v>
      </c>
      <c r="I43" s="39">
        <f t="shared" si="1"/>
        <v>11068.17</v>
      </c>
      <c r="J43" s="39">
        <f>SUM(J44:J45)</f>
        <v>110</v>
      </c>
      <c r="K43" s="39">
        <f t="shared" si="2"/>
        <v>11178.17</v>
      </c>
      <c r="L43" s="40">
        <v>0</v>
      </c>
      <c r="M43" s="23">
        <f t="shared" si="0"/>
        <v>11178.17</v>
      </c>
      <c r="N43" s="23">
        <v>0</v>
      </c>
      <c r="O43" s="24">
        <f t="shared" si="3"/>
        <v>11178.17</v>
      </c>
      <c r="P43" s="23">
        <f>P44+P45</f>
        <v>-150.548</v>
      </c>
      <c r="Q43" s="24">
        <f t="shared" si="4"/>
        <v>11027.621999999999</v>
      </c>
      <c r="R43" s="57"/>
    </row>
    <row r="44" spans="1:18" ht="12.75" customHeight="1" x14ac:dyDescent="0.2">
      <c r="A44" s="110"/>
      <c r="B44" s="225"/>
      <c r="C44" s="226"/>
      <c r="D44" s="111"/>
      <c r="E44" s="112" t="s">
        <v>158</v>
      </c>
      <c r="F44" s="113" t="s">
        <v>162</v>
      </c>
      <c r="G44" s="114">
        <v>1983.5</v>
      </c>
      <c r="H44" s="114">
        <v>0</v>
      </c>
      <c r="I44" s="115">
        <f t="shared" si="1"/>
        <v>1983.5</v>
      </c>
      <c r="J44" s="115">
        <v>0</v>
      </c>
      <c r="K44" s="115">
        <f t="shared" si="2"/>
        <v>1983.5</v>
      </c>
      <c r="L44" s="116">
        <v>0</v>
      </c>
      <c r="M44" s="25">
        <f t="shared" si="0"/>
        <v>1983.5</v>
      </c>
      <c r="N44" s="25">
        <v>0</v>
      </c>
      <c r="O44" s="26">
        <f t="shared" si="3"/>
        <v>1983.5</v>
      </c>
      <c r="P44" s="25">
        <v>-150.548</v>
      </c>
      <c r="Q44" s="26">
        <f t="shared" si="4"/>
        <v>1832.952</v>
      </c>
      <c r="R44" s="57"/>
    </row>
    <row r="45" spans="1:18" ht="12.75" customHeight="1" thickBot="1" x14ac:dyDescent="0.25">
      <c r="A45" s="117"/>
      <c r="B45" s="227"/>
      <c r="C45" s="228"/>
      <c r="D45" s="118"/>
      <c r="E45" s="119"/>
      <c r="F45" s="120" t="s">
        <v>160</v>
      </c>
      <c r="G45" s="121">
        <v>9084.67</v>
      </c>
      <c r="H45" s="121">
        <v>0</v>
      </c>
      <c r="I45" s="122">
        <f t="shared" si="1"/>
        <v>9084.67</v>
      </c>
      <c r="J45" s="123">
        <v>110</v>
      </c>
      <c r="K45" s="123">
        <f t="shared" si="2"/>
        <v>9194.67</v>
      </c>
      <c r="L45" s="124">
        <v>0</v>
      </c>
      <c r="M45" s="31">
        <f t="shared" si="0"/>
        <v>9194.67</v>
      </c>
      <c r="N45" s="27">
        <v>0</v>
      </c>
      <c r="O45" s="28">
        <f t="shared" si="3"/>
        <v>9194.67</v>
      </c>
      <c r="P45" s="27">
        <v>0</v>
      </c>
      <c r="Q45" s="28">
        <f t="shared" si="4"/>
        <v>9194.67</v>
      </c>
      <c r="R45" s="58"/>
    </row>
    <row r="46" spans="1:18" ht="20.45" customHeight="1" x14ac:dyDescent="0.2">
      <c r="A46" s="136" t="s">
        <v>2</v>
      </c>
      <c r="B46" s="229" t="s">
        <v>15</v>
      </c>
      <c r="C46" s="230"/>
      <c r="D46" s="137" t="s">
        <v>1</v>
      </c>
      <c r="E46" s="138" t="s">
        <v>1</v>
      </c>
      <c r="F46" s="142" t="s">
        <v>166</v>
      </c>
      <c r="G46" s="125">
        <f>+G47</f>
        <v>13878.710000000001</v>
      </c>
      <c r="H46" s="126">
        <v>0</v>
      </c>
      <c r="I46" s="103">
        <f t="shared" si="1"/>
        <v>13878.710000000001</v>
      </c>
      <c r="J46" s="102">
        <f>+J47</f>
        <v>400</v>
      </c>
      <c r="K46" s="102">
        <f t="shared" si="2"/>
        <v>14278.710000000001</v>
      </c>
      <c r="L46" s="127">
        <v>0</v>
      </c>
      <c r="M46" s="21">
        <f t="shared" si="0"/>
        <v>14278.710000000001</v>
      </c>
      <c r="N46" s="29">
        <f>N47</f>
        <v>1509.62069</v>
      </c>
      <c r="O46" s="30">
        <f t="shared" si="3"/>
        <v>15788.330690000001</v>
      </c>
      <c r="P46" s="29">
        <f>P47</f>
        <v>147.35599999999999</v>
      </c>
      <c r="Q46" s="30">
        <f t="shared" si="4"/>
        <v>15935.68669</v>
      </c>
      <c r="R46" s="57" t="s">
        <v>192</v>
      </c>
    </row>
    <row r="47" spans="1:18" ht="12.75" customHeight="1" x14ac:dyDescent="0.2">
      <c r="A47" s="141"/>
      <c r="B47" s="225"/>
      <c r="C47" s="226"/>
      <c r="D47" s="35">
        <v>3123</v>
      </c>
      <c r="E47" s="36">
        <v>5331</v>
      </c>
      <c r="F47" s="37" t="s">
        <v>157</v>
      </c>
      <c r="G47" s="38">
        <f>SUM(G48:G49)</f>
        <v>13878.710000000001</v>
      </c>
      <c r="H47" s="38">
        <v>0</v>
      </c>
      <c r="I47" s="39">
        <f t="shared" si="1"/>
        <v>13878.710000000001</v>
      </c>
      <c r="J47" s="39">
        <f>SUM(J48:J49)</f>
        <v>400</v>
      </c>
      <c r="K47" s="39">
        <f t="shared" si="2"/>
        <v>14278.710000000001</v>
      </c>
      <c r="L47" s="40">
        <v>0</v>
      </c>
      <c r="M47" s="23">
        <f t="shared" si="0"/>
        <v>14278.710000000001</v>
      </c>
      <c r="N47" s="23">
        <f>N48+N49</f>
        <v>1509.62069</v>
      </c>
      <c r="O47" s="24">
        <f t="shared" si="3"/>
        <v>15788.330690000001</v>
      </c>
      <c r="P47" s="23">
        <f>P48+P49</f>
        <v>147.35599999999999</v>
      </c>
      <c r="Q47" s="24">
        <f t="shared" si="4"/>
        <v>15935.68669</v>
      </c>
      <c r="R47" s="57"/>
    </row>
    <row r="48" spans="1:18" ht="12.75" customHeight="1" x14ac:dyDescent="0.2">
      <c r="A48" s="110"/>
      <c r="B48" s="225"/>
      <c r="C48" s="226"/>
      <c r="D48" s="111"/>
      <c r="E48" s="112" t="s">
        <v>158</v>
      </c>
      <c r="F48" s="113" t="s">
        <v>162</v>
      </c>
      <c r="G48" s="114">
        <v>2548.7800000000002</v>
      </c>
      <c r="H48" s="114">
        <v>0</v>
      </c>
      <c r="I48" s="115">
        <f t="shared" si="1"/>
        <v>2548.7800000000002</v>
      </c>
      <c r="J48" s="115">
        <v>0</v>
      </c>
      <c r="K48" s="115">
        <f t="shared" si="2"/>
        <v>2548.7800000000002</v>
      </c>
      <c r="L48" s="116">
        <v>0</v>
      </c>
      <c r="M48" s="25">
        <f t="shared" si="0"/>
        <v>2548.7800000000002</v>
      </c>
      <c r="N48" s="25">
        <v>0</v>
      </c>
      <c r="O48" s="26">
        <f t="shared" si="3"/>
        <v>2548.7800000000002</v>
      </c>
      <c r="P48" s="25">
        <v>147.35599999999999</v>
      </c>
      <c r="Q48" s="26">
        <f t="shared" si="4"/>
        <v>2696.1360000000004</v>
      </c>
      <c r="R48" s="57"/>
    </row>
    <row r="49" spans="1:18" ht="12.75" customHeight="1" thickBot="1" x14ac:dyDescent="0.25">
      <c r="A49" s="128"/>
      <c r="B49" s="231"/>
      <c r="C49" s="232"/>
      <c r="D49" s="129"/>
      <c r="E49" s="130"/>
      <c r="F49" s="131" t="s">
        <v>160</v>
      </c>
      <c r="G49" s="132">
        <v>11329.93</v>
      </c>
      <c r="H49" s="132">
        <v>0</v>
      </c>
      <c r="I49" s="123">
        <f t="shared" si="1"/>
        <v>11329.93</v>
      </c>
      <c r="J49" s="122">
        <v>400</v>
      </c>
      <c r="K49" s="122">
        <f t="shared" si="2"/>
        <v>11729.93</v>
      </c>
      <c r="L49" s="133">
        <v>0</v>
      </c>
      <c r="M49" s="27">
        <f t="shared" si="0"/>
        <v>11729.93</v>
      </c>
      <c r="N49" s="31">
        <v>1509.62069</v>
      </c>
      <c r="O49" s="32">
        <f t="shared" si="3"/>
        <v>13239.55069</v>
      </c>
      <c r="P49" s="31">
        <v>0</v>
      </c>
      <c r="Q49" s="32">
        <f t="shared" si="4"/>
        <v>13239.55069</v>
      </c>
      <c r="R49" s="58"/>
    </row>
    <row r="50" spans="1:18" ht="18" customHeight="1" x14ac:dyDescent="0.2">
      <c r="A50" s="96" t="s">
        <v>2</v>
      </c>
      <c r="B50" s="219" t="s">
        <v>16</v>
      </c>
      <c r="C50" s="220"/>
      <c r="D50" s="97" t="s">
        <v>1</v>
      </c>
      <c r="E50" s="98" t="s">
        <v>1</v>
      </c>
      <c r="F50" s="140" t="s">
        <v>17</v>
      </c>
      <c r="G50" s="100">
        <f>+G51</f>
        <v>9657.9500000000007</v>
      </c>
      <c r="H50" s="101">
        <v>0</v>
      </c>
      <c r="I50" s="102">
        <f t="shared" si="1"/>
        <v>9657.9500000000007</v>
      </c>
      <c r="J50" s="103">
        <v>0</v>
      </c>
      <c r="K50" s="103">
        <f t="shared" si="2"/>
        <v>9657.9500000000007</v>
      </c>
      <c r="L50" s="104">
        <v>0</v>
      </c>
      <c r="M50" s="29">
        <f t="shared" si="0"/>
        <v>9657.9500000000007</v>
      </c>
      <c r="N50" s="21">
        <v>0</v>
      </c>
      <c r="O50" s="22">
        <f t="shared" si="3"/>
        <v>9657.9500000000007</v>
      </c>
      <c r="P50" s="21">
        <f>P51</f>
        <v>-195.059</v>
      </c>
      <c r="Q50" s="22">
        <f t="shared" si="4"/>
        <v>9462.8910000000014</v>
      </c>
      <c r="R50" s="57" t="s">
        <v>192</v>
      </c>
    </row>
    <row r="51" spans="1:18" ht="12.75" customHeight="1" x14ac:dyDescent="0.2">
      <c r="A51" s="141"/>
      <c r="B51" s="225"/>
      <c r="C51" s="226"/>
      <c r="D51" s="35">
        <v>3123</v>
      </c>
      <c r="E51" s="36">
        <v>5331</v>
      </c>
      <c r="F51" s="37" t="s">
        <v>157</v>
      </c>
      <c r="G51" s="38">
        <f>SUM(G52:G53)</f>
        <v>9657.9500000000007</v>
      </c>
      <c r="H51" s="38">
        <v>0</v>
      </c>
      <c r="I51" s="39">
        <f t="shared" si="1"/>
        <v>9657.9500000000007</v>
      </c>
      <c r="J51" s="39">
        <v>0</v>
      </c>
      <c r="K51" s="39">
        <f t="shared" si="2"/>
        <v>9657.9500000000007</v>
      </c>
      <c r="L51" s="40">
        <v>0</v>
      </c>
      <c r="M51" s="23">
        <f t="shared" si="0"/>
        <v>9657.9500000000007</v>
      </c>
      <c r="N51" s="23">
        <v>0</v>
      </c>
      <c r="O51" s="24">
        <f t="shared" si="3"/>
        <v>9657.9500000000007</v>
      </c>
      <c r="P51" s="23">
        <f>P52+P53</f>
        <v>-195.059</v>
      </c>
      <c r="Q51" s="24">
        <f t="shared" si="4"/>
        <v>9462.8910000000014</v>
      </c>
      <c r="R51" s="57"/>
    </row>
    <row r="52" spans="1:18" ht="12.75" customHeight="1" x14ac:dyDescent="0.2">
      <c r="A52" s="110"/>
      <c r="B52" s="225"/>
      <c r="C52" s="226"/>
      <c r="D52" s="111"/>
      <c r="E52" s="112" t="s">
        <v>158</v>
      </c>
      <c r="F52" s="113" t="s">
        <v>162</v>
      </c>
      <c r="G52" s="114">
        <v>1749.6</v>
      </c>
      <c r="H52" s="114">
        <v>0</v>
      </c>
      <c r="I52" s="115">
        <f t="shared" si="1"/>
        <v>1749.6</v>
      </c>
      <c r="J52" s="115">
        <v>0</v>
      </c>
      <c r="K52" s="115">
        <f t="shared" si="2"/>
        <v>1749.6</v>
      </c>
      <c r="L52" s="116">
        <v>0</v>
      </c>
      <c r="M52" s="25">
        <f t="shared" si="0"/>
        <v>1749.6</v>
      </c>
      <c r="N52" s="25">
        <v>0</v>
      </c>
      <c r="O52" s="26">
        <f t="shared" si="3"/>
        <v>1749.6</v>
      </c>
      <c r="P52" s="25">
        <v>-195.059</v>
      </c>
      <c r="Q52" s="26">
        <f t="shared" si="4"/>
        <v>1554.5409999999999</v>
      </c>
      <c r="R52" s="57"/>
    </row>
    <row r="53" spans="1:18" ht="12.75" customHeight="1" thickBot="1" x14ac:dyDescent="0.25">
      <c r="A53" s="117"/>
      <c r="B53" s="227"/>
      <c r="C53" s="228"/>
      <c r="D53" s="118"/>
      <c r="E53" s="119"/>
      <c r="F53" s="120" t="s">
        <v>160</v>
      </c>
      <c r="G53" s="121">
        <v>7908.35</v>
      </c>
      <c r="H53" s="121">
        <v>0</v>
      </c>
      <c r="I53" s="122">
        <f t="shared" si="1"/>
        <v>7908.35</v>
      </c>
      <c r="J53" s="123">
        <v>0</v>
      </c>
      <c r="K53" s="123">
        <f t="shared" si="2"/>
        <v>7908.35</v>
      </c>
      <c r="L53" s="124">
        <v>0</v>
      </c>
      <c r="M53" s="31">
        <f t="shared" si="0"/>
        <v>7908.35</v>
      </c>
      <c r="N53" s="27">
        <v>0</v>
      </c>
      <c r="O53" s="28">
        <f t="shared" si="3"/>
        <v>7908.35</v>
      </c>
      <c r="P53" s="27">
        <v>0</v>
      </c>
      <c r="Q53" s="28">
        <f t="shared" si="4"/>
        <v>7908.35</v>
      </c>
      <c r="R53" s="58"/>
    </row>
    <row r="54" spans="1:18" ht="12.75" customHeight="1" x14ac:dyDescent="0.2">
      <c r="A54" s="96" t="s">
        <v>2</v>
      </c>
      <c r="B54" s="219" t="s">
        <v>18</v>
      </c>
      <c r="C54" s="220"/>
      <c r="D54" s="97" t="s">
        <v>1</v>
      </c>
      <c r="E54" s="98" t="s">
        <v>1</v>
      </c>
      <c r="F54" s="99" t="s">
        <v>167</v>
      </c>
      <c r="G54" s="125">
        <f>+G55</f>
        <v>9835.41</v>
      </c>
      <c r="H54" s="126">
        <v>0</v>
      </c>
      <c r="I54" s="103">
        <f t="shared" si="1"/>
        <v>9835.41</v>
      </c>
      <c r="J54" s="102">
        <v>0</v>
      </c>
      <c r="K54" s="102">
        <f t="shared" si="2"/>
        <v>9835.41</v>
      </c>
      <c r="L54" s="127">
        <f>L55</f>
        <v>421</v>
      </c>
      <c r="M54" s="21">
        <f t="shared" si="0"/>
        <v>10256.41</v>
      </c>
      <c r="N54" s="29">
        <f>+N55</f>
        <v>856.32074</v>
      </c>
      <c r="O54" s="30">
        <f t="shared" si="3"/>
        <v>11112.730739999999</v>
      </c>
      <c r="P54" s="29">
        <f>P55</f>
        <v>62.351999999999997</v>
      </c>
      <c r="Q54" s="30">
        <f t="shared" si="4"/>
        <v>11175.08274</v>
      </c>
      <c r="R54" s="57" t="s">
        <v>192</v>
      </c>
    </row>
    <row r="55" spans="1:18" ht="12.75" customHeight="1" x14ac:dyDescent="0.2">
      <c r="A55" s="141"/>
      <c r="B55" s="225"/>
      <c r="C55" s="226"/>
      <c r="D55" s="35">
        <v>3123</v>
      </c>
      <c r="E55" s="36">
        <v>5331</v>
      </c>
      <c r="F55" s="37" t="s">
        <v>157</v>
      </c>
      <c r="G55" s="38">
        <f>SUM(G56:G57)</f>
        <v>9835.41</v>
      </c>
      <c r="H55" s="38">
        <v>0</v>
      </c>
      <c r="I55" s="39">
        <f t="shared" si="1"/>
        <v>9835.41</v>
      </c>
      <c r="J55" s="39">
        <v>0</v>
      </c>
      <c r="K55" s="39">
        <f t="shared" si="2"/>
        <v>9835.41</v>
      </c>
      <c r="L55" s="40">
        <f>L57+L56</f>
        <v>421</v>
      </c>
      <c r="M55" s="23">
        <f t="shared" si="0"/>
        <v>10256.41</v>
      </c>
      <c r="N55" s="23">
        <f>SUM(N56:N57)</f>
        <v>856.32074</v>
      </c>
      <c r="O55" s="24">
        <f t="shared" si="3"/>
        <v>11112.730739999999</v>
      </c>
      <c r="P55" s="23">
        <f>P56+P57</f>
        <v>62.351999999999997</v>
      </c>
      <c r="Q55" s="24">
        <f t="shared" si="4"/>
        <v>11175.08274</v>
      </c>
      <c r="R55" s="57"/>
    </row>
    <row r="56" spans="1:18" ht="12.75" customHeight="1" x14ac:dyDescent="0.2">
      <c r="A56" s="110"/>
      <c r="B56" s="225"/>
      <c r="C56" s="226"/>
      <c r="D56" s="111"/>
      <c r="E56" s="112" t="s">
        <v>158</v>
      </c>
      <c r="F56" s="113" t="s">
        <v>162</v>
      </c>
      <c r="G56" s="114">
        <v>95.72</v>
      </c>
      <c r="H56" s="114">
        <v>0</v>
      </c>
      <c r="I56" s="115">
        <f t="shared" si="1"/>
        <v>95.72</v>
      </c>
      <c r="J56" s="115">
        <v>0</v>
      </c>
      <c r="K56" s="115">
        <f t="shared" si="2"/>
        <v>95.72</v>
      </c>
      <c r="L56" s="116">
        <v>0</v>
      </c>
      <c r="M56" s="25">
        <f t="shared" si="0"/>
        <v>95.72</v>
      </c>
      <c r="N56" s="25">
        <v>0</v>
      </c>
      <c r="O56" s="26">
        <f t="shared" si="3"/>
        <v>95.72</v>
      </c>
      <c r="P56" s="25">
        <v>62.351999999999997</v>
      </c>
      <c r="Q56" s="26">
        <f t="shared" si="4"/>
        <v>158.072</v>
      </c>
      <c r="R56" s="57"/>
    </row>
    <row r="57" spans="1:18" ht="12.75" customHeight="1" thickBot="1" x14ac:dyDescent="0.25">
      <c r="A57" s="117"/>
      <c r="B57" s="227"/>
      <c r="C57" s="228"/>
      <c r="D57" s="118"/>
      <c r="E57" s="119"/>
      <c r="F57" s="120" t="s">
        <v>160</v>
      </c>
      <c r="G57" s="132">
        <v>9739.69</v>
      </c>
      <c r="H57" s="132">
        <v>0</v>
      </c>
      <c r="I57" s="123">
        <f t="shared" si="1"/>
        <v>9739.69</v>
      </c>
      <c r="J57" s="122">
        <v>0</v>
      </c>
      <c r="K57" s="122">
        <f t="shared" si="2"/>
        <v>9739.69</v>
      </c>
      <c r="L57" s="133">
        <v>421</v>
      </c>
      <c r="M57" s="27">
        <f t="shared" si="0"/>
        <v>10160.69</v>
      </c>
      <c r="N57" s="25">
        <v>856.32074</v>
      </c>
      <c r="O57" s="26">
        <f t="shared" si="3"/>
        <v>11017.01074</v>
      </c>
      <c r="P57" s="25">
        <v>0</v>
      </c>
      <c r="Q57" s="26">
        <f t="shared" si="4"/>
        <v>11017.01074</v>
      </c>
      <c r="R57" s="58"/>
    </row>
    <row r="58" spans="1:18" ht="12.75" customHeight="1" x14ac:dyDescent="0.2">
      <c r="A58" s="143" t="s">
        <v>2</v>
      </c>
      <c r="B58" s="229" t="s">
        <v>19</v>
      </c>
      <c r="C58" s="230"/>
      <c r="D58" s="137" t="s">
        <v>1</v>
      </c>
      <c r="E58" s="138" t="s">
        <v>1</v>
      </c>
      <c r="F58" s="139" t="s">
        <v>20</v>
      </c>
      <c r="G58" s="100">
        <f>+G59</f>
        <v>9681.5</v>
      </c>
      <c r="H58" s="101">
        <v>0</v>
      </c>
      <c r="I58" s="102">
        <f t="shared" si="1"/>
        <v>9681.5</v>
      </c>
      <c r="J58" s="103">
        <v>0</v>
      </c>
      <c r="K58" s="103">
        <f t="shared" si="2"/>
        <v>9681.5</v>
      </c>
      <c r="L58" s="104">
        <v>0</v>
      </c>
      <c r="M58" s="29">
        <f t="shared" si="0"/>
        <v>9681.5</v>
      </c>
      <c r="N58" s="33">
        <v>0</v>
      </c>
      <c r="O58" s="34">
        <f t="shared" si="3"/>
        <v>9681.5</v>
      </c>
      <c r="P58" s="33">
        <f>P59</f>
        <v>-43.527000000000001</v>
      </c>
      <c r="Q58" s="34">
        <f t="shared" si="4"/>
        <v>9637.973</v>
      </c>
      <c r="R58" s="57" t="s">
        <v>192</v>
      </c>
    </row>
    <row r="59" spans="1:18" ht="12.75" customHeight="1" x14ac:dyDescent="0.2">
      <c r="A59" s="144"/>
      <c r="B59" s="225"/>
      <c r="C59" s="226"/>
      <c r="D59" s="35">
        <v>3124</v>
      </c>
      <c r="E59" s="36">
        <v>5331</v>
      </c>
      <c r="F59" s="37" t="s">
        <v>157</v>
      </c>
      <c r="G59" s="38">
        <f>SUM(G60:G61)</f>
        <v>9681.5</v>
      </c>
      <c r="H59" s="38">
        <v>0</v>
      </c>
      <c r="I59" s="39">
        <f t="shared" si="1"/>
        <v>9681.5</v>
      </c>
      <c r="J59" s="39">
        <v>0</v>
      </c>
      <c r="K59" s="39">
        <f t="shared" si="2"/>
        <v>9681.5</v>
      </c>
      <c r="L59" s="40">
        <v>0</v>
      </c>
      <c r="M59" s="23">
        <f t="shared" si="0"/>
        <v>9681.5</v>
      </c>
      <c r="N59" s="23">
        <v>0</v>
      </c>
      <c r="O59" s="24">
        <f t="shared" si="3"/>
        <v>9681.5</v>
      </c>
      <c r="P59" s="23">
        <f>P60+P61</f>
        <v>-43.527000000000001</v>
      </c>
      <c r="Q59" s="24">
        <f t="shared" si="4"/>
        <v>9637.973</v>
      </c>
      <c r="R59" s="57"/>
    </row>
    <row r="60" spans="1:18" ht="12.75" customHeight="1" x14ac:dyDescent="0.2">
      <c r="A60" s="145"/>
      <c r="B60" s="225"/>
      <c r="C60" s="226"/>
      <c r="D60" s="111"/>
      <c r="E60" s="112" t="s">
        <v>158</v>
      </c>
      <c r="F60" s="113" t="s">
        <v>162</v>
      </c>
      <c r="G60" s="114">
        <v>2272.4</v>
      </c>
      <c r="H60" s="114">
        <v>0</v>
      </c>
      <c r="I60" s="115">
        <f t="shared" si="1"/>
        <v>2272.4</v>
      </c>
      <c r="J60" s="115">
        <v>0</v>
      </c>
      <c r="K60" s="115">
        <f t="shared" si="2"/>
        <v>2272.4</v>
      </c>
      <c r="L60" s="116">
        <v>0</v>
      </c>
      <c r="M60" s="25">
        <f t="shared" si="0"/>
        <v>2272.4</v>
      </c>
      <c r="N60" s="25">
        <v>0</v>
      </c>
      <c r="O60" s="26">
        <f t="shared" si="3"/>
        <v>2272.4</v>
      </c>
      <c r="P60" s="25">
        <v>-43.527000000000001</v>
      </c>
      <c r="Q60" s="26">
        <f t="shared" si="4"/>
        <v>2228.873</v>
      </c>
      <c r="R60" s="57"/>
    </row>
    <row r="61" spans="1:18" ht="12.75" customHeight="1" thickBot="1" x14ac:dyDescent="0.25">
      <c r="A61" s="146"/>
      <c r="B61" s="227"/>
      <c r="C61" s="228"/>
      <c r="D61" s="118"/>
      <c r="E61" s="119"/>
      <c r="F61" s="120" t="s">
        <v>160</v>
      </c>
      <c r="G61" s="121">
        <v>7409.1</v>
      </c>
      <c r="H61" s="121">
        <v>0</v>
      </c>
      <c r="I61" s="122">
        <f t="shared" si="1"/>
        <v>7409.1</v>
      </c>
      <c r="J61" s="123">
        <v>0</v>
      </c>
      <c r="K61" s="123">
        <f t="shared" si="2"/>
        <v>7409.1</v>
      </c>
      <c r="L61" s="124">
        <v>0</v>
      </c>
      <c r="M61" s="31">
        <f t="shared" si="0"/>
        <v>7409.1</v>
      </c>
      <c r="N61" s="31">
        <v>0</v>
      </c>
      <c r="O61" s="32">
        <f t="shared" si="3"/>
        <v>7409.1</v>
      </c>
      <c r="P61" s="31">
        <v>0</v>
      </c>
      <c r="Q61" s="32">
        <f t="shared" si="4"/>
        <v>7409.1</v>
      </c>
      <c r="R61" s="58"/>
    </row>
    <row r="62" spans="1:18" s="105" customFormat="1" ht="12.6" customHeight="1" x14ac:dyDescent="0.2">
      <c r="A62" s="147" t="s">
        <v>2</v>
      </c>
      <c r="B62" s="219" t="s">
        <v>21</v>
      </c>
      <c r="C62" s="220"/>
      <c r="D62" s="97" t="s">
        <v>1</v>
      </c>
      <c r="E62" s="98" t="s">
        <v>1</v>
      </c>
      <c r="F62" s="99" t="s">
        <v>22</v>
      </c>
      <c r="G62" s="125">
        <f>+G63</f>
        <v>2695.5699999999997</v>
      </c>
      <c r="H62" s="126">
        <v>0</v>
      </c>
      <c r="I62" s="103">
        <f t="shared" si="1"/>
        <v>2695.5699999999997</v>
      </c>
      <c r="J62" s="102">
        <v>0</v>
      </c>
      <c r="K62" s="102">
        <f t="shared" si="2"/>
        <v>2695.5699999999997</v>
      </c>
      <c r="L62" s="127">
        <f>+L63</f>
        <v>200</v>
      </c>
      <c r="M62" s="21">
        <f t="shared" si="0"/>
        <v>2895.5699999999997</v>
      </c>
      <c r="N62" s="21">
        <f>N63</f>
        <v>-1509.62069</v>
      </c>
      <c r="O62" s="22">
        <f t="shared" si="3"/>
        <v>1385.9493099999997</v>
      </c>
      <c r="P62" s="21">
        <f>P63</f>
        <v>-89.483999999999995</v>
      </c>
      <c r="Q62" s="22">
        <f t="shared" si="4"/>
        <v>1296.4653099999998</v>
      </c>
      <c r="R62" s="57" t="s">
        <v>192</v>
      </c>
    </row>
    <row r="63" spans="1:18" ht="12.6" customHeight="1" x14ac:dyDescent="0.2">
      <c r="A63" s="144"/>
      <c r="B63" s="225"/>
      <c r="C63" s="226"/>
      <c r="D63" s="35">
        <v>3147</v>
      </c>
      <c r="E63" s="36">
        <v>5331</v>
      </c>
      <c r="F63" s="37" t="s">
        <v>157</v>
      </c>
      <c r="G63" s="38">
        <f>SUM(G64:G65)</f>
        <v>2695.5699999999997</v>
      </c>
      <c r="H63" s="38">
        <v>0</v>
      </c>
      <c r="I63" s="39">
        <f t="shared" si="1"/>
        <v>2695.5699999999997</v>
      </c>
      <c r="J63" s="39">
        <v>0</v>
      </c>
      <c r="K63" s="39">
        <f t="shared" si="2"/>
        <v>2695.5699999999997</v>
      </c>
      <c r="L63" s="40">
        <f>SUM(L64:L65)</f>
        <v>200</v>
      </c>
      <c r="M63" s="23">
        <f t="shared" si="0"/>
        <v>2895.5699999999997</v>
      </c>
      <c r="N63" s="23">
        <f>N64+N65</f>
        <v>-1509.62069</v>
      </c>
      <c r="O63" s="24">
        <f t="shared" si="3"/>
        <v>1385.9493099999997</v>
      </c>
      <c r="P63" s="23">
        <f>P64+P65</f>
        <v>-89.483999999999995</v>
      </c>
      <c r="Q63" s="24">
        <f t="shared" si="4"/>
        <v>1296.4653099999998</v>
      </c>
      <c r="R63" s="57"/>
    </row>
    <row r="64" spans="1:18" ht="12.6" customHeight="1" x14ac:dyDescent="0.2">
      <c r="A64" s="145"/>
      <c r="B64" s="225"/>
      <c r="C64" s="226"/>
      <c r="D64" s="111"/>
      <c r="E64" s="112" t="s">
        <v>158</v>
      </c>
      <c r="F64" s="113" t="s">
        <v>162</v>
      </c>
      <c r="G64" s="114">
        <v>135.85</v>
      </c>
      <c r="H64" s="114">
        <v>0</v>
      </c>
      <c r="I64" s="115">
        <f t="shared" si="1"/>
        <v>135.85</v>
      </c>
      <c r="J64" s="115">
        <v>0</v>
      </c>
      <c r="K64" s="115">
        <f t="shared" si="2"/>
        <v>135.85</v>
      </c>
      <c r="L64" s="116">
        <v>0</v>
      </c>
      <c r="M64" s="25">
        <f t="shared" si="0"/>
        <v>135.85</v>
      </c>
      <c r="N64" s="25">
        <v>0</v>
      </c>
      <c r="O64" s="26">
        <f t="shared" si="3"/>
        <v>135.85</v>
      </c>
      <c r="P64" s="25">
        <v>-89.483999999999995</v>
      </c>
      <c r="Q64" s="26">
        <f t="shared" si="4"/>
        <v>46.366</v>
      </c>
      <c r="R64" s="57"/>
    </row>
    <row r="65" spans="1:18" ht="12.6" customHeight="1" thickBot="1" x14ac:dyDescent="0.25">
      <c r="A65" s="146"/>
      <c r="B65" s="227"/>
      <c r="C65" s="228"/>
      <c r="D65" s="118"/>
      <c r="E65" s="119"/>
      <c r="F65" s="120" t="s">
        <v>160</v>
      </c>
      <c r="G65" s="132">
        <v>2559.7199999999998</v>
      </c>
      <c r="H65" s="132">
        <v>0</v>
      </c>
      <c r="I65" s="123">
        <f t="shared" si="1"/>
        <v>2559.7199999999998</v>
      </c>
      <c r="J65" s="122">
        <v>0</v>
      </c>
      <c r="K65" s="122">
        <f t="shared" si="2"/>
        <v>2559.7199999999998</v>
      </c>
      <c r="L65" s="133">
        <v>200</v>
      </c>
      <c r="M65" s="27">
        <f t="shared" si="0"/>
        <v>2759.72</v>
      </c>
      <c r="N65" s="31">
        <v>-1509.62069</v>
      </c>
      <c r="O65" s="32">
        <f t="shared" si="3"/>
        <v>1250.0993099999998</v>
      </c>
      <c r="P65" s="31">
        <v>0</v>
      </c>
      <c r="Q65" s="32">
        <f t="shared" si="4"/>
        <v>1250.0993099999998</v>
      </c>
      <c r="R65" s="58"/>
    </row>
    <row r="66" spans="1:18" s="105" customFormat="1" ht="12.6" customHeight="1" x14ac:dyDescent="0.2">
      <c r="A66" s="147" t="s">
        <v>2</v>
      </c>
      <c r="B66" s="219" t="s">
        <v>23</v>
      </c>
      <c r="C66" s="220"/>
      <c r="D66" s="97" t="s">
        <v>1</v>
      </c>
      <c r="E66" s="98" t="s">
        <v>1</v>
      </c>
      <c r="F66" s="99" t="s">
        <v>168</v>
      </c>
      <c r="G66" s="100">
        <f>+G67</f>
        <v>5534.36</v>
      </c>
      <c r="H66" s="101">
        <v>0</v>
      </c>
      <c r="I66" s="102">
        <f t="shared" si="1"/>
        <v>5534.36</v>
      </c>
      <c r="J66" s="103">
        <v>0</v>
      </c>
      <c r="K66" s="103">
        <f t="shared" si="2"/>
        <v>5534.36</v>
      </c>
      <c r="L66" s="104">
        <v>0</v>
      </c>
      <c r="M66" s="29">
        <f t="shared" si="0"/>
        <v>5534.36</v>
      </c>
      <c r="N66" s="21">
        <v>0</v>
      </c>
      <c r="O66" s="22">
        <f t="shared" si="3"/>
        <v>5534.36</v>
      </c>
      <c r="P66" s="21">
        <f>P67</f>
        <v>6.9610000000000003</v>
      </c>
      <c r="Q66" s="22">
        <f t="shared" si="4"/>
        <v>5541.3209999999999</v>
      </c>
      <c r="R66" s="57" t="s">
        <v>192</v>
      </c>
    </row>
    <row r="67" spans="1:18" ht="12.6" customHeight="1" x14ac:dyDescent="0.2">
      <c r="A67" s="144"/>
      <c r="B67" s="225"/>
      <c r="C67" s="226"/>
      <c r="D67" s="35">
        <v>3113</v>
      </c>
      <c r="E67" s="36">
        <v>5331</v>
      </c>
      <c r="F67" s="37" t="s">
        <v>157</v>
      </c>
      <c r="G67" s="38">
        <f>SUM(G68:G69)</f>
        <v>5534.36</v>
      </c>
      <c r="H67" s="38">
        <v>0</v>
      </c>
      <c r="I67" s="39">
        <f t="shared" si="1"/>
        <v>5534.36</v>
      </c>
      <c r="J67" s="39">
        <v>0</v>
      </c>
      <c r="K67" s="39">
        <f t="shared" si="2"/>
        <v>5534.36</v>
      </c>
      <c r="L67" s="40">
        <v>0</v>
      </c>
      <c r="M67" s="23">
        <f t="shared" si="0"/>
        <v>5534.36</v>
      </c>
      <c r="N67" s="23">
        <v>0</v>
      </c>
      <c r="O67" s="24">
        <f t="shared" si="3"/>
        <v>5534.36</v>
      </c>
      <c r="P67" s="23">
        <f>P68+P69</f>
        <v>6.9610000000000003</v>
      </c>
      <c r="Q67" s="24">
        <f t="shared" si="4"/>
        <v>5541.3209999999999</v>
      </c>
      <c r="R67" s="57"/>
    </row>
    <row r="68" spans="1:18" ht="12.6" customHeight="1" x14ac:dyDescent="0.2">
      <c r="A68" s="145"/>
      <c r="B68" s="225"/>
      <c r="C68" s="226"/>
      <c r="D68" s="111"/>
      <c r="E68" s="112" t="s">
        <v>158</v>
      </c>
      <c r="F68" s="113" t="s">
        <v>162</v>
      </c>
      <c r="G68" s="114">
        <v>942.75</v>
      </c>
      <c r="H68" s="114">
        <v>0</v>
      </c>
      <c r="I68" s="115">
        <f t="shared" si="1"/>
        <v>942.75</v>
      </c>
      <c r="J68" s="115">
        <v>0</v>
      </c>
      <c r="K68" s="115">
        <f t="shared" si="2"/>
        <v>942.75</v>
      </c>
      <c r="L68" s="116">
        <v>0</v>
      </c>
      <c r="M68" s="25">
        <f t="shared" si="0"/>
        <v>942.75</v>
      </c>
      <c r="N68" s="25">
        <v>0</v>
      </c>
      <c r="O68" s="26">
        <f t="shared" si="3"/>
        <v>942.75</v>
      </c>
      <c r="P68" s="25">
        <v>6.9610000000000003</v>
      </c>
      <c r="Q68" s="26">
        <f t="shared" si="4"/>
        <v>949.71100000000001</v>
      </c>
      <c r="R68" s="57"/>
    </row>
    <row r="69" spans="1:18" ht="12.6" customHeight="1" thickBot="1" x14ac:dyDescent="0.25">
      <c r="A69" s="146"/>
      <c r="B69" s="227"/>
      <c r="C69" s="228"/>
      <c r="D69" s="118"/>
      <c r="E69" s="119"/>
      <c r="F69" s="120" t="s">
        <v>160</v>
      </c>
      <c r="G69" s="132">
        <v>4591.6099999999997</v>
      </c>
      <c r="H69" s="132">
        <v>0</v>
      </c>
      <c r="I69" s="123">
        <f t="shared" si="1"/>
        <v>4591.6099999999997</v>
      </c>
      <c r="J69" s="123">
        <v>0</v>
      </c>
      <c r="K69" s="123">
        <f t="shared" si="2"/>
        <v>4591.6099999999997</v>
      </c>
      <c r="L69" s="124">
        <v>0</v>
      </c>
      <c r="M69" s="31">
        <f t="shared" si="0"/>
        <v>4591.6099999999997</v>
      </c>
      <c r="N69" s="31">
        <v>0</v>
      </c>
      <c r="O69" s="32">
        <f t="shared" si="3"/>
        <v>4591.6099999999997</v>
      </c>
      <c r="P69" s="31">
        <v>0</v>
      </c>
      <c r="Q69" s="32">
        <f t="shared" si="4"/>
        <v>4591.6099999999997</v>
      </c>
      <c r="R69" s="58"/>
    </row>
    <row r="70" spans="1:18" s="105" customFormat="1" ht="12.6" customHeight="1" x14ac:dyDescent="0.2">
      <c r="A70" s="147" t="s">
        <v>2</v>
      </c>
      <c r="B70" s="219" t="s">
        <v>24</v>
      </c>
      <c r="C70" s="220"/>
      <c r="D70" s="97" t="s">
        <v>1</v>
      </c>
      <c r="E70" s="98" t="s">
        <v>1</v>
      </c>
      <c r="F70" s="99" t="s">
        <v>25</v>
      </c>
      <c r="G70" s="125">
        <f>+G71</f>
        <v>3225.3199999999997</v>
      </c>
      <c r="H70" s="126">
        <f>+H71</f>
        <v>100</v>
      </c>
      <c r="I70" s="103">
        <f t="shared" si="1"/>
        <v>3325.3199999999997</v>
      </c>
      <c r="J70" s="102">
        <v>0</v>
      </c>
      <c r="K70" s="102">
        <f t="shared" si="2"/>
        <v>3325.3199999999997</v>
      </c>
      <c r="L70" s="127">
        <v>0</v>
      </c>
      <c r="M70" s="21">
        <f t="shared" si="0"/>
        <v>3325.3199999999997</v>
      </c>
      <c r="N70" s="21">
        <v>0</v>
      </c>
      <c r="O70" s="22">
        <f t="shared" si="3"/>
        <v>3325.3199999999997</v>
      </c>
      <c r="P70" s="21">
        <f>P71</f>
        <v>0</v>
      </c>
      <c r="Q70" s="22">
        <f t="shared" si="4"/>
        <v>3325.3199999999997</v>
      </c>
      <c r="R70" s="63"/>
    </row>
    <row r="71" spans="1:18" ht="12.6" customHeight="1" x14ac:dyDescent="0.2">
      <c r="A71" s="144"/>
      <c r="B71" s="225"/>
      <c r="C71" s="226"/>
      <c r="D71" s="35">
        <v>3113</v>
      </c>
      <c r="E71" s="36">
        <v>5331</v>
      </c>
      <c r="F71" s="37" t="s">
        <v>157</v>
      </c>
      <c r="G71" s="38">
        <f>SUM(G72:G73)</f>
        <v>3225.3199999999997</v>
      </c>
      <c r="H71" s="38">
        <f>SUM(H72:H73)</f>
        <v>100</v>
      </c>
      <c r="I71" s="39">
        <f t="shared" si="1"/>
        <v>3325.3199999999997</v>
      </c>
      <c r="J71" s="39">
        <v>0</v>
      </c>
      <c r="K71" s="39">
        <f t="shared" si="2"/>
        <v>3325.3199999999997</v>
      </c>
      <c r="L71" s="40">
        <v>0</v>
      </c>
      <c r="M71" s="23">
        <f t="shared" si="0"/>
        <v>3325.3199999999997</v>
      </c>
      <c r="N71" s="23">
        <v>0</v>
      </c>
      <c r="O71" s="24">
        <f t="shared" si="3"/>
        <v>3325.3199999999997</v>
      </c>
      <c r="P71" s="23">
        <f>P72+P73</f>
        <v>0</v>
      </c>
      <c r="Q71" s="24">
        <f t="shared" si="4"/>
        <v>3325.3199999999997</v>
      </c>
      <c r="R71" s="57"/>
    </row>
    <row r="72" spans="1:18" ht="12.6" customHeight="1" x14ac:dyDescent="0.2">
      <c r="A72" s="145"/>
      <c r="B72" s="225"/>
      <c r="C72" s="226"/>
      <c r="D72" s="111"/>
      <c r="E72" s="112" t="s">
        <v>158</v>
      </c>
      <c r="F72" s="113" t="s">
        <v>162</v>
      </c>
      <c r="G72" s="114">
        <v>249.62</v>
      </c>
      <c r="H72" s="114">
        <v>0</v>
      </c>
      <c r="I72" s="115">
        <f t="shared" si="1"/>
        <v>249.62</v>
      </c>
      <c r="J72" s="115">
        <v>0</v>
      </c>
      <c r="K72" s="115">
        <f t="shared" si="2"/>
        <v>249.62</v>
      </c>
      <c r="L72" s="116">
        <v>0</v>
      </c>
      <c r="M72" s="25">
        <f t="shared" si="0"/>
        <v>249.62</v>
      </c>
      <c r="N72" s="25">
        <v>0</v>
      </c>
      <c r="O72" s="26">
        <f t="shared" si="3"/>
        <v>249.62</v>
      </c>
      <c r="P72" s="25">
        <v>0</v>
      </c>
      <c r="Q72" s="26">
        <f t="shared" si="4"/>
        <v>249.62</v>
      </c>
      <c r="R72" s="58"/>
    </row>
    <row r="73" spans="1:18" ht="12.6" customHeight="1" thickBot="1" x14ac:dyDescent="0.25">
      <c r="A73" s="146"/>
      <c r="B73" s="227"/>
      <c r="C73" s="228"/>
      <c r="D73" s="118"/>
      <c r="E73" s="119"/>
      <c r="F73" s="120" t="s">
        <v>160</v>
      </c>
      <c r="G73" s="132">
        <v>2975.7</v>
      </c>
      <c r="H73" s="132">
        <v>100</v>
      </c>
      <c r="I73" s="123">
        <f t="shared" si="1"/>
        <v>3075.7</v>
      </c>
      <c r="J73" s="122">
        <v>0</v>
      </c>
      <c r="K73" s="122">
        <f t="shared" si="2"/>
        <v>3075.7</v>
      </c>
      <c r="L73" s="133">
        <v>0</v>
      </c>
      <c r="M73" s="27">
        <f t="shared" ref="M73:M136" si="5">+K73+L73</f>
        <v>3075.7</v>
      </c>
      <c r="N73" s="31">
        <v>0</v>
      </c>
      <c r="O73" s="32">
        <f t="shared" si="3"/>
        <v>3075.7</v>
      </c>
      <c r="P73" s="31">
        <v>0</v>
      </c>
      <c r="Q73" s="32">
        <f t="shared" si="4"/>
        <v>3075.7</v>
      </c>
      <c r="R73" s="58"/>
    </row>
    <row r="74" spans="1:18" s="105" customFormat="1" ht="12.6" customHeight="1" x14ac:dyDescent="0.2">
      <c r="A74" s="147" t="s">
        <v>2</v>
      </c>
      <c r="B74" s="219" t="s">
        <v>26</v>
      </c>
      <c r="C74" s="220"/>
      <c r="D74" s="97" t="s">
        <v>1</v>
      </c>
      <c r="E74" s="98" t="s">
        <v>1</v>
      </c>
      <c r="F74" s="99" t="s">
        <v>27</v>
      </c>
      <c r="G74" s="100">
        <f>+G75</f>
        <v>3421.64</v>
      </c>
      <c r="H74" s="101">
        <v>0</v>
      </c>
      <c r="I74" s="102">
        <f t="shared" ref="I74:I137" si="6">+G74+H74</f>
        <v>3421.64</v>
      </c>
      <c r="J74" s="103">
        <v>0</v>
      </c>
      <c r="K74" s="103">
        <f t="shared" ref="K74:K137" si="7">+I74+J74</f>
        <v>3421.64</v>
      </c>
      <c r="L74" s="104">
        <v>0</v>
      </c>
      <c r="M74" s="29">
        <f t="shared" si="5"/>
        <v>3421.64</v>
      </c>
      <c r="N74" s="21">
        <v>0</v>
      </c>
      <c r="O74" s="22">
        <f t="shared" ref="O74:O137" si="8">+M74+N74</f>
        <v>3421.64</v>
      </c>
      <c r="P74" s="21">
        <f>P75</f>
        <v>6.5119999999999996</v>
      </c>
      <c r="Q74" s="22">
        <f t="shared" ref="Q74:Q137" si="9">+O74+P74</f>
        <v>3428.152</v>
      </c>
      <c r="R74" s="57" t="s">
        <v>192</v>
      </c>
    </row>
    <row r="75" spans="1:18" ht="12.6" customHeight="1" x14ac:dyDescent="0.2">
      <c r="A75" s="144"/>
      <c r="B75" s="225"/>
      <c r="C75" s="226"/>
      <c r="D75" s="35">
        <v>3133</v>
      </c>
      <c r="E75" s="36">
        <v>5331</v>
      </c>
      <c r="F75" s="37" t="s">
        <v>157</v>
      </c>
      <c r="G75" s="38">
        <f>SUM(G76:G77)</f>
        <v>3421.64</v>
      </c>
      <c r="H75" s="38">
        <v>0</v>
      </c>
      <c r="I75" s="39">
        <f t="shared" si="6"/>
        <v>3421.64</v>
      </c>
      <c r="J75" s="39">
        <v>0</v>
      </c>
      <c r="K75" s="39">
        <f t="shared" si="7"/>
        <v>3421.64</v>
      </c>
      <c r="L75" s="40">
        <v>0</v>
      </c>
      <c r="M75" s="23">
        <f t="shared" si="5"/>
        <v>3421.64</v>
      </c>
      <c r="N75" s="23">
        <v>0</v>
      </c>
      <c r="O75" s="24">
        <f t="shared" si="8"/>
        <v>3421.64</v>
      </c>
      <c r="P75" s="23">
        <f>P76+P77</f>
        <v>6.5119999999999996</v>
      </c>
      <c r="Q75" s="24">
        <f t="shared" si="9"/>
        <v>3428.152</v>
      </c>
      <c r="R75" s="57"/>
    </row>
    <row r="76" spans="1:18" ht="12.6" customHeight="1" x14ac:dyDescent="0.2">
      <c r="A76" s="145"/>
      <c r="B76" s="225"/>
      <c r="C76" s="226"/>
      <c r="D76" s="111"/>
      <c r="E76" s="112" t="s">
        <v>158</v>
      </c>
      <c r="F76" s="113" t="s">
        <v>162</v>
      </c>
      <c r="G76" s="114">
        <v>273.08</v>
      </c>
      <c r="H76" s="114">
        <v>0</v>
      </c>
      <c r="I76" s="115">
        <f t="shared" si="6"/>
        <v>273.08</v>
      </c>
      <c r="J76" s="115">
        <v>0</v>
      </c>
      <c r="K76" s="115">
        <f t="shared" si="7"/>
        <v>273.08</v>
      </c>
      <c r="L76" s="116">
        <v>0</v>
      </c>
      <c r="M76" s="25">
        <f t="shared" si="5"/>
        <v>273.08</v>
      </c>
      <c r="N76" s="25">
        <v>0</v>
      </c>
      <c r="O76" s="26">
        <f t="shared" si="8"/>
        <v>273.08</v>
      </c>
      <c r="P76" s="25">
        <v>6.5119999999999996</v>
      </c>
      <c r="Q76" s="26">
        <f t="shared" si="9"/>
        <v>279.59199999999998</v>
      </c>
      <c r="R76" s="57"/>
    </row>
    <row r="77" spans="1:18" ht="12.6" customHeight="1" thickBot="1" x14ac:dyDescent="0.25">
      <c r="A77" s="146"/>
      <c r="B77" s="227"/>
      <c r="C77" s="228"/>
      <c r="D77" s="118"/>
      <c r="E77" s="119"/>
      <c r="F77" s="120" t="s">
        <v>160</v>
      </c>
      <c r="G77" s="121">
        <v>3148.56</v>
      </c>
      <c r="H77" s="121">
        <v>0</v>
      </c>
      <c r="I77" s="122">
        <f t="shared" si="6"/>
        <v>3148.56</v>
      </c>
      <c r="J77" s="123">
        <v>0</v>
      </c>
      <c r="K77" s="123">
        <f t="shared" si="7"/>
        <v>3148.56</v>
      </c>
      <c r="L77" s="124">
        <v>0</v>
      </c>
      <c r="M77" s="31">
        <f t="shared" si="5"/>
        <v>3148.56</v>
      </c>
      <c r="N77" s="31">
        <v>0</v>
      </c>
      <c r="O77" s="32">
        <f t="shared" si="8"/>
        <v>3148.56</v>
      </c>
      <c r="P77" s="31">
        <v>0</v>
      </c>
      <c r="Q77" s="32">
        <f t="shared" si="9"/>
        <v>3148.56</v>
      </c>
      <c r="R77" s="58"/>
    </row>
    <row r="78" spans="1:18" s="105" customFormat="1" ht="22.35" customHeight="1" x14ac:dyDescent="0.2">
      <c r="A78" s="147" t="s">
        <v>2</v>
      </c>
      <c r="B78" s="219" t="s">
        <v>28</v>
      </c>
      <c r="C78" s="220"/>
      <c r="D78" s="97" t="s">
        <v>1</v>
      </c>
      <c r="E78" s="98" t="s">
        <v>1</v>
      </c>
      <c r="F78" s="140" t="s">
        <v>29</v>
      </c>
      <c r="G78" s="125">
        <f>+G79</f>
        <v>1587.48</v>
      </c>
      <c r="H78" s="126">
        <v>0</v>
      </c>
      <c r="I78" s="103">
        <f t="shared" si="6"/>
        <v>1587.48</v>
      </c>
      <c r="J78" s="102">
        <v>0</v>
      </c>
      <c r="K78" s="102">
        <f t="shared" si="7"/>
        <v>1587.48</v>
      </c>
      <c r="L78" s="127">
        <v>0</v>
      </c>
      <c r="M78" s="21">
        <f t="shared" si="5"/>
        <v>1587.48</v>
      </c>
      <c r="N78" s="21">
        <v>0</v>
      </c>
      <c r="O78" s="22">
        <f t="shared" si="8"/>
        <v>1587.48</v>
      </c>
      <c r="P78" s="21">
        <f>P79</f>
        <v>0</v>
      </c>
      <c r="Q78" s="22">
        <f t="shared" si="9"/>
        <v>1587.48</v>
      </c>
      <c r="R78" s="63"/>
    </row>
    <row r="79" spans="1:18" ht="12.6" customHeight="1" x14ac:dyDescent="0.2">
      <c r="A79" s="144"/>
      <c r="B79" s="225"/>
      <c r="C79" s="226"/>
      <c r="D79" s="35">
        <v>3146</v>
      </c>
      <c r="E79" s="36">
        <v>5331</v>
      </c>
      <c r="F79" s="37" t="s">
        <v>157</v>
      </c>
      <c r="G79" s="38">
        <f>SUM(G80:G81)</f>
        <v>1587.48</v>
      </c>
      <c r="H79" s="38">
        <v>0</v>
      </c>
      <c r="I79" s="39">
        <f t="shared" si="6"/>
        <v>1587.48</v>
      </c>
      <c r="J79" s="39">
        <v>0</v>
      </c>
      <c r="K79" s="39">
        <f t="shared" si="7"/>
        <v>1587.48</v>
      </c>
      <c r="L79" s="40">
        <v>0</v>
      </c>
      <c r="M79" s="23">
        <f t="shared" si="5"/>
        <v>1587.48</v>
      </c>
      <c r="N79" s="23">
        <v>0</v>
      </c>
      <c r="O79" s="24">
        <f t="shared" si="8"/>
        <v>1587.48</v>
      </c>
      <c r="P79" s="23">
        <f>P80+P81</f>
        <v>0</v>
      </c>
      <c r="Q79" s="24">
        <f t="shared" si="9"/>
        <v>1587.48</v>
      </c>
      <c r="R79" s="57"/>
    </row>
    <row r="80" spans="1:18" ht="12.6" customHeight="1" x14ac:dyDescent="0.2">
      <c r="A80" s="145"/>
      <c r="B80" s="225"/>
      <c r="C80" s="226"/>
      <c r="D80" s="111"/>
      <c r="E80" s="112" t="s">
        <v>158</v>
      </c>
      <c r="F80" s="113" t="s">
        <v>162</v>
      </c>
      <c r="G80" s="114">
        <v>17.02</v>
      </c>
      <c r="H80" s="114">
        <v>0</v>
      </c>
      <c r="I80" s="115">
        <f t="shared" si="6"/>
        <v>17.02</v>
      </c>
      <c r="J80" s="115">
        <v>0</v>
      </c>
      <c r="K80" s="115">
        <f t="shared" si="7"/>
        <v>17.02</v>
      </c>
      <c r="L80" s="116">
        <v>0</v>
      </c>
      <c r="M80" s="25">
        <f t="shared" si="5"/>
        <v>17.02</v>
      </c>
      <c r="N80" s="25">
        <v>0</v>
      </c>
      <c r="O80" s="26">
        <f t="shared" si="8"/>
        <v>17.02</v>
      </c>
      <c r="P80" s="25">
        <v>0</v>
      </c>
      <c r="Q80" s="26">
        <f t="shared" si="9"/>
        <v>17.02</v>
      </c>
      <c r="R80" s="58"/>
    </row>
    <row r="81" spans="1:18" ht="12.6" customHeight="1" thickBot="1" x14ac:dyDescent="0.25">
      <c r="A81" s="146"/>
      <c r="B81" s="227"/>
      <c r="C81" s="228"/>
      <c r="D81" s="118"/>
      <c r="E81" s="119"/>
      <c r="F81" s="120" t="s">
        <v>160</v>
      </c>
      <c r="G81" s="132">
        <v>1570.46</v>
      </c>
      <c r="H81" s="132">
        <v>0</v>
      </c>
      <c r="I81" s="123">
        <f t="shared" si="6"/>
        <v>1570.46</v>
      </c>
      <c r="J81" s="122">
        <v>0</v>
      </c>
      <c r="K81" s="122">
        <f t="shared" si="7"/>
        <v>1570.46</v>
      </c>
      <c r="L81" s="133">
        <v>0</v>
      </c>
      <c r="M81" s="27">
        <f t="shared" si="5"/>
        <v>1570.46</v>
      </c>
      <c r="N81" s="31">
        <v>0</v>
      </c>
      <c r="O81" s="32">
        <f t="shared" si="8"/>
        <v>1570.46</v>
      </c>
      <c r="P81" s="31">
        <v>0</v>
      </c>
      <c r="Q81" s="32">
        <f t="shared" si="9"/>
        <v>1570.46</v>
      </c>
      <c r="R81" s="58"/>
    </row>
    <row r="82" spans="1:18" s="105" customFormat="1" ht="12.6" customHeight="1" x14ac:dyDescent="0.2">
      <c r="A82" s="143" t="s">
        <v>2</v>
      </c>
      <c r="B82" s="219" t="s">
        <v>30</v>
      </c>
      <c r="C82" s="220"/>
      <c r="D82" s="137" t="s">
        <v>1</v>
      </c>
      <c r="E82" s="138" t="s">
        <v>1</v>
      </c>
      <c r="F82" s="139" t="s">
        <v>169</v>
      </c>
      <c r="G82" s="100">
        <f>+G83</f>
        <v>798.93</v>
      </c>
      <c r="H82" s="101">
        <v>0</v>
      </c>
      <c r="I82" s="102">
        <f t="shared" si="6"/>
        <v>798.93</v>
      </c>
      <c r="J82" s="103">
        <v>0</v>
      </c>
      <c r="K82" s="103">
        <f t="shared" si="7"/>
        <v>798.93</v>
      </c>
      <c r="L82" s="104">
        <v>0</v>
      </c>
      <c r="M82" s="29">
        <f t="shared" si="5"/>
        <v>798.93</v>
      </c>
      <c r="N82" s="21">
        <v>0</v>
      </c>
      <c r="O82" s="22">
        <f t="shared" si="8"/>
        <v>798.93</v>
      </c>
      <c r="P82" s="21">
        <f>P83</f>
        <v>0</v>
      </c>
      <c r="Q82" s="22">
        <f t="shared" si="9"/>
        <v>798.93</v>
      </c>
      <c r="R82" s="63"/>
    </row>
    <row r="83" spans="1:18" ht="12.6" customHeight="1" x14ac:dyDescent="0.2">
      <c r="A83" s="144"/>
      <c r="B83" s="225"/>
      <c r="C83" s="226"/>
      <c r="D83" s="35">
        <v>3113</v>
      </c>
      <c r="E83" s="36">
        <v>5331</v>
      </c>
      <c r="F83" s="37" t="s">
        <v>157</v>
      </c>
      <c r="G83" s="38">
        <f>SUM(G84:G85)</f>
        <v>798.93</v>
      </c>
      <c r="H83" s="38">
        <v>0</v>
      </c>
      <c r="I83" s="39">
        <f t="shared" si="6"/>
        <v>798.93</v>
      </c>
      <c r="J83" s="39">
        <v>0</v>
      </c>
      <c r="K83" s="39">
        <f t="shared" si="7"/>
        <v>798.93</v>
      </c>
      <c r="L83" s="40">
        <v>0</v>
      </c>
      <c r="M83" s="23">
        <f t="shared" si="5"/>
        <v>798.93</v>
      </c>
      <c r="N83" s="23">
        <v>0</v>
      </c>
      <c r="O83" s="24">
        <f t="shared" si="8"/>
        <v>798.93</v>
      </c>
      <c r="P83" s="23">
        <f>P84+P85</f>
        <v>0</v>
      </c>
      <c r="Q83" s="24">
        <f t="shared" si="9"/>
        <v>798.93</v>
      </c>
      <c r="R83" s="57"/>
    </row>
    <row r="84" spans="1:18" ht="12.6" customHeight="1" x14ac:dyDescent="0.2">
      <c r="A84" s="145"/>
      <c r="B84" s="225"/>
      <c r="C84" s="226"/>
      <c r="D84" s="111"/>
      <c r="E84" s="112" t="s">
        <v>158</v>
      </c>
      <c r="F84" s="113" t="s">
        <v>162</v>
      </c>
      <c r="G84" s="114">
        <v>83.87</v>
      </c>
      <c r="H84" s="114">
        <v>0</v>
      </c>
      <c r="I84" s="115">
        <f t="shared" si="6"/>
        <v>83.87</v>
      </c>
      <c r="J84" s="115">
        <v>0</v>
      </c>
      <c r="K84" s="115">
        <f t="shared" si="7"/>
        <v>83.87</v>
      </c>
      <c r="L84" s="116">
        <v>0</v>
      </c>
      <c r="M84" s="25">
        <f t="shared" si="5"/>
        <v>83.87</v>
      </c>
      <c r="N84" s="25">
        <v>0</v>
      </c>
      <c r="O84" s="26">
        <f t="shared" si="8"/>
        <v>83.87</v>
      </c>
      <c r="P84" s="25">
        <v>0</v>
      </c>
      <c r="Q84" s="26">
        <f t="shared" si="9"/>
        <v>83.87</v>
      </c>
      <c r="R84" s="58"/>
    </row>
    <row r="85" spans="1:18" ht="12.6" customHeight="1" thickBot="1" x14ac:dyDescent="0.25">
      <c r="A85" s="148"/>
      <c r="B85" s="231"/>
      <c r="C85" s="232"/>
      <c r="D85" s="129"/>
      <c r="E85" s="130"/>
      <c r="F85" s="131" t="s">
        <v>160</v>
      </c>
      <c r="G85" s="121">
        <v>715.06</v>
      </c>
      <c r="H85" s="121">
        <v>0</v>
      </c>
      <c r="I85" s="122">
        <f t="shared" si="6"/>
        <v>715.06</v>
      </c>
      <c r="J85" s="123">
        <v>0</v>
      </c>
      <c r="K85" s="123">
        <f t="shared" si="7"/>
        <v>715.06</v>
      </c>
      <c r="L85" s="124">
        <v>0</v>
      </c>
      <c r="M85" s="31">
        <f t="shared" si="5"/>
        <v>715.06</v>
      </c>
      <c r="N85" s="31">
        <v>0</v>
      </c>
      <c r="O85" s="32">
        <f t="shared" si="8"/>
        <v>715.06</v>
      </c>
      <c r="P85" s="31">
        <v>0</v>
      </c>
      <c r="Q85" s="32">
        <f t="shared" si="9"/>
        <v>715.06</v>
      </c>
      <c r="R85" s="58"/>
    </row>
    <row r="86" spans="1:18" s="105" customFormat="1" ht="12.6" customHeight="1" x14ac:dyDescent="0.2">
      <c r="A86" s="147" t="s">
        <v>2</v>
      </c>
      <c r="B86" s="219" t="s">
        <v>31</v>
      </c>
      <c r="C86" s="220"/>
      <c r="D86" s="97" t="s">
        <v>1</v>
      </c>
      <c r="E86" s="98" t="s">
        <v>1</v>
      </c>
      <c r="F86" s="99" t="s">
        <v>32</v>
      </c>
      <c r="G86" s="125">
        <f>+G87</f>
        <v>5463.0599999999995</v>
      </c>
      <c r="H86" s="126">
        <v>0</v>
      </c>
      <c r="I86" s="103">
        <f t="shared" si="6"/>
        <v>5463.0599999999995</v>
      </c>
      <c r="J86" s="102">
        <v>0</v>
      </c>
      <c r="K86" s="102">
        <f t="shared" si="7"/>
        <v>5463.0599999999995</v>
      </c>
      <c r="L86" s="127">
        <v>0</v>
      </c>
      <c r="M86" s="21">
        <f t="shared" si="5"/>
        <v>5463.0599999999995</v>
      </c>
      <c r="N86" s="21">
        <v>0</v>
      </c>
      <c r="O86" s="22">
        <f t="shared" si="8"/>
        <v>5463.0599999999995</v>
      </c>
      <c r="P86" s="21">
        <f>P87</f>
        <v>-43.302</v>
      </c>
      <c r="Q86" s="22">
        <f t="shared" si="9"/>
        <v>5419.7579999999998</v>
      </c>
      <c r="R86" s="57" t="s">
        <v>192</v>
      </c>
    </row>
    <row r="87" spans="1:18" ht="12.6" customHeight="1" x14ac:dyDescent="0.2">
      <c r="A87" s="145"/>
      <c r="B87" s="225"/>
      <c r="C87" s="226"/>
      <c r="D87" s="35">
        <v>3133</v>
      </c>
      <c r="E87" s="36">
        <v>5331</v>
      </c>
      <c r="F87" s="37" t="s">
        <v>157</v>
      </c>
      <c r="G87" s="114">
        <f>SUM(G88:G89)</f>
        <v>5463.0599999999995</v>
      </c>
      <c r="H87" s="38">
        <v>0</v>
      </c>
      <c r="I87" s="39">
        <f t="shared" si="6"/>
        <v>5463.0599999999995</v>
      </c>
      <c r="J87" s="39">
        <v>0</v>
      </c>
      <c r="K87" s="39">
        <f t="shared" si="7"/>
        <v>5463.0599999999995</v>
      </c>
      <c r="L87" s="40">
        <v>0</v>
      </c>
      <c r="M87" s="23">
        <f t="shared" si="5"/>
        <v>5463.0599999999995</v>
      </c>
      <c r="N87" s="23">
        <v>0</v>
      </c>
      <c r="O87" s="24">
        <f t="shared" si="8"/>
        <v>5463.0599999999995</v>
      </c>
      <c r="P87" s="23">
        <f>P88+P89</f>
        <v>-43.302</v>
      </c>
      <c r="Q87" s="24">
        <f t="shared" si="9"/>
        <v>5419.7579999999998</v>
      </c>
      <c r="R87" s="57"/>
    </row>
    <row r="88" spans="1:18" ht="12.6" customHeight="1" x14ac:dyDescent="0.2">
      <c r="A88" s="145"/>
      <c r="B88" s="225"/>
      <c r="C88" s="226"/>
      <c r="D88" s="111"/>
      <c r="E88" s="112" t="s">
        <v>158</v>
      </c>
      <c r="F88" s="113" t="s">
        <v>162</v>
      </c>
      <c r="G88" s="114">
        <v>703.82</v>
      </c>
      <c r="H88" s="114">
        <v>0</v>
      </c>
      <c r="I88" s="115">
        <f t="shared" si="6"/>
        <v>703.82</v>
      </c>
      <c r="J88" s="115">
        <v>0</v>
      </c>
      <c r="K88" s="115">
        <f t="shared" si="7"/>
        <v>703.82</v>
      </c>
      <c r="L88" s="116">
        <v>0</v>
      </c>
      <c r="M88" s="25">
        <f t="shared" si="5"/>
        <v>703.82</v>
      </c>
      <c r="N88" s="25">
        <v>0</v>
      </c>
      <c r="O88" s="26">
        <f t="shared" si="8"/>
        <v>703.82</v>
      </c>
      <c r="P88" s="25">
        <v>-43.302</v>
      </c>
      <c r="Q88" s="26">
        <f t="shared" si="9"/>
        <v>660.51800000000003</v>
      </c>
      <c r="R88" s="57"/>
    </row>
    <row r="89" spans="1:18" ht="12.6" customHeight="1" thickBot="1" x14ac:dyDescent="0.25">
      <c r="A89" s="146"/>
      <c r="B89" s="227"/>
      <c r="C89" s="228"/>
      <c r="D89" s="118"/>
      <c r="E89" s="119"/>
      <c r="F89" s="120" t="s">
        <v>160</v>
      </c>
      <c r="G89" s="132">
        <v>4759.24</v>
      </c>
      <c r="H89" s="132">
        <v>0</v>
      </c>
      <c r="I89" s="123">
        <f t="shared" si="6"/>
        <v>4759.24</v>
      </c>
      <c r="J89" s="122">
        <v>0</v>
      </c>
      <c r="K89" s="122">
        <f t="shared" si="7"/>
        <v>4759.24</v>
      </c>
      <c r="L89" s="133">
        <v>0</v>
      </c>
      <c r="M89" s="27">
        <f t="shared" si="5"/>
        <v>4759.24</v>
      </c>
      <c r="N89" s="31">
        <v>0</v>
      </c>
      <c r="O89" s="32">
        <f t="shared" si="8"/>
        <v>4759.24</v>
      </c>
      <c r="P89" s="31">
        <v>0</v>
      </c>
      <c r="Q89" s="32">
        <f t="shared" si="9"/>
        <v>4759.24</v>
      </c>
      <c r="R89" s="58"/>
    </row>
    <row r="90" spans="1:18" s="105" customFormat="1" ht="20.45" customHeight="1" x14ac:dyDescent="0.2">
      <c r="A90" s="147" t="s">
        <v>2</v>
      </c>
      <c r="B90" s="219" t="s">
        <v>33</v>
      </c>
      <c r="C90" s="220"/>
      <c r="D90" s="97" t="s">
        <v>1</v>
      </c>
      <c r="E90" s="98" t="s">
        <v>1</v>
      </c>
      <c r="F90" s="149" t="s">
        <v>182</v>
      </c>
      <c r="G90" s="100">
        <f>+G91</f>
        <v>108.52</v>
      </c>
      <c r="H90" s="101">
        <v>0</v>
      </c>
      <c r="I90" s="102">
        <f t="shared" si="6"/>
        <v>108.52</v>
      </c>
      <c r="J90" s="103">
        <v>0</v>
      </c>
      <c r="K90" s="103">
        <f t="shared" si="7"/>
        <v>108.52</v>
      </c>
      <c r="L90" s="104">
        <f>+L91</f>
        <v>650</v>
      </c>
      <c r="M90" s="29">
        <f t="shared" si="5"/>
        <v>758.52</v>
      </c>
      <c r="N90" s="21">
        <f>N91</f>
        <v>-69.582579999999993</v>
      </c>
      <c r="O90" s="22">
        <f t="shared" si="8"/>
        <v>688.93741999999997</v>
      </c>
      <c r="P90" s="21">
        <f>P91</f>
        <v>-54.261249999999997</v>
      </c>
      <c r="Q90" s="22">
        <f t="shared" si="9"/>
        <v>634.67616999999996</v>
      </c>
      <c r="R90" s="57" t="s">
        <v>192</v>
      </c>
    </row>
    <row r="91" spans="1:18" ht="12.6" customHeight="1" x14ac:dyDescent="0.2">
      <c r="A91" s="144"/>
      <c r="B91" s="225"/>
      <c r="C91" s="226"/>
      <c r="D91" s="35">
        <v>3149</v>
      </c>
      <c r="E91" s="36">
        <v>5331</v>
      </c>
      <c r="F91" s="37" t="s">
        <v>157</v>
      </c>
      <c r="G91" s="38">
        <f>SUM(G92:G93)</f>
        <v>108.52</v>
      </c>
      <c r="H91" s="38">
        <v>0</v>
      </c>
      <c r="I91" s="39">
        <f t="shared" si="6"/>
        <v>108.52</v>
      </c>
      <c r="J91" s="39">
        <v>0</v>
      </c>
      <c r="K91" s="39">
        <f t="shared" si="7"/>
        <v>108.52</v>
      </c>
      <c r="L91" s="40">
        <f>SUM(L92:L93)</f>
        <v>650</v>
      </c>
      <c r="M91" s="23">
        <f t="shared" si="5"/>
        <v>758.52</v>
      </c>
      <c r="N91" s="23">
        <f>N92+N93</f>
        <v>-69.582579999999993</v>
      </c>
      <c r="O91" s="24">
        <f t="shared" si="8"/>
        <v>688.93741999999997</v>
      </c>
      <c r="P91" s="23">
        <f>P92+P93</f>
        <v>-54.261249999999997</v>
      </c>
      <c r="Q91" s="24">
        <f t="shared" si="9"/>
        <v>634.67616999999996</v>
      </c>
      <c r="R91" s="57"/>
    </row>
    <row r="92" spans="1:18" ht="12.6" customHeight="1" x14ac:dyDescent="0.2">
      <c r="A92" s="145"/>
      <c r="B92" s="225"/>
      <c r="C92" s="226"/>
      <c r="D92" s="111"/>
      <c r="E92" s="112" t="s">
        <v>158</v>
      </c>
      <c r="F92" s="113" t="s">
        <v>162</v>
      </c>
      <c r="G92" s="114">
        <v>108.52</v>
      </c>
      <c r="H92" s="114">
        <v>0</v>
      </c>
      <c r="I92" s="115">
        <f t="shared" si="6"/>
        <v>108.52</v>
      </c>
      <c r="J92" s="115">
        <v>0</v>
      </c>
      <c r="K92" s="115">
        <f t="shared" si="7"/>
        <v>108.52</v>
      </c>
      <c r="L92" s="116">
        <v>0</v>
      </c>
      <c r="M92" s="25">
        <f t="shared" si="5"/>
        <v>108.52</v>
      </c>
      <c r="N92" s="25">
        <v>0</v>
      </c>
      <c r="O92" s="26">
        <f t="shared" si="8"/>
        <v>108.52</v>
      </c>
      <c r="P92" s="25">
        <v>-54.261249999999997</v>
      </c>
      <c r="Q92" s="26">
        <f t="shared" si="9"/>
        <v>54.258749999999999</v>
      </c>
      <c r="R92" s="57"/>
    </row>
    <row r="93" spans="1:18" ht="12.6" customHeight="1" thickBot="1" x14ac:dyDescent="0.25">
      <c r="A93" s="146"/>
      <c r="B93" s="227"/>
      <c r="C93" s="228"/>
      <c r="D93" s="118"/>
      <c r="E93" s="119"/>
      <c r="F93" s="120" t="s">
        <v>160</v>
      </c>
      <c r="G93" s="121">
        <v>0</v>
      </c>
      <c r="H93" s="121">
        <v>0</v>
      </c>
      <c r="I93" s="122">
        <f t="shared" si="6"/>
        <v>0</v>
      </c>
      <c r="J93" s="123">
        <v>0</v>
      </c>
      <c r="K93" s="123">
        <f t="shared" si="7"/>
        <v>0</v>
      </c>
      <c r="L93" s="124">
        <v>650</v>
      </c>
      <c r="M93" s="31">
        <f t="shared" si="5"/>
        <v>650</v>
      </c>
      <c r="N93" s="31">
        <v>-69.582579999999993</v>
      </c>
      <c r="O93" s="32">
        <f t="shared" si="8"/>
        <v>580.41741999999999</v>
      </c>
      <c r="P93" s="31">
        <v>0</v>
      </c>
      <c r="Q93" s="32">
        <f t="shared" si="9"/>
        <v>580.41741999999999</v>
      </c>
      <c r="R93" s="58"/>
    </row>
    <row r="94" spans="1:18" s="105" customFormat="1" ht="12.6" customHeight="1" x14ac:dyDescent="0.2">
      <c r="A94" s="96" t="s">
        <v>2</v>
      </c>
      <c r="B94" s="219" t="s">
        <v>34</v>
      </c>
      <c r="C94" s="220"/>
      <c r="D94" s="97" t="s">
        <v>1</v>
      </c>
      <c r="E94" s="98" t="s">
        <v>1</v>
      </c>
      <c r="F94" s="99" t="s">
        <v>183</v>
      </c>
      <c r="G94" s="125">
        <f>+G95</f>
        <v>2074.91</v>
      </c>
      <c r="H94" s="126">
        <v>0</v>
      </c>
      <c r="I94" s="103">
        <f t="shared" si="6"/>
        <v>2074.91</v>
      </c>
      <c r="J94" s="102">
        <v>0</v>
      </c>
      <c r="K94" s="102">
        <f t="shared" si="7"/>
        <v>2074.91</v>
      </c>
      <c r="L94" s="127">
        <f>L95</f>
        <v>408</v>
      </c>
      <c r="M94" s="21">
        <f t="shared" si="5"/>
        <v>2482.91</v>
      </c>
      <c r="N94" s="21">
        <v>0</v>
      </c>
      <c r="O94" s="22">
        <f t="shared" si="8"/>
        <v>2482.91</v>
      </c>
      <c r="P94" s="21">
        <f>P95</f>
        <v>5.3449999999999998</v>
      </c>
      <c r="Q94" s="22">
        <f t="shared" si="9"/>
        <v>2488.2549999999997</v>
      </c>
      <c r="R94" s="57" t="s">
        <v>192</v>
      </c>
    </row>
    <row r="95" spans="1:18" ht="12.6" customHeight="1" x14ac:dyDescent="0.2">
      <c r="A95" s="141"/>
      <c r="B95" s="225"/>
      <c r="C95" s="226"/>
      <c r="D95" s="35">
        <v>3121</v>
      </c>
      <c r="E95" s="36">
        <v>5331</v>
      </c>
      <c r="F95" s="37" t="s">
        <v>157</v>
      </c>
      <c r="G95" s="38">
        <f>SUM(G96:G97)</f>
        <v>2074.91</v>
      </c>
      <c r="H95" s="38">
        <v>0</v>
      </c>
      <c r="I95" s="39">
        <f t="shared" si="6"/>
        <v>2074.91</v>
      </c>
      <c r="J95" s="39">
        <v>0</v>
      </c>
      <c r="K95" s="39">
        <f t="shared" si="7"/>
        <v>2074.91</v>
      </c>
      <c r="L95" s="40">
        <f>L96+L97</f>
        <v>408</v>
      </c>
      <c r="M95" s="23">
        <f t="shared" si="5"/>
        <v>2482.91</v>
      </c>
      <c r="N95" s="23">
        <v>0</v>
      </c>
      <c r="O95" s="24">
        <f t="shared" si="8"/>
        <v>2482.91</v>
      </c>
      <c r="P95" s="23">
        <f>P96+P97</f>
        <v>5.3449999999999998</v>
      </c>
      <c r="Q95" s="24">
        <f t="shared" si="9"/>
        <v>2488.2549999999997</v>
      </c>
      <c r="R95" s="57"/>
    </row>
    <row r="96" spans="1:18" ht="12.6" customHeight="1" x14ac:dyDescent="0.2">
      <c r="A96" s="110"/>
      <c r="B96" s="225"/>
      <c r="C96" s="226"/>
      <c r="D96" s="111"/>
      <c r="E96" s="112" t="s">
        <v>158</v>
      </c>
      <c r="F96" s="113" t="s">
        <v>162</v>
      </c>
      <c r="G96" s="114">
        <v>16.100000000000001</v>
      </c>
      <c r="H96" s="114">
        <v>0</v>
      </c>
      <c r="I96" s="115">
        <f t="shared" si="6"/>
        <v>16.100000000000001</v>
      </c>
      <c r="J96" s="115">
        <v>0</v>
      </c>
      <c r="K96" s="115">
        <f t="shared" si="7"/>
        <v>16.100000000000001</v>
      </c>
      <c r="L96" s="116">
        <v>0</v>
      </c>
      <c r="M96" s="25">
        <f t="shared" si="5"/>
        <v>16.100000000000001</v>
      </c>
      <c r="N96" s="25">
        <v>0</v>
      </c>
      <c r="O96" s="26">
        <f t="shared" si="8"/>
        <v>16.100000000000001</v>
      </c>
      <c r="P96" s="25">
        <v>5.3449999999999998</v>
      </c>
      <c r="Q96" s="26">
        <f t="shared" si="9"/>
        <v>21.445</v>
      </c>
      <c r="R96" s="57"/>
    </row>
    <row r="97" spans="1:18" ht="12.6" customHeight="1" thickBot="1" x14ac:dyDescent="0.25">
      <c r="A97" s="117"/>
      <c r="B97" s="227"/>
      <c r="C97" s="228"/>
      <c r="D97" s="118"/>
      <c r="E97" s="119"/>
      <c r="F97" s="120" t="s">
        <v>160</v>
      </c>
      <c r="G97" s="132">
        <v>2058.81</v>
      </c>
      <c r="H97" s="132">
        <v>0</v>
      </c>
      <c r="I97" s="123">
        <f t="shared" si="6"/>
        <v>2058.81</v>
      </c>
      <c r="J97" s="122">
        <v>0</v>
      </c>
      <c r="K97" s="122">
        <f t="shared" si="7"/>
        <v>2058.81</v>
      </c>
      <c r="L97" s="133">
        <v>408</v>
      </c>
      <c r="M97" s="27">
        <f t="shared" si="5"/>
        <v>2466.81</v>
      </c>
      <c r="N97" s="31">
        <v>0</v>
      </c>
      <c r="O97" s="32">
        <f t="shared" si="8"/>
        <v>2466.81</v>
      </c>
      <c r="P97" s="31">
        <v>0</v>
      </c>
      <c r="Q97" s="32">
        <f t="shared" si="9"/>
        <v>2466.81</v>
      </c>
      <c r="R97" s="58"/>
    </row>
    <row r="98" spans="1:18" ht="12.6" customHeight="1" x14ac:dyDescent="0.2">
      <c r="A98" s="136" t="s">
        <v>2</v>
      </c>
      <c r="B98" s="229" t="s">
        <v>35</v>
      </c>
      <c r="C98" s="230"/>
      <c r="D98" s="137" t="s">
        <v>1</v>
      </c>
      <c r="E98" s="138" t="s">
        <v>1</v>
      </c>
      <c r="F98" s="139" t="s">
        <v>36</v>
      </c>
      <c r="G98" s="100">
        <f>+G99</f>
        <v>1688.78</v>
      </c>
      <c r="H98" s="101">
        <v>0</v>
      </c>
      <c r="I98" s="102">
        <f t="shared" si="6"/>
        <v>1688.78</v>
      </c>
      <c r="J98" s="103">
        <v>0</v>
      </c>
      <c r="K98" s="103">
        <f t="shared" si="7"/>
        <v>1688.78</v>
      </c>
      <c r="L98" s="104">
        <v>0</v>
      </c>
      <c r="M98" s="29">
        <f t="shared" si="5"/>
        <v>1688.78</v>
      </c>
      <c r="N98" s="21">
        <v>0</v>
      </c>
      <c r="O98" s="22">
        <f t="shared" si="8"/>
        <v>1688.78</v>
      </c>
      <c r="P98" s="21">
        <f>P99</f>
        <v>-12.006</v>
      </c>
      <c r="Q98" s="22">
        <f t="shared" si="9"/>
        <v>1676.7739999999999</v>
      </c>
      <c r="R98" s="57" t="s">
        <v>192</v>
      </c>
    </row>
    <row r="99" spans="1:18" ht="12.6" customHeight="1" x14ac:dyDescent="0.2">
      <c r="A99" s="141"/>
      <c r="B99" s="225"/>
      <c r="C99" s="226"/>
      <c r="D99" s="35">
        <v>3121</v>
      </c>
      <c r="E99" s="36">
        <v>5331</v>
      </c>
      <c r="F99" s="37" t="s">
        <v>157</v>
      </c>
      <c r="G99" s="38">
        <f>SUM(G100:G101)</f>
        <v>1688.78</v>
      </c>
      <c r="H99" s="38">
        <v>0</v>
      </c>
      <c r="I99" s="39">
        <f t="shared" si="6"/>
        <v>1688.78</v>
      </c>
      <c r="J99" s="39">
        <v>0</v>
      </c>
      <c r="K99" s="39">
        <f t="shared" si="7"/>
        <v>1688.78</v>
      </c>
      <c r="L99" s="40">
        <v>0</v>
      </c>
      <c r="M99" s="23">
        <f t="shared" si="5"/>
        <v>1688.78</v>
      </c>
      <c r="N99" s="23">
        <v>0</v>
      </c>
      <c r="O99" s="24">
        <f t="shared" si="8"/>
        <v>1688.78</v>
      </c>
      <c r="P99" s="23">
        <f>P100+P101</f>
        <v>-12.006</v>
      </c>
      <c r="Q99" s="24">
        <f t="shared" si="9"/>
        <v>1676.7739999999999</v>
      </c>
      <c r="R99" s="57"/>
    </row>
    <row r="100" spans="1:18" ht="12.6" customHeight="1" x14ac:dyDescent="0.2">
      <c r="A100" s="110"/>
      <c r="B100" s="225"/>
      <c r="C100" s="226"/>
      <c r="D100" s="111"/>
      <c r="E100" s="112" t="s">
        <v>158</v>
      </c>
      <c r="F100" s="113" t="s">
        <v>162</v>
      </c>
      <c r="G100" s="114">
        <v>111.3</v>
      </c>
      <c r="H100" s="114">
        <v>0</v>
      </c>
      <c r="I100" s="115">
        <f t="shared" si="6"/>
        <v>111.3</v>
      </c>
      <c r="J100" s="115">
        <v>0</v>
      </c>
      <c r="K100" s="115">
        <f t="shared" si="7"/>
        <v>111.3</v>
      </c>
      <c r="L100" s="116">
        <v>0</v>
      </c>
      <c r="M100" s="25">
        <f t="shared" si="5"/>
        <v>111.3</v>
      </c>
      <c r="N100" s="25">
        <v>0</v>
      </c>
      <c r="O100" s="26">
        <f t="shared" si="8"/>
        <v>111.3</v>
      </c>
      <c r="P100" s="25">
        <v>-12.006</v>
      </c>
      <c r="Q100" s="26">
        <f t="shared" si="9"/>
        <v>99.293999999999997</v>
      </c>
      <c r="R100" s="57"/>
    </row>
    <row r="101" spans="1:18" ht="12.6" customHeight="1" thickBot="1" x14ac:dyDescent="0.25">
      <c r="A101" s="117"/>
      <c r="B101" s="227"/>
      <c r="C101" s="228"/>
      <c r="D101" s="118"/>
      <c r="E101" s="119"/>
      <c r="F101" s="120" t="s">
        <v>160</v>
      </c>
      <c r="G101" s="121">
        <v>1577.48</v>
      </c>
      <c r="H101" s="121">
        <v>0</v>
      </c>
      <c r="I101" s="122">
        <f t="shared" si="6"/>
        <v>1577.48</v>
      </c>
      <c r="J101" s="123">
        <v>0</v>
      </c>
      <c r="K101" s="123">
        <f t="shared" si="7"/>
        <v>1577.48</v>
      </c>
      <c r="L101" s="124">
        <v>0</v>
      </c>
      <c r="M101" s="31">
        <f t="shared" si="5"/>
        <v>1577.48</v>
      </c>
      <c r="N101" s="31">
        <v>0</v>
      </c>
      <c r="O101" s="32">
        <f t="shared" si="8"/>
        <v>1577.48</v>
      </c>
      <c r="P101" s="31">
        <v>0</v>
      </c>
      <c r="Q101" s="32">
        <f t="shared" si="9"/>
        <v>1577.48</v>
      </c>
      <c r="R101" s="58"/>
    </row>
    <row r="102" spans="1:18" s="105" customFormat="1" ht="12.75" customHeight="1" x14ac:dyDescent="0.2">
      <c r="A102" s="136" t="s">
        <v>2</v>
      </c>
      <c r="B102" s="219" t="s">
        <v>37</v>
      </c>
      <c r="C102" s="220"/>
      <c r="D102" s="137" t="s">
        <v>1</v>
      </c>
      <c r="E102" s="138" t="s">
        <v>1</v>
      </c>
      <c r="F102" s="139" t="s">
        <v>38</v>
      </c>
      <c r="G102" s="125">
        <f>+G103</f>
        <v>5154.8599999999997</v>
      </c>
      <c r="H102" s="126">
        <v>0</v>
      </c>
      <c r="I102" s="103">
        <f t="shared" si="6"/>
        <v>5154.8599999999997</v>
      </c>
      <c r="J102" s="102">
        <v>0</v>
      </c>
      <c r="K102" s="102">
        <f t="shared" si="7"/>
        <v>5154.8599999999997</v>
      </c>
      <c r="L102" s="127">
        <v>0</v>
      </c>
      <c r="M102" s="21">
        <f t="shared" si="5"/>
        <v>5154.8599999999997</v>
      </c>
      <c r="N102" s="21">
        <v>0</v>
      </c>
      <c r="O102" s="22">
        <f t="shared" si="8"/>
        <v>5154.8599999999997</v>
      </c>
      <c r="P102" s="21">
        <f>P103</f>
        <v>2.2440000000000002</v>
      </c>
      <c r="Q102" s="22">
        <f t="shared" si="9"/>
        <v>5157.1039999999994</v>
      </c>
      <c r="R102" s="57" t="s">
        <v>192</v>
      </c>
    </row>
    <row r="103" spans="1:18" ht="12.75" customHeight="1" x14ac:dyDescent="0.2">
      <c r="A103" s="141"/>
      <c r="B103" s="225"/>
      <c r="C103" s="226"/>
      <c r="D103" s="35">
        <v>3121</v>
      </c>
      <c r="E103" s="36">
        <v>5331</v>
      </c>
      <c r="F103" s="37" t="s">
        <v>157</v>
      </c>
      <c r="G103" s="38">
        <f>SUM(G104:G105)</f>
        <v>5154.8599999999997</v>
      </c>
      <c r="H103" s="38">
        <v>0</v>
      </c>
      <c r="I103" s="39">
        <f t="shared" si="6"/>
        <v>5154.8599999999997</v>
      </c>
      <c r="J103" s="39">
        <v>0</v>
      </c>
      <c r="K103" s="39">
        <f t="shared" si="7"/>
        <v>5154.8599999999997</v>
      </c>
      <c r="L103" s="40">
        <v>0</v>
      </c>
      <c r="M103" s="23">
        <f t="shared" si="5"/>
        <v>5154.8599999999997</v>
      </c>
      <c r="N103" s="23">
        <v>0</v>
      </c>
      <c r="O103" s="24">
        <f t="shared" si="8"/>
        <v>5154.8599999999997</v>
      </c>
      <c r="P103" s="23">
        <f>P104+P105</f>
        <v>2.2440000000000002</v>
      </c>
      <c r="Q103" s="24">
        <f t="shared" si="9"/>
        <v>5157.1039999999994</v>
      </c>
      <c r="R103" s="57"/>
    </row>
    <row r="104" spans="1:18" ht="12.75" customHeight="1" x14ac:dyDescent="0.2">
      <c r="A104" s="110"/>
      <c r="B104" s="225"/>
      <c r="C104" s="226"/>
      <c r="D104" s="111"/>
      <c r="E104" s="112" t="s">
        <v>158</v>
      </c>
      <c r="F104" s="113" t="s">
        <v>162</v>
      </c>
      <c r="G104" s="114">
        <v>986.5</v>
      </c>
      <c r="H104" s="114">
        <v>0</v>
      </c>
      <c r="I104" s="115">
        <f t="shared" si="6"/>
        <v>986.5</v>
      </c>
      <c r="J104" s="115">
        <v>0</v>
      </c>
      <c r="K104" s="115">
        <f t="shared" si="7"/>
        <v>986.5</v>
      </c>
      <c r="L104" s="116">
        <v>0</v>
      </c>
      <c r="M104" s="25">
        <f t="shared" si="5"/>
        <v>986.5</v>
      </c>
      <c r="N104" s="25">
        <v>0</v>
      </c>
      <c r="O104" s="26">
        <f t="shared" si="8"/>
        <v>986.5</v>
      </c>
      <c r="P104" s="25">
        <v>2.2440000000000002</v>
      </c>
      <c r="Q104" s="26">
        <f t="shared" si="9"/>
        <v>988.74400000000003</v>
      </c>
      <c r="R104" s="57"/>
    </row>
    <row r="105" spans="1:18" ht="12.75" customHeight="1" thickBot="1" x14ac:dyDescent="0.25">
      <c r="A105" s="128"/>
      <c r="B105" s="227"/>
      <c r="C105" s="228"/>
      <c r="D105" s="129"/>
      <c r="E105" s="130"/>
      <c r="F105" s="131" t="s">
        <v>160</v>
      </c>
      <c r="G105" s="132">
        <v>4168.3599999999997</v>
      </c>
      <c r="H105" s="132">
        <v>0</v>
      </c>
      <c r="I105" s="123">
        <f t="shared" si="6"/>
        <v>4168.3599999999997</v>
      </c>
      <c r="J105" s="122">
        <v>0</v>
      </c>
      <c r="K105" s="122">
        <f t="shared" si="7"/>
        <v>4168.3599999999997</v>
      </c>
      <c r="L105" s="133">
        <v>0</v>
      </c>
      <c r="M105" s="27">
        <f t="shared" si="5"/>
        <v>4168.3599999999997</v>
      </c>
      <c r="N105" s="31">
        <v>0</v>
      </c>
      <c r="O105" s="32">
        <f t="shared" si="8"/>
        <v>4168.3599999999997</v>
      </c>
      <c r="P105" s="31">
        <v>0</v>
      </c>
      <c r="Q105" s="32">
        <f t="shared" si="9"/>
        <v>4168.3599999999997</v>
      </c>
      <c r="R105" s="58"/>
    </row>
    <row r="106" spans="1:18" s="105" customFormat="1" ht="12.75" customHeight="1" x14ac:dyDescent="0.2">
      <c r="A106" s="96" t="s">
        <v>2</v>
      </c>
      <c r="B106" s="219" t="s">
        <v>39</v>
      </c>
      <c r="C106" s="220"/>
      <c r="D106" s="97" t="s">
        <v>1</v>
      </c>
      <c r="E106" s="98" t="s">
        <v>1</v>
      </c>
      <c r="F106" s="99" t="s">
        <v>40</v>
      </c>
      <c r="G106" s="100">
        <f>+G107</f>
        <v>8135.38</v>
      </c>
      <c r="H106" s="101">
        <v>0</v>
      </c>
      <c r="I106" s="102">
        <f t="shared" si="6"/>
        <v>8135.38</v>
      </c>
      <c r="J106" s="103">
        <v>0</v>
      </c>
      <c r="K106" s="103">
        <f t="shared" si="7"/>
        <v>8135.38</v>
      </c>
      <c r="L106" s="104">
        <f>L107</f>
        <v>603</v>
      </c>
      <c r="M106" s="29">
        <f t="shared" si="5"/>
        <v>8738.380000000001</v>
      </c>
      <c r="N106" s="21">
        <v>0</v>
      </c>
      <c r="O106" s="22">
        <f t="shared" si="8"/>
        <v>8738.380000000001</v>
      </c>
      <c r="P106" s="21">
        <f>P107</f>
        <v>24.481000000000002</v>
      </c>
      <c r="Q106" s="22">
        <f t="shared" si="9"/>
        <v>8762.8610000000008</v>
      </c>
      <c r="R106" s="57" t="s">
        <v>192</v>
      </c>
    </row>
    <row r="107" spans="1:18" ht="12.75" customHeight="1" x14ac:dyDescent="0.2">
      <c r="A107" s="141"/>
      <c r="B107" s="225"/>
      <c r="C107" s="226"/>
      <c r="D107" s="35">
        <v>3122</v>
      </c>
      <c r="E107" s="36">
        <v>5331</v>
      </c>
      <c r="F107" s="37" t="s">
        <v>157</v>
      </c>
      <c r="G107" s="38">
        <f>SUM(G108:G109)</f>
        <v>8135.38</v>
      </c>
      <c r="H107" s="38">
        <v>0</v>
      </c>
      <c r="I107" s="39">
        <f t="shared" si="6"/>
        <v>8135.38</v>
      </c>
      <c r="J107" s="39">
        <v>0</v>
      </c>
      <c r="K107" s="39">
        <f t="shared" si="7"/>
        <v>8135.38</v>
      </c>
      <c r="L107" s="40">
        <f>L109+L108</f>
        <v>603</v>
      </c>
      <c r="M107" s="23">
        <f t="shared" si="5"/>
        <v>8738.380000000001</v>
      </c>
      <c r="N107" s="23">
        <v>0</v>
      </c>
      <c r="O107" s="24">
        <f t="shared" si="8"/>
        <v>8738.380000000001</v>
      </c>
      <c r="P107" s="23">
        <f>P108+P109</f>
        <v>24.481000000000002</v>
      </c>
      <c r="Q107" s="24">
        <f t="shared" si="9"/>
        <v>8762.8610000000008</v>
      </c>
      <c r="R107" s="57"/>
    </row>
    <row r="108" spans="1:18" ht="12.75" customHeight="1" x14ac:dyDescent="0.2">
      <c r="A108" s="110"/>
      <c r="B108" s="225"/>
      <c r="C108" s="226"/>
      <c r="D108" s="111"/>
      <c r="E108" s="112" t="s">
        <v>158</v>
      </c>
      <c r="F108" s="113" t="s">
        <v>162</v>
      </c>
      <c r="G108" s="114">
        <v>1197.2</v>
      </c>
      <c r="H108" s="114">
        <v>0</v>
      </c>
      <c r="I108" s="115">
        <f t="shared" si="6"/>
        <v>1197.2</v>
      </c>
      <c r="J108" s="115">
        <v>0</v>
      </c>
      <c r="K108" s="115">
        <f t="shared" si="7"/>
        <v>1197.2</v>
      </c>
      <c r="L108" s="116">
        <v>0</v>
      </c>
      <c r="M108" s="25">
        <f t="shared" si="5"/>
        <v>1197.2</v>
      </c>
      <c r="N108" s="25">
        <v>0</v>
      </c>
      <c r="O108" s="26">
        <f t="shared" si="8"/>
        <v>1197.2</v>
      </c>
      <c r="P108" s="25">
        <v>24.481000000000002</v>
      </c>
      <c r="Q108" s="26">
        <f t="shared" si="9"/>
        <v>1221.681</v>
      </c>
      <c r="R108" s="57"/>
    </row>
    <row r="109" spans="1:18" ht="12.75" customHeight="1" thickBot="1" x14ac:dyDescent="0.25">
      <c r="A109" s="117"/>
      <c r="B109" s="227"/>
      <c r="C109" s="228"/>
      <c r="D109" s="118"/>
      <c r="E109" s="119"/>
      <c r="F109" s="120" t="s">
        <v>160</v>
      </c>
      <c r="G109" s="121">
        <v>6938.18</v>
      </c>
      <c r="H109" s="121">
        <v>0</v>
      </c>
      <c r="I109" s="122">
        <f t="shared" si="6"/>
        <v>6938.18</v>
      </c>
      <c r="J109" s="123">
        <v>0</v>
      </c>
      <c r="K109" s="123">
        <f t="shared" si="7"/>
        <v>6938.18</v>
      </c>
      <c r="L109" s="124">
        <v>603</v>
      </c>
      <c r="M109" s="31">
        <f t="shared" si="5"/>
        <v>7541.18</v>
      </c>
      <c r="N109" s="31">
        <v>0</v>
      </c>
      <c r="O109" s="32">
        <f t="shared" si="8"/>
        <v>7541.18</v>
      </c>
      <c r="P109" s="31">
        <v>0</v>
      </c>
      <c r="Q109" s="32">
        <f t="shared" si="9"/>
        <v>7541.18</v>
      </c>
      <c r="R109" s="58"/>
    </row>
    <row r="110" spans="1:18" s="105" customFormat="1" ht="12.75" customHeight="1" x14ac:dyDescent="0.2">
      <c r="A110" s="136" t="s">
        <v>2</v>
      </c>
      <c r="B110" s="219" t="s">
        <v>41</v>
      </c>
      <c r="C110" s="220"/>
      <c r="D110" s="137" t="s">
        <v>1</v>
      </c>
      <c r="E110" s="138" t="s">
        <v>1</v>
      </c>
      <c r="F110" s="139" t="s">
        <v>42</v>
      </c>
      <c r="G110" s="125">
        <f>+G111</f>
        <v>2866.61</v>
      </c>
      <c r="H110" s="126">
        <v>0</v>
      </c>
      <c r="I110" s="103">
        <f t="shared" si="6"/>
        <v>2866.61</v>
      </c>
      <c r="J110" s="102">
        <v>0</v>
      </c>
      <c r="K110" s="102">
        <f t="shared" si="7"/>
        <v>2866.61</v>
      </c>
      <c r="L110" s="127">
        <v>0</v>
      </c>
      <c r="M110" s="21">
        <f t="shared" si="5"/>
        <v>2866.61</v>
      </c>
      <c r="N110" s="21">
        <v>0</v>
      </c>
      <c r="O110" s="22">
        <f t="shared" si="8"/>
        <v>2866.61</v>
      </c>
      <c r="P110" s="21">
        <f>P111</f>
        <v>-2.597</v>
      </c>
      <c r="Q110" s="22">
        <f t="shared" si="9"/>
        <v>2864.0129999999999</v>
      </c>
      <c r="R110" s="57" t="s">
        <v>192</v>
      </c>
    </row>
    <row r="111" spans="1:18" ht="12.75" customHeight="1" x14ac:dyDescent="0.2">
      <c r="A111" s="141"/>
      <c r="B111" s="225"/>
      <c r="C111" s="226"/>
      <c r="D111" s="35">
        <v>3122</v>
      </c>
      <c r="E111" s="36">
        <v>5331</v>
      </c>
      <c r="F111" s="37" t="s">
        <v>157</v>
      </c>
      <c r="G111" s="38">
        <f>SUM(G112:G113)</f>
        <v>2866.61</v>
      </c>
      <c r="H111" s="38">
        <v>0</v>
      </c>
      <c r="I111" s="39">
        <f t="shared" si="6"/>
        <v>2866.61</v>
      </c>
      <c r="J111" s="39">
        <v>0</v>
      </c>
      <c r="K111" s="39">
        <f t="shared" si="7"/>
        <v>2866.61</v>
      </c>
      <c r="L111" s="40">
        <v>0</v>
      </c>
      <c r="M111" s="23">
        <f t="shared" si="5"/>
        <v>2866.61</v>
      </c>
      <c r="N111" s="23">
        <v>0</v>
      </c>
      <c r="O111" s="24">
        <f t="shared" si="8"/>
        <v>2866.61</v>
      </c>
      <c r="P111" s="23">
        <f>P112+P113</f>
        <v>-2.597</v>
      </c>
      <c r="Q111" s="24">
        <f t="shared" si="9"/>
        <v>2864.0129999999999</v>
      </c>
      <c r="R111" s="57"/>
    </row>
    <row r="112" spans="1:18" ht="12.75" customHeight="1" x14ac:dyDescent="0.2">
      <c r="A112" s="110"/>
      <c r="B112" s="225"/>
      <c r="C112" s="226"/>
      <c r="D112" s="111"/>
      <c r="E112" s="112" t="s">
        <v>158</v>
      </c>
      <c r="F112" s="113" t="s">
        <v>162</v>
      </c>
      <c r="G112" s="114">
        <v>10.55</v>
      </c>
      <c r="H112" s="114">
        <v>0</v>
      </c>
      <c r="I112" s="115">
        <f t="shared" si="6"/>
        <v>10.55</v>
      </c>
      <c r="J112" s="115">
        <v>0</v>
      </c>
      <c r="K112" s="115">
        <f t="shared" si="7"/>
        <v>10.55</v>
      </c>
      <c r="L112" s="116">
        <v>0</v>
      </c>
      <c r="M112" s="25">
        <f t="shared" si="5"/>
        <v>10.55</v>
      </c>
      <c r="N112" s="25">
        <v>0</v>
      </c>
      <c r="O112" s="26">
        <f t="shared" si="8"/>
        <v>10.55</v>
      </c>
      <c r="P112" s="25">
        <v>-2.597</v>
      </c>
      <c r="Q112" s="26">
        <f t="shared" si="9"/>
        <v>7.9530000000000012</v>
      </c>
      <c r="R112" s="57"/>
    </row>
    <row r="113" spans="1:18" ht="12.75" customHeight="1" thickBot="1" x14ac:dyDescent="0.25">
      <c r="A113" s="128"/>
      <c r="B113" s="227"/>
      <c r="C113" s="228"/>
      <c r="D113" s="129"/>
      <c r="E113" s="130"/>
      <c r="F113" s="131" t="s">
        <v>160</v>
      </c>
      <c r="G113" s="132">
        <v>2856.06</v>
      </c>
      <c r="H113" s="132">
        <v>0</v>
      </c>
      <c r="I113" s="123">
        <f t="shared" si="6"/>
        <v>2856.06</v>
      </c>
      <c r="J113" s="122">
        <v>0</v>
      </c>
      <c r="K113" s="122">
        <f t="shared" si="7"/>
        <v>2856.06</v>
      </c>
      <c r="L113" s="133">
        <v>0</v>
      </c>
      <c r="M113" s="27">
        <f t="shared" si="5"/>
        <v>2856.06</v>
      </c>
      <c r="N113" s="31">
        <v>0</v>
      </c>
      <c r="O113" s="32">
        <f t="shared" si="8"/>
        <v>2856.06</v>
      </c>
      <c r="P113" s="31">
        <v>0</v>
      </c>
      <c r="Q113" s="32">
        <f t="shared" si="9"/>
        <v>2856.06</v>
      </c>
      <c r="R113" s="58"/>
    </row>
    <row r="114" spans="1:18" s="105" customFormat="1" ht="19.149999999999999" customHeight="1" x14ac:dyDescent="0.2">
      <c r="A114" s="96" t="s">
        <v>2</v>
      </c>
      <c r="B114" s="219" t="s">
        <v>43</v>
      </c>
      <c r="C114" s="220"/>
      <c r="D114" s="97" t="s">
        <v>1</v>
      </c>
      <c r="E114" s="98" t="s">
        <v>1</v>
      </c>
      <c r="F114" s="140" t="s">
        <v>44</v>
      </c>
      <c r="G114" s="100">
        <f>+G115</f>
        <v>3257.95</v>
      </c>
      <c r="H114" s="101">
        <v>0</v>
      </c>
      <c r="I114" s="102">
        <f t="shared" si="6"/>
        <v>3257.95</v>
      </c>
      <c r="J114" s="103">
        <v>0</v>
      </c>
      <c r="K114" s="103">
        <f t="shared" si="7"/>
        <v>3257.95</v>
      </c>
      <c r="L114" s="104">
        <v>0</v>
      </c>
      <c r="M114" s="29">
        <f t="shared" si="5"/>
        <v>3257.95</v>
      </c>
      <c r="N114" s="21">
        <v>0</v>
      </c>
      <c r="O114" s="22">
        <f t="shared" si="8"/>
        <v>3257.95</v>
      </c>
      <c r="P114" s="21">
        <f>P115</f>
        <v>-4.4459999999999997</v>
      </c>
      <c r="Q114" s="22">
        <f t="shared" si="9"/>
        <v>3253.5039999999999</v>
      </c>
      <c r="R114" s="57" t="s">
        <v>192</v>
      </c>
    </row>
    <row r="115" spans="1:18" ht="12.75" customHeight="1" x14ac:dyDescent="0.2">
      <c r="A115" s="141"/>
      <c r="B115" s="225"/>
      <c r="C115" s="226"/>
      <c r="D115" s="35">
        <v>3122</v>
      </c>
      <c r="E115" s="36">
        <v>5331</v>
      </c>
      <c r="F115" s="37" t="s">
        <v>157</v>
      </c>
      <c r="G115" s="38">
        <f>SUM(G116:G117)</f>
        <v>3257.95</v>
      </c>
      <c r="H115" s="38">
        <v>0</v>
      </c>
      <c r="I115" s="39">
        <f t="shared" si="6"/>
        <v>3257.95</v>
      </c>
      <c r="J115" s="39">
        <v>0</v>
      </c>
      <c r="K115" s="39">
        <f t="shared" si="7"/>
        <v>3257.95</v>
      </c>
      <c r="L115" s="40">
        <v>0</v>
      </c>
      <c r="M115" s="23">
        <f t="shared" si="5"/>
        <v>3257.95</v>
      </c>
      <c r="N115" s="23">
        <v>0</v>
      </c>
      <c r="O115" s="24">
        <f t="shared" si="8"/>
        <v>3257.95</v>
      </c>
      <c r="P115" s="23">
        <f>P116+P117</f>
        <v>-4.4459999999999997</v>
      </c>
      <c r="Q115" s="24">
        <f t="shared" si="9"/>
        <v>3253.5039999999999</v>
      </c>
      <c r="R115" s="57"/>
    </row>
    <row r="116" spans="1:18" ht="12.75" customHeight="1" x14ac:dyDescent="0.2">
      <c r="A116" s="110"/>
      <c r="B116" s="225"/>
      <c r="C116" s="226"/>
      <c r="D116" s="111"/>
      <c r="E116" s="112" t="s">
        <v>158</v>
      </c>
      <c r="F116" s="113" t="s">
        <v>162</v>
      </c>
      <c r="G116" s="114">
        <v>415.7</v>
      </c>
      <c r="H116" s="114">
        <v>0</v>
      </c>
      <c r="I116" s="115">
        <f t="shared" si="6"/>
        <v>415.7</v>
      </c>
      <c r="J116" s="115">
        <v>0</v>
      </c>
      <c r="K116" s="115">
        <f t="shared" si="7"/>
        <v>415.7</v>
      </c>
      <c r="L116" s="116">
        <v>0</v>
      </c>
      <c r="M116" s="25">
        <f t="shared" si="5"/>
        <v>415.7</v>
      </c>
      <c r="N116" s="25">
        <v>0</v>
      </c>
      <c r="O116" s="26">
        <f t="shared" si="8"/>
        <v>415.7</v>
      </c>
      <c r="P116" s="25">
        <v>-4.4459999999999997</v>
      </c>
      <c r="Q116" s="26">
        <f t="shared" si="9"/>
        <v>411.25399999999996</v>
      </c>
      <c r="R116" s="57"/>
    </row>
    <row r="117" spans="1:18" ht="12.75" customHeight="1" thickBot="1" x14ac:dyDescent="0.25">
      <c r="A117" s="117"/>
      <c r="B117" s="227"/>
      <c r="C117" s="228"/>
      <c r="D117" s="118"/>
      <c r="E117" s="119"/>
      <c r="F117" s="120" t="s">
        <v>160</v>
      </c>
      <c r="G117" s="121">
        <v>2842.25</v>
      </c>
      <c r="H117" s="121">
        <v>0</v>
      </c>
      <c r="I117" s="122">
        <f t="shared" si="6"/>
        <v>2842.25</v>
      </c>
      <c r="J117" s="123">
        <v>0</v>
      </c>
      <c r="K117" s="123">
        <f t="shared" si="7"/>
        <v>2842.25</v>
      </c>
      <c r="L117" s="124">
        <v>0</v>
      </c>
      <c r="M117" s="31">
        <f t="shared" si="5"/>
        <v>2842.25</v>
      </c>
      <c r="N117" s="31">
        <v>0</v>
      </c>
      <c r="O117" s="32">
        <f t="shared" si="8"/>
        <v>2842.25</v>
      </c>
      <c r="P117" s="31">
        <v>0</v>
      </c>
      <c r="Q117" s="32">
        <f t="shared" si="9"/>
        <v>2842.25</v>
      </c>
      <c r="R117" s="58"/>
    </row>
    <row r="118" spans="1:18" s="105" customFormat="1" ht="21.6" customHeight="1" x14ac:dyDescent="0.2">
      <c r="A118" s="136" t="s">
        <v>2</v>
      </c>
      <c r="B118" s="219" t="s">
        <v>45</v>
      </c>
      <c r="C118" s="220"/>
      <c r="D118" s="137" t="s">
        <v>1</v>
      </c>
      <c r="E118" s="138" t="s">
        <v>1</v>
      </c>
      <c r="F118" s="142" t="s">
        <v>170</v>
      </c>
      <c r="G118" s="125">
        <f>+G119</f>
        <v>5997.9299999999994</v>
      </c>
      <c r="H118" s="126">
        <v>0</v>
      </c>
      <c r="I118" s="103">
        <f t="shared" si="6"/>
        <v>5997.9299999999994</v>
      </c>
      <c r="J118" s="102">
        <v>0</v>
      </c>
      <c r="K118" s="102">
        <f t="shared" si="7"/>
        <v>5997.9299999999994</v>
      </c>
      <c r="L118" s="127">
        <v>0</v>
      </c>
      <c r="M118" s="21">
        <f t="shared" si="5"/>
        <v>5997.9299999999994</v>
      </c>
      <c r="N118" s="21">
        <v>0</v>
      </c>
      <c r="O118" s="22">
        <f t="shared" si="8"/>
        <v>5997.9299999999994</v>
      </c>
      <c r="P118" s="21">
        <f>P119</f>
        <v>22.294</v>
      </c>
      <c r="Q118" s="22">
        <f t="shared" si="9"/>
        <v>6020.2239999999993</v>
      </c>
      <c r="R118" s="57" t="s">
        <v>192</v>
      </c>
    </row>
    <row r="119" spans="1:18" ht="12.75" customHeight="1" x14ac:dyDescent="0.2">
      <c r="A119" s="141"/>
      <c r="B119" s="225"/>
      <c r="C119" s="226"/>
      <c r="D119" s="35">
        <v>3123</v>
      </c>
      <c r="E119" s="36">
        <v>5331</v>
      </c>
      <c r="F119" s="37" t="s">
        <v>157</v>
      </c>
      <c r="G119" s="38">
        <f>SUM(G120:G121)</f>
        <v>5997.9299999999994</v>
      </c>
      <c r="H119" s="38">
        <v>0</v>
      </c>
      <c r="I119" s="39">
        <f t="shared" si="6"/>
        <v>5997.9299999999994</v>
      </c>
      <c r="J119" s="39">
        <v>0</v>
      </c>
      <c r="K119" s="39">
        <f t="shared" si="7"/>
        <v>5997.9299999999994</v>
      </c>
      <c r="L119" s="40">
        <v>0</v>
      </c>
      <c r="M119" s="23">
        <f t="shared" si="5"/>
        <v>5997.9299999999994</v>
      </c>
      <c r="N119" s="23">
        <v>0</v>
      </c>
      <c r="O119" s="24">
        <f t="shared" si="8"/>
        <v>5997.9299999999994</v>
      </c>
      <c r="P119" s="23">
        <f>P120+P121</f>
        <v>22.294</v>
      </c>
      <c r="Q119" s="24">
        <f t="shared" si="9"/>
        <v>6020.2239999999993</v>
      </c>
      <c r="R119" s="57"/>
    </row>
    <row r="120" spans="1:18" ht="12.75" customHeight="1" x14ac:dyDescent="0.2">
      <c r="A120" s="110"/>
      <c r="B120" s="225"/>
      <c r="C120" s="226"/>
      <c r="D120" s="111"/>
      <c r="E120" s="112" t="s">
        <v>158</v>
      </c>
      <c r="F120" s="113" t="s">
        <v>162</v>
      </c>
      <c r="G120" s="114">
        <v>1018.9</v>
      </c>
      <c r="H120" s="114">
        <v>0</v>
      </c>
      <c r="I120" s="115">
        <f t="shared" si="6"/>
        <v>1018.9</v>
      </c>
      <c r="J120" s="115">
        <v>0</v>
      </c>
      <c r="K120" s="115">
        <f t="shared" si="7"/>
        <v>1018.9</v>
      </c>
      <c r="L120" s="116">
        <v>0</v>
      </c>
      <c r="M120" s="25">
        <f t="shared" si="5"/>
        <v>1018.9</v>
      </c>
      <c r="N120" s="25">
        <v>0</v>
      </c>
      <c r="O120" s="26">
        <f t="shared" si="8"/>
        <v>1018.9</v>
      </c>
      <c r="P120" s="25">
        <v>22.294</v>
      </c>
      <c r="Q120" s="26">
        <f t="shared" si="9"/>
        <v>1041.194</v>
      </c>
      <c r="R120" s="57"/>
    </row>
    <row r="121" spans="1:18" ht="12.75" customHeight="1" thickBot="1" x14ac:dyDescent="0.25">
      <c r="A121" s="128"/>
      <c r="B121" s="227"/>
      <c r="C121" s="228"/>
      <c r="D121" s="129"/>
      <c r="E121" s="130"/>
      <c r="F121" s="131" t="s">
        <v>160</v>
      </c>
      <c r="G121" s="132">
        <v>4979.03</v>
      </c>
      <c r="H121" s="132">
        <v>0</v>
      </c>
      <c r="I121" s="123">
        <f t="shared" si="6"/>
        <v>4979.03</v>
      </c>
      <c r="J121" s="122">
        <v>0</v>
      </c>
      <c r="K121" s="122">
        <f t="shared" si="7"/>
        <v>4979.03</v>
      </c>
      <c r="L121" s="133">
        <v>0</v>
      </c>
      <c r="M121" s="27">
        <f t="shared" si="5"/>
        <v>4979.03</v>
      </c>
      <c r="N121" s="31">
        <v>0</v>
      </c>
      <c r="O121" s="32">
        <f t="shared" si="8"/>
        <v>4979.03</v>
      </c>
      <c r="P121" s="31">
        <v>0</v>
      </c>
      <c r="Q121" s="32">
        <f t="shared" si="9"/>
        <v>4979.03</v>
      </c>
      <c r="R121" s="58"/>
    </row>
    <row r="122" spans="1:18" s="105" customFormat="1" ht="20.100000000000001" customHeight="1" x14ac:dyDescent="0.2">
      <c r="A122" s="96" t="s">
        <v>2</v>
      </c>
      <c r="B122" s="219" t="s">
        <v>46</v>
      </c>
      <c r="C122" s="220"/>
      <c r="D122" s="97" t="s">
        <v>1</v>
      </c>
      <c r="E122" s="98" t="s">
        <v>1</v>
      </c>
      <c r="F122" s="140" t="s">
        <v>171</v>
      </c>
      <c r="G122" s="100">
        <f>+G123</f>
        <v>4823.71</v>
      </c>
      <c r="H122" s="101">
        <f>+H123</f>
        <v>1000</v>
      </c>
      <c r="I122" s="102">
        <f t="shared" si="6"/>
        <v>5823.71</v>
      </c>
      <c r="J122" s="103">
        <f>+J123</f>
        <v>126.4</v>
      </c>
      <c r="K122" s="103">
        <f t="shared" si="7"/>
        <v>5950.11</v>
      </c>
      <c r="L122" s="104">
        <v>0</v>
      </c>
      <c r="M122" s="29">
        <f t="shared" si="5"/>
        <v>5950.11</v>
      </c>
      <c r="N122" s="21">
        <v>0</v>
      </c>
      <c r="O122" s="22">
        <f t="shared" si="8"/>
        <v>5950.11</v>
      </c>
      <c r="P122" s="21">
        <f>P123</f>
        <v>-36.149000000000001</v>
      </c>
      <c r="Q122" s="22">
        <f t="shared" si="9"/>
        <v>5913.9609999999993</v>
      </c>
      <c r="R122" s="57" t="s">
        <v>192</v>
      </c>
    </row>
    <row r="123" spans="1:18" ht="12.75" customHeight="1" x14ac:dyDescent="0.2">
      <c r="A123" s="141"/>
      <c r="B123" s="225"/>
      <c r="C123" s="226"/>
      <c r="D123" s="35">
        <v>3123</v>
      </c>
      <c r="E123" s="36">
        <v>5331</v>
      </c>
      <c r="F123" s="37" t="s">
        <v>157</v>
      </c>
      <c r="G123" s="38">
        <f>SUM(G124:G125)</f>
        <v>4823.71</v>
      </c>
      <c r="H123" s="38">
        <f>SUM(H124:H125)</f>
        <v>1000</v>
      </c>
      <c r="I123" s="39">
        <f t="shared" si="6"/>
        <v>5823.71</v>
      </c>
      <c r="J123" s="39">
        <f>SUM(J124:J125)</f>
        <v>126.4</v>
      </c>
      <c r="K123" s="39">
        <f t="shared" si="7"/>
        <v>5950.11</v>
      </c>
      <c r="L123" s="40">
        <v>0</v>
      </c>
      <c r="M123" s="23">
        <f t="shared" si="5"/>
        <v>5950.11</v>
      </c>
      <c r="N123" s="23">
        <v>0</v>
      </c>
      <c r="O123" s="24">
        <f t="shared" si="8"/>
        <v>5950.11</v>
      </c>
      <c r="P123" s="23">
        <f>P124+P125</f>
        <v>-36.149000000000001</v>
      </c>
      <c r="Q123" s="24">
        <f t="shared" si="9"/>
        <v>5913.9609999999993</v>
      </c>
      <c r="R123" s="57"/>
    </row>
    <row r="124" spans="1:18" ht="12.75" customHeight="1" x14ac:dyDescent="0.2">
      <c r="A124" s="110"/>
      <c r="B124" s="225"/>
      <c r="C124" s="226"/>
      <c r="D124" s="111"/>
      <c r="E124" s="112" t="s">
        <v>158</v>
      </c>
      <c r="F124" s="113" t="s">
        <v>162</v>
      </c>
      <c r="G124" s="114">
        <v>555.45000000000005</v>
      </c>
      <c r="H124" s="114">
        <v>0</v>
      </c>
      <c r="I124" s="115">
        <f t="shared" si="6"/>
        <v>555.45000000000005</v>
      </c>
      <c r="J124" s="115">
        <v>0</v>
      </c>
      <c r="K124" s="115">
        <f t="shared" si="7"/>
        <v>555.45000000000005</v>
      </c>
      <c r="L124" s="116">
        <v>0</v>
      </c>
      <c r="M124" s="25">
        <f t="shared" si="5"/>
        <v>555.45000000000005</v>
      </c>
      <c r="N124" s="25">
        <v>0</v>
      </c>
      <c r="O124" s="26">
        <f t="shared" si="8"/>
        <v>555.45000000000005</v>
      </c>
      <c r="P124" s="25">
        <v>-36.149000000000001</v>
      </c>
      <c r="Q124" s="26">
        <f t="shared" si="9"/>
        <v>519.30100000000004</v>
      </c>
      <c r="R124" s="57"/>
    </row>
    <row r="125" spans="1:18" ht="12.75" customHeight="1" thickBot="1" x14ac:dyDescent="0.25">
      <c r="A125" s="117"/>
      <c r="B125" s="227"/>
      <c r="C125" s="228"/>
      <c r="D125" s="118"/>
      <c r="E125" s="119"/>
      <c r="F125" s="120" t="s">
        <v>160</v>
      </c>
      <c r="G125" s="121">
        <v>4268.26</v>
      </c>
      <c r="H125" s="121">
        <v>1000</v>
      </c>
      <c r="I125" s="122">
        <f t="shared" si="6"/>
        <v>5268.26</v>
      </c>
      <c r="J125" s="123">
        <v>126.4</v>
      </c>
      <c r="K125" s="123">
        <f t="shared" si="7"/>
        <v>5394.66</v>
      </c>
      <c r="L125" s="124">
        <v>0</v>
      </c>
      <c r="M125" s="31">
        <f t="shared" si="5"/>
        <v>5394.66</v>
      </c>
      <c r="N125" s="31">
        <v>0</v>
      </c>
      <c r="O125" s="32">
        <f t="shared" si="8"/>
        <v>5394.66</v>
      </c>
      <c r="P125" s="31">
        <v>0</v>
      </c>
      <c r="Q125" s="32">
        <f t="shared" si="9"/>
        <v>5394.66</v>
      </c>
      <c r="R125" s="58"/>
    </row>
    <row r="126" spans="1:18" s="105" customFormat="1" ht="12.75" customHeight="1" x14ac:dyDescent="0.2">
      <c r="A126" s="136" t="s">
        <v>2</v>
      </c>
      <c r="B126" s="219" t="s">
        <v>47</v>
      </c>
      <c r="C126" s="220"/>
      <c r="D126" s="137" t="s">
        <v>1</v>
      </c>
      <c r="E126" s="138" t="s">
        <v>1</v>
      </c>
      <c r="F126" s="139" t="s">
        <v>48</v>
      </c>
      <c r="G126" s="125">
        <f>+G127</f>
        <v>3246.58</v>
      </c>
      <c r="H126" s="126">
        <v>0</v>
      </c>
      <c r="I126" s="103">
        <f t="shared" si="6"/>
        <v>3246.58</v>
      </c>
      <c r="J126" s="102">
        <v>0</v>
      </c>
      <c r="K126" s="102">
        <f t="shared" si="7"/>
        <v>3246.58</v>
      </c>
      <c r="L126" s="127">
        <v>0</v>
      </c>
      <c r="M126" s="21">
        <f t="shared" si="5"/>
        <v>3246.58</v>
      </c>
      <c r="N126" s="21">
        <v>0</v>
      </c>
      <c r="O126" s="22">
        <f t="shared" si="8"/>
        <v>3246.58</v>
      </c>
      <c r="P126" s="21">
        <f>P127</f>
        <v>14.715999999999999</v>
      </c>
      <c r="Q126" s="22">
        <f t="shared" si="9"/>
        <v>3261.2959999999998</v>
      </c>
      <c r="R126" s="57" t="s">
        <v>192</v>
      </c>
    </row>
    <row r="127" spans="1:18" ht="12.75" customHeight="1" x14ac:dyDescent="0.2">
      <c r="A127" s="141"/>
      <c r="B127" s="225"/>
      <c r="C127" s="226"/>
      <c r="D127" s="35">
        <v>3133</v>
      </c>
      <c r="E127" s="36">
        <v>5331</v>
      </c>
      <c r="F127" s="37" t="s">
        <v>157</v>
      </c>
      <c r="G127" s="38">
        <f>SUM(G128:G129)</f>
        <v>3246.58</v>
      </c>
      <c r="H127" s="38">
        <v>0</v>
      </c>
      <c r="I127" s="39">
        <f t="shared" si="6"/>
        <v>3246.58</v>
      </c>
      <c r="J127" s="39">
        <v>0</v>
      </c>
      <c r="K127" s="39">
        <f t="shared" si="7"/>
        <v>3246.58</v>
      </c>
      <c r="L127" s="40">
        <v>0</v>
      </c>
      <c r="M127" s="23">
        <f t="shared" si="5"/>
        <v>3246.58</v>
      </c>
      <c r="N127" s="23">
        <v>0</v>
      </c>
      <c r="O127" s="24">
        <f t="shared" si="8"/>
        <v>3246.58</v>
      </c>
      <c r="P127" s="23">
        <f>P128+P129</f>
        <v>14.715999999999999</v>
      </c>
      <c r="Q127" s="24">
        <f t="shared" si="9"/>
        <v>3261.2959999999998</v>
      </c>
      <c r="R127" s="57"/>
    </row>
    <row r="128" spans="1:18" ht="12.75" customHeight="1" x14ac:dyDescent="0.2">
      <c r="A128" s="110"/>
      <c r="B128" s="225"/>
      <c r="C128" s="226"/>
      <c r="D128" s="111"/>
      <c r="E128" s="112" t="s">
        <v>158</v>
      </c>
      <c r="F128" s="113" t="s">
        <v>162</v>
      </c>
      <c r="G128" s="114">
        <v>111.89</v>
      </c>
      <c r="H128" s="114">
        <v>0</v>
      </c>
      <c r="I128" s="115">
        <f t="shared" si="6"/>
        <v>111.89</v>
      </c>
      <c r="J128" s="115">
        <v>0</v>
      </c>
      <c r="K128" s="115">
        <f t="shared" si="7"/>
        <v>111.89</v>
      </c>
      <c r="L128" s="116">
        <v>0</v>
      </c>
      <c r="M128" s="25">
        <f t="shared" si="5"/>
        <v>111.89</v>
      </c>
      <c r="N128" s="25">
        <v>0</v>
      </c>
      <c r="O128" s="26">
        <f t="shared" si="8"/>
        <v>111.89</v>
      </c>
      <c r="P128" s="25">
        <v>14.715999999999999</v>
      </c>
      <c r="Q128" s="26">
        <f t="shared" si="9"/>
        <v>126.60599999999999</v>
      </c>
      <c r="R128" s="57"/>
    </row>
    <row r="129" spans="1:18" ht="12.75" customHeight="1" thickBot="1" x14ac:dyDescent="0.25">
      <c r="A129" s="128"/>
      <c r="B129" s="227"/>
      <c r="C129" s="228"/>
      <c r="D129" s="129"/>
      <c r="E129" s="130"/>
      <c r="F129" s="131" t="s">
        <v>160</v>
      </c>
      <c r="G129" s="132">
        <v>3134.69</v>
      </c>
      <c r="H129" s="132">
        <v>0</v>
      </c>
      <c r="I129" s="123">
        <f t="shared" si="6"/>
        <v>3134.69</v>
      </c>
      <c r="J129" s="122">
        <v>0</v>
      </c>
      <c r="K129" s="122">
        <f t="shared" si="7"/>
        <v>3134.69</v>
      </c>
      <c r="L129" s="133">
        <v>0</v>
      </c>
      <c r="M129" s="27">
        <f t="shared" si="5"/>
        <v>3134.69</v>
      </c>
      <c r="N129" s="31">
        <v>0</v>
      </c>
      <c r="O129" s="32">
        <f t="shared" si="8"/>
        <v>3134.69</v>
      </c>
      <c r="P129" s="31">
        <v>0</v>
      </c>
      <c r="Q129" s="32">
        <f t="shared" si="9"/>
        <v>3134.69</v>
      </c>
      <c r="R129" s="58"/>
    </row>
    <row r="130" spans="1:18" s="105" customFormat="1" ht="12.75" customHeight="1" x14ac:dyDescent="0.2">
      <c r="A130" s="96" t="s">
        <v>2</v>
      </c>
      <c r="B130" s="219" t="s">
        <v>49</v>
      </c>
      <c r="C130" s="220"/>
      <c r="D130" s="97" t="s">
        <v>1</v>
      </c>
      <c r="E130" s="98" t="s">
        <v>1</v>
      </c>
      <c r="F130" s="99" t="s">
        <v>50</v>
      </c>
      <c r="G130" s="100">
        <f>+G131</f>
        <v>3026.58</v>
      </c>
      <c r="H130" s="101">
        <v>0</v>
      </c>
      <c r="I130" s="102">
        <f t="shared" si="6"/>
        <v>3026.58</v>
      </c>
      <c r="J130" s="103">
        <v>0</v>
      </c>
      <c r="K130" s="103">
        <f t="shared" si="7"/>
        <v>3026.58</v>
      </c>
      <c r="L130" s="104">
        <v>0</v>
      </c>
      <c r="M130" s="29">
        <f t="shared" si="5"/>
        <v>3026.58</v>
      </c>
      <c r="N130" s="21">
        <f>+N131</f>
        <v>80.5</v>
      </c>
      <c r="O130" s="22">
        <f t="shared" si="8"/>
        <v>3107.08</v>
      </c>
      <c r="P130" s="21">
        <f>P131</f>
        <v>-1.014</v>
      </c>
      <c r="Q130" s="22">
        <f t="shared" si="9"/>
        <v>3106.0659999999998</v>
      </c>
      <c r="R130" s="57" t="s">
        <v>192</v>
      </c>
    </row>
    <row r="131" spans="1:18" ht="12.75" customHeight="1" x14ac:dyDescent="0.2">
      <c r="A131" s="141"/>
      <c r="B131" s="225"/>
      <c r="C131" s="226"/>
      <c r="D131" s="35">
        <v>3113</v>
      </c>
      <c r="E131" s="36">
        <v>5331</v>
      </c>
      <c r="F131" s="37" t="s">
        <v>157</v>
      </c>
      <c r="G131" s="38">
        <f>SUM(G132:G133)</f>
        <v>3026.58</v>
      </c>
      <c r="H131" s="38">
        <v>0</v>
      </c>
      <c r="I131" s="39">
        <f t="shared" si="6"/>
        <v>3026.58</v>
      </c>
      <c r="J131" s="39">
        <v>0</v>
      </c>
      <c r="K131" s="39">
        <f t="shared" si="7"/>
        <v>3026.58</v>
      </c>
      <c r="L131" s="40">
        <v>0</v>
      </c>
      <c r="M131" s="23">
        <f t="shared" si="5"/>
        <v>3026.58</v>
      </c>
      <c r="N131" s="23">
        <f>SUM(N132:N133)</f>
        <v>80.5</v>
      </c>
      <c r="O131" s="24">
        <f t="shared" si="8"/>
        <v>3107.08</v>
      </c>
      <c r="P131" s="23">
        <f>P132+P133</f>
        <v>-1.014</v>
      </c>
      <c r="Q131" s="24">
        <f t="shared" si="9"/>
        <v>3106.0659999999998</v>
      </c>
      <c r="R131" s="57"/>
    </row>
    <row r="132" spans="1:18" ht="12.75" customHeight="1" x14ac:dyDescent="0.2">
      <c r="A132" s="110"/>
      <c r="B132" s="225"/>
      <c r="C132" s="226"/>
      <c r="D132" s="111"/>
      <c r="E132" s="112" t="s">
        <v>158</v>
      </c>
      <c r="F132" s="113" t="s">
        <v>162</v>
      </c>
      <c r="G132" s="114">
        <v>154.85</v>
      </c>
      <c r="H132" s="114">
        <v>0</v>
      </c>
      <c r="I132" s="115">
        <f t="shared" si="6"/>
        <v>154.85</v>
      </c>
      <c r="J132" s="115">
        <v>0</v>
      </c>
      <c r="K132" s="115">
        <f t="shared" si="7"/>
        <v>154.85</v>
      </c>
      <c r="L132" s="116">
        <v>0</v>
      </c>
      <c r="M132" s="25">
        <f t="shared" si="5"/>
        <v>154.85</v>
      </c>
      <c r="N132" s="25">
        <v>0</v>
      </c>
      <c r="O132" s="26">
        <f t="shared" si="8"/>
        <v>154.85</v>
      </c>
      <c r="P132" s="25">
        <v>-1.014</v>
      </c>
      <c r="Q132" s="26">
        <f t="shared" si="9"/>
        <v>153.83599999999998</v>
      </c>
      <c r="R132" s="57"/>
    </row>
    <row r="133" spans="1:18" ht="12.75" customHeight="1" thickBot="1" x14ac:dyDescent="0.25">
      <c r="A133" s="117"/>
      <c r="B133" s="227"/>
      <c r="C133" s="228"/>
      <c r="D133" s="118"/>
      <c r="E133" s="119"/>
      <c r="F133" s="120" t="s">
        <v>160</v>
      </c>
      <c r="G133" s="121">
        <v>2871.73</v>
      </c>
      <c r="H133" s="121">
        <v>0</v>
      </c>
      <c r="I133" s="122">
        <f t="shared" si="6"/>
        <v>2871.73</v>
      </c>
      <c r="J133" s="123">
        <v>0</v>
      </c>
      <c r="K133" s="123">
        <f t="shared" si="7"/>
        <v>2871.73</v>
      </c>
      <c r="L133" s="124">
        <v>0</v>
      </c>
      <c r="M133" s="31">
        <f t="shared" si="5"/>
        <v>2871.73</v>
      </c>
      <c r="N133" s="31">
        <v>80.5</v>
      </c>
      <c r="O133" s="32">
        <f t="shared" si="8"/>
        <v>2952.23</v>
      </c>
      <c r="P133" s="31">
        <v>0</v>
      </c>
      <c r="Q133" s="32">
        <f t="shared" si="9"/>
        <v>2952.23</v>
      </c>
      <c r="R133" s="58"/>
    </row>
    <row r="134" spans="1:18" s="105" customFormat="1" ht="19.149999999999999" customHeight="1" x14ac:dyDescent="0.2">
      <c r="A134" s="136" t="s">
        <v>2</v>
      </c>
      <c r="B134" s="219" t="s">
        <v>51</v>
      </c>
      <c r="C134" s="220"/>
      <c r="D134" s="137" t="s">
        <v>1</v>
      </c>
      <c r="E134" s="138" t="s">
        <v>1</v>
      </c>
      <c r="F134" s="142" t="s">
        <v>52</v>
      </c>
      <c r="G134" s="125">
        <f>+G135</f>
        <v>1154.3399999999999</v>
      </c>
      <c r="H134" s="126">
        <v>0</v>
      </c>
      <c r="I134" s="103">
        <f t="shared" si="6"/>
        <v>1154.3399999999999</v>
      </c>
      <c r="J134" s="102">
        <v>0</v>
      </c>
      <c r="K134" s="102">
        <f t="shared" si="7"/>
        <v>1154.3399999999999</v>
      </c>
      <c r="L134" s="127">
        <f>L135</f>
        <v>100</v>
      </c>
      <c r="M134" s="21">
        <f t="shared" si="5"/>
        <v>1254.3399999999999</v>
      </c>
      <c r="N134" s="21">
        <v>0</v>
      </c>
      <c r="O134" s="22">
        <f t="shared" si="8"/>
        <v>1254.3399999999999</v>
      </c>
      <c r="P134" s="21">
        <f>P135</f>
        <v>-0.08</v>
      </c>
      <c r="Q134" s="22">
        <f t="shared" si="9"/>
        <v>1254.26</v>
      </c>
      <c r="R134" s="57" t="s">
        <v>192</v>
      </c>
    </row>
    <row r="135" spans="1:18" ht="12.75" customHeight="1" x14ac:dyDescent="0.2">
      <c r="A135" s="141"/>
      <c r="B135" s="225"/>
      <c r="C135" s="226"/>
      <c r="D135" s="35">
        <v>3113</v>
      </c>
      <c r="E135" s="36">
        <v>5331</v>
      </c>
      <c r="F135" s="37" t="s">
        <v>157</v>
      </c>
      <c r="G135" s="38">
        <f>SUM(G136:G137)</f>
        <v>1154.3399999999999</v>
      </c>
      <c r="H135" s="38">
        <v>0</v>
      </c>
      <c r="I135" s="39">
        <f t="shared" si="6"/>
        <v>1154.3399999999999</v>
      </c>
      <c r="J135" s="39">
        <v>0</v>
      </c>
      <c r="K135" s="39">
        <f t="shared" si="7"/>
        <v>1154.3399999999999</v>
      </c>
      <c r="L135" s="40">
        <f>L137+L136</f>
        <v>100</v>
      </c>
      <c r="M135" s="23">
        <f t="shared" si="5"/>
        <v>1254.3399999999999</v>
      </c>
      <c r="N135" s="23">
        <v>0</v>
      </c>
      <c r="O135" s="24">
        <f t="shared" si="8"/>
        <v>1254.3399999999999</v>
      </c>
      <c r="P135" s="23">
        <f>P136+P137</f>
        <v>-0.08</v>
      </c>
      <c r="Q135" s="24">
        <f t="shared" si="9"/>
        <v>1254.26</v>
      </c>
      <c r="R135" s="57"/>
    </row>
    <row r="136" spans="1:18" ht="12.75" customHeight="1" x14ac:dyDescent="0.2">
      <c r="A136" s="110"/>
      <c r="B136" s="225"/>
      <c r="C136" s="226"/>
      <c r="D136" s="111"/>
      <c r="E136" s="112" t="s">
        <v>158</v>
      </c>
      <c r="F136" s="113" t="s">
        <v>162</v>
      </c>
      <c r="G136" s="114">
        <v>35.78</v>
      </c>
      <c r="H136" s="114">
        <v>0</v>
      </c>
      <c r="I136" s="115">
        <f t="shared" si="6"/>
        <v>35.78</v>
      </c>
      <c r="J136" s="115">
        <v>0</v>
      </c>
      <c r="K136" s="115">
        <f t="shared" si="7"/>
        <v>35.78</v>
      </c>
      <c r="L136" s="116">
        <v>0</v>
      </c>
      <c r="M136" s="25">
        <f t="shared" si="5"/>
        <v>35.78</v>
      </c>
      <c r="N136" s="25">
        <v>0</v>
      </c>
      <c r="O136" s="26">
        <f t="shared" si="8"/>
        <v>35.78</v>
      </c>
      <c r="P136" s="25">
        <v>-0.08</v>
      </c>
      <c r="Q136" s="26">
        <f t="shared" si="9"/>
        <v>35.700000000000003</v>
      </c>
      <c r="R136" s="57"/>
    </row>
    <row r="137" spans="1:18" ht="12.75" customHeight="1" thickBot="1" x14ac:dyDescent="0.25">
      <c r="A137" s="128"/>
      <c r="B137" s="227"/>
      <c r="C137" s="228"/>
      <c r="D137" s="129"/>
      <c r="E137" s="130"/>
      <c r="F137" s="131" t="s">
        <v>160</v>
      </c>
      <c r="G137" s="132">
        <v>1118.56</v>
      </c>
      <c r="H137" s="132">
        <v>0</v>
      </c>
      <c r="I137" s="123">
        <f t="shared" si="6"/>
        <v>1118.56</v>
      </c>
      <c r="J137" s="122">
        <v>0</v>
      </c>
      <c r="K137" s="122">
        <f t="shared" si="7"/>
        <v>1118.56</v>
      </c>
      <c r="L137" s="133">
        <v>100</v>
      </c>
      <c r="M137" s="27">
        <f t="shared" ref="M137:M200" si="10">+K137+L137</f>
        <v>1218.56</v>
      </c>
      <c r="N137" s="31">
        <v>0</v>
      </c>
      <c r="O137" s="32">
        <f t="shared" si="8"/>
        <v>1218.56</v>
      </c>
      <c r="P137" s="31">
        <v>0</v>
      </c>
      <c r="Q137" s="32">
        <f t="shared" si="9"/>
        <v>1218.56</v>
      </c>
      <c r="R137" s="58"/>
    </row>
    <row r="138" spans="1:18" s="105" customFormat="1" ht="12.75" customHeight="1" x14ac:dyDescent="0.2">
      <c r="A138" s="96" t="s">
        <v>2</v>
      </c>
      <c r="B138" s="219" t="s">
        <v>53</v>
      </c>
      <c r="C138" s="220"/>
      <c r="D138" s="97" t="s">
        <v>1</v>
      </c>
      <c r="E138" s="98" t="s">
        <v>1</v>
      </c>
      <c r="F138" s="99" t="s">
        <v>54</v>
      </c>
      <c r="G138" s="100">
        <f>+G139</f>
        <v>960.25</v>
      </c>
      <c r="H138" s="101">
        <v>0</v>
      </c>
      <c r="I138" s="102">
        <f t="shared" ref="I138:I201" si="11">+G138+H138</f>
        <v>960.25</v>
      </c>
      <c r="J138" s="103">
        <v>0</v>
      </c>
      <c r="K138" s="103">
        <f t="shared" ref="K138:K201" si="12">+I138+J138</f>
        <v>960.25</v>
      </c>
      <c r="L138" s="104">
        <v>0</v>
      </c>
      <c r="M138" s="29">
        <f t="shared" si="10"/>
        <v>960.25</v>
      </c>
      <c r="N138" s="21">
        <v>0</v>
      </c>
      <c r="O138" s="22">
        <f t="shared" ref="O138:O201" si="13">+M138+N138</f>
        <v>960.25</v>
      </c>
      <c r="P138" s="21">
        <f>P139</f>
        <v>0</v>
      </c>
      <c r="Q138" s="22">
        <f t="shared" ref="Q138:Q201" si="14">+O138+P138</f>
        <v>960.25</v>
      </c>
      <c r="R138" s="63"/>
    </row>
    <row r="139" spans="1:18" ht="12.75" customHeight="1" x14ac:dyDescent="0.2">
      <c r="A139" s="141"/>
      <c r="B139" s="225"/>
      <c r="C139" s="226"/>
      <c r="D139" s="35">
        <v>3113</v>
      </c>
      <c r="E139" s="36">
        <v>5331</v>
      </c>
      <c r="F139" s="37" t="s">
        <v>157</v>
      </c>
      <c r="G139" s="38">
        <f>SUM(G140:G141)</f>
        <v>960.25</v>
      </c>
      <c r="H139" s="38">
        <v>0</v>
      </c>
      <c r="I139" s="39">
        <f t="shared" si="11"/>
        <v>960.25</v>
      </c>
      <c r="J139" s="39">
        <v>0</v>
      </c>
      <c r="K139" s="39">
        <f t="shared" si="12"/>
        <v>960.25</v>
      </c>
      <c r="L139" s="40">
        <v>0</v>
      </c>
      <c r="M139" s="23">
        <f t="shared" si="10"/>
        <v>960.25</v>
      </c>
      <c r="N139" s="23">
        <v>0</v>
      </c>
      <c r="O139" s="24">
        <f t="shared" si="13"/>
        <v>960.25</v>
      </c>
      <c r="P139" s="23">
        <f>P140+P141</f>
        <v>0</v>
      </c>
      <c r="Q139" s="24">
        <f t="shared" si="14"/>
        <v>960.25</v>
      </c>
      <c r="R139" s="57"/>
    </row>
    <row r="140" spans="1:18" ht="12.75" customHeight="1" x14ac:dyDescent="0.2">
      <c r="A140" s="110"/>
      <c r="B140" s="225"/>
      <c r="C140" s="226"/>
      <c r="D140" s="111"/>
      <c r="E140" s="112" t="s">
        <v>158</v>
      </c>
      <c r="F140" s="113" t="s">
        <v>162</v>
      </c>
      <c r="G140" s="114">
        <v>0</v>
      </c>
      <c r="H140" s="114">
        <v>0</v>
      </c>
      <c r="I140" s="115">
        <f t="shared" si="11"/>
        <v>0</v>
      </c>
      <c r="J140" s="115">
        <v>0</v>
      </c>
      <c r="K140" s="115">
        <f t="shared" si="12"/>
        <v>0</v>
      </c>
      <c r="L140" s="116">
        <v>0</v>
      </c>
      <c r="M140" s="25">
        <f t="shared" si="10"/>
        <v>0</v>
      </c>
      <c r="N140" s="25">
        <v>0</v>
      </c>
      <c r="O140" s="26">
        <f t="shared" si="13"/>
        <v>0</v>
      </c>
      <c r="P140" s="25">
        <v>0</v>
      </c>
      <c r="Q140" s="26">
        <f t="shared" si="14"/>
        <v>0</v>
      </c>
      <c r="R140" s="58"/>
    </row>
    <row r="141" spans="1:18" ht="12.75" customHeight="1" thickBot="1" x14ac:dyDescent="0.25">
      <c r="A141" s="117"/>
      <c r="B141" s="227"/>
      <c r="C141" s="228"/>
      <c r="D141" s="118"/>
      <c r="E141" s="119"/>
      <c r="F141" s="120" t="s">
        <v>160</v>
      </c>
      <c r="G141" s="121">
        <v>960.25</v>
      </c>
      <c r="H141" s="121">
        <v>0</v>
      </c>
      <c r="I141" s="122">
        <f t="shared" si="11"/>
        <v>960.25</v>
      </c>
      <c r="J141" s="123">
        <v>0</v>
      </c>
      <c r="K141" s="123">
        <f t="shared" si="12"/>
        <v>960.25</v>
      </c>
      <c r="L141" s="124">
        <v>0</v>
      </c>
      <c r="M141" s="31">
        <f t="shared" si="10"/>
        <v>960.25</v>
      </c>
      <c r="N141" s="31">
        <v>0</v>
      </c>
      <c r="O141" s="32">
        <f t="shared" si="13"/>
        <v>960.25</v>
      </c>
      <c r="P141" s="31">
        <v>0</v>
      </c>
      <c r="Q141" s="32">
        <f t="shared" si="14"/>
        <v>960.25</v>
      </c>
      <c r="R141" s="58"/>
    </row>
    <row r="142" spans="1:18" s="105" customFormat="1" ht="22.35" customHeight="1" x14ac:dyDescent="0.2">
      <c r="A142" s="96" t="s">
        <v>2</v>
      </c>
      <c r="B142" s="219" t="s">
        <v>55</v>
      </c>
      <c r="C142" s="220"/>
      <c r="D142" s="97" t="s">
        <v>1</v>
      </c>
      <c r="E142" s="98" t="s">
        <v>1</v>
      </c>
      <c r="F142" s="140" t="s">
        <v>184</v>
      </c>
      <c r="G142" s="125">
        <f>+G143</f>
        <v>788.75</v>
      </c>
      <c r="H142" s="126">
        <v>0</v>
      </c>
      <c r="I142" s="103">
        <f t="shared" si="11"/>
        <v>788.75</v>
      </c>
      <c r="J142" s="102">
        <v>0</v>
      </c>
      <c r="K142" s="102">
        <f t="shared" si="12"/>
        <v>788.75</v>
      </c>
      <c r="L142" s="127">
        <f>L143</f>
        <v>266</v>
      </c>
      <c r="M142" s="21">
        <f t="shared" si="10"/>
        <v>1054.75</v>
      </c>
      <c r="N142" s="21">
        <v>0</v>
      </c>
      <c r="O142" s="22">
        <f t="shared" si="13"/>
        <v>1054.75</v>
      </c>
      <c r="P142" s="21">
        <f>P143</f>
        <v>1.4119999999999999</v>
      </c>
      <c r="Q142" s="22">
        <f t="shared" si="14"/>
        <v>1056.162</v>
      </c>
      <c r="R142" s="57" t="s">
        <v>192</v>
      </c>
    </row>
    <row r="143" spans="1:18" ht="12.75" customHeight="1" x14ac:dyDescent="0.2">
      <c r="A143" s="141"/>
      <c r="B143" s="225"/>
      <c r="C143" s="226"/>
      <c r="D143" s="35">
        <v>3146</v>
      </c>
      <c r="E143" s="36">
        <v>5331</v>
      </c>
      <c r="F143" s="37" t="s">
        <v>157</v>
      </c>
      <c r="G143" s="38">
        <f>SUM(G144:G145)</f>
        <v>788.75</v>
      </c>
      <c r="H143" s="38">
        <v>0</v>
      </c>
      <c r="I143" s="39">
        <f t="shared" si="11"/>
        <v>788.75</v>
      </c>
      <c r="J143" s="39">
        <v>0</v>
      </c>
      <c r="K143" s="39">
        <f t="shared" si="12"/>
        <v>788.75</v>
      </c>
      <c r="L143" s="40">
        <f>L145+L144</f>
        <v>266</v>
      </c>
      <c r="M143" s="23">
        <f t="shared" si="10"/>
        <v>1054.75</v>
      </c>
      <c r="N143" s="23">
        <v>0</v>
      </c>
      <c r="O143" s="24">
        <f t="shared" si="13"/>
        <v>1054.75</v>
      </c>
      <c r="P143" s="23">
        <f>P144+P145</f>
        <v>1.4119999999999999</v>
      </c>
      <c r="Q143" s="24">
        <f t="shared" si="14"/>
        <v>1056.162</v>
      </c>
      <c r="R143" s="57"/>
    </row>
    <row r="144" spans="1:18" ht="12.75" customHeight="1" x14ac:dyDescent="0.2">
      <c r="A144" s="110"/>
      <c r="B144" s="225"/>
      <c r="C144" s="226"/>
      <c r="D144" s="111"/>
      <c r="E144" s="112" t="s">
        <v>158</v>
      </c>
      <c r="F144" s="113" t="s">
        <v>162</v>
      </c>
      <c r="G144" s="114">
        <v>5.0999999999999996</v>
      </c>
      <c r="H144" s="114">
        <v>0</v>
      </c>
      <c r="I144" s="115">
        <f t="shared" si="11"/>
        <v>5.0999999999999996</v>
      </c>
      <c r="J144" s="115">
        <v>0</v>
      </c>
      <c r="K144" s="115">
        <f t="shared" si="12"/>
        <v>5.0999999999999996</v>
      </c>
      <c r="L144" s="116">
        <v>0</v>
      </c>
      <c r="M144" s="25">
        <f t="shared" si="10"/>
        <v>5.0999999999999996</v>
      </c>
      <c r="N144" s="25">
        <v>0</v>
      </c>
      <c r="O144" s="26">
        <f t="shared" si="13"/>
        <v>5.0999999999999996</v>
      </c>
      <c r="P144" s="25">
        <v>1.4119999999999999</v>
      </c>
      <c r="Q144" s="26">
        <f t="shared" si="14"/>
        <v>6.5119999999999996</v>
      </c>
      <c r="R144" s="57"/>
    </row>
    <row r="145" spans="1:18" ht="12.75" customHeight="1" thickBot="1" x14ac:dyDescent="0.25">
      <c r="A145" s="117"/>
      <c r="B145" s="227"/>
      <c r="C145" s="228"/>
      <c r="D145" s="118"/>
      <c r="E145" s="119"/>
      <c r="F145" s="120" t="s">
        <v>160</v>
      </c>
      <c r="G145" s="132">
        <v>783.65</v>
      </c>
      <c r="H145" s="132">
        <v>0</v>
      </c>
      <c r="I145" s="123">
        <f t="shared" si="11"/>
        <v>783.65</v>
      </c>
      <c r="J145" s="122">
        <v>0</v>
      </c>
      <c r="K145" s="122">
        <f t="shared" si="12"/>
        <v>783.65</v>
      </c>
      <c r="L145" s="133">
        <v>266</v>
      </c>
      <c r="M145" s="27">
        <f t="shared" si="10"/>
        <v>1049.6500000000001</v>
      </c>
      <c r="N145" s="31">
        <v>0</v>
      </c>
      <c r="O145" s="32">
        <f t="shared" si="13"/>
        <v>1049.6500000000001</v>
      </c>
      <c r="P145" s="31">
        <v>0</v>
      </c>
      <c r="Q145" s="32">
        <f t="shared" si="14"/>
        <v>1049.6500000000001</v>
      </c>
      <c r="R145" s="58"/>
    </row>
    <row r="146" spans="1:18" ht="12" customHeight="1" x14ac:dyDescent="0.2">
      <c r="A146" s="136" t="s">
        <v>2</v>
      </c>
      <c r="B146" s="229" t="s">
        <v>56</v>
      </c>
      <c r="C146" s="230"/>
      <c r="D146" s="137" t="s">
        <v>1</v>
      </c>
      <c r="E146" s="138" t="s">
        <v>1</v>
      </c>
      <c r="F146" s="139" t="s">
        <v>57</v>
      </c>
      <c r="G146" s="100">
        <f>+G147</f>
        <v>4128.17</v>
      </c>
      <c r="H146" s="101">
        <v>0</v>
      </c>
      <c r="I146" s="102">
        <f t="shared" si="11"/>
        <v>4128.17</v>
      </c>
      <c r="J146" s="103">
        <v>0</v>
      </c>
      <c r="K146" s="103">
        <f t="shared" si="12"/>
        <v>4128.17</v>
      </c>
      <c r="L146" s="104">
        <v>0</v>
      </c>
      <c r="M146" s="29">
        <f t="shared" si="10"/>
        <v>4128.17</v>
      </c>
      <c r="N146" s="21">
        <v>0</v>
      </c>
      <c r="O146" s="22">
        <f t="shared" si="13"/>
        <v>4128.17</v>
      </c>
      <c r="P146" s="21">
        <f>P147</f>
        <v>-5.6749999999999998</v>
      </c>
      <c r="Q146" s="22">
        <f t="shared" si="14"/>
        <v>4122.4949999999999</v>
      </c>
      <c r="R146" s="57" t="s">
        <v>192</v>
      </c>
    </row>
    <row r="147" spans="1:18" ht="12" customHeight="1" x14ac:dyDescent="0.2">
      <c r="A147" s="141"/>
      <c r="B147" s="225"/>
      <c r="C147" s="226"/>
      <c r="D147" s="35">
        <v>3121</v>
      </c>
      <c r="E147" s="36">
        <v>5331</v>
      </c>
      <c r="F147" s="37" t="s">
        <v>157</v>
      </c>
      <c r="G147" s="38">
        <f>SUM(G148:G149)</f>
        <v>4128.17</v>
      </c>
      <c r="H147" s="38">
        <v>0</v>
      </c>
      <c r="I147" s="39">
        <f t="shared" si="11"/>
        <v>4128.17</v>
      </c>
      <c r="J147" s="39">
        <v>0</v>
      </c>
      <c r="K147" s="39">
        <f t="shared" si="12"/>
        <v>4128.17</v>
      </c>
      <c r="L147" s="40">
        <v>0</v>
      </c>
      <c r="M147" s="23">
        <f t="shared" si="10"/>
        <v>4128.17</v>
      </c>
      <c r="N147" s="23">
        <v>0</v>
      </c>
      <c r="O147" s="24">
        <f t="shared" si="13"/>
        <v>4128.17</v>
      </c>
      <c r="P147" s="23">
        <f>P148+P149</f>
        <v>-5.6749999999999998</v>
      </c>
      <c r="Q147" s="24">
        <f t="shared" si="14"/>
        <v>4122.4949999999999</v>
      </c>
      <c r="R147" s="57"/>
    </row>
    <row r="148" spans="1:18" ht="12" customHeight="1" x14ac:dyDescent="0.2">
      <c r="A148" s="110"/>
      <c r="B148" s="225"/>
      <c r="C148" s="226"/>
      <c r="D148" s="111"/>
      <c r="E148" s="112" t="s">
        <v>158</v>
      </c>
      <c r="F148" s="113" t="s">
        <v>162</v>
      </c>
      <c r="G148" s="114">
        <v>936</v>
      </c>
      <c r="H148" s="114">
        <v>0</v>
      </c>
      <c r="I148" s="115">
        <f t="shared" si="11"/>
        <v>936</v>
      </c>
      <c r="J148" s="115">
        <v>0</v>
      </c>
      <c r="K148" s="115">
        <f t="shared" si="12"/>
        <v>936</v>
      </c>
      <c r="L148" s="116">
        <v>0</v>
      </c>
      <c r="M148" s="25">
        <f t="shared" si="10"/>
        <v>936</v>
      </c>
      <c r="N148" s="25">
        <v>0</v>
      </c>
      <c r="O148" s="26">
        <f t="shared" si="13"/>
        <v>936</v>
      </c>
      <c r="P148" s="25">
        <v>-5.6749999999999998</v>
      </c>
      <c r="Q148" s="26">
        <f t="shared" si="14"/>
        <v>930.32500000000005</v>
      </c>
      <c r="R148" s="57"/>
    </row>
    <row r="149" spans="1:18" ht="12" customHeight="1" thickBot="1" x14ac:dyDescent="0.25">
      <c r="A149" s="117"/>
      <c r="B149" s="227"/>
      <c r="C149" s="228"/>
      <c r="D149" s="118"/>
      <c r="E149" s="119"/>
      <c r="F149" s="120" t="s">
        <v>160</v>
      </c>
      <c r="G149" s="121">
        <v>3192.17</v>
      </c>
      <c r="H149" s="121">
        <v>0</v>
      </c>
      <c r="I149" s="122">
        <f t="shared" si="11"/>
        <v>3192.17</v>
      </c>
      <c r="J149" s="123">
        <v>0</v>
      </c>
      <c r="K149" s="123">
        <f t="shared" si="12"/>
        <v>3192.17</v>
      </c>
      <c r="L149" s="124">
        <v>0</v>
      </c>
      <c r="M149" s="31">
        <f t="shared" si="10"/>
        <v>3192.17</v>
      </c>
      <c r="N149" s="31">
        <v>0</v>
      </c>
      <c r="O149" s="32">
        <f t="shared" si="13"/>
        <v>3192.17</v>
      </c>
      <c r="P149" s="31">
        <v>0</v>
      </c>
      <c r="Q149" s="32">
        <f t="shared" si="14"/>
        <v>3192.17</v>
      </c>
      <c r="R149" s="58"/>
    </row>
    <row r="150" spans="1:18" s="105" customFormat="1" ht="12.75" customHeight="1" thickBot="1" x14ac:dyDescent="0.25">
      <c r="A150" s="96" t="s">
        <v>2</v>
      </c>
      <c r="B150" s="219" t="s">
        <v>58</v>
      </c>
      <c r="C150" s="220"/>
      <c r="D150" s="97" t="s">
        <v>1</v>
      </c>
      <c r="E150" s="98" t="s">
        <v>1</v>
      </c>
      <c r="F150" s="99" t="s">
        <v>59</v>
      </c>
      <c r="G150" s="125">
        <f>+G151</f>
        <v>2194.25</v>
      </c>
      <c r="H150" s="126">
        <v>0</v>
      </c>
      <c r="I150" s="103">
        <f t="shared" si="11"/>
        <v>2194.25</v>
      </c>
      <c r="J150" s="102">
        <v>0</v>
      </c>
      <c r="K150" s="102">
        <f t="shared" si="12"/>
        <v>2194.25</v>
      </c>
      <c r="L150" s="150">
        <v>0</v>
      </c>
      <c r="M150" s="21">
        <f t="shared" si="10"/>
        <v>2194.25</v>
      </c>
      <c r="N150" s="21">
        <v>0</v>
      </c>
      <c r="O150" s="22">
        <f t="shared" si="13"/>
        <v>2194.25</v>
      </c>
      <c r="P150" s="21">
        <f>P151</f>
        <v>0</v>
      </c>
      <c r="Q150" s="22">
        <f t="shared" si="14"/>
        <v>2194.25</v>
      </c>
      <c r="R150" s="57"/>
    </row>
    <row r="151" spans="1:18" ht="12.75" customHeight="1" x14ac:dyDescent="0.2">
      <c r="A151" s="141"/>
      <c r="B151" s="225"/>
      <c r="C151" s="226"/>
      <c r="D151" s="35">
        <v>3121</v>
      </c>
      <c r="E151" s="36">
        <v>5331</v>
      </c>
      <c r="F151" s="37" t="s">
        <v>157</v>
      </c>
      <c r="G151" s="38">
        <f>SUM(G152:G153)</f>
        <v>2194.25</v>
      </c>
      <c r="H151" s="38">
        <v>0</v>
      </c>
      <c r="I151" s="39">
        <f t="shared" si="11"/>
        <v>2194.25</v>
      </c>
      <c r="J151" s="39">
        <v>0</v>
      </c>
      <c r="K151" s="39">
        <f t="shared" si="12"/>
        <v>2194.25</v>
      </c>
      <c r="L151" s="151">
        <v>0</v>
      </c>
      <c r="M151" s="23">
        <f t="shared" si="10"/>
        <v>2194.25</v>
      </c>
      <c r="N151" s="23">
        <v>0</v>
      </c>
      <c r="O151" s="24">
        <f t="shared" si="13"/>
        <v>2194.25</v>
      </c>
      <c r="P151" s="23">
        <f>P152+P153</f>
        <v>0</v>
      </c>
      <c r="Q151" s="24">
        <f t="shared" si="14"/>
        <v>2194.25</v>
      </c>
      <c r="R151" s="57"/>
    </row>
    <row r="152" spans="1:18" ht="12.75" customHeight="1" x14ac:dyDescent="0.2">
      <c r="A152" s="110"/>
      <c r="B152" s="225"/>
      <c r="C152" s="226"/>
      <c r="D152" s="111"/>
      <c r="E152" s="112" t="s">
        <v>158</v>
      </c>
      <c r="F152" s="113" t="s">
        <v>162</v>
      </c>
      <c r="G152" s="114">
        <v>319.8</v>
      </c>
      <c r="H152" s="114">
        <v>0</v>
      </c>
      <c r="I152" s="115">
        <f t="shared" si="11"/>
        <v>319.8</v>
      </c>
      <c r="J152" s="115">
        <v>0</v>
      </c>
      <c r="K152" s="115">
        <f t="shared" si="12"/>
        <v>319.8</v>
      </c>
      <c r="L152" s="116">
        <v>0</v>
      </c>
      <c r="M152" s="25">
        <f t="shared" si="10"/>
        <v>319.8</v>
      </c>
      <c r="N152" s="25">
        <v>0</v>
      </c>
      <c r="O152" s="26">
        <f t="shared" si="13"/>
        <v>319.8</v>
      </c>
      <c r="P152" s="25">
        <v>0</v>
      </c>
      <c r="Q152" s="26">
        <f t="shared" si="14"/>
        <v>319.8</v>
      </c>
      <c r="R152" s="57"/>
    </row>
    <row r="153" spans="1:18" ht="12.75" customHeight="1" thickBot="1" x14ac:dyDescent="0.25">
      <c r="A153" s="117"/>
      <c r="B153" s="227"/>
      <c r="C153" s="228"/>
      <c r="D153" s="118"/>
      <c r="E153" s="119"/>
      <c r="F153" s="120" t="s">
        <v>160</v>
      </c>
      <c r="G153" s="132">
        <v>1874.45</v>
      </c>
      <c r="H153" s="132">
        <v>0</v>
      </c>
      <c r="I153" s="123">
        <f t="shared" si="11"/>
        <v>1874.45</v>
      </c>
      <c r="J153" s="122">
        <v>0</v>
      </c>
      <c r="K153" s="122">
        <f t="shared" si="12"/>
        <v>1874.45</v>
      </c>
      <c r="L153" s="133">
        <v>0</v>
      </c>
      <c r="M153" s="27">
        <f t="shared" si="10"/>
        <v>1874.45</v>
      </c>
      <c r="N153" s="31">
        <v>0</v>
      </c>
      <c r="O153" s="32">
        <f t="shared" si="13"/>
        <v>1874.45</v>
      </c>
      <c r="P153" s="31">
        <v>0</v>
      </c>
      <c r="Q153" s="32">
        <f t="shared" si="14"/>
        <v>1874.45</v>
      </c>
      <c r="R153" s="58"/>
    </row>
    <row r="154" spans="1:18" s="105" customFormat="1" ht="12.75" customHeight="1" x14ac:dyDescent="0.2">
      <c r="A154" s="136" t="s">
        <v>2</v>
      </c>
      <c r="B154" s="219" t="s">
        <v>60</v>
      </c>
      <c r="C154" s="220"/>
      <c r="D154" s="137" t="s">
        <v>1</v>
      </c>
      <c r="E154" s="138" t="s">
        <v>1</v>
      </c>
      <c r="F154" s="139" t="s">
        <v>172</v>
      </c>
      <c r="G154" s="100">
        <f>+G155</f>
        <v>2114.54</v>
      </c>
      <c r="H154" s="101">
        <f>+H155</f>
        <v>12.34</v>
      </c>
      <c r="I154" s="102">
        <f t="shared" si="11"/>
        <v>2126.88</v>
      </c>
      <c r="J154" s="103">
        <v>0</v>
      </c>
      <c r="K154" s="103">
        <f t="shared" si="12"/>
        <v>2126.88</v>
      </c>
      <c r="L154" s="104">
        <v>0</v>
      </c>
      <c r="M154" s="29">
        <f t="shared" si="10"/>
        <v>2126.88</v>
      </c>
      <c r="N154" s="21">
        <v>0</v>
      </c>
      <c r="O154" s="22">
        <f t="shared" si="13"/>
        <v>2126.88</v>
      </c>
      <c r="P154" s="21">
        <f>P155</f>
        <v>-14.347</v>
      </c>
      <c r="Q154" s="22">
        <f t="shared" si="14"/>
        <v>2112.5329999999999</v>
      </c>
      <c r="R154" s="57" t="s">
        <v>192</v>
      </c>
    </row>
    <row r="155" spans="1:18" ht="12.75" customHeight="1" x14ac:dyDescent="0.2">
      <c r="A155" s="141"/>
      <c r="B155" s="225"/>
      <c r="C155" s="226"/>
      <c r="D155" s="35">
        <v>3122</v>
      </c>
      <c r="E155" s="36">
        <v>5331</v>
      </c>
      <c r="F155" s="37" t="s">
        <v>157</v>
      </c>
      <c r="G155" s="38">
        <f>SUM(G156:G157)</f>
        <v>2114.54</v>
      </c>
      <c r="H155" s="38">
        <f>SUM(H156:H157)</f>
        <v>12.34</v>
      </c>
      <c r="I155" s="39">
        <f t="shared" si="11"/>
        <v>2126.88</v>
      </c>
      <c r="J155" s="39">
        <v>0</v>
      </c>
      <c r="K155" s="39">
        <f t="shared" si="12"/>
        <v>2126.88</v>
      </c>
      <c r="L155" s="40">
        <v>0</v>
      </c>
      <c r="M155" s="23">
        <f t="shared" si="10"/>
        <v>2126.88</v>
      </c>
      <c r="N155" s="23">
        <v>0</v>
      </c>
      <c r="O155" s="24">
        <f t="shared" si="13"/>
        <v>2126.88</v>
      </c>
      <c r="P155" s="23">
        <f>P156+P157</f>
        <v>-14.347</v>
      </c>
      <c r="Q155" s="24">
        <f t="shared" si="14"/>
        <v>2112.5329999999999</v>
      </c>
      <c r="R155" s="57"/>
    </row>
    <row r="156" spans="1:18" ht="12.75" customHeight="1" x14ac:dyDescent="0.2">
      <c r="A156" s="110"/>
      <c r="B156" s="225"/>
      <c r="C156" s="226"/>
      <c r="D156" s="111"/>
      <c r="E156" s="112" t="s">
        <v>158</v>
      </c>
      <c r="F156" s="113" t="s">
        <v>162</v>
      </c>
      <c r="G156" s="114">
        <v>235.4</v>
      </c>
      <c r="H156" s="114">
        <v>0</v>
      </c>
      <c r="I156" s="115">
        <f t="shared" si="11"/>
        <v>235.4</v>
      </c>
      <c r="J156" s="115">
        <v>0</v>
      </c>
      <c r="K156" s="115">
        <f t="shared" si="12"/>
        <v>235.4</v>
      </c>
      <c r="L156" s="116">
        <v>0</v>
      </c>
      <c r="M156" s="25">
        <f t="shared" si="10"/>
        <v>235.4</v>
      </c>
      <c r="N156" s="25">
        <v>0</v>
      </c>
      <c r="O156" s="26">
        <f t="shared" si="13"/>
        <v>235.4</v>
      </c>
      <c r="P156" s="25">
        <v>-14.347</v>
      </c>
      <c r="Q156" s="26">
        <f t="shared" si="14"/>
        <v>221.053</v>
      </c>
      <c r="R156" s="57"/>
    </row>
    <row r="157" spans="1:18" ht="12.75" customHeight="1" thickBot="1" x14ac:dyDescent="0.25">
      <c r="A157" s="117"/>
      <c r="B157" s="227"/>
      <c r="C157" s="228"/>
      <c r="D157" s="118"/>
      <c r="E157" s="119"/>
      <c r="F157" s="120" t="s">
        <v>160</v>
      </c>
      <c r="G157" s="121">
        <v>1879.14</v>
      </c>
      <c r="H157" s="121">
        <v>12.34</v>
      </c>
      <c r="I157" s="122">
        <f t="shared" si="11"/>
        <v>1891.48</v>
      </c>
      <c r="J157" s="123">
        <v>0</v>
      </c>
      <c r="K157" s="123">
        <f t="shared" si="12"/>
        <v>1891.48</v>
      </c>
      <c r="L157" s="124">
        <v>0</v>
      </c>
      <c r="M157" s="31">
        <f t="shared" si="10"/>
        <v>1891.48</v>
      </c>
      <c r="N157" s="31">
        <v>0</v>
      </c>
      <c r="O157" s="32">
        <f t="shared" si="13"/>
        <v>1891.48</v>
      </c>
      <c r="P157" s="31">
        <v>0</v>
      </c>
      <c r="Q157" s="32">
        <f t="shared" si="14"/>
        <v>1891.48</v>
      </c>
      <c r="R157" s="58"/>
    </row>
    <row r="158" spans="1:18" s="105" customFormat="1" ht="12.75" customHeight="1" x14ac:dyDescent="0.2">
      <c r="A158" s="96" t="s">
        <v>2</v>
      </c>
      <c r="B158" s="219" t="s">
        <v>61</v>
      </c>
      <c r="C158" s="220"/>
      <c r="D158" s="97" t="s">
        <v>1</v>
      </c>
      <c r="E158" s="98" t="s">
        <v>1</v>
      </c>
      <c r="F158" s="99" t="s">
        <v>62</v>
      </c>
      <c r="G158" s="125">
        <f>+G159</f>
        <v>4406.55</v>
      </c>
      <c r="H158" s="126">
        <v>0</v>
      </c>
      <c r="I158" s="103">
        <f t="shared" si="11"/>
        <v>4406.55</v>
      </c>
      <c r="J158" s="102">
        <v>0</v>
      </c>
      <c r="K158" s="102">
        <f t="shared" si="12"/>
        <v>4406.55</v>
      </c>
      <c r="L158" s="127">
        <v>0</v>
      </c>
      <c r="M158" s="21">
        <f t="shared" si="10"/>
        <v>4406.55</v>
      </c>
      <c r="N158" s="21">
        <v>0</v>
      </c>
      <c r="O158" s="22">
        <f t="shared" si="13"/>
        <v>4406.55</v>
      </c>
      <c r="P158" s="21">
        <f>P159</f>
        <v>-105.331</v>
      </c>
      <c r="Q158" s="22">
        <f t="shared" si="14"/>
        <v>4301.2190000000001</v>
      </c>
      <c r="R158" s="57" t="s">
        <v>192</v>
      </c>
    </row>
    <row r="159" spans="1:18" ht="12.75" customHeight="1" x14ac:dyDescent="0.2">
      <c r="A159" s="141"/>
      <c r="B159" s="225"/>
      <c r="C159" s="226"/>
      <c r="D159" s="35">
        <v>3122</v>
      </c>
      <c r="E159" s="36">
        <v>5331</v>
      </c>
      <c r="F159" s="37" t="s">
        <v>157</v>
      </c>
      <c r="G159" s="38">
        <f>SUM(G160:G161)</f>
        <v>4406.55</v>
      </c>
      <c r="H159" s="38">
        <v>0</v>
      </c>
      <c r="I159" s="39">
        <f t="shared" si="11"/>
        <v>4406.55</v>
      </c>
      <c r="J159" s="39">
        <v>0</v>
      </c>
      <c r="K159" s="39">
        <f t="shared" si="12"/>
        <v>4406.55</v>
      </c>
      <c r="L159" s="40">
        <v>0</v>
      </c>
      <c r="M159" s="23">
        <f t="shared" si="10"/>
        <v>4406.55</v>
      </c>
      <c r="N159" s="23">
        <v>0</v>
      </c>
      <c r="O159" s="24">
        <f t="shared" si="13"/>
        <v>4406.55</v>
      </c>
      <c r="P159" s="23">
        <f>P160+P161</f>
        <v>-105.331</v>
      </c>
      <c r="Q159" s="24">
        <f t="shared" si="14"/>
        <v>4301.2190000000001</v>
      </c>
      <c r="R159" s="57"/>
    </row>
    <row r="160" spans="1:18" ht="12.75" customHeight="1" x14ac:dyDescent="0.2">
      <c r="A160" s="110"/>
      <c r="B160" s="225"/>
      <c r="C160" s="226"/>
      <c r="D160" s="111"/>
      <c r="E160" s="112" t="s">
        <v>158</v>
      </c>
      <c r="F160" s="113" t="s">
        <v>162</v>
      </c>
      <c r="G160" s="114">
        <v>641.70000000000005</v>
      </c>
      <c r="H160" s="114">
        <v>0</v>
      </c>
      <c r="I160" s="115">
        <f t="shared" si="11"/>
        <v>641.70000000000005</v>
      </c>
      <c r="J160" s="115">
        <v>0</v>
      </c>
      <c r="K160" s="115">
        <f t="shared" si="12"/>
        <v>641.70000000000005</v>
      </c>
      <c r="L160" s="116">
        <v>0</v>
      </c>
      <c r="M160" s="25">
        <f t="shared" si="10"/>
        <v>641.70000000000005</v>
      </c>
      <c r="N160" s="25">
        <v>0</v>
      </c>
      <c r="O160" s="26">
        <f t="shared" si="13"/>
        <v>641.70000000000005</v>
      </c>
      <c r="P160" s="25">
        <v>-105.331</v>
      </c>
      <c r="Q160" s="26">
        <f t="shared" si="14"/>
        <v>536.36900000000003</v>
      </c>
      <c r="R160" s="57"/>
    </row>
    <row r="161" spans="1:18" ht="12.75" customHeight="1" thickBot="1" x14ac:dyDescent="0.25">
      <c r="A161" s="117"/>
      <c r="B161" s="227"/>
      <c r="C161" s="228"/>
      <c r="D161" s="118"/>
      <c r="E161" s="119"/>
      <c r="F161" s="120" t="s">
        <v>160</v>
      </c>
      <c r="G161" s="132">
        <v>3764.85</v>
      </c>
      <c r="H161" s="132">
        <v>0</v>
      </c>
      <c r="I161" s="123">
        <f t="shared" si="11"/>
        <v>3764.85</v>
      </c>
      <c r="J161" s="122">
        <v>0</v>
      </c>
      <c r="K161" s="122">
        <f t="shared" si="12"/>
        <v>3764.85</v>
      </c>
      <c r="L161" s="133">
        <v>0</v>
      </c>
      <c r="M161" s="27">
        <f t="shared" si="10"/>
        <v>3764.85</v>
      </c>
      <c r="N161" s="31">
        <v>0</v>
      </c>
      <c r="O161" s="32">
        <f t="shared" si="13"/>
        <v>3764.85</v>
      </c>
      <c r="P161" s="31">
        <v>0</v>
      </c>
      <c r="Q161" s="32">
        <f t="shared" si="14"/>
        <v>3764.85</v>
      </c>
      <c r="R161" s="58"/>
    </row>
    <row r="162" spans="1:18" s="105" customFormat="1" ht="20.45" customHeight="1" x14ac:dyDescent="0.2">
      <c r="A162" s="96" t="s">
        <v>2</v>
      </c>
      <c r="B162" s="219" t="s">
        <v>63</v>
      </c>
      <c r="C162" s="220"/>
      <c r="D162" s="97" t="s">
        <v>1</v>
      </c>
      <c r="E162" s="98" t="s">
        <v>1</v>
      </c>
      <c r="F162" s="140" t="s">
        <v>173</v>
      </c>
      <c r="G162" s="100">
        <f>+G163</f>
        <v>17814.82</v>
      </c>
      <c r="H162" s="101">
        <v>0</v>
      </c>
      <c r="I162" s="102">
        <f t="shared" si="11"/>
        <v>17814.82</v>
      </c>
      <c r="J162" s="103">
        <v>0</v>
      </c>
      <c r="K162" s="103">
        <f t="shared" si="12"/>
        <v>17814.82</v>
      </c>
      <c r="L162" s="104">
        <v>0</v>
      </c>
      <c r="M162" s="29">
        <f t="shared" si="10"/>
        <v>17814.82</v>
      </c>
      <c r="N162" s="21">
        <v>0</v>
      </c>
      <c r="O162" s="22">
        <f t="shared" si="13"/>
        <v>17814.82</v>
      </c>
      <c r="P162" s="21">
        <f>P163</f>
        <v>-43.61</v>
      </c>
      <c r="Q162" s="22">
        <f t="shared" si="14"/>
        <v>17771.21</v>
      </c>
      <c r="R162" s="57" t="s">
        <v>192</v>
      </c>
    </row>
    <row r="163" spans="1:18" ht="12.75" customHeight="1" x14ac:dyDescent="0.2">
      <c r="A163" s="141"/>
      <c r="B163" s="225"/>
      <c r="C163" s="226"/>
      <c r="D163" s="35">
        <v>3123</v>
      </c>
      <c r="E163" s="36">
        <v>5331</v>
      </c>
      <c r="F163" s="37" t="s">
        <v>157</v>
      </c>
      <c r="G163" s="38">
        <f>SUM(G164:G165)</f>
        <v>17814.82</v>
      </c>
      <c r="H163" s="38">
        <v>0</v>
      </c>
      <c r="I163" s="39">
        <f t="shared" si="11"/>
        <v>17814.82</v>
      </c>
      <c r="J163" s="39">
        <v>0</v>
      </c>
      <c r="K163" s="39">
        <f t="shared" si="12"/>
        <v>17814.82</v>
      </c>
      <c r="L163" s="40">
        <v>0</v>
      </c>
      <c r="M163" s="23">
        <f t="shared" si="10"/>
        <v>17814.82</v>
      </c>
      <c r="N163" s="23">
        <v>0</v>
      </c>
      <c r="O163" s="24">
        <f t="shared" si="13"/>
        <v>17814.82</v>
      </c>
      <c r="P163" s="23">
        <f>P164+P165</f>
        <v>-43.61</v>
      </c>
      <c r="Q163" s="24">
        <f t="shared" si="14"/>
        <v>17771.21</v>
      </c>
      <c r="R163" s="57"/>
    </row>
    <row r="164" spans="1:18" ht="12.75" customHeight="1" x14ac:dyDescent="0.2">
      <c r="A164" s="110"/>
      <c r="B164" s="225"/>
      <c r="C164" s="226"/>
      <c r="D164" s="111"/>
      <c r="E164" s="112" t="s">
        <v>158</v>
      </c>
      <c r="F164" s="113" t="s">
        <v>162</v>
      </c>
      <c r="G164" s="114">
        <v>3010</v>
      </c>
      <c r="H164" s="114">
        <v>0</v>
      </c>
      <c r="I164" s="115">
        <f t="shared" si="11"/>
        <v>3010</v>
      </c>
      <c r="J164" s="115">
        <v>0</v>
      </c>
      <c r="K164" s="115">
        <f t="shared" si="12"/>
        <v>3010</v>
      </c>
      <c r="L164" s="116">
        <v>0</v>
      </c>
      <c r="M164" s="25">
        <f t="shared" si="10"/>
        <v>3010</v>
      </c>
      <c r="N164" s="25">
        <v>0</v>
      </c>
      <c r="O164" s="26">
        <f t="shared" si="13"/>
        <v>3010</v>
      </c>
      <c r="P164" s="25">
        <v>-43.61</v>
      </c>
      <c r="Q164" s="26">
        <f t="shared" si="14"/>
        <v>2966.39</v>
      </c>
      <c r="R164" s="57"/>
    </row>
    <row r="165" spans="1:18" ht="12.75" customHeight="1" thickBot="1" x14ac:dyDescent="0.25">
      <c r="A165" s="117"/>
      <c r="B165" s="227"/>
      <c r="C165" s="228"/>
      <c r="D165" s="118"/>
      <c r="E165" s="119"/>
      <c r="F165" s="120" t="s">
        <v>160</v>
      </c>
      <c r="G165" s="121">
        <v>14804.82</v>
      </c>
      <c r="H165" s="121">
        <v>0</v>
      </c>
      <c r="I165" s="122">
        <f t="shared" si="11"/>
        <v>14804.82</v>
      </c>
      <c r="J165" s="123">
        <v>0</v>
      </c>
      <c r="K165" s="123">
        <f t="shared" si="12"/>
        <v>14804.82</v>
      </c>
      <c r="L165" s="124">
        <v>0</v>
      </c>
      <c r="M165" s="31">
        <f t="shared" si="10"/>
        <v>14804.82</v>
      </c>
      <c r="N165" s="31">
        <v>0</v>
      </c>
      <c r="O165" s="32">
        <f t="shared" si="13"/>
        <v>14804.82</v>
      </c>
      <c r="P165" s="31">
        <v>0</v>
      </c>
      <c r="Q165" s="32">
        <f t="shared" si="14"/>
        <v>14804.82</v>
      </c>
      <c r="R165" s="58"/>
    </row>
    <row r="166" spans="1:18" s="105" customFormat="1" ht="12.75" customHeight="1" x14ac:dyDescent="0.2">
      <c r="A166" s="96" t="s">
        <v>2</v>
      </c>
      <c r="B166" s="219" t="s">
        <v>64</v>
      </c>
      <c r="C166" s="220"/>
      <c r="D166" s="97" t="s">
        <v>1</v>
      </c>
      <c r="E166" s="98" t="s">
        <v>1</v>
      </c>
      <c r="F166" s="99" t="s">
        <v>65</v>
      </c>
      <c r="G166" s="125">
        <f>+G167</f>
        <v>9240.64</v>
      </c>
      <c r="H166" s="126">
        <v>0</v>
      </c>
      <c r="I166" s="103">
        <f t="shared" si="11"/>
        <v>9240.64</v>
      </c>
      <c r="J166" s="102">
        <v>0</v>
      </c>
      <c r="K166" s="102">
        <f t="shared" si="12"/>
        <v>9240.64</v>
      </c>
      <c r="L166" s="127">
        <v>0</v>
      </c>
      <c r="M166" s="21">
        <f t="shared" si="10"/>
        <v>9240.64</v>
      </c>
      <c r="N166" s="21">
        <v>0</v>
      </c>
      <c r="O166" s="22">
        <f t="shared" si="13"/>
        <v>9240.64</v>
      </c>
      <c r="P166" s="21">
        <f>P167</f>
        <v>-99.84</v>
      </c>
      <c r="Q166" s="22">
        <f t="shared" si="14"/>
        <v>9140.7999999999993</v>
      </c>
      <c r="R166" s="57" t="s">
        <v>192</v>
      </c>
    </row>
    <row r="167" spans="1:18" ht="12.75" customHeight="1" x14ac:dyDescent="0.2">
      <c r="A167" s="141"/>
      <c r="B167" s="225"/>
      <c r="C167" s="226"/>
      <c r="D167" s="35">
        <v>3122</v>
      </c>
      <c r="E167" s="36">
        <v>5331</v>
      </c>
      <c r="F167" s="37" t="s">
        <v>157</v>
      </c>
      <c r="G167" s="38">
        <f>SUM(G168:G169)</f>
        <v>9240.64</v>
      </c>
      <c r="H167" s="38">
        <v>0</v>
      </c>
      <c r="I167" s="39">
        <f t="shared" si="11"/>
        <v>9240.64</v>
      </c>
      <c r="J167" s="39">
        <v>0</v>
      </c>
      <c r="K167" s="39">
        <f t="shared" si="12"/>
        <v>9240.64</v>
      </c>
      <c r="L167" s="40">
        <v>0</v>
      </c>
      <c r="M167" s="23">
        <f t="shared" si="10"/>
        <v>9240.64</v>
      </c>
      <c r="N167" s="23">
        <v>0</v>
      </c>
      <c r="O167" s="24">
        <f t="shared" si="13"/>
        <v>9240.64</v>
      </c>
      <c r="P167" s="23">
        <f>P168+P169</f>
        <v>-99.84</v>
      </c>
      <c r="Q167" s="24">
        <f t="shared" si="14"/>
        <v>9140.7999999999993</v>
      </c>
      <c r="R167" s="57"/>
    </row>
    <row r="168" spans="1:18" ht="12.75" customHeight="1" x14ac:dyDescent="0.2">
      <c r="A168" s="110"/>
      <c r="B168" s="225"/>
      <c r="C168" s="226"/>
      <c r="D168" s="111"/>
      <c r="E168" s="112" t="s">
        <v>158</v>
      </c>
      <c r="F168" s="113" t="s">
        <v>162</v>
      </c>
      <c r="G168" s="114">
        <v>1727</v>
      </c>
      <c r="H168" s="114">
        <v>0</v>
      </c>
      <c r="I168" s="115">
        <f t="shared" si="11"/>
        <v>1727</v>
      </c>
      <c r="J168" s="115">
        <v>0</v>
      </c>
      <c r="K168" s="115">
        <f t="shared" si="12"/>
        <v>1727</v>
      </c>
      <c r="L168" s="116">
        <v>0</v>
      </c>
      <c r="M168" s="25">
        <f t="shared" si="10"/>
        <v>1727</v>
      </c>
      <c r="N168" s="25">
        <v>0</v>
      </c>
      <c r="O168" s="26">
        <f t="shared" si="13"/>
        <v>1727</v>
      </c>
      <c r="P168" s="25">
        <v>-99.84</v>
      </c>
      <c r="Q168" s="26">
        <f t="shared" si="14"/>
        <v>1627.16</v>
      </c>
      <c r="R168" s="57"/>
    </row>
    <row r="169" spans="1:18" ht="12.75" customHeight="1" thickBot="1" x14ac:dyDescent="0.25">
      <c r="A169" s="117"/>
      <c r="B169" s="227"/>
      <c r="C169" s="228"/>
      <c r="D169" s="118"/>
      <c r="E169" s="119"/>
      <c r="F169" s="120" t="s">
        <v>160</v>
      </c>
      <c r="G169" s="132">
        <v>7513.64</v>
      </c>
      <c r="H169" s="132">
        <v>0</v>
      </c>
      <c r="I169" s="123">
        <f t="shared" si="11"/>
        <v>7513.64</v>
      </c>
      <c r="J169" s="122">
        <v>0</v>
      </c>
      <c r="K169" s="122">
        <f t="shared" si="12"/>
        <v>7513.64</v>
      </c>
      <c r="L169" s="133">
        <v>0</v>
      </c>
      <c r="M169" s="27">
        <f t="shared" si="10"/>
        <v>7513.64</v>
      </c>
      <c r="N169" s="31">
        <v>0</v>
      </c>
      <c r="O169" s="32">
        <f t="shared" si="13"/>
        <v>7513.64</v>
      </c>
      <c r="P169" s="31">
        <v>0</v>
      </c>
      <c r="Q169" s="32">
        <f t="shared" si="14"/>
        <v>7513.64</v>
      </c>
      <c r="R169" s="58"/>
    </row>
    <row r="170" spans="1:18" s="105" customFormat="1" ht="12.75" customHeight="1" x14ac:dyDescent="0.2">
      <c r="A170" s="136" t="s">
        <v>2</v>
      </c>
      <c r="B170" s="219" t="s">
        <v>66</v>
      </c>
      <c r="C170" s="220"/>
      <c r="D170" s="137" t="s">
        <v>1</v>
      </c>
      <c r="E170" s="138" t="s">
        <v>1</v>
      </c>
      <c r="F170" s="139" t="s">
        <v>67</v>
      </c>
      <c r="G170" s="100">
        <f>+G171</f>
        <v>3017.8</v>
      </c>
      <c r="H170" s="101">
        <v>0</v>
      </c>
      <c r="I170" s="102">
        <f t="shared" si="11"/>
        <v>3017.8</v>
      </c>
      <c r="J170" s="103">
        <v>0</v>
      </c>
      <c r="K170" s="103">
        <f t="shared" si="12"/>
        <v>3017.8</v>
      </c>
      <c r="L170" s="104">
        <v>0</v>
      </c>
      <c r="M170" s="29">
        <f t="shared" si="10"/>
        <v>3017.8</v>
      </c>
      <c r="N170" s="21">
        <f>+N171</f>
        <v>88</v>
      </c>
      <c r="O170" s="22">
        <f t="shared" si="13"/>
        <v>3105.8</v>
      </c>
      <c r="P170" s="21">
        <f>P171</f>
        <v>-40.552</v>
      </c>
      <c r="Q170" s="22">
        <f t="shared" si="14"/>
        <v>3065.248</v>
      </c>
      <c r="R170" s="57" t="s">
        <v>192</v>
      </c>
    </row>
    <row r="171" spans="1:18" ht="12.75" customHeight="1" x14ac:dyDescent="0.2">
      <c r="A171" s="141"/>
      <c r="B171" s="225"/>
      <c r="C171" s="226"/>
      <c r="D171" s="35">
        <v>3122</v>
      </c>
      <c r="E171" s="36">
        <v>5331</v>
      </c>
      <c r="F171" s="37" t="s">
        <v>157</v>
      </c>
      <c r="G171" s="38">
        <f>SUM(G172:G173)</f>
        <v>3017.8</v>
      </c>
      <c r="H171" s="38">
        <v>0</v>
      </c>
      <c r="I171" s="39">
        <f t="shared" si="11"/>
        <v>3017.8</v>
      </c>
      <c r="J171" s="39">
        <v>0</v>
      </c>
      <c r="K171" s="39">
        <f t="shared" si="12"/>
        <v>3017.8</v>
      </c>
      <c r="L171" s="40">
        <v>0</v>
      </c>
      <c r="M171" s="23">
        <f t="shared" si="10"/>
        <v>3017.8</v>
      </c>
      <c r="N171" s="23">
        <f>SUM(N172:N173)</f>
        <v>88</v>
      </c>
      <c r="O171" s="24">
        <f t="shared" si="13"/>
        <v>3105.8</v>
      </c>
      <c r="P171" s="23">
        <f>P172+P173</f>
        <v>-40.552</v>
      </c>
      <c r="Q171" s="24">
        <f t="shared" si="14"/>
        <v>3065.248</v>
      </c>
      <c r="R171" s="57"/>
    </row>
    <row r="172" spans="1:18" ht="12.75" customHeight="1" x14ac:dyDescent="0.2">
      <c r="A172" s="110"/>
      <c r="B172" s="225"/>
      <c r="C172" s="226"/>
      <c r="D172" s="111"/>
      <c r="E172" s="112" t="s">
        <v>158</v>
      </c>
      <c r="F172" s="113" t="s">
        <v>162</v>
      </c>
      <c r="G172" s="114">
        <v>520</v>
      </c>
      <c r="H172" s="114">
        <v>0</v>
      </c>
      <c r="I172" s="115">
        <f t="shared" si="11"/>
        <v>520</v>
      </c>
      <c r="J172" s="115">
        <v>0</v>
      </c>
      <c r="K172" s="115">
        <f t="shared" si="12"/>
        <v>520</v>
      </c>
      <c r="L172" s="116">
        <v>0</v>
      </c>
      <c r="M172" s="25">
        <f t="shared" si="10"/>
        <v>520</v>
      </c>
      <c r="N172" s="25">
        <v>0</v>
      </c>
      <c r="O172" s="26">
        <f t="shared" si="13"/>
        <v>520</v>
      </c>
      <c r="P172" s="25">
        <v>-40.552</v>
      </c>
      <c r="Q172" s="26">
        <f t="shared" si="14"/>
        <v>479.44799999999998</v>
      </c>
      <c r="R172" s="57"/>
    </row>
    <row r="173" spans="1:18" ht="12.75" customHeight="1" thickBot="1" x14ac:dyDescent="0.25">
      <c r="A173" s="128"/>
      <c r="B173" s="227"/>
      <c r="C173" s="228"/>
      <c r="D173" s="129"/>
      <c r="E173" s="130"/>
      <c r="F173" s="131" t="s">
        <v>160</v>
      </c>
      <c r="G173" s="121">
        <v>2497.8000000000002</v>
      </c>
      <c r="H173" s="121">
        <v>0</v>
      </c>
      <c r="I173" s="122">
        <f t="shared" si="11"/>
        <v>2497.8000000000002</v>
      </c>
      <c r="J173" s="123">
        <v>0</v>
      </c>
      <c r="K173" s="123">
        <f t="shared" si="12"/>
        <v>2497.8000000000002</v>
      </c>
      <c r="L173" s="124">
        <v>0</v>
      </c>
      <c r="M173" s="31">
        <f t="shared" si="10"/>
        <v>2497.8000000000002</v>
      </c>
      <c r="N173" s="31">
        <v>88</v>
      </c>
      <c r="O173" s="32">
        <f t="shared" si="13"/>
        <v>2585.8000000000002</v>
      </c>
      <c r="P173" s="31">
        <v>0</v>
      </c>
      <c r="Q173" s="32">
        <f t="shared" si="14"/>
        <v>2585.8000000000002</v>
      </c>
      <c r="R173" s="58"/>
    </row>
    <row r="174" spans="1:18" s="105" customFormat="1" ht="12.75" customHeight="1" x14ac:dyDescent="0.2">
      <c r="A174" s="96" t="s">
        <v>2</v>
      </c>
      <c r="B174" s="219" t="s">
        <v>68</v>
      </c>
      <c r="C174" s="220"/>
      <c r="D174" s="97" t="s">
        <v>1</v>
      </c>
      <c r="E174" s="98" t="s">
        <v>1</v>
      </c>
      <c r="F174" s="99" t="s">
        <v>69</v>
      </c>
      <c r="G174" s="125">
        <f>+G175</f>
        <v>582.58000000000004</v>
      </c>
      <c r="H174" s="126">
        <v>0</v>
      </c>
      <c r="I174" s="103">
        <f t="shared" si="11"/>
        <v>582.58000000000004</v>
      </c>
      <c r="J174" s="102">
        <v>0</v>
      </c>
      <c r="K174" s="102">
        <f t="shared" si="12"/>
        <v>582.58000000000004</v>
      </c>
      <c r="L174" s="127">
        <v>0</v>
      </c>
      <c r="M174" s="21">
        <f t="shared" si="10"/>
        <v>582.58000000000004</v>
      </c>
      <c r="N174" s="21">
        <v>0</v>
      </c>
      <c r="O174" s="22">
        <f t="shared" si="13"/>
        <v>582.58000000000004</v>
      </c>
      <c r="P174" s="21">
        <f>P175</f>
        <v>0</v>
      </c>
      <c r="Q174" s="22">
        <f t="shared" si="14"/>
        <v>582.58000000000004</v>
      </c>
      <c r="R174" s="63"/>
    </row>
    <row r="175" spans="1:18" ht="12.75" customHeight="1" x14ac:dyDescent="0.2">
      <c r="A175" s="141"/>
      <c r="B175" s="225"/>
      <c r="C175" s="226"/>
      <c r="D175" s="35">
        <v>3112</v>
      </c>
      <c r="E175" s="36">
        <v>5331</v>
      </c>
      <c r="F175" s="37" t="s">
        <v>157</v>
      </c>
      <c r="G175" s="38">
        <f>SUM(G176:G177)</f>
        <v>582.58000000000004</v>
      </c>
      <c r="H175" s="38">
        <v>0</v>
      </c>
      <c r="I175" s="39">
        <f t="shared" si="11"/>
        <v>582.58000000000004</v>
      </c>
      <c r="J175" s="39">
        <v>0</v>
      </c>
      <c r="K175" s="39">
        <f t="shared" si="12"/>
        <v>582.58000000000004</v>
      </c>
      <c r="L175" s="40">
        <v>0</v>
      </c>
      <c r="M175" s="23">
        <f t="shared" si="10"/>
        <v>582.58000000000004</v>
      </c>
      <c r="N175" s="23">
        <v>0</v>
      </c>
      <c r="O175" s="24">
        <f t="shared" si="13"/>
        <v>582.58000000000004</v>
      </c>
      <c r="P175" s="23">
        <f>P176+P177</f>
        <v>0</v>
      </c>
      <c r="Q175" s="24">
        <f t="shared" si="14"/>
        <v>582.58000000000004</v>
      </c>
      <c r="R175" s="57"/>
    </row>
    <row r="176" spans="1:18" ht="12.75" customHeight="1" x14ac:dyDescent="0.2">
      <c r="A176" s="110"/>
      <c r="B176" s="225"/>
      <c r="C176" s="226"/>
      <c r="D176" s="111"/>
      <c r="E176" s="112" t="s">
        <v>158</v>
      </c>
      <c r="F176" s="113" t="s">
        <v>162</v>
      </c>
      <c r="G176" s="114">
        <v>0</v>
      </c>
      <c r="H176" s="114">
        <v>0</v>
      </c>
      <c r="I176" s="115">
        <f t="shared" si="11"/>
        <v>0</v>
      </c>
      <c r="J176" s="115">
        <v>0</v>
      </c>
      <c r="K176" s="115">
        <f t="shared" si="12"/>
        <v>0</v>
      </c>
      <c r="L176" s="116">
        <v>0</v>
      </c>
      <c r="M176" s="25">
        <f t="shared" si="10"/>
        <v>0</v>
      </c>
      <c r="N176" s="25">
        <v>0</v>
      </c>
      <c r="O176" s="26">
        <f t="shared" si="13"/>
        <v>0</v>
      </c>
      <c r="P176" s="25">
        <v>0</v>
      </c>
      <c r="Q176" s="26">
        <f t="shared" si="14"/>
        <v>0</v>
      </c>
      <c r="R176" s="58"/>
    </row>
    <row r="177" spans="1:18" ht="12.75" customHeight="1" thickBot="1" x14ac:dyDescent="0.25">
      <c r="A177" s="117"/>
      <c r="B177" s="227"/>
      <c r="C177" s="228"/>
      <c r="D177" s="118"/>
      <c r="E177" s="119"/>
      <c r="F177" s="120" t="s">
        <v>160</v>
      </c>
      <c r="G177" s="132">
        <v>582.58000000000004</v>
      </c>
      <c r="H177" s="132">
        <v>0</v>
      </c>
      <c r="I177" s="123">
        <f t="shared" si="11"/>
        <v>582.58000000000004</v>
      </c>
      <c r="J177" s="122">
        <v>0</v>
      </c>
      <c r="K177" s="122">
        <f t="shared" si="12"/>
        <v>582.58000000000004</v>
      </c>
      <c r="L177" s="133">
        <v>0</v>
      </c>
      <c r="M177" s="27">
        <f t="shared" si="10"/>
        <v>582.58000000000004</v>
      </c>
      <c r="N177" s="31">
        <v>0</v>
      </c>
      <c r="O177" s="32">
        <f t="shared" si="13"/>
        <v>582.58000000000004</v>
      </c>
      <c r="P177" s="31">
        <v>0</v>
      </c>
      <c r="Q177" s="32">
        <f t="shared" si="14"/>
        <v>582.58000000000004</v>
      </c>
      <c r="R177" s="58"/>
    </row>
    <row r="178" spans="1:18" s="105" customFormat="1" ht="12.75" customHeight="1" x14ac:dyDescent="0.2">
      <c r="A178" s="136" t="s">
        <v>2</v>
      </c>
      <c r="B178" s="219" t="s">
        <v>70</v>
      </c>
      <c r="C178" s="220"/>
      <c r="D178" s="137" t="s">
        <v>1</v>
      </c>
      <c r="E178" s="138" t="s">
        <v>1</v>
      </c>
      <c r="F178" s="139" t="s">
        <v>71</v>
      </c>
      <c r="G178" s="100">
        <f>+G179</f>
        <v>5199.9400000000005</v>
      </c>
      <c r="H178" s="101">
        <v>0</v>
      </c>
      <c r="I178" s="102">
        <f t="shared" si="11"/>
        <v>5199.9400000000005</v>
      </c>
      <c r="J178" s="103">
        <v>0</v>
      </c>
      <c r="K178" s="103">
        <f t="shared" si="12"/>
        <v>5199.9400000000005</v>
      </c>
      <c r="L178" s="104">
        <v>0</v>
      </c>
      <c r="M178" s="29">
        <f t="shared" si="10"/>
        <v>5199.9400000000005</v>
      </c>
      <c r="N178" s="21">
        <v>0</v>
      </c>
      <c r="O178" s="22">
        <f t="shared" si="13"/>
        <v>5199.9400000000005</v>
      </c>
      <c r="P178" s="21">
        <f>P179</f>
        <v>0.13800000000000001</v>
      </c>
      <c r="Q178" s="22">
        <f t="shared" si="14"/>
        <v>5200.0780000000004</v>
      </c>
      <c r="R178" s="57" t="s">
        <v>192</v>
      </c>
    </row>
    <row r="179" spans="1:18" ht="12.75" customHeight="1" x14ac:dyDescent="0.2">
      <c r="A179" s="141"/>
      <c r="B179" s="225"/>
      <c r="C179" s="226"/>
      <c r="D179" s="35">
        <v>3133</v>
      </c>
      <c r="E179" s="36">
        <v>5331</v>
      </c>
      <c r="F179" s="37" t="s">
        <v>157</v>
      </c>
      <c r="G179" s="38">
        <f>SUM(G180:G181)</f>
        <v>5199.9400000000005</v>
      </c>
      <c r="H179" s="38">
        <v>0</v>
      </c>
      <c r="I179" s="39">
        <f t="shared" si="11"/>
        <v>5199.9400000000005</v>
      </c>
      <c r="J179" s="39">
        <v>0</v>
      </c>
      <c r="K179" s="39">
        <f t="shared" si="12"/>
        <v>5199.9400000000005</v>
      </c>
      <c r="L179" s="40">
        <v>0</v>
      </c>
      <c r="M179" s="23">
        <f t="shared" si="10"/>
        <v>5199.9400000000005</v>
      </c>
      <c r="N179" s="23">
        <v>0</v>
      </c>
      <c r="O179" s="24">
        <f t="shared" si="13"/>
        <v>5199.9400000000005</v>
      </c>
      <c r="P179" s="23">
        <f>P180+P181</f>
        <v>0.13800000000000001</v>
      </c>
      <c r="Q179" s="24">
        <f t="shared" si="14"/>
        <v>5200.0780000000004</v>
      </c>
      <c r="R179" s="57"/>
    </row>
    <row r="180" spans="1:18" ht="12.75" customHeight="1" x14ac:dyDescent="0.2">
      <c r="A180" s="110"/>
      <c r="B180" s="225"/>
      <c r="C180" s="226"/>
      <c r="D180" s="111"/>
      <c r="E180" s="112" t="s">
        <v>158</v>
      </c>
      <c r="F180" s="113" t="s">
        <v>162</v>
      </c>
      <c r="G180" s="114">
        <v>122.31</v>
      </c>
      <c r="H180" s="114">
        <v>0</v>
      </c>
      <c r="I180" s="115">
        <f t="shared" si="11"/>
        <v>122.31</v>
      </c>
      <c r="J180" s="115">
        <v>0</v>
      </c>
      <c r="K180" s="115">
        <f t="shared" si="12"/>
        <v>122.31</v>
      </c>
      <c r="L180" s="116">
        <v>0</v>
      </c>
      <c r="M180" s="25">
        <f t="shared" si="10"/>
        <v>122.31</v>
      </c>
      <c r="N180" s="25">
        <v>0</v>
      </c>
      <c r="O180" s="26">
        <f t="shared" si="13"/>
        <v>122.31</v>
      </c>
      <c r="P180" s="25">
        <v>0.13800000000000001</v>
      </c>
      <c r="Q180" s="26">
        <f t="shared" si="14"/>
        <v>122.44800000000001</v>
      </c>
      <c r="R180" s="57"/>
    </row>
    <row r="181" spans="1:18" ht="12.75" customHeight="1" thickBot="1" x14ac:dyDescent="0.25">
      <c r="A181" s="117"/>
      <c r="B181" s="227"/>
      <c r="C181" s="228"/>
      <c r="D181" s="118"/>
      <c r="E181" s="119"/>
      <c r="F181" s="120" t="s">
        <v>160</v>
      </c>
      <c r="G181" s="121">
        <v>5077.63</v>
      </c>
      <c r="H181" s="121">
        <v>0</v>
      </c>
      <c r="I181" s="122">
        <f t="shared" si="11"/>
        <v>5077.63</v>
      </c>
      <c r="J181" s="123">
        <v>0</v>
      </c>
      <c r="K181" s="123">
        <f t="shared" si="12"/>
        <v>5077.63</v>
      </c>
      <c r="L181" s="124">
        <v>0</v>
      </c>
      <c r="M181" s="31">
        <f t="shared" si="10"/>
        <v>5077.63</v>
      </c>
      <c r="N181" s="31">
        <v>0</v>
      </c>
      <c r="O181" s="32">
        <f t="shared" si="13"/>
        <v>5077.63</v>
      </c>
      <c r="P181" s="31">
        <v>0</v>
      </c>
      <c r="Q181" s="32">
        <f t="shared" si="14"/>
        <v>5077.63</v>
      </c>
      <c r="R181" s="58"/>
    </row>
    <row r="182" spans="1:18" s="105" customFormat="1" ht="12.75" customHeight="1" x14ac:dyDescent="0.2">
      <c r="A182" s="96" t="s">
        <v>2</v>
      </c>
      <c r="B182" s="219" t="s">
        <v>72</v>
      </c>
      <c r="C182" s="220"/>
      <c r="D182" s="97" t="s">
        <v>1</v>
      </c>
      <c r="E182" s="98" t="s">
        <v>1</v>
      </c>
      <c r="F182" s="99" t="s">
        <v>73</v>
      </c>
      <c r="G182" s="125">
        <f>+G183</f>
        <v>2482.9500000000003</v>
      </c>
      <c r="H182" s="126">
        <v>0</v>
      </c>
      <c r="I182" s="103">
        <f t="shared" si="11"/>
        <v>2482.9500000000003</v>
      </c>
      <c r="J182" s="102">
        <v>0</v>
      </c>
      <c r="K182" s="102">
        <f t="shared" si="12"/>
        <v>2482.9500000000003</v>
      </c>
      <c r="L182" s="127">
        <v>0</v>
      </c>
      <c r="M182" s="21">
        <f t="shared" si="10"/>
        <v>2482.9500000000003</v>
      </c>
      <c r="N182" s="21">
        <v>0</v>
      </c>
      <c r="O182" s="22">
        <f t="shared" si="13"/>
        <v>2482.9500000000003</v>
      </c>
      <c r="P182" s="21">
        <f>P183</f>
        <v>-25.832999999999998</v>
      </c>
      <c r="Q182" s="22">
        <f t="shared" si="14"/>
        <v>2457.1170000000002</v>
      </c>
      <c r="R182" s="57" t="s">
        <v>192</v>
      </c>
    </row>
    <row r="183" spans="1:18" ht="12.75" customHeight="1" x14ac:dyDescent="0.2">
      <c r="A183" s="141"/>
      <c r="B183" s="225"/>
      <c r="C183" s="226"/>
      <c r="D183" s="35">
        <v>3133</v>
      </c>
      <c r="E183" s="36">
        <v>5331</v>
      </c>
      <c r="F183" s="37" t="s">
        <v>157</v>
      </c>
      <c r="G183" s="38">
        <f>SUM(G184:G185)</f>
        <v>2482.9500000000003</v>
      </c>
      <c r="H183" s="38">
        <v>0</v>
      </c>
      <c r="I183" s="39">
        <f t="shared" si="11"/>
        <v>2482.9500000000003</v>
      </c>
      <c r="J183" s="39">
        <v>0</v>
      </c>
      <c r="K183" s="39">
        <f t="shared" si="12"/>
        <v>2482.9500000000003</v>
      </c>
      <c r="L183" s="40">
        <v>0</v>
      </c>
      <c r="M183" s="23">
        <f t="shared" si="10"/>
        <v>2482.9500000000003</v>
      </c>
      <c r="N183" s="23">
        <v>0</v>
      </c>
      <c r="O183" s="24">
        <f t="shared" si="13"/>
        <v>2482.9500000000003</v>
      </c>
      <c r="P183" s="23">
        <f>P184+P185</f>
        <v>-25.832999999999998</v>
      </c>
      <c r="Q183" s="24">
        <f t="shared" si="14"/>
        <v>2457.1170000000002</v>
      </c>
      <c r="R183" s="57"/>
    </row>
    <row r="184" spans="1:18" ht="12.75" customHeight="1" x14ac:dyDescent="0.2">
      <c r="A184" s="110"/>
      <c r="B184" s="225"/>
      <c r="C184" s="226"/>
      <c r="D184" s="111"/>
      <c r="E184" s="112" t="s">
        <v>158</v>
      </c>
      <c r="F184" s="113" t="s">
        <v>162</v>
      </c>
      <c r="G184" s="114">
        <v>131.07</v>
      </c>
      <c r="H184" s="114">
        <v>0</v>
      </c>
      <c r="I184" s="115">
        <f t="shared" si="11"/>
        <v>131.07</v>
      </c>
      <c r="J184" s="115">
        <v>0</v>
      </c>
      <c r="K184" s="115">
        <f t="shared" si="12"/>
        <v>131.07</v>
      </c>
      <c r="L184" s="116">
        <v>0</v>
      </c>
      <c r="M184" s="25">
        <f t="shared" si="10"/>
        <v>131.07</v>
      </c>
      <c r="N184" s="25">
        <v>0</v>
      </c>
      <c r="O184" s="26">
        <f t="shared" si="13"/>
        <v>131.07</v>
      </c>
      <c r="P184" s="25">
        <v>-25.832999999999998</v>
      </c>
      <c r="Q184" s="26">
        <f t="shared" si="14"/>
        <v>105.23699999999999</v>
      </c>
      <c r="R184" s="57"/>
    </row>
    <row r="185" spans="1:18" ht="12.75" customHeight="1" thickBot="1" x14ac:dyDescent="0.25">
      <c r="A185" s="117"/>
      <c r="B185" s="227"/>
      <c r="C185" s="228"/>
      <c r="D185" s="118"/>
      <c r="E185" s="119"/>
      <c r="F185" s="120" t="s">
        <v>160</v>
      </c>
      <c r="G185" s="132">
        <v>2351.88</v>
      </c>
      <c r="H185" s="132">
        <v>0</v>
      </c>
      <c r="I185" s="123">
        <f t="shared" si="11"/>
        <v>2351.88</v>
      </c>
      <c r="J185" s="122">
        <v>0</v>
      </c>
      <c r="K185" s="122">
        <f t="shared" si="12"/>
        <v>2351.88</v>
      </c>
      <c r="L185" s="133">
        <v>0</v>
      </c>
      <c r="M185" s="27">
        <f t="shared" si="10"/>
        <v>2351.88</v>
      </c>
      <c r="N185" s="31">
        <v>0</v>
      </c>
      <c r="O185" s="32">
        <f t="shared" si="13"/>
        <v>2351.88</v>
      </c>
      <c r="P185" s="31">
        <v>0</v>
      </c>
      <c r="Q185" s="32">
        <f t="shared" si="14"/>
        <v>2351.88</v>
      </c>
      <c r="R185" s="58"/>
    </row>
    <row r="186" spans="1:18" s="105" customFormat="1" ht="12.75" customHeight="1" x14ac:dyDescent="0.2">
      <c r="A186" s="96" t="s">
        <v>2</v>
      </c>
      <c r="B186" s="219" t="s">
        <v>74</v>
      </c>
      <c r="C186" s="220"/>
      <c r="D186" s="97" t="s">
        <v>1</v>
      </c>
      <c r="E186" s="98" t="s">
        <v>1</v>
      </c>
      <c r="F186" s="99" t="s">
        <v>75</v>
      </c>
      <c r="G186" s="100">
        <f>+G187</f>
        <v>4032.34</v>
      </c>
      <c r="H186" s="101">
        <v>0</v>
      </c>
      <c r="I186" s="102">
        <f t="shared" si="11"/>
        <v>4032.34</v>
      </c>
      <c r="J186" s="103">
        <v>0</v>
      </c>
      <c r="K186" s="103">
        <f t="shared" si="12"/>
        <v>4032.34</v>
      </c>
      <c r="L186" s="104">
        <f>L187</f>
        <v>21</v>
      </c>
      <c r="M186" s="29">
        <f t="shared" si="10"/>
        <v>4053.34</v>
      </c>
      <c r="N186" s="21">
        <v>0</v>
      </c>
      <c r="O186" s="22">
        <f t="shared" si="13"/>
        <v>4053.34</v>
      </c>
      <c r="P186" s="21">
        <f>P187</f>
        <v>-18.024999999999999</v>
      </c>
      <c r="Q186" s="22">
        <f t="shared" si="14"/>
        <v>4035.3150000000001</v>
      </c>
      <c r="R186" s="57" t="s">
        <v>192</v>
      </c>
    </row>
    <row r="187" spans="1:18" ht="12.75" customHeight="1" x14ac:dyDescent="0.2">
      <c r="A187" s="141"/>
      <c r="B187" s="225"/>
      <c r="C187" s="226"/>
      <c r="D187" s="35">
        <v>3133</v>
      </c>
      <c r="E187" s="36">
        <v>5331</v>
      </c>
      <c r="F187" s="37" t="s">
        <v>157</v>
      </c>
      <c r="G187" s="38">
        <f>SUM(G188:G189)</f>
        <v>4032.34</v>
      </c>
      <c r="H187" s="38">
        <v>0</v>
      </c>
      <c r="I187" s="39">
        <f t="shared" si="11"/>
        <v>4032.34</v>
      </c>
      <c r="J187" s="39">
        <v>0</v>
      </c>
      <c r="K187" s="39">
        <f t="shared" si="12"/>
        <v>4032.34</v>
      </c>
      <c r="L187" s="40">
        <f>L188+L189</f>
        <v>21</v>
      </c>
      <c r="M187" s="23">
        <f t="shared" si="10"/>
        <v>4053.34</v>
      </c>
      <c r="N187" s="23">
        <v>0</v>
      </c>
      <c r="O187" s="24">
        <f t="shared" si="13"/>
        <v>4053.34</v>
      </c>
      <c r="P187" s="23">
        <f>P188+P189</f>
        <v>-18.024999999999999</v>
      </c>
      <c r="Q187" s="24">
        <f t="shared" si="14"/>
        <v>4035.3150000000001</v>
      </c>
      <c r="R187" s="57"/>
    </row>
    <row r="188" spans="1:18" ht="12.75" customHeight="1" x14ac:dyDescent="0.2">
      <c r="A188" s="110"/>
      <c r="B188" s="225"/>
      <c r="C188" s="226"/>
      <c r="D188" s="111"/>
      <c r="E188" s="112" t="s">
        <v>158</v>
      </c>
      <c r="F188" s="113" t="s">
        <v>162</v>
      </c>
      <c r="G188" s="114">
        <v>87.11</v>
      </c>
      <c r="H188" s="114">
        <v>0</v>
      </c>
      <c r="I188" s="115">
        <f t="shared" si="11"/>
        <v>87.11</v>
      </c>
      <c r="J188" s="115">
        <v>0</v>
      </c>
      <c r="K188" s="115">
        <f t="shared" si="12"/>
        <v>87.11</v>
      </c>
      <c r="L188" s="116">
        <v>0</v>
      </c>
      <c r="M188" s="25">
        <f t="shared" si="10"/>
        <v>87.11</v>
      </c>
      <c r="N188" s="25">
        <v>0</v>
      </c>
      <c r="O188" s="26">
        <f t="shared" si="13"/>
        <v>87.11</v>
      </c>
      <c r="P188" s="25">
        <v>-18.024999999999999</v>
      </c>
      <c r="Q188" s="26">
        <f t="shared" si="14"/>
        <v>69.085000000000008</v>
      </c>
      <c r="R188" s="57"/>
    </row>
    <row r="189" spans="1:18" ht="12.75" customHeight="1" thickBot="1" x14ac:dyDescent="0.25">
      <c r="A189" s="117"/>
      <c r="B189" s="227"/>
      <c r="C189" s="228"/>
      <c r="D189" s="118"/>
      <c r="E189" s="119"/>
      <c r="F189" s="120" t="s">
        <v>160</v>
      </c>
      <c r="G189" s="121">
        <v>3945.23</v>
      </c>
      <c r="H189" s="121">
        <v>0</v>
      </c>
      <c r="I189" s="122">
        <f t="shared" si="11"/>
        <v>3945.23</v>
      </c>
      <c r="J189" s="123">
        <v>0</v>
      </c>
      <c r="K189" s="123">
        <f t="shared" si="12"/>
        <v>3945.23</v>
      </c>
      <c r="L189" s="124">
        <v>21</v>
      </c>
      <c r="M189" s="31">
        <f t="shared" si="10"/>
        <v>3966.23</v>
      </c>
      <c r="N189" s="31">
        <v>0</v>
      </c>
      <c r="O189" s="32">
        <f t="shared" si="13"/>
        <v>3966.23</v>
      </c>
      <c r="P189" s="31">
        <v>0</v>
      </c>
      <c r="Q189" s="32">
        <f t="shared" si="14"/>
        <v>3966.23</v>
      </c>
      <c r="R189" s="58"/>
    </row>
    <row r="190" spans="1:18" ht="20.45" customHeight="1" x14ac:dyDescent="0.2">
      <c r="A190" s="96" t="s">
        <v>2</v>
      </c>
      <c r="B190" s="219" t="s">
        <v>76</v>
      </c>
      <c r="C190" s="220"/>
      <c r="D190" s="97" t="s">
        <v>1</v>
      </c>
      <c r="E190" s="98" t="s">
        <v>1</v>
      </c>
      <c r="F190" s="140" t="s">
        <v>77</v>
      </c>
      <c r="G190" s="125">
        <f>+G191</f>
        <v>1078.1099999999999</v>
      </c>
      <c r="H190" s="126">
        <v>0</v>
      </c>
      <c r="I190" s="103">
        <f t="shared" si="11"/>
        <v>1078.1099999999999</v>
      </c>
      <c r="J190" s="102">
        <v>0</v>
      </c>
      <c r="K190" s="102">
        <f t="shared" si="12"/>
        <v>1078.1099999999999</v>
      </c>
      <c r="L190" s="127">
        <f>L191</f>
        <v>23.58</v>
      </c>
      <c r="M190" s="21">
        <f t="shared" si="10"/>
        <v>1101.6899999999998</v>
      </c>
      <c r="N190" s="21">
        <v>0</v>
      </c>
      <c r="O190" s="22">
        <f t="shared" si="13"/>
        <v>1101.6899999999998</v>
      </c>
      <c r="P190" s="21">
        <f>P191</f>
        <v>0</v>
      </c>
      <c r="Q190" s="22">
        <f t="shared" si="14"/>
        <v>1101.6899999999998</v>
      </c>
      <c r="R190" s="63"/>
    </row>
    <row r="191" spans="1:18" ht="12.75" customHeight="1" x14ac:dyDescent="0.2">
      <c r="A191" s="141"/>
      <c r="B191" s="225"/>
      <c r="C191" s="226"/>
      <c r="D191" s="35">
        <v>3146</v>
      </c>
      <c r="E191" s="36">
        <v>5331</v>
      </c>
      <c r="F191" s="37" t="s">
        <v>157</v>
      </c>
      <c r="G191" s="38">
        <f>SUM(G192:G193)</f>
        <v>1078.1099999999999</v>
      </c>
      <c r="H191" s="38">
        <v>0</v>
      </c>
      <c r="I191" s="39">
        <f t="shared" si="11"/>
        <v>1078.1099999999999</v>
      </c>
      <c r="J191" s="39">
        <v>0</v>
      </c>
      <c r="K191" s="39">
        <f t="shared" si="12"/>
        <v>1078.1099999999999</v>
      </c>
      <c r="L191" s="40">
        <f>L193+L192</f>
        <v>23.58</v>
      </c>
      <c r="M191" s="23">
        <f t="shared" si="10"/>
        <v>1101.6899999999998</v>
      </c>
      <c r="N191" s="23">
        <v>0</v>
      </c>
      <c r="O191" s="24">
        <f t="shared" si="13"/>
        <v>1101.6899999999998</v>
      </c>
      <c r="P191" s="23">
        <f>P192+P193</f>
        <v>0</v>
      </c>
      <c r="Q191" s="24">
        <f t="shared" si="14"/>
        <v>1101.6899999999998</v>
      </c>
      <c r="R191" s="57"/>
    </row>
    <row r="192" spans="1:18" ht="12.75" customHeight="1" x14ac:dyDescent="0.2">
      <c r="A192" s="110"/>
      <c r="B192" s="225"/>
      <c r="C192" s="226"/>
      <c r="D192" s="111"/>
      <c r="E192" s="112" t="s">
        <v>158</v>
      </c>
      <c r="F192" s="113" t="s">
        <v>162</v>
      </c>
      <c r="G192" s="114">
        <v>13.55</v>
      </c>
      <c r="H192" s="114">
        <v>0</v>
      </c>
      <c r="I192" s="115">
        <f t="shared" si="11"/>
        <v>13.55</v>
      </c>
      <c r="J192" s="115">
        <v>0</v>
      </c>
      <c r="K192" s="115">
        <f t="shared" si="12"/>
        <v>13.55</v>
      </c>
      <c r="L192" s="116">
        <v>0</v>
      </c>
      <c r="M192" s="25">
        <f t="shared" si="10"/>
        <v>13.55</v>
      </c>
      <c r="N192" s="25">
        <v>0</v>
      </c>
      <c r="O192" s="26">
        <f t="shared" si="13"/>
        <v>13.55</v>
      </c>
      <c r="P192" s="25">
        <v>0</v>
      </c>
      <c r="Q192" s="26">
        <f t="shared" si="14"/>
        <v>13.55</v>
      </c>
      <c r="R192" s="58"/>
    </row>
    <row r="193" spans="1:18" ht="12.75" customHeight="1" thickBot="1" x14ac:dyDescent="0.25">
      <c r="A193" s="117"/>
      <c r="B193" s="227"/>
      <c r="C193" s="228"/>
      <c r="D193" s="118"/>
      <c r="E193" s="119"/>
      <c r="F193" s="120" t="s">
        <v>160</v>
      </c>
      <c r="G193" s="132">
        <v>1064.56</v>
      </c>
      <c r="H193" s="132">
        <v>0</v>
      </c>
      <c r="I193" s="123">
        <f t="shared" si="11"/>
        <v>1064.56</v>
      </c>
      <c r="J193" s="122">
        <v>0</v>
      </c>
      <c r="K193" s="122">
        <f t="shared" si="12"/>
        <v>1064.56</v>
      </c>
      <c r="L193" s="133">
        <v>23.58</v>
      </c>
      <c r="M193" s="27">
        <f t="shared" si="10"/>
        <v>1088.1399999999999</v>
      </c>
      <c r="N193" s="31">
        <v>0</v>
      </c>
      <c r="O193" s="32">
        <f t="shared" si="13"/>
        <v>1088.1399999999999</v>
      </c>
      <c r="P193" s="31">
        <v>0</v>
      </c>
      <c r="Q193" s="32">
        <f t="shared" si="14"/>
        <v>1088.1399999999999</v>
      </c>
      <c r="R193" s="58"/>
    </row>
    <row r="194" spans="1:18" ht="20.100000000000001" customHeight="1" x14ac:dyDescent="0.2">
      <c r="A194" s="136" t="s">
        <v>2</v>
      </c>
      <c r="B194" s="229" t="s">
        <v>78</v>
      </c>
      <c r="C194" s="230"/>
      <c r="D194" s="137" t="s">
        <v>1</v>
      </c>
      <c r="E194" s="138" t="s">
        <v>1</v>
      </c>
      <c r="F194" s="142" t="s">
        <v>79</v>
      </c>
      <c r="G194" s="100">
        <f>+G195</f>
        <v>2963.37</v>
      </c>
      <c r="H194" s="101">
        <v>0</v>
      </c>
      <c r="I194" s="102">
        <f t="shared" si="11"/>
        <v>2963.37</v>
      </c>
      <c r="J194" s="103">
        <v>0</v>
      </c>
      <c r="K194" s="103">
        <f t="shared" si="12"/>
        <v>2963.37</v>
      </c>
      <c r="L194" s="104">
        <v>0</v>
      </c>
      <c r="M194" s="29">
        <f t="shared" si="10"/>
        <v>2963.37</v>
      </c>
      <c r="N194" s="21">
        <v>0</v>
      </c>
      <c r="O194" s="22">
        <f t="shared" si="13"/>
        <v>2963.37</v>
      </c>
      <c r="P194" s="21">
        <f>P195</f>
        <v>-29.977</v>
      </c>
      <c r="Q194" s="22">
        <f t="shared" si="14"/>
        <v>2933.393</v>
      </c>
      <c r="R194" s="57" t="s">
        <v>192</v>
      </c>
    </row>
    <row r="195" spans="1:18" ht="12.75" customHeight="1" x14ac:dyDescent="0.2">
      <c r="A195" s="141"/>
      <c r="B195" s="225"/>
      <c r="C195" s="226"/>
      <c r="D195" s="35">
        <v>3121</v>
      </c>
      <c r="E195" s="36">
        <v>5331</v>
      </c>
      <c r="F195" s="37" t="s">
        <v>157</v>
      </c>
      <c r="G195" s="38">
        <f>SUM(G196:G197)</f>
        <v>2963.37</v>
      </c>
      <c r="H195" s="38">
        <v>0</v>
      </c>
      <c r="I195" s="39">
        <f t="shared" si="11"/>
        <v>2963.37</v>
      </c>
      <c r="J195" s="39">
        <v>0</v>
      </c>
      <c r="K195" s="39">
        <f t="shared" si="12"/>
        <v>2963.37</v>
      </c>
      <c r="L195" s="40">
        <v>0</v>
      </c>
      <c r="M195" s="23">
        <f t="shared" si="10"/>
        <v>2963.37</v>
      </c>
      <c r="N195" s="23">
        <v>0</v>
      </c>
      <c r="O195" s="24">
        <f t="shared" si="13"/>
        <v>2963.37</v>
      </c>
      <c r="P195" s="23">
        <f>P196+P197</f>
        <v>-29.977</v>
      </c>
      <c r="Q195" s="24">
        <f t="shared" si="14"/>
        <v>2933.393</v>
      </c>
      <c r="R195" s="57"/>
    </row>
    <row r="196" spans="1:18" ht="12.75" customHeight="1" x14ac:dyDescent="0.2">
      <c r="A196" s="110"/>
      <c r="B196" s="225"/>
      <c r="C196" s="226"/>
      <c r="D196" s="111"/>
      <c r="E196" s="112" t="s">
        <v>158</v>
      </c>
      <c r="F196" s="113" t="s">
        <v>162</v>
      </c>
      <c r="G196" s="114">
        <v>633.5</v>
      </c>
      <c r="H196" s="114">
        <v>0</v>
      </c>
      <c r="I196" s="115">
        <f t="shared" si="11"/>
        <v>633.5</v>
      </c>
      <c r="J196" s="115">
        <v>0</v>
      </c>
      <c r="K196" s="115">
        <f t="shared" si="12"/>
        <v>633.5</v>
      </c>
      <c r="L196" s="116">
        <v>0</v>
      </c>
      <c r="M196" s="25">
        <f t="shared" si="10"/>
        <v>633.5</v>
      </c>
      <c r="N196" s="25">
        <v>0</v>
      </c>
      <c r="O196" s="26">
        <f t="shared" si="13"/>
        <v>633.5</v>
      </c>
      <c r="P196" s="25">
        <v>-29.977</v>
      </c>
      <c r="Q196" s="26">
        <f t="shared" si="14"/>
        <v>603.52300000000002</v>
      </c>
      <c r="R196" s="57"/>
    </row>
    <row r="197" spans="1:18" ht="12.75" customHeight="1" thickBot="1" x14ac:dyDescent="0.25">
      <c r="A197" s="117"/>
      <c r="B197" s="227"/>
      <c r="C197" s="228"/>
      <c r="D197" s="118"/>
      <c r="E197" s="119"/>
      <c r="F197" s="120" t="s">
        <v>160</v>
      </c>
      <c r="G197" s="121">
        <v>2329.87</v>
      </c>
      <c r="H197" s="121">
        <v>0</v>
      </c>
      <c r="I197" s="122">
        <f t="shared" si="11"/>
        <v>2329.87</v>
      </c>
      <c r="J197" s="123">
        <v>0</v>
      </c>
      <c r="K197" s="123">
        <f t="shared" si="12"/>
        <v>2329.87</v>
      </c>
      <c r="L197" s="124">
        <v>0</v>
      </c>
      <c r="M197" s="31">
        <f t="shared" si="10"/>
        <v>2329.87</v>
      </c>
      <c r="N197" s="31">
        <v>0</v>
      </c>
      <c r="O197" s="32">
        <f t="shared" si="13"/>
        <v>2329.87</v>
      </c>
      <c r="P197" s="31">
        <v>0</v>
      </c>
      <c r="Q197" s="32">
        <f t="shared" si="14"/>
        <v>2329.87</v>
      </c>
      <c r="R197" s="58"/>
    </row>
    <row r="198" spans="1:18" ht="12.75" customHeight="1" x14ac:dyDescent="0.2">
      <c r="A198" s="136" t="s">
        <v>2</v>
      </c>
      <c r="B198" s="219" t="s">
        <v>80</v>
      </c>
      <c r="C198" s="220"/>
      <c r="D198" s="137" t="s">
        <v>1</v>
      </c>
      <c r="E198" s="138" t="s">
        <v>1</v>
      </c>
      <c r="F198" s="139" t="s">
        <v>81</v>
      </c>
      <c r="G198" s="125">
        <f>+G199</f>
        <v>2976.9</v>
      </c>
      <c r="H198" s="126">
        <v>0</v>
      </c>
      <c r="I198" s="103">
        <f t="shared" si="11"/>
        <v>2976.9</v>
      </c>
      <c r="J198" s="102">
        <v>0</v>
      </c>
      <c r="K198" s="102">
        <f t="shared" si="12"/>
        <v>2976.9</v>
      </c>
      <c r="L198" s="127">
        <v>0</v>
      </c>
      <c r="M198" s="21">
        <f t="shared" si="10"/>
        <v>2976.9</v>
      </c>
      <c r="N198" s="21">
        <v>0</v>
      </c>
      <c r="O198" s="22">
        <f t="shared" si="13"/>
        <v>2976.9</v>
      </c>
      <c r="P198" s="21">
        <f>P199</f>
        <v>34.622999999999998</v>
      </c>
      <c r="Q198" s="22">
        <f t="shared" si="14"/>
        <v>3011.5230000000001</v>
      </c>
      <c r="R198" s="57" t="s">
        <v>192</v>
      </c>
    </row>
    <row r="199" spans="1:18" ht="12.75" customHeight="1" x14ac:dyDescent="0.2">
      <c r="A199" s="141"/>
      <c r="B199" s="225"/>
      <c r="C199" s="226"/>
      <c r="D199" s="35">
        <v>3121</v>
      </c>
      <c r="E199" s="36">
        <v>5331</v>
      </c>
      <c r="F199" s="37" t="s">
        <v>157</v>
      </c>
      <c r="G199" s="38">
        <f>SUM(G200:G201)</f>
        <v>2976.9</v>
      </c>
      <c r="H199" s="38">
        <v>0</v>
      </c>
      <c r="I199" s="39">
        <f t="shared" si="11"/>
        <v>2976.9</v>
      </c>
      <c r="J199" s="39">
        <v>0</v>
      </c>
      <c r="K199" s="39">
        <f t="shared" si="12"/>
        <v>2976.9</v>
      </c>
      <c r="L199" s="40">
        <v>0</v>
      </c>
      <c r="M199" s="23">
        <f t="shared" si="10"/>
        <v>2976.9</v>
      </c>
      <c r="N199" s="23">
        <v>0</v>
      </c>
      <c r="O199" s="24">
        <f t="shared" si="13"/>
        <v>2976.9</v>
      </c>
      <c r="P199" s="23">
        <f>P200+P201</f>
        <v>34.622999999999998</v>
      </c>
      <c r="Q199" s="24">
        <f t="shared" si="14"/>
        <v>3011.5230000000001</v>
      </c>
      <c r="R199" s="57"/>
    </row>
    <row r="200" spans="1:18" ht="12.75" customHeight="1" x14ac:dyDescent="0.2">
      <c r="A200" s="110"/>
      <c r="B200" s="225"/>
      <c r="C200" s="226"/>
      <c r="D200" s="111"/>
      <c r="E200" s="112" t="s">
        <v>158</v>
      </c>
      <c r="F200" s="113" t="s">
        <v>162</v>
      </c>
      <c r="G200" s="114">
        <v>335</v>
      </c>
      <c r="H200" s="114">
        <v>0</v>
      </c>
      <c r="I200" s="115">
        <f t="shared" si="11"/>
        <v>335</v>
      </c>
      <c r="J200" s="115">
        <v>0</v>
      </c>
      <c r="K200" s="115">
        <f t="shared" si="12"/>
        <v>335</v>
      </c>
      <c r="L200" s="116">
        <v>0</v>
      </c>
      <c r="M200" s="25">
        <f t="shared" si="10"/>
        <v>335</v>
      </c>
      <c r="N200" s="25">
        <v>0</v>
      </c>
      <c r="O200" s="26">
        <f t="shared" si="13"/>
        <v>335</v>
      </c>
      <c r="P200" s="25">
        <v>34.622999999999998</v>
      </c>
      <c r="Q200" s="26">
        <f t="shared" si="14"/>
        <v>369.62299999999999</v>
      </c>
      <c r="R200" s="57"/>
    </row>
    <row r="201" spans="1:18" ht="12.75" customHeight="1" thickBot="1" x14ac:dyDescent="0.25">
      <c r="A201" s="117"/>
      <c r="B201" s="227"/>
      <c r="C201" s="228"/>
      <c r="D201" s="118"/>
      <c r="E201" s="119"/>
      <c r="F201" s="120" t="s">
        <v>160</v>
      </c>
      <c r="G201" s="132">
        <v>2641.9</v>
      </c>
      <c r="H201" s="132">
        <v>0</v>
      </c>
      <c r="I201" s="123">
        <f t="shared" si="11"/>
        <v>2641.9</v>
      </c>
      <c r="J201" s="122">
        <v>0</v>
      </c>
      <c r="K201" s="122">
        <f t="shared" si="12"/>
        <v>2641.9</v>
      </c>
      <c r="L201" s="133">
        <v>0</v>
      </c>
      <c r="M201" s="27">
        <f t="shared" ref="M201:M247" si="15">+K201+L201</f>
        <v>2641.9</v>
      </c>
      <c r="N201" s="31">
        <v>0</v>
      </c>
      <c r="O201" s="32">
        <f t="shared" si="13"/>
        <v>2641.9</v>
      </c>
      <c r="P201" s="31">
        <v>0</v>
      </c>
      <c r="Q201" s="32">
        <f t="shared" si="14"/>
        <v>2641.9</v>
      </c>
      <c r="R201" s="58"/>
    </row>
    <row r="202" spans="1:18" s="105" customFormat="1" ht="12.75" customHeight="1" x14ac:dyDescent="0.2">
      <c r="A202" s="96" t="s">
        <v>2</v>
      </c>
      <c r="B202" s="219" t="s">
        <v>82</v>
      </c>
      <c r="C202" s="220"/>
      <c r="D202" s="97" t="s">
        <v>1</v>
      </c>
      <c r="E202" s="98" t="s">
        <v>1</v>
      </c>
      <c r="F202" s="99" t="s">
        <v>174</v>
      </c>
      <c r="G202" s="100">
        <f>+G203</f>
        <v>4438.74</v>
      </c>
      <c r="H202" s="101">
        <v>0</v>
      </c>
      <c r="I202" s="102">
        <f t="shared" ref="I202:I247" si="16">+G202+H202</f>
        <v>4438.74</v>
      </c>
      <c r="J202" s="103">
        <v>0</v>
      </c>
      <c r="K202" s="103">
        <f t="shared" ref="K202:K247" si="17">+I202+J202</f>
        <v>4438.74</v>
      </c>
      <c r="L202" s="104">
        <v>0</v>
      </c>
      <c r="M202" s="29">
        <f t="shared" si="15"/>
        <v>4438.74</v>
      </c>
      <c r="N202" s="21">
        <v>0</v>
      </c>
      <c r="O202" s="22">
        <f t="shared" ref="O202:O247" si="18">+M202+N202</f>
        <v>4438.74</v>
      </c>
      <c r="P202" s="21">
        <f>P203</f>
        <v>17.959</v>
      </c>
      <c r="Q202" s="22">
        <f t="shared" ref="Q202:Q247" si="19">+O202+P202</f>
        <v>4456.6989999999996</v>
      </c>
      <c r="R202" s="57" t="s">
        <v>192</v>
      </c>
    </row>
    <row r="203" spans="1:18" ht="12.75" customHeight="1" x14ac:dyDescent="0.2">
      <c r="A203" s="141"/>
      <c r="B203" s="225"/>
      <c r="C203" s="226"/>
      <c r="D203" s="35">
        <v>3121</v>
      </c>
      <c r="E203" s="36">
        <v>5331</v>
      </c>
      <c r="F203" s="37" t="s">
        <v>157</v>
      </c>
      <c r="G203" s="38">
        <f>SUM(G204:G205)</f>
        <v>4438.74</v>
      </c>
      <c r="H203" s="38">
        <v>0</v>
      </c>
      <c r="I203" s="39">
        <f t="shared" si="16"/>
        <v>4438.74</v>
      </c>
      <c r="J203" s="39">
        <v>0</v>
      </c>
      <c r="K203" s="39">
        <f t="shared" si="17"/>
        <v>4438.74</v>
      </c>
      <c r="L203" s="40">
        <v>0</v>
      </c>
      <c r="M203" s="23">
        <f t="shared" si="15"/>
        <v>4438.74</v>
      </c>
      <c r="N203" s="23">
        <v>0</v>
      </c>
      <c r="O203" s="24">
        <f t="shared" si="18"/>
        <v>4438.74</v>
      </c>
      <c r="P203" s="23">
        <f>P204+P205</f>
        <v>17.959</v>
      </c>
      <c r="Q203" s="24">
        <f t="shared" si="19"/>
        <v>4456.6989999999996</v>
      </c>
      <c r="R203" s="57"/>
    </row>
    <row r="204" spans="1:18" ht="12.75" customHeight="1" x14ac:dyDescent="0.2">
      <c r="A204" s="110"/>
      <c r="B204" s="225"/>
      <c r="C204" s="226"/>
      <c r="D204" s="111"/>
      <c r="E204" s="112" t="s">
        <v>158</v>
      </c>
      <c r="F204" s="113" t="s">
        <v>162</v>
      </c>
      <c r="G204" s="114">
        <v>132.4</v>
      </c>
      <c r="H204" s="114">
        <v>0</v>
      </c>
      <c r="I204" s="115">
        <f t="shared" si="16"/>
        <v>132.4</v>
      </c>
      <c r="J204" s="115">
        <v>0</v>
      </c>
      <c r="K204" s="115">
        <f t="shared" si="17"/>
        <v>132.4</v>
      </c>
      <c r="L204" s="116">
        <v>0</v>
      </c>
      <c r="M204" s="25">
        <f t="shared" si="15"/>
        <v>132.4</v>
      </c>
      <c r="N204" s="25">
        <v>0</v>
      </c>
      <c r="O204" s="26">
        <f t="shared" si="18"/>
        <v>132.4</v>
      </c>
      <c r="P204" s="25">
        <v>17.959</v>
      </c>
      <c r="Q204" s="26">
        <f t="shared" si="19"/>
        <v>150.35900000000001</v>
      </c>
      <c r="R204" s="57"/>
    </row>
    <row r="205" spans="1:18" ht="12.75" customHeight="1" thickBot="1" x14ac:dyDescent="0.25">
      <c r="A205" s="117"/>
      <c r="B205" s="227"/>
      <c r="C205" s="228"/>
      <c r="D205" s="118"/>
      <c r="E205" s="119"/>
      <c r="F205" s="120" t="s">
        <v>160</v>
      </c>
      <c r="G205" s="121">
        <v>4306.34</v>
      </c>
      <c r="H205" s="121">
        <v>0</v>
      </c>
      <c r="I205" s="122">
        <f t="shared" si="16"/>
        <v>4306.34</v>
      </c>
      <c r="J205" s="123">
        <v>0</v>
      </c>
      <c r="K205" s="123">
        <f t="shared" si="17"/>
        <v>4306.34</v>
      </c>
      <c r="L205" s="124">
        <v>0</v>
      </c>
      <c r="M205" s="31">
        <f t="shared" si="15"/>
        <v>4306.34</v>
      </c>
      <c r="N205" s="31">
        <v>0</v>
      </c>
      <c r="O205" s="32">
        <f t="shared" si="18"/>
        <v>4306.34</v>
      </c>
      <c r="P205" s="31">
        <v>0</v>
      </c>
      <c r="Q205" s="32">
        <f t="shared" si="19"/>
        <v>4306.34</v>
      </c>
      <c r="R205" s="58"/>
    </row>
    <row r="206" spans="1:18" s="105" customFormat="1" ht="12.75" customHeight="1" x14ac:dyDescent="0.2">
      <c r="A206" s="96" t="s">
        <v>2</v>
      </c>
      <c r="B206" s="219" t="s">
        <v>83</v>
      </c>
      <c r="C206" s="220"/>
      <c r="D206" s="97" t="s">
        <v>1</v>
      </c>
      <c r="E206" s="98" t="s">
        <v>1</v>
      </c>
      <c r="F206" s="99" t="s">
        <v>84</v>
      </c>
      <c r="G206" s="125">
        <f>+G207</f>
        <v>2330.4699999999998</v>
      </c>
      <c r="H206" s="126">
        <v>0</v>
      </c>
      <c r="I206" s="103">
        <f t="shared" si="16"/>
        <v>2330.4699999999998</v>
      </c>
      <c r="J206" s="102">
        <f>+J207</f>
        <v>300</v>
      </c>
      <c r="K206" s="102">
        <f t="shared" si="17"/>
        <v>2630.47</v>
      </c>
      <c r="L206" s="127">
        <v>0</v>
      </c>
      <c r="M206" s="21">
        <f t="shared" si="15"/>
        <v>2630.47</v>
      </c>
      <c r="N206" s="21">
        <f>+N207</f>
        <v>210</v>
      </c>
      <c r="O206" s="22">
        <f t="shared" si="18"/>
        <v>2840.47</v>
      </c>
      <c r="P206" s="21">
        <f>P207</f>
        <v>-1.4330000000000001</v>
      </c>
      <c r="Q206" s="22">
        <f t="shared" si="19"/>
        <v>2839.0369999999998</v>
      </c>
      <c r="R206" s="57" t="s">
        <v>192</v>
      </c>
    </row>
    <row r="207" spans="1:18" ht="12.75" customHeight="1" x14ac:dyDescent="0.2">
      <c r="A207" s="141"/>
      <c r="B207" s="225"/>
      <c r="C207" s="226"/>
      <c r="D207" s="35">
        <v>3122</v>
      </c>
      <c r="E207" s="36">
        <v>5331</v>
      </c>
      <c r="F207" s="37" t="s">
        <v>157</v>
      </c>
      <c r="G207" s="38">
        <f>SUM(G208:G209)</f>
        <v>2330.4699999999998</v>
      </c>
      <c r="H207" s="38">
        <v>0</v>
      </c>
      <c r="I207" s="39">
        <f t="shared" si="16"/>
        <v>2330.4699999999998</v>
      </c>
      <c r="J207" s="39">
        <f>SUM(J208:J209)</f>
        <v>300</v>
      </c>
      <c r="K207" s="39">
        <f t="shared" si="17"/>
        <v>2630.47</v>
      </c>
      <c r="L207" s="40">
        <v>0</v>
      </c>
      <c r="M207" s="23">
        <f t="shared" si="15"/>
        <v>2630.47</v>
      </c>
      <c r="N207" s="23">
        <f>SUM(N208:N209)</f>
        <v>210</v>
      </c>
      <c r="O207" s="24">
        <f t="shared" si="18"/>
        <v>2840.47</v>
      </c>
      <c r="P207" s="23">
        <f>P208+P209</f>
        <v>-1.4330000000000001</v>
      </c>
      <c r="Q207" s="24">
        <f t="shared" si="19"/>
        <v>2839.0369999999998</v>
      </c>
      <c r="R207" s="57"/>
    </row>
    <row r="208" spans="1:18" ht="12.75" customHeight="1" x14ac:dyDescent="0.2">
      <c r="A208" s="110"/>
      <c r="B208" s="225"/>
      <c r="C208" s="226"/>
      <c r="D208" s="111"/>
      <c r="E208" s="112" t="s">
        <v>158</v>
      </c>
      <c r="F208" s="113" t="s">
        <v>162</v>
      </c>
      <c r="G208" s="114">
        <v>189.1</v>
      </c>
      <c r="H208" s="114">
        <v>0</v>
      </c>
      <c r="I208" s="115">
        <f t="shared" si="16"/>
        <v>189.1</v>
      </c>
      <c r="J208" s="115">
        <v>0</v>
      </c>
      <c r="K208" s="115">
        <f t="shared" si="17"/>
        <v>189.1</v>
      </c>
      <c r="L208" s="116">
        <v>0</v>
      </c>
      <c r="M208" s="25">
        <f t="shared" si="15"/>
        <v>189.1</v>
      </c>
      <c r="N208" s="25">
        <v>0</v>
      </c>
      <c r="O208" s="26">
        <f t="shared" si="18"/>
        <v>189.1</v>
      </c>
      <c r="P208" s="25">
        <v>-1.4330000000000001</v>
      </c>
      <c r="Q208" s="26">
        <f t="shared" si="19"/>
        <v>187.667</v>
      </c>
      <c r="R208" s="57"/>
    </row>
    <row r="209" spans="1:18" ht="12.75" customHeight="1" thickBot="1" x14ac:dyDescent="0.25">
      <c r="A209" s="117"/>
      <c r="B209" s="227"/>
      <c r="C209" s="228"/>
      <c r="D209" s="118"/>
      <c r="E209" s="119"/>
      <c r="F209" s="120" t="s">
        <v>160</v>
      </c>
      <c r="G209" s="132">
        <v>2141.37</v>
      </c>
      <c r="H209" s="132">
        <v>0</v>
      </c>
      <c r="I209" s="123">
        <f t="shared" si="16"/>
        <v>2141.37</v>
      </c>
      <c r="J209" s="122">
        <v>300</v>
      </c>
      <c r="K209" s="122">
        <f t="shared" si="17"/>
        <v>2441.37</v>
      </c>
      <c r="L209" s="133">
        <v>0</v>
      </c>
      <c r="M209" s="27">
        <f t="shared" si="15"/>
        <v>2441.37</v>
      </c>
      <c r="N209" s="31">
        <v>210</v>
      </c>
      <c r="O209" s="32">
        <f t="shared" si="18"/>
        <v>2651.37</v>
      </c>
      <c r="P209" s="31">
        <v>0</v>
      </c>
      <c r="Q209" s="32">
        <f t="shared" si="19"/>
        <v>2651.37</v>
      </c>
      <c r="R209" s="58"/>
    </row>
    <row r="210" spans="1:18" s="105" customFormat="1" ht="12.75" customHeight="1" x14ac:dyDescent="0.2">
      <c r="A210" s="96" t="s">
        <v>2</v>
      </c>
      <c r="B210" s="219" t="s">
        <v>85</v>
      </c>
      <c r="C210" s="220"/>
      <c r="D210" s="97" t="s">
        <v>1</v>
      </c>
      <c r="E210" s="98" t="s">
        <v>1</v>
      </c>
      <c r="F210" s="99" t="s">
        <v>86</v>
      </c>
      <c r="G210" s="100">
        <f>+G211</f>
        <v>4264.5300000000007</v>
      </c>
      <c r="H210" s="101">
        <v>0</v>
      </c>
      <c r="I210" s="102">
        <f t="shared" si="16"/>
        <v>4264.5300000000007</v>
      </c>
      <c r="J210" s="103">
        <v>0</v>
      </c>
      <c r="K210" s="103">
        <f t="shared" si="17"/>
        <v>4264.5300000000007</v>
      </c>
      <c r="L210" s="104">
        <v>0</v>
      </c>
      <c r="M210" s="29">
        <f t="shared" si="15"/>
        <v>4264.5300000000007</v>
      </c>
      <c r="N210" s="21">
        <v>0</v>
      </c>
      <c r="O210" s="22">
        <f t="shared" si="18"/>
        <v>4264.5300000000007</v>
      </c>
      <c r="P210" s="21">
        <f>P211</f>
        <v>3.0489999999999999</v>
      </c>
      <c r="Q210" s="22">
        <f t="shared" si="19"/>
        <v>4267.5790000000006</v>
      </c>
      <c r="R210" s="57" t="s">
        <v>192</v>
      </c>
    </row>
    <row r="211" spans="1:18" ht="12.75" customHeight="1" x14ac:dyDescent="0.2">
      <c r="A211" s="141"/>
      <c r="B211" s="225"/>
      <c r="C211" s="226"/>
      <c r="D211" s="35">
        <v>3123</v>
      </c>
      <c r="E211" s="36">
        <v>5331</v>
      </c>
      <c r="F211" s="37" t="s">
        <v>157</v>
      </c>
      <c r="G211" s="38">
        <f>SUM(G212:G213)</f>
        <v>4264.5300000000007</v>
      </c>
      <c r="H211" s="38">
        <v>0</v>
      </c>
      <c r="I211" s="39">
        <f t="shared" si="16"/>
        <v>4264.5300000000007</v>
      </c>
      <c r="J211" s="39">
        <v>0</v>
      </c>
      <c r="K211" s="39">
        <f t="shared" si="17"/>
        <v>4264.5300000000007</v>
      </c>
      <c r="L211" s="40">
        <v>0</v>
      </c>
      <c r="M211" s="23">
        <f t="shared" si="15"/>
        <v>4264.5300000000007</v>
      </c>
      <c r="N211" s="23">
        <v>0</v>
      </c>
      <c r="O211" s="24">
        <f t="shared" si="18"/>
        <v>4264.5300000000007</v>
      </c>
      <c r="P211" s="23">
        <f>P212+P213</f>
        <v>3.0489999999999999</v>
      </c>
      <c r="Q211" s="24">
        <f t="shared" si="19"/>
        <v>4267.5790000000006</v>
      </c>
      <c r="R211" s="57"/>
    </row>
    <row r="212" spans="1:18" ht="12.75" customHeight="1" x14ac:dyDescent="0.2">
      <c r="A212" s="110"/>
      <c r="B212" s="225"/>
      <c r="C212" s="226"/>
      <c r="D212" s="111"/>
      <c r="E212" s="112" t="s">
        <v>158</v>
      </c>
      <c r="F212" s="113" t="s">
        <v>162</v>
      </c>
      <c r="G212" s="114">
        <v>766.5</v>
      </c>
      <c r="H212" s="114">
        <v>0</v>
      </c>
      <c r="I212" s="115">
        <f t="shared" si="16"/>
        <v>766.5</v>
      </c>
      <c r="J212" s="115">
        <v>0</v>
      </c>
      <c r="K212" s="115">
        <f t="shared" si="17"/>
        <v>766.5</v>
      </c>
      <c r="L212" s="116">
        <v>0</v>
      </c>
      <c r="M212" s="25">
        <f t="shared" si="15"/>
        <v>766.5</v>
      </c>
      <c r="N212" s="25">
        <v>0</v>
      </c>
      <c r="O212" s="26">
        <f t="shared" si="18"/>
        <v>766.5</v>
      </c>
      <c r="P212" s="25">
        <v>3.0489999999999999</v>
      </c>
      <c r="Q212" s="26">
        <f t="shared" si="19"/>
        <v>769.54899999999998</v>
      </c>
      <c r="R212" s="57"/>
    </row>
    <row r="213" spans="1:18" ht="12.75" customHeight="1" thickBot="1" x14ac:dyDescent="0.25">
      <c r="A213" s="117"/>
      <c r="B213" s="227"/>
      <c r="C213" s="228"/>
      <c r="D213" s="118"/>
      <c r="E213" s="119"/>
      <c r="F213" s="120" t="s">
        <v>160</v>
      </c>
      <c r="G213" s="121">
        <v>3498.03</v>
      </c>
      <c r="H213" s="121">
        <v>0</v>
      </c>
      <c r="I213" s="122">
        <f t="shared" si="16"/>
        <v>3498.03</v>
      </c>
      <c r="J213" s="123">
        <v>0</v>
      </c>
      <c r="K213" s="123">
        <f t="shared" si="17"/>
        <v>3498.03</v>
      </c>
      <c r="L213" s="124">
        <v>0</v>
      </c>
      <c r="M213" s="31">
        <f t="shared" si="15"/>
        <v>3498.03</v>
      </c>
      <c r="N213" s="31">
        <v>0</v>
      </c>
      <c r="O213" s="32">
        <f t="shared" si="18"/>
        <v>3498.03</v>
      </c>
      <c r="P213" s="31">
        <v>0</v>
      </c>
      <c r="Q213" s="32">
        <f t="shared" si="19"/>
        <v>3498.03</v>
      </c>
      <c r="R213" s="58"/>
    </row>
    <row r="214" spans="1:18" s="105" customFormat="1" ht="12.75" customHeight="1" x14ac:dyDescent="0.2">
      <c r="A214" s="96" t="s">
        <v>2</v>
      </c>
      <c r="B214" s="219" t="s">
        <v>87</v>
      </c>
      <c r="C214" s="220"/>
      <c r="D214" s="97" t="s">
        <v>1</v>
      </c>
      <c r="E214" s="98" t="s">
        <v>1</v>
      </c>
      <c r="F214" s="99" t="s">
        <v>175</v>
      </c>
      <c r="G214" s="125">
        <f>+G215</f>
        <v>4588.1400000000003</v>
      </c>
      <c r="H214" s="126">
        <v>0</v>
      </c>
      <c r="I214" s="103">
        <f t="shared" si="16"/>
        <v>4588.1400000000003</v>
      </c>
      <c r="J214" s="102">
        <v>0</v>
      </c>
      <c r="K214" s="102">
        <f t="shared" si="17"/>
        <v>4588.1400000000003</v>
      </c>
      <c r="L214" s="127">
        <v>0</v>
      </c>
      <c r="M214" s="21">
        <f t="shared" si="15"/>
        <v>4588.1400000000003</v>
      </c>
      <c r="N214" s="21">
        <v>0</v>
      </c>
      <c r="O214" s="22">
        <f t="shared" si="18"/>
        <v>4588.1400000000003</v>
      </c>
      <c r="P214" s="21">
        <f>P215</f>
        <v>-3.7280000000000002</v>
      </c>
      <c r="Q214" s="22">
        <f t="shared" si="19"/>
        <v>4584.4120000000003</v>
      </c>
      <c r="R214" s="57" t="s">
        <v>192</v>
      </c>
    </row>
    <row r="215" spans="1:18" ht="12.75" customHeight="1" x14ac:dyDescent="0.2">
      <c r="A215" s="141"/>
      <c r="B215" s="225"/>
      <c r="C215" s="226"/>
      <c r="D215" s="35">
        <v>3123</v>
      </c>
      <c r="E215" s="36">
        <v>5331</v>
      </c>
      <c r="F215" s="37" t="s">
        <v>157</v>
      </c>
      <c r="G215" s="38">
        <f>SUM(G216:G217)</f>
        <v>4588.1400000000003</v>
      </c>
      <c r="H215" s="38">
        <v>0</v>
      </c>
      <c r="I215" s="39">
        <f t="shared" si="16"/>
        <v>4588.1400000000003</v>
      </c>
      <c r="J215" s="39">
        <v>0</v>
      </c>
      <c r="K215" s="39">
        <f t="shared" si="17"/>
        <v>4588.1400000000003</v>
      </c>
      <c r="L215" s="40">
        <v>0</v>
      </c>
      <c r="M215" s="23">
        <f t="shared" si="15"/>
        <v>4588.1400000000003</v>
      </c>
      <c r="N215" s="23">
        <v>0</v>
      </c>
      <c r="O215" s="24">
        <f t="shared" si="18"/>
        <v>4588.1400000000003</v>
      </c>
      <c r="P215" s="23">
        <f>P216+P217</f>
        <v>-3.7280000000000002</v>
      </c>
      <c r="Q215" s="24">
        <f t="shared" si="19"/>
        <v>4584.4120000000003</v>
      </c>
      <c r="R215" s="57"/>
    </row>
    <row r="216" spans="1:18" ht="12.75" customHeight="1" x14ac:dyDescent="0.2">
      <c r="A216" s="110"/>
      <c r="B216" s="225"/>
      <c r="C216" s="226"/>
      <c r="D216" s="111"/>
      <c r="E216" s="112" t="s">
        <v>158</v>
      </c>
      <c r="F216" s="113" t="s">
        <v>162</v>
      </c>
      <c r="G216" s="114">
        <v>796.2</v>
      </c>
      <c r="H216" s="114">
        <v>0</v>
      </c>
      <c r="I216" s="115">
        <f t="shared" si="16"/>
        <v>796.2</v>
      </c>
      <c r="J216" s="115">
        <v>0</v>
      </c>
      <c r="K216" s="115">
        <f t="shared" si="17"/>
        <v>796.2</v>
      </c>
      <c r="L216" s="116">
        <v>0</v>
      </c>
      <c r="M216" s="25">
        <f t="shared" si="15"/>
        <v>796.2</v>
      </c>
      <c r="N216" s="25">
        <v>0</v>
      </c>
      <c r="O216" s="26">
        <f t="shared" si="18"/>
        <v>796.2</v>
      </c>
      <c r="P216" s="25">
        <v>-3.7280000000000002</v>
      </c>
      <c r="Q216" s="26">
        <f t="shared" si="19"/>
        <v>792.47200000000009</v>
      </c>
      <c r="R216" s="57"/>
    </row>
    <row r="217" spans="1:18" ht="12.75" customHeight="1" thickBot="1" x14ac:dyDescent="0.25">
      <c r="A217" s="117"/>
      <c r="B217" s="227"/>
      <c r="C217" s="228"/>
      <c r="D217" s="118"/>
      <c r="E217" s="119"/>
      <c r="F217" s="120" t="s">
        <v>160</v>
      </c>
      <c r="G217" s="132">
        <v>3791.94</v>
      </c>
      <c r="H217" s="132">
        <v>0</v>
      </c>
      <c r="I217" s="123">
        <f t="shared" si="16"/>
        <v>3791.94</v>
      </c>
      <c r="J217" s="122">
        <v>0</v>
      </c>
      <c r="K217" s="122">
        <f t="shared" si="17"/>
        <v>3791.94</v>
      </c>
      <c r="L217" s="133">
        <v>0</v>
      </c>
      <c r="M217" s="27">
        <f t="shared" si="15"/>
        <v>3791.94</v>
      </c>
      <c r="N217" s="31">
        <v>0</v>
      </c>
      <c r="O217" s="32">
        <f t="shared" si="18"/>
        <v>3791.94</v>
      </c>
      <c r="P217" s="31">
        <v>0</v>
      </c>
      <c r="Q217" s="32">
        <f t="shared" si="19"/>
        <v>3791.94</v>
      </c>
      <c r="R217" s="58"/>
    </row>
    <row r="218" spans="1:18" s="105" customFormat="1" ht="20.100000000000001" customHeight="1" x14ac:dyDescent="0.2">
      <c r="A218" s="136" t="s">
        <v>2</v>
      </c>
      <c r="B218" s="219" t="s">
        <v>88</v>
      </c>
      <c r="C218" s="220"/>
      <c r="D218" s="137" t="s">
        <v>1</v>
      </c>
      <c r="E218" s="138" t="s">
        <v>1</v>
      </c>
      <c r="F218" s="142" t="s">
        <v>89</v>
      </c>
      <c r="G218" s="100">
        <f>+G219</f>
        <v>9366.35</v>
      </c>
      <c r="H218" s="101">
        <v>0</v>
      </c>
      <c r="I218" s="102">
        <f t="shared" si="16"/>
        <v>9366.35</v>
      </c>
      <c r="J218" s="103">
        <v>0</v>
      </c>
      <c r="K218" s="103">
        <f t="shared" si="17"/>
        <v>9366.35</v>
      </c>
      <c r="L218" s="104">
        <v>0</v>
      </c>
      <c r="M218" s="29">
        <f t="shared" si="15"/>
        <v>9366.35</v>
      </c>
      <c r="N218" s="21">
        <v>0</v>
      </c>
      <c r="O218" s="22">
        <f t="shared" si="18"/>
        <v>9366.35</v>
      </c>
      <c r="P218" s="21">
        <f>P219</f>
        <v>16.324000000000002</v>
      </c>
      <c r="Q218" s="22">
        <f t="shared" si="19"/>
        <v>9382.6740000000009</v>
      </c>
      <c r="R218" s="57" t="s">
        <v>192</v>
      </c>
    </row>
    <row r="219" spans="1:18" ht="12.75" customHeight="1" x14ac:dyDescent="0.2">
      <c r="A219" s="141"/>
      <c r="B219" s="225"/>
      <c r="C219" s="226"/>
      <c r="D219" s="35">
        <v>3123</v>
      </c>
      <c r="E219" s="36">
        <v>5331</v>
      </c>
      <c r="F219" s="37" t="s">
        <v>157</v>
      </c>
      <c r="G219" s="38">
        <f>SUM(G220:G221)</f>
        <v>9366.35</v>
      </c>
      <c r="H219" s="38">
        <v>0</v>
      </c>
      <c r="I219" s="39">
        <f t="shared" si="16"/>
        <v>9366.35</v>
      </c>
      <c r="J219" s="39">
        <v>0</v>
      </c>
      <c r="K219" s="39">
        <f t="shared" si="17"/>
        <v>9366.35</v>
      </c>
      <c r="L219" s="40">
        <v>0</v>
      </c>
      <c r="M219" s="23">
        <f t="shared" si="15"/>
        <v>9366.35</v>
      </c>
      <c r="N219" s="23">
        <v>0</v>
      </c>
      <c r="O219" s="24">
        <f t="shared" si="18"/>
        <v>9366.35</v>
      </c>
      <c r="P219" s="23">
        <f>P220+P221</f>
        <v>16.324000000000002</v>
      </c>
      <c r="Q219" s="24">
        <f t="shared" si="19"/>
        <v>9382.6740000000009</v>
      </c>
      <c r="R219" s="57"/>
    </row>
    <row r="220" spans="1:18" ht="12.75" customHeight="1" x14ac:dyDescent="0.2">
      <c r="A220" s="110"/>
      <c r="B220" s="225"/>
      <c r="C220" s="226"/>
      <c r="D220" s="111"/>
      <c r="E220" s="112" t="s">
        <v>158</v>
      </c>
      <c r="F220" s="113" t="s">
        <v>162</v>
      </c>
      <c r="G220" s="114">
        <v>1725.02</v>
      </c>
      <c r="H220" s="114">
        <v>0</v>
      </c>
      <c r="I220" s="115">
        <f t="shared" si="16"/>
        <v>1725.02</v>
      </c>
      <c r="J220" s="115">
        <v>0</v>
      </c>
      <c r="K220" s="115">
        <f t="shared" si="17"/>
        <v>1725.02</v>
      </c>
      <c r="L220" s="116">
        <v>0</v>
      </c>
      <c r="M220" s="25">
        <f t="shared" si="15"/>
        <v>1725.02</v>
      </c>
      <c r="N220" s="25">
        <v>0</v>
      </c>
      <c r="O220" s="26">
        <f t="shared" si="18"/>
        <v>1725.02</v>
      </c>
      <c r="P220" s="25">
        <v>16.324000000000002</v>
      </c>
      <c r="Q220" s="26">
        <f t="shared" si="19"/>
        <v>1741.3440000000001</v>
      </c>
      <c r="R220" s="57"/>
    </row>
    <row r="221" spans="1:18" ht="12.75" customHeight="1" thickBot="1" x14ac:dyDescent="0.25">
      <c r="A221" s="117"/>
      <c r="B221" s="227"/>
      <c r="C221" s="228"/>
      <c r="D221" s="118"/>
      <c r="E221" s="119"/>
      <c r="F221" s="120" t="s">
        <v>160</v>
      </c>
      <c r="G221" s="121">
        <v>7641.33</v>
      </c>
      <c r="H221" s="121">
        <v>0</v>
      </c>
      <c r="I221" s="122">
        <f t="shared" si="16"/>
        <v>7641.33</v>
      </c>
      <c r="J221" s="123">
        <v>0</v>
      </c>
      <c r="K221" s="123">
        <f t="shared" si="17"/>
        <v>7641.33</v>
      </c>
      <c r="L221" s="124">
        <v>0</v>
      </c>
      <c r="M221" s="31">
        <f t="shared" si="15"/>
        <v>7641.33</v>
      </c>
      <c r="N221" s="31">
        <v>0</v>
      </c>
      <c r="O221" s="32">
        <f t="shared" si="18"/>
        <v>7641.33</v>
      </c>
      <c r="P221" s="31">
        <v>0</v>
      </c>
      <c r="Q221" s="32">
        <f t="shared" si="19"/>
        <v>7641.33</v>
      </c>
      <c r="R221" s="58"/>
    </row>
    <row r="222" spans="1:18" s="105" customFormat="1" ht="12.75" customHeight="1" x14ac:dyDescent="0.2">
      <c r="A222" s="96" t="s">
        <v>2</v>
      </c>
      <c r="B222" s="219" t="s">
        <v>90</v>
      </c>
      <c r="C222" s="220"/>
      <c r="D222" s="97" t="s">
        <v>1</v>
      </c>
      <c r="E222" s="98" t="s">
        <v>1</v>
      </c>
      <c r="F222" s="99" t="s">
        <v>91</v>
      </c>
      <c r="G222" s="125">
        <f>+G223</f>
        <v>3344.21</v>
      </c>
      <c r="H222" s="126">
        <v>0</v>
      </c>
      <c r="I222" s="103">
        <f t="shared" si="16"/>
        <v>3344.21</v>
      </c>
      <c r="J222" s="102">
        <v>0</v>
      </c>
      <c r="K222" s="102">
        <f t="shared" si="17"/>
        <v>3344.21</v>
      </c>
      <c r="L222" s="127">
        <v>0</v>
      </c>
      <c r="M222" s="21">
        <f t="shared" si="15"/>
        <v>3344.21</v>
      </c>
      <c r="N222" s="21">
        <v>0</v>
      </c>
      <c r="O222" s="22">
        <f t="shared" si="18"/>
        <v>3344.21</v>
      </c>
      <c r="P222" s="21">
        <f>P223</f>
        <v>3.883</v>
      </c>
      <c r="Q222" s="22">
        <f t="shared" si="19"/>
        <v>3348.0929999999998</v>
      </c>
      <c r="R222" s="57" t="s">
        <v>192</v>
      </c>
    </row>
    <row r="223" spans="1:18" ht="12.75" customHeight="1" x14ac:dyDescent="0.2">
      <c r="A223" s="141"/>
      <c r="B223" s="225"/>
      <c r="C223" s="226"/>
      <c r="D223" s="35">
        <v>3122</v>
      </c>
      <c r="E223" s="36">
        <v>5331</v>
      </c>
      <c r="F223" s="37" t="s">
        <v>157</v>
      </c>
      <c r="G223" s="38">
        <f>SUM(G224:G225)</f>
        <v>3344.21</v>
      </c>
      <c r="H223" s="38">
        <v>0</v>
      </c>
      <c r="I223" s="39">
        <f t="shared" si="16"/>
        <v>3344.21</v>
      </c>
      <c r="J223" s="39">
        <v>0</v>
      </c>
      <c r="K223" s="39">
        <f t="shared" si="17"/>
        <v>3344.21</v>
      </c>
      <c r="L223" s="40">
        <v>0</v>
      </c>
      <c r="M223" s="23">
        <f t="shared" si="15"/>
        <v>3344.21</v>
      </c>
      <c r="N223" s="23">
        <v>0</v>
      </c>
      <c r="O223" s="24">
        <f t="shared" si="18"/>
        <v>3344.21</v>
      </c>
      <c r="P223" s="23">
        <f>P224+P225</f>
        <v>3.883</v>
      </c>
      <c r="Q223" s="24">
        <f t="shared" si="19"/>
        <v>3348.0929999999998</v>
      </c>
      <c r="R223" s="57"/>
    </row>
    <row r="224" spans="1:18" ht="12.75" customHeight="1" x14ac:dyDescent="0.2">
      <c r="A224" s="110"/>
      <c r="B224" s="225"/>
      <c r="C224" s="226"/>
      <c r="D224" s="111"/>
      <c r="E224" s="112" t="s">
        <v>158</v>
      </c>
      <c r="F224" s="113" t="s">
        <v>162</v>
      </c>
      <c r="G224" s="114">
        <v>307.64999999999998</v>
      </c>
      <c r="H224" s="114">
        <v>0</v>
      </c>
      <c r="I224" s="115">
        <f t="shared" si="16"/>
        <v>307.64999999999998</v>
      </c>
      <c r="J224" s="115">
        <v>0</v>
      </c>
      <c r="K224" s="115">
        <f t="shared" si="17"/>
        <v>307.64999999999998</v>
      </c>
      <c r="L224" s="116">
        <v>0</v>
      </c>
      <c r="M224" s="25">
        <f t="shared" si="15"/>
        <v>307.64999999999998</v>
      </c>
      <c r="N224" s="25">
        <v>0</v>
      </c>
      <c r="O224" s="26">
        <f t="shared" si="18"/>
        <v>307.64999999999998</v>
      </c>
      <c r="P224" s="25">
        <v>3.883</v>
      </c>
      <c r="Q224" s="26">
        <f t="shared" si="19"/>
        <v>311.53299999999996</v>
      </c>
      <c r="R224" s="57"/>
    </row>
    <row r="225" spans="1:18" ht="12.75" customHeight="1" thickBot="1" x14ac:dyDescent="0.25">
      <c r="A225" s="117"/>
      <c r="B225" s="227"/>
      <c r="C225" s="228"/>
      <c r="D225" s="118"/>
      <c r="E225" s="119"/>
      <c r="F225" s="120" t="s">
        <v>160</v>
      </c>
      <c r="G225" s="132">
        <v>3036.56</v>
      </c>
      <c r="H225" s="132">
        <v>0</v>
      </c>
      <c r="I225" s="123">
        <f t="shared" si="16"/>
        <v>3036.56</v>
      </c>
      <c r="J225" s="122">
        <v>0</v>
      </c>
      <c r="K225" s="122">
        <f t="shared" si="17"/>
        <v>3036.56</v>
      </c>
      <c r="L225" s="133">
        <v>0</v>
      </c>
      <c r="M225" s="27">
        <f t="shared" si="15"/>
        <v>3036.56</v>
      </c>
      <c r="N225" s="31">
        <v>0</v>
      </c>
      <c r="O225" s="32">
        <f t="shared" si="18"/>
        <v>3036.56</v>
      </c>
      <c r="P225" s="31">
        <v>0</v>
      </c>
      <c r="Q225" s="32">
        <f t="shared" si="19"/>
        <v>3036.56</v>
      </c>
      <c r="R225" s="58"/>
    </row>
    <row r="226" spans="1:18" s="105" customFormat="1" ht="12.75" customHeight="1" x14ac:dyDescent="0.2">
      <c r="A226" s="136" t="s">
        <v>2</v>
      </c>
      <c r="B226" s="229" t="s">
        <v>92</v>
      </c>
      <c r="C226" s="230"/>
      <c r="D226" s="137" t="s">
        <v>1</v>
      </c>
      <c r="E226" s="138" t="s">
        <v>1</v>
      </c>
      <c r="F226" s="139" t="s">
        <v>93</v>
      </c>
      <c r="G226" s="100">
        <f>+G227</f>
        <v>486.63</v>
      </c>
      <c r="H226" s="101">
        <v>0</v>
      </c>
      <c r="I226" s="102">
        <f t="shared" si="16"/>
        <v>486.63</v>
      </c>
      <c r="J226" s="103">
        <v>0</v>
      </c>
      <c r="K226" s="103">
        <f t="shared" si="17"/>
        <v>486.63</v>
      </c>
      <c r="L226" s="104">
        <v>0</v>
      </c>
      <c r="M226" s="29">
        <f t="shared" si="15"/>
        <v>486.63</v>
      </c>
      <c r="N226" s="21">
        <v>0</v>
      </c>
      <c r="O226" s="22">
        <f t="shared" si="18"/>
        <v>486.63</v>
      </c>
      <c r="P226" s="21">
        <f>P227</f>
        <v>0</v>
      </c>
      <c r="Q226" s="22">
        <f t="shared" si="19"/>
        <v>486.63</v>
      </c>
      <c r="R226" s="63"/>
    </row>
    <row r="227" spans="1:18" ht="12.75" customHeight="1" x14ac:dyDescent="0.2">
      <c r="A227" s="141"/>
      <c r="B227" s="225"/>
      <c r="C227" s="226"/>
      <c r="D227" s="35">
        <v>3114</v>
      </c>
      <c r="E227" s="36">
        <v>5331</v>
      </c>
      <c r="F227" s="37" t="s">
        <v>157</v>
      </c>
      <c r="G227" s="38">
        <f>SUM(G228:G229)</f>
        <v>486.63</v>
      </c>
      <c r="H227" s="38">
        <v>0</v>
      </c>
      <c r="I227" s="39">
        <f t="shared" si="16"/>
        <v>486.63</v>
      </c>
      <c r="J227" s="39">
        <v>0</v>
      </c>
      <c r="K227" s="39">
        <f t="shared" si="17"/>
        <v>486.63</v>
      </c>
      <c r="L227" s="40">
        <v>0</v>
      </c>
      <c r="M227" s="23">
        <f t="shared" si="15"/>
        <v>486.63</v>
      </c>
      <c r="N227" s="23">
        <v>0</v>
      </c>
      <c r="O227" s="24">
        <f t="shared" si="18"/>
        <v>486.63</v>
      </c>
      <c r="P227" s="23">
        <f>P228+P229</f>
        <v>0</v>
      </c>
      <c r="Q227" s="24">
        <f t="shared" si="19"/>
        <v>486.63</v>
      </c>
      <c r="R227" s="57"/>
    </row>
    <row r="228" spans="1:18" ht="12.75" customHeight="1" x14ac:dyDescent="0.2">
      <c r="A228" s="110"/>
      <c r="B228" s="225"/>
      <c r="C228" s="226"/>
      <c r="D228" s="111"/>
      <c r="E228" s="112" t="s">
        <v>158</v>
      </c>
      <c r="F228" s="113" t="s">
        <v>162</v>
      </c>
      <c r="G228" s="114">
        <v>30</v>
      </c>
      <c r="H228" s="114">
        <v>0</v>
      </c>
      <c r="I228" s="115">
        <f t="shared" si="16"/>
        <v>30</v>
      </c>
      <c r="J228" s="115">
        <v>0</v>
      </c>
      <c r="K228" s="115">
        <f t="shared" si="17"/>
        <v>30</v>
      </c>
      <c r="L228" s="116">
        <v>0</v>
      </c>
      <c r="M228" s="25">
        <f t="shared" si="15"/>
        <v>30</v>
      </c>
      <c r="N228" s="25">
        <v>0</v>
      </c>
      <c r="O228" s="26">
        <f t="shared" si="18"/>
        <v>30</v>
      </c>
      <c r="P228" s="25">
        <v>0</v>
      </c>
      <c r="Q228" s="26">
        <f t="shared" si="19"/>
        <v>30</v>
      </c>
      <c r="R228" s="58"/>
    </row>
    <row r="229" spans="1:18" ht="12.75" customHeight="1" thickBot="1" x14ac:dyDescent="0.25">
      <c r="A229" s="128"/>
      <c r="B229" s="231"/>
      <c r="C229" s="232"/>
      <c r="D229" s="129"/>
      <c r="E229" s="130"/>
      <c r="F229" s="131" t="s">
        <v>160</v>
      </c>
      <c r="G229" s="121">
        <v>456.63</v>
      </c>
      <c r="H229" s="121">
        <v>0</v>
      </c>
      <c r="I229" s="122">
        <f t="shared" si="16"/>
        <v>456.63</v>
      </c>
      <c r="J229" s="123">
        <v>0</v>
      </c>
      <c r="K229" s="123">
        <f t="shared" si="17"/>
        <v>456.63</v>
      </c>
      <c r="L229" s="124">
        <v>0</v>
      </c>
      <c r="M229" s="31">
        <f t="shared" si="15"/>
        <v>456.63</v>
      </c>
      <c r="N229" s="31">
        <v>0</v>
      </c>
      <c r="O229" s="32">
        <f t="shared" si="18"/>
        <v>456.63</v>
      </c>
      <c r="P229" s="31">
        <v>0</v>
      </c>
      <c r="Q229" s="32">
        <f t="shared" si="19"/>
        <v>456.63</v>
      </c>
      <c r="R229" s="58"/>
    </row>
    <row r="230" spans="1:18" s="105" customFormat="1" ht="21" customHeight="1" x14ac:dyDescent="0.2">
      <c r="A230" s="96" t="s">
        <v>2</v>
      </c>
      <c r="B230" s="219" t="s">
        <v>94</v>
      </c>
      <c r="C230" s="220"/>
      <c r="D230" s="97" t="s">
        <v>1</v>
      </c>
      <c r="E230" s="98" t="s">
        <v>1</v>
      </c>
      <c r="F230" s="140" t="s">
        <v>95</v>
      </c>
      <c r="G230" s="125">
        <f>+G231</f>
        <v>631.57000000000005</v>
      </c>
      <c r="H230" s="126">
        <v>0</v>
      </c>
      <c r="I230" s="103">
        <f t="shared" si="16"/>
        <v>631.57000000000005</v>
      </c>
      <c r="J230" s="102">
        <v>0</v>
      </c>
      <c r="K230" s="102">
        <f t="shared" si="17"/>
        <v>631.57000000000005</v>
      </c>
      <c r="L230" s="127">
        <f>L231</f>
        <v>200</v>
      </c>
      <c r="M230" s="21">
        <f t="shared" si="15"/>
        <v>831.57</v>
      </c>
      <c r="N230" s="21">
        <v>0</v>
      </c>
      <c r="O230" s="22">
        <f t="shared" si="18"/>
        <v>831.57</v>
      </c>
      <c r="P230" s="21">
        <f>P231</f>
        <v>0</v>
      </c>
      <c r="Q230" s="22">
        <f t="shared" si="19"/>
        <v>831.57</v>
      </c>
      <c r="R230" s="63"/>
    </row>
    <row r="231" spans="1:18" ht="12.75" customHeight="1" x14ac:dyDescent="0.2">
      <c r="A231" s="141"/>
      <c r="B231" s="225"/>
      <c r="C231" s="226"/>
      <c r="D231" s="35">
        <v>3113</v>
      </c>
      <c r="E231" s="36">
        <v>5331</v>
      </c>
      <c r="F231" s="37" t="s">
        <v>157</v>
      </c>
      <c r="G231" s="38">
        <f>SUM(G232:G233)</f>
        <v>631.57000000000005</v>
      </c>
      <c r="H231" s="38">
        <v>0</v>
      </c>
      <c r="I231" s="39">
        <f t="shared" si="16"/>
        <v>631.57000000000005</v>
      </c>
      <c r="J231" s="39">
        <v>0</v>
      </c>
      <c r="K231" s="39">
        <f t="shared" si="17"/>
        <v>631.57000000000005</v>
      </c>
      <c r="L231" s="40">
        <f>L232+L233</f>
        <v>200</v>
      </c>
      <c r="M231" s="23">
        <f t="shared" si="15"/>
        <v>831.57</v>
      </c>
      <c r="N231" s="23">
        <v>0</v>
      </c>
      <c r="O231" s="24">
        <f t="shared" si="18"/>
        <v>831.57</v>
      </c>
      <c r="P231" s="23">
        <f>P232+P233</f>
        <v>0</v>
      </c>
      <c r="Q231" s="24">
        <f t="shared" si="19"/>
        <v>831.57</v>
      </c>
      <c r="R231" s="57"/>
    </row>
    <row r="232" spans="1:18" ht="12.75" customHeight="1" x14ac:dyDescent="0.2">
      <c r="A232" s="110"/>
      <c r="B232" s="225"/>
      <c r="C232" s="226"/>
      <c r="D232" s="111"/>
      <c r="E232" s="112" t="s">
        <v>158</v>
      </c>
      <c r="F232" s="113" t="s">
        <v>162</v>
      </c>
      <c r="G232" s="114">
        <v>0</v>
      </c>
      <c r="H232" s="114">
        <v>0</v>
      </c>
      <c r="I232" s="115">
        <f t="shared" si="16"/>
        <v>0</v>
      </c>
      <c r="J232" s="115">
        <v>0</v>
      </c>
      <c r="K232" s="115">
        <f t="shared" si="17"/>
        <v>0</v>
      </c>
      <c r="L232" s="116">
        <v>0</v>
      </c>
      <c r="M232" s="25">
        <f t="shared" si="15"/>
        <v>0</v>
      </c>
      <c r="N232" s="25">
        <v>0</v>
      </c>
      <c r="O232" s="26">
        <f t="shared" si="18"/>
        <v>0</v>
      </c>
      <c r="P232" s="25">
        <v>0</v>
      </c>
      <c r="Q232" s="26">
        <f t="shared" si="19"/>
        <v>0</v>
      </c>
      <c r="R232" s="58"/>
    </row>
    <row r="233" spans="1:18" ht="12.75" customHeight="1" thickBot="1" x14ac:dyDescent="0.25">
      <c r="A233" s="117"/>
      <c r="B233" s="227"/>
      <c r="C233" s="228"/>
      <c r="D233" s="118"/>
      <c r="E233" s="119"/>
      <c r="F233" s="120" t="s">
        <v>160</v>
      </c>
      <c r="G233" s="132">
        <v>631.57000000000005</v>
      </c>
      <c r="H233" s="132">
        <v>0</v>
      </c>
      <c r="I233" s="123">
        <f t="shared" si="16"/>
        <v>631.57000000000005</v>
      </c>
      <c r="J233" s="122">
        <v>0</v>
      </c>
      <c r="K233" s="122">
        <f t="shared" si="17"/>
        <v>631.57000000000005</v>
      </c>
      <c r="L233" s="133">
        <v>200</v>
      </c>
      <c r="M233" s="27">
        <f t="shared" si="15"/>
        <v>831.57</v>
      </c>
      <c r="N233" s="31">
        <v>0</v>
      </c>
      <c r="O233" s="32">
        <f t="shared" si="18"/>
        <v>831.57</v>
      </c>
      <c r="P233" s="31">
        <v>0</v>
      </c>
      <c r="Q233" s="32">
        <f t="shared" si="19"/>
        <v>831.57</v>
      </c>
      <c r="R233" s="58"/>
    </row>
    <row r="234" spans="1:18" ht="12.75" customHeight="1" x14ac:dyDescent="0.2">
      <c r="A234" s="136" t="s">
        <v>2</v>
      </c>
      <c r="B234" s="229" t="s">
        <v>96</v>
      </c>
      <c r="C234" s="230"/>
      <c r="D234" s="137" t="s">
        <v>1</v>
      </c>
      <c r="E234" s="138" t="s">
        <v>1</v>
      </c>
      <c r="F234" s="139" t="s">
        <v>97</v>
      </c>
      <c r="G234" s="100">
        <f>+G235</f>
        <v>1661.42</v>
      </c>
      <c r="H234" s="101">
        <v>0</v>
      </c>
      <c r="I234" s="102">
        <f t="shared" si="16"/>
        <v>1661.42</v>
      </c>
      <c r="J234" s="103">
        <v>0</v>
      </c>
      <c r="K234" s="103">
        <f t="shared" si="17"/>
        <v>1661.42</v>
      </c>
      <c r="L234" s="104">
        <v>0</v>
      </c>
      <c r="M234" s="29">
        <f t="shared" si="15"/>
        <v>1661.42</v>
      </c>
      <c r="N234" s="21">
        <v>0</v>
      </c>
      <c r="O234" s="22">
        <f t="shared" si="18"/>
        <v>1661.42</v>
      </c>
      <c r="P234" s="21">
        <f>P235</f>
        <v>-3.113</v>
      </c>
      <c r="Q234" s="22">
        <f t="shared" si="19"/>
        <v>1658.307</v>
      </c>
      <c r="R234" s="57" t="s">
        <v>192</v>
      </c>
    </row>
    <row r="235" spans="1:18" ht="12.75" customHeight="1" x14ac:dyDescent="0.2">
      <c r="A235" s="141"/>
      <c r="B235" s="225"/>
      <c r="C235" s="226"/>
      <c r="D235" s="35">
        <v>3133</v>
      </c>
      <c r="E235" s="36">
        <v>5331</v>
      </c>
      <c r="F235" s="37" t="s">
        <v>157</v>
      </c>
      <c r="G235" s="38">
        <f>SUM(G236:G237)</f>
        <v>1661.42</v>
      </c>
      <c r="H235" s="38">
        <v>0</v>
      </c>
      <c r="I235" s="39">
        <f t="shared" si="16"/>
        <v>1661.42</v>
      </c>
      <c r="J235" s="39">
        <v>0</v>
      </c>
      <c r="K235" s="39">
        <f t="shared" si="17"/>
        <v>1661.42</v>
      </c>
      <c r="L235" s="40">
        <v>0</v>
      </c>
      <c r="M235" s="23">
        <f t="shared" si="15"/>
        <v>1661.42</v>
      </c>
      <c r="N235" s="23">
        <v>0</v>
      </c>
      <c r="O235" s="24">
        <f t="shared" si="18"/>
        <v>1661.42</v>
      </c>
      <c r="P235" s="23">
        <f>P236+P237</f>
        <v>-3.113</v>
      </c>
      <c r="Q235" s="24">
        <f t="shared" si="19"/>
        <v>1658.307</v>
      </c>
      <c r="R235" s="57"/>
    </row>
    <row r="236" spans="1:18" ht="12.75" customHeight="1" x14ac:dyDescent="0.2">
      <c r="A236" s="110"/>
      <c r="B236" s="225"/>
      <c r="C236" s="226"/>
      <c r="D236" s="111"/>
      <c r="E236" s="112" t="s">
        <v>158</v>
      </c>
      <c r="F236" s="113" t="s">
        <v>162</v>
      </c>
      <c r="G236" s="114">
        <v>75.010000000000005</v>
      </c>
      <c r="H236" s="114">
        <v>0</v>
      </c>
      <c r="I236" s="115">
        <f t="shared" si="16"/>
        <v>75.010000000000005</v>
      </c>
      <c r="J236" s="122">
        <v>0</v>
      </c>
      <c r="K236" s="122">
        <f t="shared" si="17"/>
        <v>75.010000000000005</v>
      </c>
      <c r="L236" s="116">
        <v>0</v>
      </c>
      <c r="M236" s="25">
        <f t="shared" si="15"/>
        <v>75.010000000000005</v>
      </c>
      <c r="N236" s="25">
        <v>0</v>
      </c>
      <c r="O236" s="26">
        <f t="shared" si="18"/>
        <v>75.010000000000005</v>
      </c>
      <c r="P236" s="25">
        <v>-3.113</v>
      </c>
      <c r="Q236" s="26">
        <f t="shared" si="19"/>
        <v>71.897000000000006</v>
      </c>
      <c r="R236" s="57"/>
    </row>
    <row r="237" spans="1:18" ht="12.75" customHeight="1" thickBot="1" x14ac:dyDescent="0.25">
      <c r="A237" s="117"/>
      <c r="B237" s="227"/>
      <c r="C237" s="228"/>
      <c r="D237" s="118"/>
      <c r="E237" s="119"/>
      <c r="F237" s="120" t="s">
        <v>160</v>
      </c>
      <c r="G237" s="121">
        <v>1586.41</v>
      </c>
      <c r="H237" s="121">
        <v>0</v>
      </c>
      <c r="I237" s="122">
        <f t="shared" si="16"/>
        <v>1586.41</v>
      </c>
      <c r="J237" s="123">
        <v>0</v>
      </c>
      <c r="K237" s="123">
        <f t="shared" si="17"/>
        <v>1586.41</v>
      </c>
      <c r="L237" s="124">
        <v>0</v>
      </c>
      <c r="M237" s="31">
        <f t="shared" si="15"/>
        <v>1586.41</v>
      </c>
      <c r="N237" s="31">
        <v>0</v>
      </c>
      <c r="O237" s="32">
        <f t="shared" si="18"/>
        <v>1586.41</v>
      </c>
      <c r="P237" s="31">
        <v>0</v>
      </c>
      <c r="Q237" s="32">
        <f t="shared" si="19"/>
        <v>1586.41</v>
      </c>
      <c r="R237" s="58"/>
    </row>
    <row r="238" spans="1:18" ht="18.600000000000001" customHeight="1" x14ac:dyDescent="0.2">
      <c r="A238" s="96" t="s">
        <v>2</v>
      </c>
      <c r="B238" s="219" t="s">
        <v>98</v>
      </c>
      <c r="C238" s="220"/>
      <c r="D238" s="97" t="s">
        <v>1</v>
      </c>
      <c r="E238" s="98" t="s">
        <v>1</v>
      </c>
      <c r="F238" s="149" t="s">
        <v>99</v>
      </c>
      <c r="G238" s="125">
        <f>+G239</f>
        <v>1142.9199999999998</v>
      </c>
      <c r="H238" s="126">
        <v>0</v>
      </c>
      <c r="I238" s="103">
        <f t="shared" si="16"/>
        <v>1142.9199999999998</v>
      </c>
      <c r="J238" s="102">
        <v>0</v>
      </c>
      <c r="K238" s="102">
        <f t="shared" si="17"/>
        <v>1142.9199999999998</v>
      </c>
      <c r="L238" s="127">
        <v>0</v>
      </c>
      <c r="M238" s="21">
        <f t="shared" si="15"/>
        <v>1142.9199999999998</v>
      </c>
      <c r="N238" s="21">
        <v>0</v>
      </c>
      <c r="O238" s="22">
        <f t="shared" si="18"/>
        <v>1142.9199999999998</v>
      </c>
      <c r="P238" s="21">
        <f>P239</f>
        <v>0</v>
      </c>
      <c r="Q238" s="22">
        <f t="shared" si="19"/>
        <v>1142.9199999999998</v>
      </c>
      <c r="R238" s="63"/>
    </row>
    <row r="239" spans="1:18" ht="12.75" customHeight="1" x14ac:dyDescent="0.2">
      <c r="A239" s="141"/>
      <c r="B239" s="225"/>
      <c r="C239" s="226"/>
      <c r="D239" s="35">
        <v>3146</v>
      </c>
      <c r="E239" s="36">
        <v>5331</v>
      </c>
      <c r="F239" s="37" t="s">
        <v>157</v>
      </c>
      <c r="G239" s="38">
        <f>SUM(G240:G241)</f>
        <v>1142.9199999999998</v>
      </c>
      <c r="H239" s="38">
        <v>0</v>
      </c>
      <c r="I239" s="39">
        <f t="shared" si="16"/>
        <v>1142.9199999999998</v>
      </c>
      <c r="J239" s="39">
        <v>0</v>
      </c>
      <c r="K239" s="39">
        <f t="shared" si="17"/>
        <v>1142.9199999999998</v>
      </c>
      <c r="L239" s="40">
        <v>0</v>
      </c>
      <c r="M239" s="23">
        <f t="shared" si="15"/>
        <v>1142.9199999999998</v>
      </c>
      <c r="N239" s="23">
        <v>0</v>
      </c>
      <c r="O239" s="24">
        <f t="shared" si="18"/>
        <v>1142.9199999999998</v>
      </c>
      <c r="P239" s="23">
        <f>P240+P241</f>
        <v>0</v>
      </c>
      <c r="Q239" s="24">
        <f t="shared" si="19"/>
        <v>1142.9199999999998</v>
      </c>
      <c r="R239" s="57"/>
    </row>
    <row r="240" spans="1:18" ht="12.75" customHeight="1" x14ac:dyDescent="0.2">
      <c r="A240" s="110"/>
      <c r="B240" s="225"/>
      <c r="C240" s="226"/>
      <c r="D240" s="111"/>
      <c r="E240" s="112" t="s">
        <v>158</v>
      </c>
      <c r="F240" s="113" t="s">
        <v>162</v>
      </c>
      <c r="G240" s="114">
        <v>5.57</v>
      </c>
      <c r="H240" s="114">
        <v>0</v>
      </c>
      <c r="I240" s="115">
        <f t="shared" si="16"/>
        <v>5.57</v>
      </c>
      <c r="J240" s="115">
        <v>0</v>
      </c>
      <c r="K240" s="115">
        <f t="shared" si="17"/>
        <v>5.57</v>
      </c>
      <c r="L240" s="116">
        <v>0</v>
      </c>
      <c r="M240" s="25">
        <f t="shared" si="15"/>
        <v>5.57</v>
      </c>
      <c r="N240" s="25">
        <v>0</v>
      </c>
      <c r="O240" s="26">
        <f t="shared" si="18"/>
        <v>5.57</v>
      </c>
      <c r="P240" s="25">
        <v>0</v>
      </c>
      <c r="Q240" s="26">
        <f t="shared" si="19"/>
        <v>5.57</v>
      </c>
      <c r="R240" s="58"/>
    </row>
    <row r="241" spans="1:18" ht="12.75" customHeight="1" thickBot="1" x14ac:dyDescent="0.25">
      <c r="A241" s="117"/>
      <c r="B241" s="227"/>
      <c r="C241" s="228"/>
      <c r="D241" s="118"/>
      <c r="E241" s="119"/>
      <c r="F241" s="120" t="s">
        <v>160</v>
      </c>
      <c r="G241" s="132">
        <v>1137.3499999999999</v>
      </c>
      <c r="H241" s="132">
        <v>0</v>
      </c>
      <c r="I241" s="123">
        <f t="shared" si="16"/>
        <v>1137.3499999999999</v>
      </c>
      <c r="J241" s="122">
        <v>0</v>
      </c>
      <c r="K241" s="122">
        <f t="shared" si="17"/>
        <v>1137.3499999999999</v>
      </c>
      <c r="L241" s="133">
        <v>0</v>
      </c>
      <c r="M241" s="27">
        <f t="shared" si="15"/>
        <v>1137.3499999999999</v>
      </c>
      <c r="N241" s="31">
        <v>0</v>
      </c>
      <c r="O241" s="32">
        <f t="shared" si="18"/>
        <v>1137.3499999999999</v>
      </c>
      <c r="P241" s="31">
        <v>0</v>
      </c>
      <c r="Q241" s="32">
        <f t="shared" si="19"/>
        <v>1137.3499999999999</v>
      </c>
      <c r="R241" s="58"/>
    </row>
    <row r="242" spans="1:18" ht="19.149999999999999" customHeight="1" x14ac:dyDescent="0.2">
      <c r="A242" s="136" t="s">
        <v>2</v>
      </c>
      <c r="B242" s="229" t="s">
        <v>100</v>
      </c>
      <c r="C242" s="230"/>
      <c r="D242" s="137" t="s">
        <v>1</v>
      </c>
      <c r="E242" s="138" t="s">
        <v>1</v>
      </c>
      <c r="F242" s="152" t="s">
        <v>176</v>
      </c>
      <c r="G242" s="100">
        <f>+G243</f>
        <v>9092.92</v>
      </c>
      <c r="H242" s="101">
        <v>0</v>
      </c>
      <c r="I242" s="102">
        <f t="shared" si="16"/>
        <v>9092.92</v>
      </c>
      <c r="J242" s="103">
        <v>0</v>
      </c>
      <c r="K242" s="103">
        <f t="shared" si="17"/>
        <v>9092.92</v>
      </c>
      <c r="L242" s="104">
        <v>0</v>
      </c>
      <c r="M242" s="29">
        <f t="shared" si="15"/>
        <v>9092.92</v>
      </c>
      <c r="N242" s="21">
        <v>0</v>
      </c>
      <c r="O242" s="22">
        <f t="shared" si="18"/>
        <v>9092.92</v>
      </c>
      <c r="P242" s="21">
        <f>P243</f>
        <v>47.798999999999999</v>
      </c>
      <c r="Q242" s="22">
        <f t="shared" si="19"/>
        <v>9140.719000000001</v>
      </c>
      <c r="R242" s="57" t="s">
        <v>192</v>
      </c>
    </row>
    <row r="243" spans="1:18" ht="12.75" customHeight="1" x14ac:dyDescent="0.2">
      <c r="A243" s="141"/>
      <c r="B243" s="225"/>
      <c r="C243" s="226"/>
      <c r="D243" s="35">
        <v>3122</v>
      </c>
      <c r="E243" s="36">
        <v>5331</v>
      </c>
      <c r="F243" s="37" t="s">
        <v>157</v>
      </c>
      <c r="G243" s="38">
        <f>SUM(G244:G245)</f>
        <v>9092.92</v>
      </c>
      <c r="H243" s="38">
        <v>0</v>
      </c>
      <c r="I243" s="39">
        <f t="shared" si="16"/>
        <v>9092.92</v>
      </c>
      <c r="J243" s="39">
        <v>0</v>
      </c>
      <c r="K243" s="39">
        <f t="shared" si="17"/>
        <v>9092.92</v>
      </c>
      <c r="L243" s="40">
        <v>0</v>
      </c>
      <c r="M243" s="23">
        <f t="shared" si="15"/>
        <v>9092.92</v>
      </c>
      <c r="N243" s="23">
        <v>0</v>
      </c>
      <c r="O243" s="24">
        <f t="shared" si="18"/>
        <v>9092.92</v>
      </c>
      <c r="P243" s="23">
        <f>P244+P245</f>
        <v>47.798999999999999</v>
      </c>
      <c r="Q243" s="24">
        <f t="shared" si="19"/>
        <v>9140.719000000001</v>
      </c>
      <c r="R243" s="57"/>
    </row>
    <row r="244" spans="1:18" ht="12.75" customHeight="1" x14ac:dyDescent="0.2">
      <c r="A244" s="110"/>
      <c r="B244" s="225"/>
      <c r="C244" s="226"/>
      <c r="D244" s="111"/>
      <c r="E244" s="112" t="s">
        <v>158</v>
      </c>
      <c r="F244" s="113" t="s">
        <v>162</v>
      </c>
      <c r="G244" s="114">
        <v>728</v>
      </c>
      <c r="H244" s="114">
        <v>0</v>
      </c>
      <c r="I244" s="115">
        <f t="shared" si="16"/>
        <v>728</v>
      </c>
      <c r="J244" s="115">
        <v>0</v>
      </c>
      <c r="K244" s="115">
        <f t="shared" si="17"/>
        <v>728</v>
      </c>
      <c r="L244" s="116">
        <v>0</v>
      </c>
      <c r="M244" s="25">
        <f t="shared" si="15"/>
        <v>728</v>
      </c>
      <c r="N244" s="25">
        <v>0</v>
      </c>
      <c r="O244" s="26">
        <f t="shared" si="18"/>
        <v>728</v>
      </c>
      <c r="P244" s="25">
        <v>47.798999999999999</v>
      </c>
      <c r="Q244" s="26">
        <f t="shared" si="19"/>
        <v>775.79899999999998</v>
      </c>
      <c r="R244" s="57"/>
    </row>
    <row r="245" spans="1:18" ht="12.75" customHeight="1" thickBot="1" x14ac:dyDescent="0.25">
      <c r="A245" s="117"/>
      <c r="B245" s="227"/>
      <c r="C245" s="228"/>
      <c r="D245" s="118"/>
      <c r="E245" s="119"/>
      <c r="F245" s="120" t="s">
        <v>160</v>
      </c>
      <c r="G245" s="121">
        <v>8364.92</v>
      </c>
      <c r="H245" s="121">
        <v>0</v>
      </c>
      <c r="I245" s="122">
        <f t="shared" si="16"/>
        <v>8364.92</v>
      </c>
      <c r="J245" s="123">
        <v>0</v>
      </c>
      <c r="K245" s="123">
        <f t="shared" si="17"/>
        <v>8364.92</v>
      </c>
      <c r="L245" s="124">
        <v>0</v>
      </c>
      <c r="M245" s="31">
        <f t="shared" si="15"/>
        <v>8364.92</v>
      </c>
      <c r="N245" s="31">
        <v>0</v>
      </c>
      <c r="O245" s="32">
        <f t="shared" si="18"/>
        <v>8364.92</v>
      </c>
      <c r="P245" s="31">
        <v>0</v>
      </c>
      <c r="Q245" s="32">
        <f t="shared" si="19"/>
        <v>8364.92</v>
      </c>
      <c r="R245" s="58"/>
    </row>
    <row r="246" spans="1:18" ht="26.25" customHeight="1" x14ac:dyDescent="0.2">
      <c r="A246" s="96" t="s">
        <v>2</v>
      </c>
      <c r="B246" s="219" t="s">
        <v>152</v>
      </c>
      <c r="C246" s="220"/>
      <c r="D246" s="97" t="s">
        <v>1</v>
      </c>
      <c r="E246" s="98" t="s">
        <v>1</v>
      </c>
      <c r="F246" s="140" t="s">
        <v>177</v>
      </c>
      <c r="G246" s="125">
        <f>+G247</f>
        <v>12128.19</v>
      </c>
      <c r="H246" s="125">
        <f>+H247</f>
        <v>-1412.34</v>
      </c>
      <c r="I246" s="103">
        <f t="shared" si="16"/>
        <v>10715.85</v>
      </c>
      <c r="J246" s="102">
        <f>+J247</f>
        <v>-936.4</v>
      </c>
      <c r="K246" s="102">
        <f t="shared" si="17"/>
        <v>9779.4500000000007</v>
      </c>
      <c r="L246" s="127">
        <f>L247</f>
        <v>-4243.58</v>
      </c>
      <c r="M246" s="21">
        <f t="shared" si="15"/>
        <v>5535.8700000000008</v>
      </c>
      <c r="N246" s="21">
        <f>+N247</f>
        <v>-1165.2381600000001</v>
      </c>
      <c r="O246" s="22">
        <f t="shared" si="18"/>
        <v>4370.6318400000009</v>
      </c>
      <c r="P246" s="21">
        <f>P247</f>
        <v>-90.317750000000004</v>
      </c>
      <c r="Q246" s="22">
        <f t="shared" si="19"/>
        <v>4280.3140900000008</v>
      </c>
      <c r="R246" s="57" t="s">
        <v>192</v>
      </c>
    </row>
    <row r="247" spans="1:18" ht="12.75" customHeight="1" thickBot="1" x14ac:dyDescent="0.25">
      <c r="A247" s="153"/>
      <c r="B247" s="227"/>
      <c r="C247" s="228"/>
      <c r="D247" s="154">
        <v>6172</v>
      </c>
      <c r="E247" s="155">
        <v>5331</v>
      </c>
      <c r="F247" s="156" t="s">
        <v>153</v>
      </c>
      <c r="G247" s="157">
        <v>12128.19</v>
      </c>
      <c r="H247" s="157">
        <v>-1412.34</v>
      </c>
      <c r="I247" s="158">
        <f t="shared" si="16"/>
        <v>10715.85</v>
      </c>
      <c r="J247" s="158">
        <v>-936.4</v>
      </c>
      <c r="K247" s="158">
        <f t="shared" si="17"/>
        <v>9779.4500000000007</v>
      </c>
      <c r="L247" s="159">
        <v>-4243.58</v>
      </c>
      <c r="M247" s="160">
        <f t="shared" si="15"/>
        <v>5535.8700000000008</v>
      </c>
      <c r="N247" s="160">
        <v>-1165.2381600000001</v>
      </c>
      <c r="O247" s="161">
        <f t="shared" si="18"/>
        <v>4370.6318400000009</v>
      </c>
      <c r="P247" s="160">
        <v>-90.317750000000004</v>
      </c>
      <c r="Q247" s="161">
        <f t="shared" si="19"/>
        <v>4280.3140900000008</v>
      </c>
      <c r="R247" s="57"/>
    </row>
    <row r="248" spans="1:18" ht="12.75" customHeight="1" x14ac:dyDescent="0.2">
      <c r="A248" s="162"/>
      <c r="B248" s="163"/>
      <c r="C248" s="163"/>
      <c r="D248" s="162"/>
      <c r="E248" s="162"/>
      <c r="F248" s="164"/>
      <c r="G248" s="165"/>
      <c r="H248" s="166"/>
      <c r="I248" s="166"/>
      <c r="K248" s="13"/>
      <c r="L248" s="13"/>
      <c r="M248" s="13"/>
    </row>
    <row r="249" spans="1:18" x14ac:dyDescent="0.2">
      <c r="F249" s="167"/>
      <c r="L249" s="169">
        <v>3343.58</v>
      </c>
    </row>
    <row r="250" spans="1:18" x14ac:dyDescent="0.2">
      <c r="L250" s="169">
        <v>900</v>
      </c>
    </row>
    <row r="251" spans="1:18" x14ac:dyDescent="0.2">
      <c r="L251" s="169">
        <f>SUM(L249:L250)</f>
        <v>4243.58</v>
      </c>
    </row>
  </sheetData>
  <mergeCells count="240">
    <mergeCell ref="B242:C242"/>
    <mergeCell ref="B243:C243"/>
    <mergeCell ref="B244:C244"/>
    <mergeCell ref="B245:C245"/>
    <mergeCell ref="B246:C246"/>
    <mergeCell ref="B247:C247"/>
    <mergeCell ref="B236:C236"/>
    <mergeCell ref="B237:C237"/>
    <mergeCell ref="B238:C238"/>
    <mergeCell ref="B239:C239"/>
    <mergeCell ref="B240:C240"/>
    <mergeCell ref="B241:C241"/>
    <mergeCell ref="B230:C230"/>
    <mergeCell ref="B231:C231"/>
    <mergeCell ref="B232:C232"/>
    <mergeCell ref="B233:C233"/>
    <mergeCell ref="B234:C234"/>
    <mergeCell ref="B235:C235"/>
    <mergeCell ref="B224:C224"/>
    <mergeCell ref="B225:C225"/>
    <mergeCell ref="B226:C226"/>
    <mergeCell ref="B227:C227"/>
    <mergeCell ref="B228:C228"/>
    <mergeCell ref="B229:C229"/>
    <mergeCell ref="B218:C218"/>
    <mergeCell ref="B219:C219"/>
    <mergeCell ref="B220:C220"/>
    <mergeCell ref="B221:C221"/>
    <mergeCell ref="B222:C222"/>
    <mergeCell ref="B223:C223"/>
    <mergeCell ref="B212:C212"/>
    <mergeCell ref="B213:C213"/>
    <mergeCell ref="B214:C214"/>
    <mergeCell ref="B215:C215"/>
    <mergeCell ref="B216:C216"/>
    <mergeCell ref="B217:C217"/>
    <mergeCell ref="B206:C206"/>
    <mergeCell ref="B207:C207"/>
    <mergeCell ref="B208:C208"/>
    <mergeCell ref="B209:C209"/>
    <mergeCell ref="B210:C210"/>
    <mergeCell ref="B211:C211"/>
    <mergeCell ref="B200:C200"/>
    <mergeCell ref="B201:C201"/>
    <mergeCell ref="B202:C202"/>
    <mergeCell ref="B203:C203"/>
    <mergeCell ref="B204:C204"/>
    <mergeCell ref="B205:C205"/>
    <mergeCell ref="B194:C194"/>
    <mergeCell ref="B195:C195"/>
    <mergeCell ref="B196:C196"/>
    <mergeCell ref="B197:C197"/>
    <mergeCell ref="B198:C198"/>
    <mergeCell ref="B199:C199"/>
    <mergeCell ref="B188:C188"/>
    <mergeCell ref="B189:C189"/>
    <mergeCell ref="B190:C190"/>
    <mergeCell ref="B191:C191"/>
    <mergeCell ref="B192:C192"/>
    <mergeCell ref="B193:C193"/>
    <mergeCell ref="B182:C182"/>
    <mergeCell ref="B183:C183"/>
    <mergeCell ref="B184:C184"/>
    <mergeCell ref="B185:C185"/>
    <mergeCell ref="B186:C186"/>
    <mergeCell ref="B187:C187"/>
    <mergeCell ref="B176:C176"/>
    <mergeCell ref="B177:C177"/>
    <mergeCell ref="B178:C178"/>
    <mergeCell ref="B179:C179"/>
    <mergeCell ref="B180:C180"/>
    <mergeCell ref="B181:C181"/>
    <mergeCell ref="B170:C170"/>
    <mergeCell ref="B171:C171"/>
    <mergeCell ref="B172:C172"/>
    <mergeCell ref="B173:C173"/>
    <mergeCell ref="B174:C174"/>
    <mergeCell ref="B175:C175"/>
    <mergeCell ref="B164:C164"/>
    <mergeCell ref="B165:C165"/>
    <mergeCell ref="B166:C166"/>
    <mergeCell ref="B167:C167"/>
    <mergeCell ref="B168:C168"/>
    <mergeCell ref="B169:C169"/>
    <mergeCell ref="B158:C158"/>
    <mergeCell ref="B159:C159"/>
    <mergeCell ref="B160:C160"/>
    <mergeCell ref="B161:C161"/>
    <mergeCell ref="B162:C162"/>
    <mergeCell ref="B163:C163"/>
    <mergeCell ref="B152:C152"/>
    <mergeCell ref="B153:C153"/>
    <mergeCell ref="B154:C154"/>
    <mergeCell ref="B155:C155"/>
    <mergeCell ref="B156:C156"/>
    <mergeCell ref="B157:C157"/>
    <mergeCell ref="B146:C146"/>
    <mergeCell ref="B147:C147"/>
    <mergeCell ref="B148:C148"/>
    <mergeCell ref="B149:C149"/>
    <mergeCell ref="B150:C150"/>
    <mergeCell ref="B151:C151"/>
    <mergeCell ref="B140:C140"/>
    <mergeCell ref="B141:C141"/>
    <mergeCell ref="B142:C142"/>
    <mergeCell ref="B143:C143"/>
    <mergeCell ref="B144:C144"/>
    <mergeCell ref="B145:C145"/>
    <mergeCell ref="B134:C134"/>
    <mergeCell ref="B135:C135"/>
    <mergeCell ref="B136:C136"/>
    <mergeCell ref="B137:C137"/>
    <mergeCell ref="B138:C138"/>
    <mergeCell ref="B139:C139"/>
    <mergeCell ref="B128:C128"/>
    <mergeCell ref="B129:C129"/>
    <mergeCell ref="B130:C130"/>
    <mergeCell ref="B131:C131"/>
    <mergeCell ref="B132:C132"/>
    <mergeCell ref="B133:C133"/>
    <mergeCell ref="B122:C122"/>
    <mergeCell ref="B123:C123"/>
    <mergeCell ref="B124:C124"/>
    <mergeCell ref="B125:C125"/>
    <mergeCell ref="B126:C126"/>
    <mergeCell ref="B127:C127"/>
    <mergeCell ref="B116:C116"/>
    <mergeCell ref="B117:C117"/>
    <mergeCell ref="B118:C118"/>
    <mergeCell ref="B119:C119"/>
    <mergeCell ref="B120:C120"/>
    <mergeCell ref="B121:C121"/>
    <mergeCell ref="B110:C110"/>
    <mergeCell ref="B111:C111"/>
    <mergeCell ref="B112:C112"/>
    <mergeCell ref="B113:C113"/>
    <mergeCell ref="B114:C114"/>
    <mergeCell ref="B115:C115"/>
    <mergeCell ref="B104:C104"/>
    <mergeCell ref="B105:C105"/>
    <mergeCell ref="B106:C106"/>
    <mergeCell ref="B107:C107"/>
    <mergeCell ref="B108:C108"/>
    <mergeCell ref="B109:C109"/>
    <mergeCell ref="B98:C98"/>
    <mergeCell ref="B99:C99"/>
    <mergeCell ref="B100:C100"/>
    <mergeCell ref="B101:C101"/>
    <mergeCell ref="B102:C102"/>
    <mergeCell ref="B103:C103"/>
    <mergeCell ref="B92:C92"/>
    <mergeCell ref="B93:C93"/>
    <mergeCell ref="B94:C94"/>
    <mergeCell ref="B95:C95"/>
    <mergeCell ref="B96:C96"/>
    <mergeCell ref="B97:C97"/>
    <mergeCell ref="B86:C86"/>
    <mergeCell ref="B87:C87"/>
    <mergeCell ref="B88:C88"/>
    <mergeCell ref="B89:C89"/>
    <mergeCell ref="B90:C90"/>
    <mergeCell ref="B91:C91"/>
    <mergeCell ref="B80:C80"/>
    <mergeCell ref="B81:C81"/>
    <mergeCell ref="B82:C82"/>
    <mergeCell ref="B83:C83"/>
    <mergeCell ref="B84:C84"/>
    <mergeCell ref="B85:C85"/>
    <mergeCell ref="B74:C74"/>
    <mergeCell ref="B75:C75"/>
    <mergeCell ref="B76:C76"/>
    <mergeCell ref="B77:C77"/>
    <mergeCell ref="B78:C78"/>
    <mergeCell ref="B79:C79"/>
    <mergeCell ref="B68:C68"/>
    <mergeCell ref="B69:C69"/>
    <mergeCell ref="B70:C70"/>
    <mergeCell ref="B71:C71"/>
    <mergeCell ref="B72:C72"/>
    <mergeCell ref="B73:C73"/>
    <mergeCell ref="B62:C62"/>
    <mergeCell ref="B63:C63"/>
    <mergeCell ref="B64:C64"/>
    <mergeCell ref="B65:C65"/>
    <mergeCell ref="B66:C66"/>
    <mergeCell ref="B67:C67"/>
    <mergeCell ref="B56:C56"/>
    <mergeCell ref="B57:C57"/>
    <mergeCell ref="B58:C58"/>
    <mergeCell ref="B59:C59"/>
    <mergeCell ref="B60:C60"/>
    <mergeCell ref="B61:C61"/>
    <mergeCell ref="B50:C50"/>
    <mergeCell ref="B51:C51"/>
    <mergeCell ref="B52:C52"/>
    <mergeCell ref="B53:C53"/>
    <mergeCell ref="B54:C54"/>
    <mergeCell ref="B55:C55"/>
    <mergeCell ref="B44:C44"/>
    <mergeCell ref="B45:C45"/>
    <mergeCell ref="B46:C46"/>
    <mergeCell ref="B47:C47"/>
    <mergeCell ref="B48:C48"/>
    <mergeCell ref="B49:C49"/>
    <mergeCell ref="B38:C38"/>
    <mergeCell ref="B39:C39"/>
    <mergeCell ref="B40:C40"/>
    <mergeCell ref="B41:C41"/>
    <mergeCell ref="B42:C42"/>
    <mergeCell ref="B43:C43"/>
    <mergeCell ref="B32:C32"/>
    <mergeCell ref="B33:C33"/>
    <mergeCell ref="B34:C34"/>
    <mergeCell ref="B35:C35"/>
    <mergeCell ref="B36:C36"/>
    <mergeCell ref="B37:C37"/>
    <mergeCell ref="B26:C26"/>
    <mergeCell ref="B27:C27"/>
    <mergeCell ref="B28:C28"/>
    <mergeCell ref="B29:C29"/>
    <mergeCell ref="B30:C30"/>
    <mergeCell ref="B31:C31"/>
    <mergeCell ref="B20:C20"/>
    <mergeCell ref="B21:C21"/>
    <mergeCell ref="B22:C22"/>
    <mergeCell ref="B23:C23"/>
    <mergeCell ref="B24:C24"/>
    <mergeCell ref="B25:C25"/>
    <mergeCell ref="B14:C14"/>
    <mergeCell ref="B15:C15"/>
    <mergeCell ref="B16:C16"/>
    <mergeCell ref="B17:C17"/>
    <mergeCell ref="B18:C18"/>
    <mergeCell ref="B19:C19"/>
    <mergeCell ref="B8:C8"/>
    <mergeCell ref="B9:C9"/>
    <mergeCell ref="B10:C10"/>
    <mergeCell ref="B11:C11"/>
    <mergeCell ref="B12:C12"/>
    <mergeCell ref="B13:C13"/>
  </mergeCells>
  <pageMargins left="0.59055118110236227" right="0" top="0" bottom="0" header="0" footer="0"/>
  <pageSetup paperSize="9" scale="8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56"/>
  <sheetViews>
    <sheetView zoomScale="110" zoomScaleNormal="110" workbookViewId="0">
      <selection activeCell="K24" sqref="K24"/>
    </sheetView>
  </sheetViews>
  <sheetFormatPr defaultColWidth="3.140625" defaultRowHeight="12.75" x14ac:dyDescent="0.2"/>
  <cols>
    <col min="1" max="1" width="3.140625" style="65" customWidth="1"/>
    <col min="2" max="2" width="6.140625" style="65" customWidth="1"/>
    <col min="3" max="3" width="1.42578125" style="65" customWidth="1"/>
    <col min="4" max="4" width="4.5703125" style="65" customWidth="1"/>
    <col min="5" max="5" width="8.42578125" style="65" customWidth="1"/>
    <col min="6" max="6" width="40.85546875" style="65" customWidth="1"/>
    <col min="7" max="7" width="8.5703125" style="68" customWidth="1"/>
    <col min="8" max="8" width="7.5703125" style="65" customWidth="1"/>
    <col min="9" max="9" width="8.5703125" style="65" customWidth="1"/>
    <col min="10" max="10" width="9.42578125" style="65" customWidth="1"/>
    <col min="11" max="254" width="9.140625" style="65" customWidth="1"/>
    <col min="255" max="16384" width="3.140625" style="65"/>
  </cols>
  <sheetData>
    <row r="1" spans="1:14" x14ac:dyDescent="0.2">
      <c r="G1" s="64" t="s">
        <v>191</v>
      </c>
      <c r="H1" s="44"/>
      <c r="I1" s="44"/>
    </row>
    <row r="2" spans="1:14" ht="18" x14ac:dyDescent="0.25">
      <c r="A2" s="240" t="s">
        <v>193</v>
      </c>
      <c r="B2" s="240"/>
      <c r="C2" s="240"/>
      <c r="D2" s="240"/>
      <c r="E2" s="240"/>
      <c r="F2" s="240"/>
      <c r="G2" s="240"/>
      <c r="H2" s="240"/>
      <c r="I2" s="240"/>
    </row>
    <row r="3" spans="1:14" ht="12" customHeight="1" x14ac:dyDescent="0.2">
      <c r="A3" s="66"/>
      <c r="B3" s="66"/>
      <c r="C3" s="66"/>
      <c r="D3" s="66"/>
      <c r="E3" s="66"/>
      <c r="F3" s="66"/>
      <c r="G3" s="66"/>
      <c r="H3" s="67"/>
      <c r="I3" s="67"/>
    </row>
    <row r="4" spans="1:14" ht="15.75" x14ac:dyDescent="0.25">
      <c r="A4" s="241" t="s">
        <v>146</v>
      </c>
      <c r="B4" s="241"/>
      <c r="C4" s="241"/>
      <c r="D4" s="241"/>
      <c r="E4" s="241"/>
      <c r="F4" s="241"/>
      <c r="G4" s="241"/>
      <c r="H4" s="241"/>
      <c r="I4" s="241"/>
    </row>
    <row r="5" spans="1:14" ht="12" customHeight="1" x14ac:dyDescent="0.2">
      <c r="A5" s="66"/>
      <c r="B5" s="66"/>
      <c r="C5" s="66"/>
      <c r="D5" s="66"/>
      <c r="E5" s="66"/>
      <c r="F5" s="66"/>
      <c r="G5" s="66"/>
      <c r="H5" s="67"/>
      <c r="I5" s="67"/>
    </row>
    <row r="6" spans="1:14" ht="15.75" x14ac:dyDescent="0.25">
      <c r="A6" s="242" t="s">
        <v>190</v>
      </c>
      <c r="B6" s="242"/>
      <c r="C6" s="242"/>
      <c r="D6" s="242"/>
      <c r="E6" s="242"/>
      <c r="F6" s="242"/>
      <c r="G6" s="242"/>
      <c r="H6" s="242"/>
      <c r="I6" s="242"/>
    </row>
    <row r="7" spans="1:14" ht="12" customHeight="1" thickBot="1" x14ac:dyDescent="0.25">
      <c r="A7" s="66"/>
      <c r="B7" s="66"/>
      <c r="C7" s="66"/>
      <c r="D7" s="66"/>
      <c r="E7" s="66"/>
      <c r="F7" s="66"/>
      <c r="G7" s="67"/>
      <c r="H7" s="67"/>
      <c r="I7" s="7" t="s">
        <v>101</v>
      </c>
    </row>
    <row r="8" spans="1:14" ht="22.9" customHeight="1" thickBot="1" x14ac:dyDescent="0.25">
      <c r="A8" s="8" t="s">
        <v>3</v>
      </c>
      <c r="B8" s="243" t="s">
        <v>147</v>
      </c>
      <c r="C8" s="244"/>
      <c r="D8" s="9" t="s">
        <v>103</v>
      </c>
      <c r="E8" s="9" t="s">
        <v>104</v>
      </c>
      <c r="F8" s="43" t="s">
        <v>102</v>
      </c>
      <c r="G8" s="10" t="s">
        <v>178</v>
      </c>
      <c r="H8" s="17" t="s">
        <v>194</v>
      </c>
      <c r="I8" s="11" t="s">
        <v>179</v>
      </c>
    </row>
    <row r="9" spans="1:14" s="12" customFormat="1" ht="13.7" customHeight="1" thickBot="1" x14ac:dyDescent="0.25">
      <c r="A9" s="8" t="s">
        <v>0</v>
      </c>
      <c r="B9" s="236" t="s">
        <v>1</v>
      </c>
      <c r="C9" s="237"/>
      <c r="D9" s="42" t="s">
        <v>1</v>
      </c>
      <c r="E9" s="42" t="s">
        <v>1</v>
      </c>
      <c r="F9" s="45" t="s">
        <v>148</v>
      </c>
      <c r="G9" s="46">
        <f>SUM(G10:G55)</f>
        <v>19500</v>
      </c>
      <c r="H9" s="47">
        <f>SUM(H10:H55)</f>
        <v>-985.36500000000012</v>
      </c>
      <c r="I9" s="48">
        <f>G9+H9</f>
        <v>18514.634999999998</v>
      </c>
      <c r="J9" s="69" t="s">
        <v>195</v>
      </c>
    </row>
    <row r="10" spans="1:14" ht="12" customHeight="1" x14ac:dyDescent="0.2">
      <c r="A10" s="1" t="s">
        <v>2</v>
      </c>
      <c r="B10" s="238">
        <v>1401</v>
      </c>
      <c r="C10" s="239"/>
      <c r="D10" s="2">
        <v>3121</v>
      </c>
      <c r="E10" s="2">
        <v>2122</v>
      </c>
      <c r="F10" s="3" t="s">
        <v>105</v>
      </c>
      <c r="G10" s="49">
        <v>870</v>
      </c>
      <c r="H10" s="50">
        <v>-6.5750000000000002</v>
      </c>
      <c r="I10" s="51">
        <f t="shared" ref="I10:I55" si="0">G10+H10</f>
        <v>863.42499999999995</v>
      </c>
      <c r="J10" s="69" t="s">
        <v>195</v>
      </c>
      <c r="N10" s="12"/>
    </row>
    <row r="11" spans="1:14" ht="12" customHeight="1" x14ac:dyDescent="0.2">
      <c r="A11" s="4" t="s">
        <v>2</v>
      </c>
      <c r="B11" s="234">
        <v>1402</v>
      </c>
      <c r="C11" s="235"/>
      <c r="D11" s="2">
        <v>3121</v>
      </c>
      <c r="E11" s="2">
        <v>2122</v>
      </c>
      <c r="F11" s="5" t="s">
        <v>106</v>
      </c>
      <c r="G11" s="52">
        <v>285</v>
      </c>
      <c r="H11" s="53">
        <v>0</v>
      </c>
      <c r="I11" s="54">
        <f t="shared" si="0"/>
        <v>285</v>
      </c>
      <c r="J11" s="69"/>
    </row>
    <row r="12" spans="1:14" ht="12" customHeight="1" x14ac:dyDescent="0.2">
      <c r="A12" s="4" t="s">
        <v>2</v>
      </c>
      <c r="B12" s="234">
        <v>1403</v>
      </c>
      <c r="C12" s="235"/>
      <c r="D12" s="2">
        <v>3121</v>
      </c>
      <c r="E12" s="2">
        <v>2122</v>
      </c>
      <c r="F12" s="5" t="s">
        <v>149</v>
      </c>
      <c r="G12" s="52">
        <v>85</v>
      </c>
      <c r="H12" s="53">
        <v>-3.4119999999999999</v>
      </c>
      <c r="I12" s="54">
        <f t="shared" si="0"/>
        <v>81.587999999999994</v>
      </c>
      <c r="J12" s="69" t="s">
        <v>195</v>
      </c>
    </row>
    <row r="13" spans="1:14" ht="12" customHeight="1" x14ac:dyDescent="0.2">
      <c r="A13" s="4" t="s">
        <v>2</v>
      </c>
      <c r="B13" s="234">
        <v>1405</v>
      </c>
      <c r="C13" s="235"/>
      <c r="D13" s="2">
        <v>3121</v>
      </c>
      <c r="E13" s="2">
        <v>2122</v>
      </c>
      <c r="F13" s="5" t="s">
        <v>107</v>
      </c>
      <c r="G13" s="52">
        <v>800</v>
      </c>
      <c r="H13" s="53">
        <v>-74.744</v>
      </c>
      <c r="I13" s="54">
        <f t="shared" si="0"/>
        <v>725.25599999999997</v>
      </c>
      <c r="J13" s="69" t="s">
        <v>195</v>
      </c>
    </row>
    <row r="14" spans="1:14" ht="12" customHeight="1" x14ac:dyDescent="0.2">
      <c r="A14" s="4" t="s">
        <v>2</v>
      </c>
      <c r="B14" s="234">
        <v>1406</v>
      </c>
      <c r="C14" s="235"/>
      <c r="D14" s="2">
        <v>3121</v>
      </c>
      <c r="E14" s="2">
        <v>2122</v>
      </c>
      <c r="F14" s="5" t="s">
        <v>108</v>
      </c>
      <c r="G14" s="52">
        <v>87</v>
      </c>
      <c r="H14" s="53">
        <v>-67.644000000000005</v>
      </c>
      <c r="I14" s="54">
        <f t="shared" si="0"/>
        <v>19.355999999999995</v>
      </c>
      <c r="J14" s="69" t="s">
        <v>195</v>
      </c>
    </row>
    <row r="15" spans="1:14" ht="12" customHeight="1" x14ac:dyDescent="0.2">
      <c r="A15" s="4" t="s">
        <v>2</v>
      </c>
      <c r="B15" s="234">
        <v>1407</v>
      </c>
      <c r="C15" s="235"/>
      <c r="D15" s="2">
        <v>3121</v>
      </c>
      <c r="E15" s="2">
        <v>2122</v>
      </c>
      <c r="F15" s="5" t="s">
        <v>109</v>
      </c>
      <c r="G15" s="52">
        <v>240</v>
      </c>
      <c r="H15" s="53">
        <v>-2.347</v>
      </c>
      <c r="I15" s="54">
        <f t="shared" si="0"/>
        <v>237.65299999999999</v>
      </c>
      <c r="J15" s="69" t="s">
        <v>195</v>
      </c>
    </row>
    <row r="16" spans="1:14" ht="12" customHeight="1" x14ac:dyDescent="0.2">
      <c r="A16" s="4" t="s">
        <v>2</v>
      </c>
      <c r="B16" s="234">
        <v>1409</v>
      </c>
      <c r="C16" s="235"/>
      <c r="D16" s="2">
        <v>3121</v>
      </c>
      <c r="E16" s="2">
        <v>2122</v>
      </c>
      <c r="F16" s="5" t="s">
        <v>150</v>
      </c>
      <c r="G16" s="52">
        <v>830</v>
      </c>
      <c r="H16" s="53">
        <v>-8.3640000000000008</v>
      </c>
      <c r="I16" s="54">
        <f t="shared" si="0"/>
        <v>821.63599999999997</v>
      </c>
      <c r="J16" s="69" t="s">
        <v>195</v>
      </c>
    </row>
    <row r="17" spans="1:10" ht="12" customHeight="1" x14ac:dyDescent="0.2">
      <c r="A17" s="4" t="s">
        <v>2</v>
      </c>
      <c r="B17" s="234">
        <v>1410</v>
      </c>
      <c r="C17" s="235"/>
      <c r="D17" s="2">
        <v>3121</v>
      </c>
      <c r="E17" s="2">
        <v>2122</v>
      </c>
      <c r="F17" s="5" t="s">
        <v>110</v>
      </c>
      <c r="G17" s="52">
        <v>280</v>
      </c>
      <c r="H17" s="53">
        <v>-30.015000000000001</v>
      </c>
      <c r="I17" s="54">
        <f t="shared" si="0"/>
        <v>249.98500000000001</v>
      </c>
      <c r="J17" s="69" t="s">
        <v>195</v>
      </c>
    </row>
    <row r="18" spans="1:10" ht="12" customHeight="1" x14ac:dyDescent="0.2">
      <c r="A18" s="4" t="s">
        <v>2</v>
      </c>
      <c r="B18" s="234">
        <v>1411</v>
      </c>
      <c r="C18" s="235"/>
      <c r="D18" s="2">
        <v>3121</v>
      </c>
      <c r="E18" s="2">
        <v>2122</v>
      </c>
      <c r="F18" s="5" t="s">
        <v>111</v>
      </c>
      <c r="G18" s="52">
        <v>630</v>
      </c>
      <c r="H18" s="53">
        <v>-5.8079999999999998</v>
      </c>
      <c r="I18" s="54">
        <f t="shared" si="0"/>
        <v>624.19200000000001</v>
      </c>
      <c r="J18" s="69" t="s">
        <v>195</v>
      </c>
    </row>
    <row r="19" spans="1:10" ht="12" customHeight="1" x14ac:dyDescent="0.2">
      <c r="A19" s="4" t="s">
        <v>2</v>
      </c>
      <c r="B19" s="234">
        <v>1412</v>
      </c>
      <c r="C19" s="235"/>
      <c r="D19" s="2">
        <v>3122</v>
      </c>
      <c r="E19" s="2">
        <v>2122</v>
      </c>
      <c r="F19" s="5" t="s">
        <v>112</v>
      </c>
      <c r="G19" s="52">
        <v>205</v>
      </c>
      <c r="H19" s="53">
        <v>5.2039999999999997</v>
      </c>
      <c r="I19" s="54">
        <f t="shared" si="0"/>
        <v>210.20400000000001</v>
      </c>
      <c r="J19" s="69" t="s">
        <v>195</v>
      </c>
    </row>
    <row r="20" spans="1:10" ht="12" customHeight="1" x14ac:dyDescent="0.2">
      <c r="A20" s="4" t="s">
        <v>2</v>
      </c>
      <c r="B20" s="234">
        <v>1413</v>
      </c>
      <c r="C20" s="235"/>
      <c r="D20" s="2">
        <v>3122</v>
      </c>
      <c r="E20" s="2">
        <v>2122</v>
      </c>
      <c r="F20" s="5" t="s">
        <v>113</v>
      </c>
      <c r="G20" s="52">
        <v>263</v>
      </c>
      <c r="H20" s="53">
        <v>-3.4710000000000001</v>
      </c>
      <c r="I20" s="54">
        <f t="shared" si="0"/>
        <v>259.529</v>
      </c>
      <c r="J20" s="69" t="s">
        <v>195</v>
      </c>
    </row>
    <row r="21" spans="1:10" ht="12" customHeight="1" x14ac:dyDescent="0.2">
      <c r="A21" s="4" t="s">
        <v>2</v>
      </c>
      <c r="B21" s="234">
        <v>1414</v>
      </c>
      <c r="C21" s="235"/>
      <c r="D21" s="2">
        <v>3122</v>
      </c>
      <c r="E21" s="2">
        <v>2122</v>
      </c>
      <c r="F21" s="5" t="s">
        <v>180</v>
      </c>
      <c r="G21" s="52">
        <v>303</v>
      </c>
      <c r="H21" s="53">
        <v>-0.86399999999999999</v>
      </c>
      <c r="I21" s="54">
        <f t="shared" si="0"/>
        <v>302.13600000000002</v>
      </c>
      <c r="J21" s="69" t="s">
        <v>195</v>
      </c>
    </row>
    <row r="22" spans="1:10" ht="12" customHeight="1" x14ac:dyDescent="0.2">
      <c r="A22" s="4" t="s">
        <v>2</v>
      </c>
      <c r="B22" s="234">
        <v>1418</v>
      </c>
      <c r="C22" s="235"/>
      <c r="D22" s="2">
        <v>3122</v>
      </c>
      <c r="E22" s="2">
        <v>2122</v>
      </c>
      <c r="F22" s="5" t="s">
        <v>114</v>
      </c>
      <c r="G22" s="52">
        <v>420</v>
      </c>
      <c r="H22" s="53">
        <v>-96.445999999999998</v>
      </c>
      <c r="I22" s="54">
        <f t="shared" si="0"/>
        <v>323.55399999999997</v>
      </c>
      <c r="J22" s="69" t="s">
        <v>195</v>
      </c>
    </row>
    <row r="23" spans="1:10" ht="12" customHeight="1" x14ac:dyDescent="0.2">
      <c r="A23" s="4" t="s">
        <v>2</v>
      </c>
      <c r="B23" s="234">
        <v>1420</v>
      </c>
      <c r="C23" s="235"/>
      <c r="D23" s="2">
        <v>3122</v>
      </c>
      <c r="E23" s="2">
        <v>2122</v>
      </c>
      <c r="F23" s="5" t="s">
        <v>115</v>
      </c>
      <c r="G23" s="52">
        <v>90</v>
      </c>
      <c r="H23" s="53">
        <v>-10.201000000000001</v>
      </c>
      <c r="I23" s="54">
        <f t="shared" si="0"/>
        <v>79.799000000000007</v>
      </c>
      <c r="J23" s="69" t="s">
        <v>195</v>
      </c>
    </row>
    <row r="24" spans="1:10" ht="12" customHeight="1" x14ac:dyDescent="0.2">
      <c r="A24" s="4" t="s">
        <v>2</v>
      </c>
      <c r="B24" s="234">
        <v>1421</v>
      </c>
      <c r="C24" s="235"/>
      <c r="D24" s="2">
        <v>3122</v>
      </c>
      <c r="E24" s="2">
        <v>2122</v>
      </c>
      <c r="F24" s="5" t="s">
        <v>116</v>
      </c>
      <c r="G24" s="52">
        <v>90</v>
      </c>
      <c r="H24" s="53">
        <v>-3.802</v>
      </c>
      <c r="I24" s="54">
        <f t="shared" si="0"/>
        <v>86.197999999999993</v>
      </c>
      <c r="J24" s="69" t="s">
        <v>195</v>
      </c>
    </row>
    <row r="25" spans="1:10" ht="12" customHeight="1" x14ac:dyDescent="0.2">
      <c r="A25" s="4" t="s">
        <v>2</v>
      </c>
      <c r="B25" s="234">
        <v>1422</v>
      </c>
      <c r="C25" s="235"/>
      <c r="D25" s="2">
        <v>3122</v>
      </c>
      <c r="E25" s="2">
        <v>2122</v>
      </c>
      <c r="F25" s="5" t="s">
        <v>117</v>
      </c>
      <c r="G25" s="52">
        <v>13</v>
      </c>
      <c r="H25" s="53">
        <v>-0.96299999999999997</v>
      </c>
      <c r="I25" s="54">
        <f t="shared" si="0"/>
        <v>12.037000000000001</v>
      </c>
      <c r="J25" s="69" t="s">
        <v>195</v>
      </c>
    </row>
    <row r="26" spans="1:10" ht="12" customHeight="1" x14ac:dyDescent="0.2">
      <c r="A26" s="4" t="s">
        <v>2</v>
      </c>
      <c r="B26" s="234">
        <v>1424</v>
      </c>
      <c r="C26" s="235"/>
      <c r="D26" s="2">
        <v>3122</v>
      </c>
      <c r="E26" s="2">
        <v>2122</v>
      </c>
      <c r="F26" s="5" t="s">
        <v>118</v>
      </c>
      <c r="G26" s="52">
        <v>750</v>
      </c>
      <c r="H26" s="53">
        <v>48.996000000000002</v>
      </c>
      <c r="I26" s="54">
        <f t="shared" si="0"/>
        <v>798.99599999999998</v>
      </c>
      <c r="J26" s="69" t="s">
        <v>195</v>
      </c>
    </row>
    <row r="27" spans="1:10" ht="12" customHeight="1" x14ac:dyDescent="0.2">
      <c r="A27" s="4" t="s">
        <v>2</v>
      </c>
      <c r="B27" s="234">
        <v>1425</v>
      </c>
      <c r="C27" s="235"/>
      <c r="D27" s="2">
        <v>3122</v>
      </c>
      <c r="E27" s="2">
        <v>2122</v>
      </c>
      <c r="F27" s="5" t="s">
        <v>119</v>
      </c>
      <c r="G27" s="52">
        <v>380</v>
      </c>
      <c r="H27" s="53">
        <v>4.6260000000000003</v>
      </c>
      <c r="I27" s="54">
        <f t="shared" si="0"/>
        <v>384.62599999999998</v>
      </c>
      <c r="J27" s="69" t="s">
        <v>195</v>
      </c>
    </row>
    <row r="28" spans="1:10" ht="12" customHeight="1" x14ac:dyDescent="0.2">
      <c r="A28" s="4" t="s">
        <v>2</v>
      </c>
      <c r="B28" s="234">
        <v>1427</v>
      </c>
      <c r="C28" s="235"/>
      <c r="D28" s="2">
        <v>3122</v>
      </c>
      <c r="E28" s="2">
        <v>2122</v>
      </c>
      <c r="F28" s="5" t="s">
        <v>120</v>
      </c>
      <c r="G28" s="52">
        <v>1015</v>
      </c>
      <c r="H28" s="53">
        <v>-9.5809999999999995</v>
      </c>
      <c r="I28" s="54">
        <f t="shared" si="0"/>
        <v>1005.419</v>
      </c>
      <c r="J28" s="69" t="s">
        <v>195</v>
      </c>
    </row>
    <row r="29" spans="1:10" ht="12" customHeight="1" x14ac:dyDescent="0.2">
      <c r="A29" s="4" t="s">
        <v>2</v>
      </c>
      <c r="B29" s="234">
        <v>1428</v>
      </c>
      <c r="C29" s="235"/>
      <c r="D29" s="2">
        <v>3122</v>
      </c>
      <c r="E29" s="2">
        <v>2122</v>
      </c>
      <c r="F29" s="5" t="s">
        <v>121</v>
      </c>
      <c r="G29" s="52">
        <v>145</v>
      </c>
      <c r="H29" s="53">
        <v>-0.115</v>
      </c>
      <c r="I29" s="54">
        <f t="shared" si="0"/>
        <v>144.88499999999999</v>
      </c>
      <c r="J29" s="69" t="s">
        <v>195</v>
      </c>
    </row>
    <row r="30" spans="1:10" ht="12" customHeight="1" x14ac:dyDescent="0.2">
      <c r="A30" s="4" t="s">
        <v>2</v>
      </c>
      <c r="B30" s="234">
        <v>1430</v>
      </c>
      <c r="C30" s="235"/>
      <c r="D30" s="2">
        <v>3122</v>
      </c>
      <c r="E30" s="2">
        <v>2122</v>
      </c>
      <c r="F30" s="5" t="s">
        <v>122</v>
      </c>
      <c r="G30" s="52">
        <v>150</v>
      </c>
      <c r="H30" s="53">
        <v>-3.7719999999999998</v>
      </c>
      <c r="I30" s="54">
        <f t="shared" si="0"/>
        <v>146.22800000000001</v>
      </c>
      <c r="J30" s="69" t="s">
        <v>195</v>
      </c>
    </row>
    <row r="31" spans="1:10" ht="12" customHeight="1" x14ac:dyDescent="0.2">
      <c r="A31" s="4" t="s">
        <v>2</v>
      </c>
      <c r="B31" s="234">
        <v>1432</v>
      </c>
      <c r="C31" s="235"/>
      <c r="D31" s="2">
        <v>3123</v>
      </c>
      <c r="E31" s="2">
        <v>2122</v>
      </c>
      <c r="F31" s="5" t="s">
        <v>181</v>
      </c>
      <c r="G31" s="52">
        <v>34</v>
      </c>
      <c r="H31" s="53">
        <v>-0.44800000000000001</v>
      </c>
      <c r="I31" s="54">
        <f t="shared" si="0"/>
        <v>33.552</v>
      </c>
      <c r="J31" s="69" t="s">
        <v>195</v>
      </c>
    </row>
    <row r="32" spans="1:10" ht="12" customHeight="1" x14ac:dyDescent="0.2">
      <c r="A32" s="4" t="s">
        <v>2</v>
      </c>
      <c r="B32" s="234">
        <v>1433</v>
      </c>
      <c r="C32" s="235"/>
      <c r="D32" s="2">
        <v>3123</v>
      </c>
      <c r="E32" s="2">
        <v>2122</v>
      </c>
      <c r="F32" s="5" t="s">
        <v>123</v>
      </c>
      <c r="G32" s="52">
        <v>1000</v>
      </c>
      <c r="H32" s="53">
        <v>-186.64500000000001</v>
      </c>
      <c r="I32" s="54">
        <f t="shared" si="0"/>
        <v>813.35500000000002</v>
      </c>
      <c r="J32" s="69" t="s">
        <v>195</v>
      </c>
    </row>
    <row r="33" spans="1:10" ht="12" customHeight="1" x14ac:dyDescent="0.2">
      <c r="A33" s="4" t="s">
        <v>2</v>
      </c>
      <c r="B33" s="234">
        <v>1434</v>
      </c>
      <c r="C33" s="235"/>
      <c r="D33" s="2">
        <v>3123</v>
      </c>
      <c r="E33" s="2">
        <v>2122</v>
      </c>
      <c r="F33" s="5" t="s">
        <v>124</v>
      </c>
      <c r="G33" s="52">
        <v>300</v>
      </c>
      <c r="H33" s="53">
        <v>-0.624</v>
      </c>
      <c r="I33" s="54">
        <f t="shared" si="0"/>
        <v>299.37599999999998</v>
      </c>
      <c r="J33" s="69" t="s">
        <v>195</v>
      </c>
    </row>
    <row r="34" spans="1:10" ht="12" customHeight="1" x14ac:dyDescent="0.2">
      <c r="A34" s="4" t="s">
        <v>2</v>
      </c>
      <c r="B34" s="234">
        <v>1436</v>
      </c>
      <c r="C34" s="235"/>
      <c r="D34" s="2">
        <v>3123</v>
      </c>
      <c r="E34" s="2">
        <v>2122</v>
      </c>
      <c r="F34" s="5" t="s">
        <v>125</v>
      </c>
      <c r="G34" s="52">
        <v>710</v>
      </c>
      <c r="H34" s="53">
        <v>-9.1010000000000009</v>
      </c>
      <c r="I34" s="54">
        <f t="shared" si="0"/>
        <v>700.899</v>
      </c>
      <c r="J34" s="69" t="s">
        <v>195</v>
      </c>
    </row>
    <row r="35" spans="1:10" ht="12" customHeight="1" x14ac:dyDescent="0.2">
      <c r="A35" s="4" t="s">
        <v>2</v>
      </c>
      <c r="B35" s="234">
        <v>1437</v>
      </c>
      <c r="C35" s="235"/>
      <c r="D35" s="2">
        <v>3123</v>
      </c>
      <c r="E35" s="2">
        <v>2122</v>
      </c>
      <c r="F35" s="5" t="s">
        <v>126</v>
      </c>
      <c r="G35" s="52">
        <v>1800</v>
      </c>
      <c r="H35" s="53">
        <v>-85.427999999999997</v>
      </c>
      <c r="I35" s="54">
        <f t="shared" si="0"/>
        <v>1714.5720000000001</v>
      </c>
      <c r="J35" s="69" t="s">
        <v>195</v>
      </c>
    </row>
    <row r="36" spans="1:10" ht="12" customHeight="1" x14ac:dyDescent="0.2">
      <c r="A36" s="4" t="s">
        <v>2</v>
      </c>
      <c r="B36" s="234">
        <v>1438</v>
      </c>
      <c r="C36" s="235"/>
      <c r="D36" s="2">
        <v>3123</v>
      </c>
      <c r="E36" s="2">
        <v>2122</v>
      </c>
      <c r="F36" s="5" t="s">
        <v>127</v>
      </c>
      <c r="G36" s="52">
        <v>205</v>
      </c>
      <c r="H36" s="53">
        <v>17.128</v>
      </c>
      <c r="I36" s="54">
        <f t="shared" si="0"/>
        <v>222.12799999999999</v>
      </c>
      <c r="J36" s="69" t="s">
        <v>195</v>
      </c>
    </row>
    <row r="37" spans="1:10" ht="12" customHeight="1" x14ac:dyDescent="0.2">
      <c r="A37" s="4" t="s">
        <v>2</v>
      </c>
      <c r="B37" s="234">
        <v>1440</v>
      </c>
      <c r="C37" s="235"/>
      <c r="D37" s="2">
        <v>3123</v>
      </c>
      <c r="E37" s="2">
        <v>2122</v>
      </c>
      <c r="F37" s="5" t="s">
        <v>128</v>
      </c>
      <c r="G37" s="52">
        <v>450</v>
      </c>
      <c r="H37" s="53">
        <v>-12.436999999999999</v>
      </c>
      <c r="I37" s="54">
        <f t="shared" si="0"/>
        <v>437.56299999999999</v>
      </c>
      <c r="J37" s="69" t="s">
        <v>195</v>
      </c>
    </row>
    <row r="38" spans="1:10" ht="12" customHeight="1" x14ac:dyDescent="0.2">
      <c r="A38" s="4" t="s">
        <v>2</v>
      </c>
      <c r="B38" s="234">
        <v>1442</v>
      </c>
      <c r="C38" s="235"/>
      <c r="D38" s="2">
        <v>3123</v>
      </c>
      <c r="E38" s="2">
        <v>2122</v>
      </c>
      <c r="F38" s="5" t="s">
        <v>129</v>
      </c>
      <c r="G38" s="52">
        <v>1360</v>
      </c>
      <c r="H38" s="56">
        <v>-194.672</v>
      </c>
      <c r="I38" s="54">
        <f t="shared" si="0"/>
        <v>1165.328</v>
      </c>
      <c r="J38" s="69" t="s">
        <v>195</v>
      </c>
    </row>
    <row r="39" spans="1:10" ht="12" customHeight="1" x14ac:dyDescent="0.2">
      <c r="A39" s="4" t="s">
        <v>2</v>
      </c>
      <c r="B39" s="234">
        <v>1443</v>
      </c>
      <c r="C39" s="235"/>
      <c r="D39" s="2">
        <v>3123</v>
      </c>
      <c r="E39" s="2">
        <v>2122</v>
      </c>
      <c r="F39" s="5" t="s">
        <v>130</v>
      </c>
      <c r="G39" s="52">
        <v>550</v>
      </c>
      <c r="H39" s="56">
        <v>-3.5920000000000001</v>
      </c>
      <c r="I39" s="54">
        <f t="shared" si="0"/>
        <v>546.40800000000002</v>
      </c>
      <c r="J39" s="69" t="s">
        <v>195</v>
      </c>
    </row>
    <row r="40" spans="1:10" ht="12" customHeight="1" x14ac:dyDescent="0.2">
      <c r="A40" s="4" t="s">
        <v>2</v>
      </c>
      <c r="B40" s="234">
        <v>1448</v>
      </c>
      <c r="C40" s="235"/>
      <c r="D40" s="2">
        <v>3123</v>
      </c>
      <c r="E40" s="2">
        <v>2122</v>
      </c>
      <c r="F40" s="5" t="s">
        <v>131</v>
      </c>
      <c r="G40" s="52">
        <v>1100</v>
      </c>
      <c r="H40" s="56">
        <v>-141.887</v>
      </c>
      <c r="I40" s="54">
        <f t="shared" si="0"/>
        <v>958.11300000000006</v>
      </c>
      <c r="J40" s="69" t="s">
        <v>195</v>
      </c>
    </row>
    <row r="41" spans="1:10" ht="12" customHeight="1" x14ac:dyDescent="0.2">
      <c r="A41" s="6" t="s">
        <v>2</v>
      </c>
      <c r="B41" s="234">
        <v>1450</v>
      </c>
      <c r="C41" s="235"/>
      <c r="D41" s="41">
        <v>3124</v>
      </c>
      <c r="E41" s="2">
        <v>2122</v>
      </c>
      <c r="F41" s="5" t="s">
        <v>132</v>
      </c>
      <c r="G41" s="55">
        <v>1790</v>
      </c>
      <c r="H41" s="56">
        <v>-9.4830000000000005</v>
      </c>
      <c r="I41" s="54">
        <f t="shared" si="0"/>
        <v>1780.5170000000001</v>
      </c>
      <c r="J41" s="69" t="s">
        <v>195</v>
      </c>
    </row>
    <row r="42" spans="1:10" ht="12" customHeight="1" x14ac:dyDescent="0.2">
      <c r="A42" s="1" t="s">
        <v>2</v>
      </c>
      <c r="B42" s="234">
        <v>1452</v>
      </c>
      <c r="C42" s="235"/>
      <c r="D42" s="2">
        <v>3122</v>
      </c>
      <c r="E42" s="2">
        <v>2122</v>
      </c>
      <c r="F42" s="5" t="s">
        <v>133</v>
      </c>
      <c r="G42" s="52">
        <v>178</v>
      </c>
      <c r="H42" s="56">
        <v>8.1920000000000002</v>
      </c>
      <c r="I42" s="54">
        <f t="shared" si="0"/>
        <v>186.19200000000001</v>
      </c>
      <c r="J42" s="69" t="s">
        <v>195</v>
      </c>
    </row>
    <row r="43" spans="1:10" ht="12" customHeight="1" x14ac:dyDescent="0.2">
      <c r="A43" s="1" t="s">
        <v>2</v>
      </c>
      <c r="B43" s="234">
        <v>1455</v>
      </c>
      <c r="C43" s="235"/>
      <c r="D43" s="2">
        <v>3113</v>
      </c>
      <c r="E43" s="2">
        <v>2122</v>
      </c>
      <c r="F43" s="5" t="s">
        <v>134</v>
      </c>
      <c r="G43" s="52">
        <v>770</v>
      </c>
      <c r="H43" s="56">
        <v>-1.827</v>
      </c>
      <c r="I43" s="54">
        <f t="shared" si="0"/>
        <v>768.173</v>
      </c>
      <c r="J43" s="69" t="s">
        <v>195</v>
      </c>
    </row>
    <row r="44" spans="1:10" ht="12" customHeight="1" x14ac:dyDescent="0.2">
      <c r="A44" s="4" t="s">
        <v>2</v>
      </c>
      <c r="B44" s="234">
        <v>1456</v>
      </c>
      <c r="C44" s="235"/>
      <c r="D44" s="2">
        <v>3113</v>
      </c>
      <c r="E44" s="2">
        <v>2122</v>
      </c>
      <c r="F44" s="5" t="s">
        <v>135</v>
      </c>
      <c r="G44" s="52">
        <v>120</v>
      </c>
      <c r="H44" s="56">
        <v>0</v>
      </c>
      <c r="I44" s="54">
        <f t="shared" si="0"/>
        <v>120</v>
      </c>
      <c r="J44" s="69"/>
    </row>
    <row r="45" spans="1:10" ht="12" customHeight="1" x14ac:dyDescent="0.2">
      <c r="A45" s="4" t="s">
        <v>2</v>
      </c>
      <c r="B45" s="234">
        <v>1462</v>
      </c>
      <c r="C45" s="235"/>
      <c r="D45" s="2">
        <v>3113</v>
      </c>
      <c r="E45" s="2">
        <v>2122</v>
      </c>
      <c r="F45" s="5" t="s">
        <v>136</v>
      </c>
      <c r="G45" s="52">
        <v>33</v>
      </c>
      <c r="H45" s="56">
        <v>-8.4000000000000005E-2</v>
      </c>
      <c r="I45" s="54">
        <f t="shared" si="0"/>
        <v>32.915999999999997</v>
      </c>
      <c r="J45" s="69" t="s">
        <v>195</v>
      </c>
    </row>
    <row r="46" spans="1:10" ht="12" customHeight="1" x14ac:dyDescent="0.2">
      <c r="A46" s="4" t="s">
        <v>2</v>
      </c>
      <c r="B46" s="234">
        <v>1469</v>
      </c>
      <c r="C46" s="235"/>
      <c r="D46" s="2">
        <v>3114</v>
      </c>
      <c r="E46" s="2">
        <v>2122</v>
      </c>
      <c r="F46" s="5" t="s">
        <v>137</v>
      </c>
      <c r="G46" s="52">
        <v>19</v>
      </c>
      <c r="H46" s="56">
        <v>0</v>
      </c>
      <c r="I46" s="54">
        <f t="shared" si="0"/>
        <v>19</v>
      </c>
      <c r="J46" s="69"/>
    </row>
    <row r="47" spans="1:10" ht="12" customHeight="1" x14ac:dyDescent="0.2">
      <c r="A47" s="4" t="s">
        <v>2</v>
      </c>
      <c r="B47" s="234">
        <v>1470</v>
      </c>
      <c r="C47" s="235"/>
      <c r="D47" s="2">
        <v>3133</v>
      </c>
      <c r="E47" s="2">
        <v>2122</v>
      </c>
      <c r="F47" s="5" t="s">
        <v>138</v>
      </c>
      <c r="G47" s="52">
        <v>23.5</v>
      </c>
      <c r="H47" s="56">
        <v>-2.8000000000000001E-2</v>
      </c>
      <c r="I47" s="54">
        <f t="shared" si="0"/>
        <v>23.472000000000001</v>
      </c>
      <c r="J47" s="69" t="s">
        <v>195</v>
      </c>
    </row>
    <row r="48" spans="1:10" ht="12" customHeight="1" x14ac:dyDescent="0.2">
      <c r="A48" s="4" t="s">
        <v>2</v>
      </c>
      <c r="B48" s="234">
        <v>1471</v>
      </c>
      <c r="C48" s="235"/>
      <c r="D48" s="2">
        <v>3133</v>
      </c>
      <c r="E48" s="2">
        <v>2122</v>
      </c>
      <c r="F48" s="5" t="s">
        <v>139</v>
      </c>
      <c r="G48" s="52">
        <v>620</v>
      </c>
      <c r="H48" s="56">
        <v>-39.08</v>
      </c>
      <c r="I48" s="54">
        <f t="shared" si="0"/>
        <v>580.91999999999996</v>
      </c>
      <c r="J48" s="69" t="s">
        <v>195</v>
      </c>
    </row>
    <row r="49" spans="1:10" ht="12" customHeight="1" x14ac:dyDescent="0.2">
      <c r="A49" s="4" t="s">
        <v>2</v>
      </c>
      <c r="B49" s="234">
        <v>1472</v>
      </c>
      <c r="C49" s="235"/>
      <c r="D49" s="2">
        <v>3133</v>
      </c>
      <c r="E49" s="2">
        <v>2122</v>
      </c>
      <c r="F49" s="5" t="s">
        <v>140</v>
      </c>
      <c r="G49" s="52">
        <v>92</v>
      </c>
      <c r="H49" s="56">
        <v>-0.36299999999999999</v>
      </c>
      <c r="I49" s="54">
        <f t="shared" si="0"/>
        <v>91.637</v>
      </c>
      <c r="J49" s="69" t="s">
        <v>195</v>
      </c>
    </row>
    <row r="50" spans="1:10" ht="12" customHeight="1" x14ac:dyDescent="0.2">
      <c r="A50" s="4" t="s">
        <v>2</v>
      </c>
      <c r="B50" s="234">
        <v>1473</v>
      </c>
      <c r="C50" s="235"/>
      <c r="D50" s="2">
        <v>3133</v>
      </c>
      <c r="E50" s="2">
        <v>2122</v>
      </c>
      <c r="F50" s="5" t="s">
        <v>151</v>
      </c>
      <c r="G50" s="52">
        <v>40</v>
      </c>
      <c r="H50" s="56">
        <v>7.4749999999999996</v>
      </c>
      <c r="I50" s="54">
        <f t="shared" si="0"/>
        <v>47.475000000000001</v>
      </c>
      <c r="J50" s="69" t="s">
        <v>195</v>
      </c>
    </row>
    <row r="51" spans="1:10" ht="12" customHeight="1" x14ac:dyDescent="0.2">
      <c r="A51" s="4" t="s">
        <v>2</v>
      </c>
      <c r="B51" s="234">
        <v>1474</v>
      </c>
      <c r="C51" s="235"/>
      <c r="D51" s="2">
        <v>3133</v>
      </c>
      <c r="E51" s="2">
        <v>2122</v>
      </c>
      <c r="F51" s="5" t="s">
        <v>141</v>
      </c>
      <c r="G51" s="52">
        <v>34</v>
      </c>
      <c r="H51" s="56">
        <v>-2.1040000000000001</v>
      </c>
      <c r="I51" s="54">
        <f t="shared" si="0"/>
        <v>31.896000000000001</v>
      </c>
      <c r="J51" s="69" t="s">
        <v>195</v>
      </c>
    </row>
    <row r="52" spans="1:10" ht="12" customHeight="1" x14ac:dyDescent="0.2">
      <c r="A52" s="4" t="s">
        <v>2</v>
      </c>
      <c r="B52" s="234">
        <v>1475</v>
      </c>
      <c r="C52" s="235"/>
      <c r="D52" s="2">
        <v>3133</v>
      </c>
      <c r="E52" s="2">
        <v>2122</v>
      </c>
      <c r="F52" s="5" t="s">
        <v>142</v>
      </c>
      <c r="G52" s="52">
        <v>245</v>
      </c>
      <c r="H52" s="56">
        <v>-0.33500000000000002</v>
      </c>
      <c r="I52" s="54">
        <f t="shared" si="0"/>
        <v>244.66499999999999</v>
      </c>
      <c r="J52" s="69" t="s">
        <v>195</v>
      </c>
    </row>
    <row r="53" spans="1:10" ht="12" customHeight="1" x14ac:dyDescent="0.2">
      <c r="A53" s="4" t="s">
        <v>2</v>
      </c>
      <c r="B53" s="234">
        <v>1476</v>
      </c>
      <c r="C53" s="235"/>
      <c r="D53" s="2">
        <v>3133</v>
      </c>
      <c r="E53" s="2">
        <v>2122</v>
      </c>
      <c r="F53" s="5" t="s">
        <v>143</v>
      </c>
      <c r="G53" s="52">
        <v>20</v>
      </c>
      <c r="H53" s="56">
        <v>-2.7519999999999998</v>
      </c>
      <c r="I53" s="54">
        <f t="shared" si="0"/>
        <v>17.248000000000001</v>
      </c>
      <c r="J53" s="69" t="s">
        <v>195</v>
      </c>
    </row>
    <row r="54" spans="1:10" ht="12" customHeight="1" x14ac:dyDescent="0.2">
      <c r="A54" s="4" t="s">
        <v>2</v>
      </c>
      <c r="B54" s="234">
        <v>1481</v>
      </c>
      <c r="C54" s="235"/>
      <c r="D54" s="2">
        <v>3147</v>
      </c>
      <c r="E54" s="2">
        <v>2122</v>
      </c>
      <c r="F54" s="5" t="s">
        <v>144</v>
      </c>
      <c r="G54" s="52">
        <v>70.400000000000006</v>
      </c>
      <c r="H54" s="56">
        <v>-57.948</v>
      </c>
      <c r="I54" s="54">
        <f t="shared" si="0"/>
        <v>12.452000000000005</v>
      </c>
      <c r="J54" s="69" t="s">
        <v>195</v>
      </c>
    </row>
    <row r="55" spans="1:10" ht="12" customHeight="1" x14ac:dyDescent="0.2">
      <c r="A55" s="4" t="s">
        <v>2</v>
      </c>
      <c r="B55" s="234">
        <v>1492</v>
      </c>
      <c r="C55" s="235"/>
      <c r="D55" s="2">
        <v>3146</v>
      </c>
      <c r="E55" s="2">
        <v>2122</v>
      </c>
      <c r="F55" s="5" t="s">
        <v>145</v>
      </c>
      <c r="G55" s="52">
        <v>5.0999999999999996</v>
      </c>
      <c r="H55" s="56">
        <v>-2.4E-2</v>
      </c>
      <c r="I55" s="54">
        <f t="shared" si="0"/>
        <v>5.0759999999999996</v>
      </c>
      <c r="J55" s="69" t="s">
        <v>195</v>
      </c>
    </row>
    <row r="56" spans="1:10" x14ac:dyDescent="0.2">
      <c r="H56" s="233"/>
      <c r="I56" s="233"/>
    </row>
  </sheetData>
  <mergeCells count="52">
    <mergeCell ref="B16:C16"/>
    <mergeCell ref="A2:I2"/>
    <mergeCell ref="A4:I4"/>
    <mergeCell ref="A6:I6"/>
    <mergeCell ref="B8:C8"/>
    <mergeCell ref="B25:C25"/>
    <mergeCell ref="B17:C17"/>
    <mergeCell ref="B18:C18"/>
    <mergeCell ref="B19:C19"/>
    <mergeCell ref="B9:C9"/>
    <mergeCell ref="B10:C10"/>
    <mergeCell ref="B11:C11"/>
    <mergeCell ref="B12:C12"/>
    <mergeCell ref="B13:C13"/>
    <mergeCell ref="B20:C20"/>
    <mergeCell ref="B21:C21"/>
    <mergeCell ref="B22:C22"/>
    <mergeCell ref="B23:C23"/>
    <mergeCell ref="B24:C24"/>
    <mergeCell ref="B14:C14"/>
    <mergeCell ref="B15:C15"/>
    <mergeCell ref="B37:C37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49:C49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H56:I56"/>
    <mergeCell ref="B50:C50"/>
    <mergeCell ref="B51:C51"/>
    <mergeCell ref="B52:C52"/>
    <mergeCell ref="B53:C53"/>
    <mergeCell ref="B54:C54"/>
    <mergeCell ref="B55:C55"/>
  </mergeCells>
  <pageMargins left="0.70866141732283472" right="0.70866141732283472" top="0.78740157480314965" bottom="0.78740157480314965" header="0.31496062992125984" footer="0.31496062992125984"/>
  <pageSetup scale="93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7"/>
  <sheetViews>
    <sheetView workbookViewId="0">
      <selection activeCell="G27" sqref="G27"/>
    </sheetView>
  </sheetViews>
  <sheetFormatPr defaultRowHeight="12.75" x14ac:dyDescent="0.2"/>
  <cols>
    <col min="1" max="1" width="36.5703125" bestFit="1" customWidth="1"/>
    <col min="2" max="2" width="7.28515625" customWidth="1"/>
    <col min="3" max="3" width="13.85546875" customWidth="1"/>
    <col min="4" max="4" width="12.28515625" customWidth="1"/>
    <col min="5" max="5" width="14.140625" customWidth="1"/>
    <col min="7" max="7" width="11.42578125" bestFit="1" customWidth="1"/>
    <col min="10" max="10" width="11.7109375" bestFit="1" customWidth="1"/>
    <col min="257" max="257" width="36.5703125" bestFit="1" customWidth="1"/>
    <col min="258" max="258" width="7.28515625" customWidth="1"/>
    <col min="259" max="259" width="13.85546875" customWidth="1"/>
    <col min="260" max="260" width="10" bestFit="1" customWidth="1"/>
    <col min="261" max="261" width="14.140625" customWidth="1"/>
    <col min="266" max="266" width="11.7109375" bestFit="1" customWidth="1"/>
    <col min="513" max="513" width="36.5703125" bestFit="1" customWidth="1"/>
    <col min="514" max="514" width="7.28515625" customWidth="1"/>
    <col min="515" max="515" width="13.85546875" customWidth="1"/>
    <col min="516" max="516" width="10" bestFit="1" customWidth="1"/>
    <col min="517" max="517" width="14.140625" customWidth="1"/>
    <col min="522" max="522" width="11.7109375" bestFit="1" customWidth="1"/>
    <col min="769" max="769" width="36.5703125" bestFit="1" customWidth="1"/>
    <col min="770" max="770" width="7.28515625" customWidth="1"/>
    <col min="771" max="771" width="13.85546875" customWidth="1"/>
    <col min="772" max="772" width="10" bestFit="1" customWidth="1"/>
    <col min="773" max="773" width="14.140625" customWidth="1"/>
    <col min="778" max="778" width="11.7109375" bestFit="1" customWidth="1"/>
    <col min="1025" max="1025" width="36.5703125" bestFit="1" customWidth="1"/>
    <col min="1026" max="1026" width="7.28515625" customWidth="1"/>
    <col min="1027" max="1027" width="13.85546875" customWidth="1"/>
    <col min="1028" max="1028" width="10" bestFit="1" customWidth="1"/>
    <col min="1029" max="1029" width="14.140625" customWidth="1"/>
    <col min="1034" max="1034" width="11.7109375" bestFit="1" customWidth="1"/>
    <col min="1281" max="1281" width="36.5703125" bestFit="1" customWidth="1"/>
    <col min="1282" max="1282" width="7.28515625" customWidth="1"/>
    <col min="1283" max="1283" width="13.85546875" customWidth="1"/>
    <col min="1284" max="1284" width="10" bestFit="1" customWidth="1"/>
    <col min="1285" max="1285" width="14.140625" customWidth="1"/>
    <col min="1290" max="1290" width="11.7109375" bestFit="1" customWidth="1"/>
    <col min="1537" max="1537" width="36.5703125" bestFit="1" customWidth="1"/>
    <col min="1538" max="1538" width="7.28515625" customWidth="1"/>
    <col min="1539" max="1539" width="13.85546875" customWidth="1"/>
    <col min="1540" max="1540" width="10" bestFit="1" customWidth="1"/>
    <col min="1541" max="1541" width="14.140625" customWidth="1"/>
    <col min="1546" max="1546" width="11.7109375" bestFit="1" customWidth="1"/>
    <col min="1793" max="1793" width="36.5703125" bestFit="1" customWidth="1"/>
    <col min="1794" max="1794" width="7.28515625" customWidth="1"/>
    <col min="1795" max="1795" width="13.85546875" customWidth="1"/>
    <col min="1796" max="1796" width="10" bestFit="1" customWidth="1"/>
    <col min="1797" max="1797" width="14.140625" customWidth="1"/>
    <col min="1802" max="1802" width="11.7109375" bestFit="1" customWidth="1"/>
    <col min="2049" max="2049" width="36.5703125" bestFit="1" customWidth="1"/>
    <col min="2050" max="2050" width="7.28515625" customWidth="1"/>
    <col min="2051" max="2051" width="13.85546875" customWidth="1"/>
    <col min="2052" max="2052" width="10" bestFit="1" customWidth="1"/>
    <col min="2053" max="2053" width="14.140625" customWidth="1"/>
    <col min="2058" max="2058" width="11.7109375" bestFit="1" customWidth="1"/>
    <col min="2305" max="2305" width="36.5703125" bestFit="1" customWidth="1"/>
    <col min="2306" max="2306" width="7.28515625" customWidth="1"/>
    <col min="2307" max="2307" width="13.85546875" customWidth="1"/>
    <col min="2308" max="2308" width="10" bestFit="1" customWidth="1"/>
    <col min="2309" max="2309" width="14.140625" customWidth="1"/>
    <col min="2314" max="2314" width="11.7109375" bestFit="1" customWidth="1"/>
    <col min="2561" max="2561" width="36.5703125" bestFit="1" customWidth="1"/>
    <col min="2562" max="2562" width="7.28515625" customWidth="1"/>
    <col min="2563" max="2563" width="13.85546875" customWidth="1"/>
    <col min="2564" max="2564" width="10" bestFit="1" customWidth="1"/>
    <col min="2565" max="2565" width="14.140625" customWidth="1"/>
    <col min="2570" max="2570" width="11.7109375" bestFit="1" customWidth="1"/>
    <col min="2817" max="2817" width="36.5703125" bestFit="1" customWidth="1"/>
    <col min="2818" max="2818" width="7.28515625" customWidth="1"/>
    <col min="2819" max="2819" width="13.85546875" customWidth="1"/>
    <col min="2820" max="2820" width="10" bestFit="1" customWidth="1"/>
    <col min="2821" max="2821" width="14.140625" customWidth="1"/>
    <col min="2826" max="2826" width="11.7109375" bestFit="1" customWidth="1"/>
    <col min="3073" max="3073" width="36.5703125" bestFit="1" customWidth="1"/>
    <col min="3074" max="3074" width="7.28515625" customWidth="1"/>
    <col min="3075" max="3075" width="13.85546875" customWidth="1"/>
    <col min="3076" max="3076" width="10" bestFit="1" customWidth="1"/>
    <col min="3077" max="3077" width="14.140625" customWidth="1"/>
    <col min="3082" max="3082" width="11.7109375" bestFit="1" customWidth="1"/>
    <col min="3329" max="3329" width="36.5703125" bestFit="1" customWidth="1"/>
    <col min="3330" max="3330" width="7.28515625" customWidth="1"/>
    <col min="3331" max="3331" width="13.85546875" customWidth="1"/>
    <col min="3332" max="3332" width="10" bestFit="1" customWidth="1"/>
    <col min="3333" max="3333" width="14.140625" customWidth="1"/>
    <col min="3338" max="3338" width="11.7109375" bestFit="1" customWidth="1"/>
    <col min="3585" max="3585" width="36.5703125" bestFit="1" customWidth="1"/>
    <col min="3586" max="3586" width="7.28515625" customWidth="1"/>
    <col min="3587" max="3587" width="13.85546875" customWidth="1"/>
    <col min="3588" max="3588" width="10" bestFit="1" customWidth="1"/>
    <col min="3589" max="3589" width="14.140625" customWidth="1"/>
    <col min="3594" max="3594" width="11.7109375" bestFit="1" customWidth="1"/>
    <col min="3841" max="3841" width="36.5703125" bestFit="1" customWidth="1"/>
    <col min="3842" max="3842" width="7.28515625" customWidth="1"/>
    <col min="3843" max="3843" width="13.85546875" customWidth="1"/>
    <col min="3844" max="3844" width="10" bestFit="1" customWidth="1"/>
    <col min="3845" max="3845" width="14.140625" customWidth="1"/>
    <col min="3850" max="3850" width="11.7109375" bestFit="1" customWidth="1"/>
    <col min="4097" max="4097" width="36.5703125" bestFit="1" customWidth="1"/>
    <col min="4098" max="4098" width="7.28515625" customWidth="1"/>
    <col min="4099" max="4099" width="13.85546875" customWidth="1"/>
    <col min="4100" max="4100" width="10" bestFit="1" customWidth="1"/>
    <col min="4101" max="4101" width="14.140625" customWidth="1"/>
    <col min="4106" max="4106" width="11.7109375" bestFit="1" customWidth="1"/>
    <col min="4353" max="4353" width="36.5703125" bestFit="1" customWidth="1"/>
    <col min="4354" max="4354" width="7.28515625" customWidth="1"/>
    <col min="4355" max="4355" width="13.85546875" customWidth="1"/>
    <col min="4356" max="4356" width="10" bestFit="1" customWidth="1"/>
    <col min="4357" max="4357" width="14.140625" customWidth="1"/>
    <col min="4362" max="4362" width="11.7109375" bestFit="1" customWidth="1"/>
    <col min="4609" max="4609" width="36.5703125" bestFit="1" customWidth="1"/>
    <col min="4610" max="4610" width="7.28515625" customWidth="1"/>
    <col min="4611" max="4611" width="13.85546875" customWidth="1"/>
    <col min="4612" max="4612" width="10" bestFit="1" customWidth="1"/>
    <col min="4613" max="4613" width="14.140625" customWidth="1"/>
    <col min="4618" max="4618" width="11.7109375" bestFit="1" customWidth="1"/>
    <col min="4865" max="4865" width="36.5703125" bestFit="1" customWidth="1"/>
    <col min="4866" max="4866" width="7.28515625" customWidth="1"/>
    <col min="4867" max="4867" width="13.85546875" customWidth="1"/>
    <col min="4868" max="4868" width="10" bestFit="1" customWidth="1"/>
    <col min="4869" max="4869" width="14.140625" customWidth="1"/>
    <col min="4874" max="4874" width="11.7109375" bestFit="1" customWidth="1"/>
    <col min="5121" max="5121" width="36.5703125" bestFit="1" customWidth="1"/>
    <col min="5122" max="5122" width="7.28515625" customWidth="1"/>
    <col min="5123" max="5123" width="13.85546875" customWidth="1"/>
    <col min="5124" max="5124" width="10" bestFit="1" customWidth="1"/>
    <col min="5125" max="5125" width="14.140625" customWidth="1"/>
    <col min="5130" max="5130" width="11.7109375" bestFit="1" customWidth="1"/>
    <col min="5377" max="5377" width="36.5703125" bestFit="1" customWidth="1"/>
    <col min="5378" max="5378" width="7.28515625" customWidth="1"/>
    <col min="5379" max="5379" width="13.85546875" customWidth="1"/>
    <col min="5380" max="5380" width="10" bestFit="1" customWidth="1"/>
    <col min="5381" max="5381" width="14.140625" customWidth="1"/>
    <col min="5386" max="5386" width="11.7109375" bestFit="1" customWidth="1"/>
    <col min="5633" max="5633" width="36.5703125" bestFit="1" customWidth="1"/>
    <col min="5634" max="5634" width="7.28515625" customWidth="1"/>
    <col min="5635" max="5635" width="13.85546875" customWidth="1"/>
    <col min="5636" max="5636" width="10" bestFit="1" customWidth="1"/>
    <col min="5637" max="5637" width="14.140625" customWidth="1"/>
    <col min="5642" max="5642" width="11.7109375" bestFit="1" customWidth="1"/>
    <col min="5889" max="5889" width="36.5703125" bestFit="1" customWidth="1"/>
    <col min="5890" max="5890" width="7.28515625" customWidth="1"/>
    <col min="5891" max="5891" width="13.85546875" customWidth="1"/>
    <col min="5892" max="5892" width="10" bestFit="1" customWidth="1"/>
    <col min="5893" max="5893" width="14.140625" customWidth="1"/>
    <col min="5898" max="5898" width="11.7109375" bestFit="1" customWidth="1"/>
    <col min="6145" max="6145" width="36.5703125" bestFit="1" customWidth="1"/>
    <col min="6146" max="6146" width="7.28515625" customWidth="1"/>
    <col min="6147" max="6147" width="13.85546875" customWidth="1"/>
    <col min="6148" max="6148" width="10" bestFit="1" customWidth="1"/>
    <col min="6149" max="6149" width="14.140625" customWidth="1"/>
    <col min="6154" max="6154" width="11.7109375" bestFit="1" customWidth="1"/>
    <col min="6401" max="6401" width="36.5703125" bestFit="1" customWidth="1"/>
    <col min="6402" max="6402" width="7.28515625" customWidth="1"/>
    <col min="6403" max="6403" width="13.85546875" customWidth="1"/>
    <col min="6404" max="6404" width="10" bestFit="1" customWidth="1"/>
    <col min="6405" max="6405" width="14.140625" customWidth="1"/>
    <col min="6410" max="6410" width="11.7109375" bestFit="1" customWidth="1"/>
    <col min="6657" max="6657" width="36.5703125" bestFit="1" customWidth="1"/>
    <col min="6658" max="6658" width="7.28515625" customWidth="1"/>
    <col min="6659" max="6659" width="13.85546875" customWidth="1"/>
    <col min="6660" max="6660" width="10" bestFit="1" customWidth="1"/>
    <col min="6661" max="6661" width="14.140625" customWidth="1"/>
    <col min="6666" max="6666" width="11.7109375" bestFit="1" customWidth="1"/>
    <col min="6913" max="6913" width="36.5703125" bestFit="1" customWidth="1"/>
    <col min="6914" max="6914" width="7.28515625" customWidth="1"/>
    <col min="6915" max="6915" width="13.85546875" customWidth="1"/>
    <col min="6916" max="6916" width="10" bestFit="1" customWidth="1"/>
    <col min="6917" max="6917" width="14.140625" customWidth="1"/>
    <col min="6922" max="6922" width="11.7109375" bestFit="1" customWidth="1"/>
    <col min="7169" max="7169" width="36.5703125" bestFit="1" customWidth="1"/>
    <col min="7170" max="7170" width="7.28515625" customWidth="1"/>
    <col min="7171" max="7171" width="13.85546875" customWidth="1"/>
    <col min="7172" max="7172" width="10" bestFit="1" customWidth="1"/>
    <col min="7173" max="7173" width="14.140625" customWidth="1"/>
    <col min="7178" max="7178" width="11.7109375" bestFit="1" customWidth="1"/>
    <col min="7425" max="7425" width="36.5703125" bestFit="1" customWidth="1"/>
    <col min="7426" max="7426" width="7.28515625" customWidth="1"/>
    <col min="7427" max="7427" width="13.85546875" customWidth="1"/>
    <col min="7428" max="7428" width="10" bestFit="1" customWidth="1"/>
    <col min="7429" max="7429" width="14.140625" customWidth="1"/>
    <col min="7434" max="7434" width="11.7109375" bestFit="1" customWidth="1"/>
    <col min="7681" max="7681" width="36.5703125" bestFit="1" customWidth="1"/>
    <col min="7682" max="7682" width="7.28515625" customWidth="1"/>
    <col min="7683" max="7683" width="13.85546875" customWidth="1"/>
    <col min="7684" max="7684" width="10" bestFit="1" customWidth="1"/>
    <col min="7685" max="7685" width="14.140625" customWidth="1"/>
    <col min="7690" max="7690" width="11.7109375" bestFit="1" customWidth="1"/>
    <col min="7937" max="7937" width="36.5703125" bestFit="1" customWidth="1"/>
    <col min="7938" max="7938" width="7.28515625" customWidth="1"/>
    <col min="7939" max="7939" width="13.85546875" customWidth="1"/>
    <col min="7940" max="7940" width="10" bestFit="1" customWidth="1"/>
    <col min="7941" max="7941" width="14.140625" customWidth="1"/>
    <col min="7946" max="7946" width="11.7109375" bestFit="1" customWidth="1"/>
    <col min="8193" max="8193" width="36.5703125" bestFit="1" customWidth="1"/>
    <col min="8194" max="8194" width="7.28515625" customWidth="1"/>
    <col min="8195" max="8195" width="13.85546875" customWidth="1"/>
    <col min="8196" max="8196" width="10" bestFit="1" customWidth="1"/>
    <col min="8197" max="8197" width="14.140625" customWidth="1"/>
    <col min="8202" max="8202" width="11.7109375" bestFit="1" customWidth="1"/>
    <col min="8449" max="8449" width="36.5703125" bestFit="1" customWidth="1"/>
    <col min="8450" max="8450" width="7.28515625" customWidth="1"/>
    <col min="8451" max="8451" width="13.85546875" customWidth="1"/>
    <col min="8452" max="8452" width="10" bestFit="1" customWidth="1"/>
    <col min="8453" max="8453" width="14.140625" customWidth="1"/>
    <col min="8458" max="8458" width="11.7109375" bestFit="1" customWidth="1"/>
    <col min="8705" max="8705" width="36.5703125" bestFit="1" customWidth="1"/>
    <col min="8706" max="8706" width="7.28515625" customWidth="1"/>
    <col min="8707" max="8707" width="13.85546875" customWidth="1"/>
    <col min="8708" max="8708" width="10" bestFit="1" customWidth="1"/>
    <col min="8709" max="8709" width="14.140625" customWidth="1"/>
    <col min="8714" max="8714" width="11.7109375" bestFit="1" customWidth="1"/>
    <col min="8961" max="8961" width="36.5703125" bestFit="1" customWidth="1"/>
    <col min="8962" max="8962" width="7.28515625" customWidth="1"/>
    <col min="8963" max="8963" width="13.85546875" customWidth="1"/>
    <col min="8964" max="8964" width="10" bestFit="1" customWidth="1"/>
    <col min="8965" max="8965" width="14.140625" customWidth="1"/>
    <col min="8970" max="8970" width="11.7109375" bestFit="1" customWidth="1"/>
    <col min="9217" max="9217" width="36.5703125" bestFit="1" customWidth="1"/>
    <col min="9218" max="9218" width="7.28515625" customWidth="1"/>
    <col min="9219" max="9219" width="13.85546875" customWidth="1"/>
    <col min="9220" max="9220" width="10" bestFit="1" customWidth="1"/>
    <col min="9221" max="9221" width="14.140625" customWidth="1"/>
    <col min="9226" max="9226" width="11.7109375" bestFit="1" customWidth="1"/>
    <col min="9473" max="9473" width="36.5703125" bestFit="1" customWidth="1"/>
    <col min="9474" max="9474" width="7.28515625" customWidth="1"/>
    <col min="9475" max="9475" width="13.85546875" customWidth="1"/>
    <col min="9476" max="9476" width="10" bestFit="1" customWidth="1"/>
    <col min="9477" max="9477" width="14.140625" customWidth="1"/>
    <col min="9482" max="9482" width="11.7109375" bestFit="1" customWidth="1"/>
    <col min="9729" max="9729" width="36.5703125" bestFit="1" customWidth="1"/>
    <col min="9730" max="9730" width="7.28515625" customWidth="1"/>
    <col min="9731" max="9731" width="13.85546875" customWidth="1"/>
    <col min="9732" max="9732" width="10" bestFit="1" customWidth="1"/>
    <col min="9733" max="9733" width="14.140625" customWidth="1"/>
    <col min="9738" max="9738" width="11.7109375" bestFit="1" customWidth="1"/>
    <col min="9985" max="9985" width="36.5703125" bestFit="1" customWidth="1"/>
    <col min="9986" max="9986" width="7.28515625" customWidth="1"/>
    <col min="9987" max="9987" width="13.85546875" customWidth="1"/>
    <col min="9988" max="9988" width="10" bestFit="1" customWidth="1"/>
    <col min="9989" max="9989" width="14.140625" customWidth="1"/>
    <col min="9994" max="9994" width="11.7109375" bestFit="1" customWidth="1"/>
    <col min="10241" max="10241" width="36.5703125" bestFit="1" customWidth="1"/>
    <col min="10242" max="10242" width="7.28515625" customWidth="1"/>
    <col min="10243" max="10243" width="13.85546875" customWidth="1"/>
    <col min="10244" max="10244" width="10" bestFit="1" customWidth="1"/>
    <col min="10245" max="10245" width="14.140625" customWidth="1"/>
    <col min="10250" max="10250" width="11.7109375" bestFit="1" customWidth="1"/>
    <col min="10497" max="10497" width="36.5703125" bestFit="1" customWidth="1"/>
    <col min="10498" max="10498" width="7.28515625" customWidth="1"/>
    <col min="10499" max="10499" width="13.85546875" customWidth="1"/>
    <col min="10500" max="10500" width="10" bestFit="1" customWidth="1"/>
    <col min="10501" max="10501" width="14.140625" customWidth="1"/>
    <col min="10506" max="10506" width="11.7109375" bestFit="1" customWidth="1"/>
    <col min="10753" max="10753" width="36.5703125" bestFit="1" customWidth="1"/>
    <col min="10754" max="10754" width="7.28515625" customWidth="1"/>
    <col min="10755" max="10755" width="13.85546875" customWidth="1"/>
    <col min="10756" max="10756" width="10" bestFit="1" customWidth="1"/>
    <col min="10757" max="10757" width="14.140625" customWidth="1"/>
    <col min="10762" max="10762" width="11.7109375" bestFit="1" customWidth="1"/>
    <col min="11009" max="11009" width="36.5703125" bestFit="1" customWidth="1"/>
    <col min="11010" max="11010" width="7.28515625" customWidth="1"/>
    <col min="11011" max="11011" width="13.85546875" customWidth="1"/>
    <col min="11012" max="11012" width="10" bestFit="1" customWidth="1"/>
    <col min="11013" max="11013" width="14.140625" customWidth="1"/>
    <col min="11018" max="11018" width="11.7109375" bestFit="1" customWidth="1"/>
    <col min="11265" max="11265" width="36.5703125" bestFit="1" customWidth="1"/>
    <col min="11266" max="11266" width="7.28515625" customWidth="1"/>
    <col min="11267" max="11267" width="13.85546875" customWidth="1"/>
    <col min="11268" max="11268" width="10" bestFit="1" customWidth="1"/>
    <col min="11269" max="11269" width="14.140625" customWidth="1"/>
    <col min="11274" max="11274" width="11.7109375" bestFit="1" customWidth="1"/>
    <col min="11521" max="11521" width="36.5703125" bestFit="1" customWidth="1"/>
    <col min="11522" max="11522" width="7.28515625" customWidth="1"/>
    <col min="11523" max="11523" width="13.85546875" customWidth="1"/>
    <col min="11524" max="11524" width="10" bestFit="1" customWidth="1"/>
    <col min="11525" max="11525" width="14.140625" customWidth="1"/>
    <col min="11530" max="11530" width="11.7109375" bestFit="1" customWidth="1"/>
    <col min="11777" max="11777" width="36.5703125" bestFit="1" customWidth="1"/>
    <col min="11778" max="11778" width="7.28515625" customWidth="1"/>
    <col min="11779" max="11779" width="13.85546875" customWidth="1"/>
    <col min="11780" max="11780" width="10" bestFit="1" customWidth="1"/>
    <col min="11781" max="11781" width="14.140625" customWidth="1"/>
    <col min="11786" max="11786" width="11.7109375" bestFit="1" customWidth="1"/>
    <col min="12033" max="12033" width="36.5703125" bestFit="1" customWidth="1"/>
    <col min="12034" max="12034" width="7.28515625" customWidth="1"/>
    <col min="12035" max="12035" width="13.85546875" customWidth="1"/>
    <col min="12036" max="12036" width="10" bestFit="1" customWidth="1"/>
    <col min="12037" max="12037" width="14.140625" customWidth="1"/>
    <col min="12042" max="12042" width="11.7109375" bestFit="1" customWidth="1"/>
    <col min="12289" max="12289" width="36.5703125" bestFit="1" customWidth="1"/>
    <col min="12290" max="12290" width="7.28515625" customWidth="1"/>
    <col min="12291" max="12291" width="13.85546875" customWidth="1"/>
    <col min="12292" max="12292" width="10" bestFit="1" customWidth="1"/>
    <col min="12293" max="12293" width="14.140625" customWidth="1"/>
    <col min="12298" max="12298" width="11.7109375" bestFit="1" customWidth="1"/>
    <col min="12545" max="12545" width="36.5703125" bestFit="1" customWidth="1"/>
    <col min="12546" max="12546" width="7.28515625" customWidth="1"/>
    <col min="12547" max="12547" width="13.85546875" customWidth="1"/>
    <col min="12548" max="12548" width="10" bestFit="1" customWidth="1"/>
    <col min="12549" max="12549" width="14.140625" customWidth="1"/>
    <col min="12554" max="12554" width="11.7109375" bestFit="1" customWidth="1"/>
    <col min="12801" max="12801" width="36.5703125" bestFit="1" customWidth="1"/>
    <col min="12802" max="12802" width="7.28515625" customWidth="1"/>
    <col min="12803" max="12803" width="13.85546875" customWidth="1"/>
    <col min="12804" max="12804" width="10" bestFit="1" customWidth="1"/>
    <col min="12805" max="12805" width="14.140625" customWidth="1"/>
    <col min="12810" max="12810" width="11.7109375" bestFit="1" customWidth="1"/>
    <col min="13057" max="13057" width="36.5703125" bestFit="1" customWidth="1"/>
    <col min="13058" max="13058" width="7.28515625" customWidth="1"/>
    <col min="13059" max="13059" width="13.85546875" customWidth="1"/>
    <col min="13060" max="13060" width="10" bestFit="1" customWidth="1"/>
    <col min="13061" max="13061" width="14.140625" customWidth="1"/>
    <col min="13066" max="13066" width="11.7109375" bestFit="1" customWidth="1"/>
    <col min="13313" max="13313" width="36.5703125" bestFit="1" customWidth="1"/>
    <col min="13314" max="13314" width="7.28515625" customWidth="1"/>
    <col min="13315" max="13315" width="13.85546875" customWidth="1"/>
    <col min="13316" max="13316" width="10" bestFit="1" customWidth="1"/>
    <col min="13317" max="13317" width="14.140625" customWidth="1"/>
    <col min="13322" max="13322" width="11.7109375" bestFit="1" customWidth="1"/>
    <col min="13569" max="13569" width="36.5703125" bestFit="1" customWidth="1"/>
    <col min="13570" max="13570" width="7.28515625" customWidth="1"/>
    <col min="13571" max="13571" width="13.85546875" customWidth="1"/>
    <col min="13572" max="13572" width="10" bestFit="1" customWidth="1"/>
    <col min="13573" max="13573" width="14.140625" customWidth="1"/>
    <col min="13578" max="13578" width="11.7109375" bestFit="1" customWidth="1"/>
    <col min="13825" max="13825" width="36.5703125" bestFit="1" customWidth="1"/>
    <col min="13826" max="13826" width="7.28515625" customWidth="1"/>
    <col min="13827" max="13827" width="13.85546875" customWidth="1"/>
    <col min="13828" max="13828" width="10" bestFit="1" customWidth="1"/>
    <col min="13829" max="13829" width="14.140625" customWidth="1"/>
    <col min="13834" max="13834" width="11.7109375" bestFit="1" customWidth="1"/>
    <col min="14081" max="14081" width="36.5703125" bestFit="1" customWidth="1"/>
    <col min="14082" max="14082" width="7.28515625" customWidth="1"/>
    <col min="14083" max="14083" width="13.85546875" customWidth="1"/>
    <col min="14084" max="14084" width="10" bestFit="1" customWidth="1"/>
    <col min="14085" max="14085" width="14.140625" customWidth="1"/>
    <col min="14090" max="14090" width="11.7109375" bestFit="1" customWidth="1"/>
    <col min="14337" max="14337" width="36.5703125" bestFit="1" customWidth="1"/>
    <col min="14338" max="14338" width="7.28515625" customWidth="1"/>
    <col min="14339" max="14339" width="13.85546875" customWidth="1"/>
    <col min="14340" max="14340" width="10" bestFit="1" customWidth="1"/>
    <col min="14341" max="14341" width="14.140625" customWidth="1"/>
    <col min="14346" max="14346" width="11.7109375" bestFit="1" customWidth="1"/>
    <col min="14593" max="14593" width="36.5703125" bestFit="1" customWidth="1"/>
    <col min="14594" max="14594" width="7.28515625" customWidth="1"/>
    <col min="14595" max="14595" width="13.85546875" customWidth="1"/>
    <col min="14596" max="14596" width="10" bestFit="1" customWidth="1"/>
    <col min="14597" max="14597" width="14.140625" customWidth="1"/>
    <col min="14602" max="14602" width="11.7109375" bestFit="1" customWidth="1"/>
    <col min="14849" max="14849" width="36.5703125" bestFit="1" customWidth="1"/>
    <col min="14850" max="14850" width="7.28515625" customWidth="1"/>
    <col min="14851" max="14851" width="13.85546875" customWidth="1"/>
    <col min="14852" max="14852" width="10" bestFit="1" customWidth="1"/>
    <col min="14853" max="14853" width="14.140625" customWidth="1"/>
    <col min="14858" max="14858" width="11.7109375" bestFit="1" customWidth="1"/>
    <col min="15105" max="15105" width="36.5703125" bestFit="1" customWidth="1"/>
    <col min="15106" max="15106" width="7.28515625" customWidth="1"/>
    <col min="15107" max="15107" width="13.85546875" customWidth="1"/>
    <col min="15108" max="15108" width="10" bestFit="1" customWidth="1"/>
    <col min="15109" max="15109" width="14.140625" customWidth="1"/>
    <col min="15114" max="15114" width="11.7109375" bestFit="1" customWidth="1"/>
    <col min="15361" max="15361" width="36.5703125" bestFit="1" customWidth="1"/>
    <col min="15362" max="15362" width="7.28515625" customWidth="1"/>
    <col min="15363" max="15363" width="13.85546875" customWidth="1"/>
    <col min="15364" max="15364" width="10" bestFit="1" customWidth="1"/>
    <col min="15365" max="15365" width="14.140625" customWidth="1"/>
    <col min="15370" max="15370" width="11.7109375" bestFit="1" customWidth="1"/>
    <col min="15617" max="15617" width="36.5703125" bestFit="1" customWidth="1"/>
    <col min="15618" max="15618" width="7.28515625" customWidth="1"/>
    <col min="15619" max="15619" width="13.85546875" customWidth="1"/>
    <col min="15620" max="15620" width="10" bestFit="1" customWidth="1"/>
    <col min="15621" max="15621" width="14.140625" customWidth="1"/>
    <col min="15626" max="15626" width="11.7109375" bestFit="1" customWidth="1"/>
    <col min="15873" max="15873" width="36.5703125" bestFit="1" customWidth="1"/>
    <col min="15874" max="15874" width="7.28515625" customWidth="1"/>
    <col min="15875" max="15875" width="13.85546875" customWidth="1"/>
    <col min="15876" max="15876" width="10" bestFit="1" customWidth="1"/>
    <col min="15877" max="15877" width="14.140625" customWidth="1"/>
    <col min="15882" max="15882" width="11.7109375" bestFit="1" customWidth="1"/>
    <col min="16129" max="16129" width="36.5703125" bestFit="1" customWidth="1"/>
    <col min="16130" max="16130" width="7.28515625" customWidth="1"/>
    <col min="16131" max="16131" width="13.85546875" customWidth="1"/>
    <col min="16132" max="16132" width="10" bestFit="1" customWidth="1"/>
    <col min="16133" max="16133" width="14.140625" customWidth="1"/>
    <col min="16138" max="16138" width="11.7109375" bestFit="1" customWidth="1"/>
  </cols>
  <sheetData>
    <row r="1" spans="1:10" ht="13.5" thickBot="1" x14ac:dyDescent="0.25">
      <c r="A1" s="245" t="s">
        <v>197</v>
      </c>
      <c r="B1" s="245"/>
      <c r="C1" s="206" t="s">
        <v>191</v>
      </c>
      <c r="D1" s="170"/>
      <c r="E1" s="171" t="s">
        <v>198</v>
      </c>
    </row>
    <row r="2" spans="1:10" ht="24.75" thickBot="1" x14ac:dyDescent="0.25">
      <c r="A2" s="172" t="s">
        <v>199</v>
      </c>
      <c r="B2" s="173" t="s">
        <v>200</v>
      </c>
      <c r="C2" s="174" t="s">
        <v>201</v>
      </c>
      <c r="D2" s="174" t="s">
        <v>262</v>
      </c>
      <c r="E2" s="174" t="s">
        <v>202</v>
      </c>
    </row>
    <row r="3" spans="1:10" ht="15" customHeight="1" x14ac:dyDescent="0.2">
      <c r="A3" s="175" t="s">
        <v>203</v>
      </c>
      <c r="B3" s="176" t="s">
        <v>204</v>
      </c>
      <c r="C3" s="177">
        <f>C4+C5+C6</f>
        <v>2782365.2800000003</v>
      </c>
      <c r="D3" s="177">
        <f>D4+D5+D6</f>
        <v>-985.36500000000001</v>
      </c>
      <c r="E3" s="178">
        <f t="shared" ref="E3:E24" si="0">C3+D3</f>
        <v>2781379.915</v>
      </c>
      <c r="G3" s="184"/>
    </row>
    <row r="4" spans="1:10" ht="15" customHeight="1" x14ac:dyDescent="0.2">
      <c r="A4" s="179" t="s">
        <v>205</v>
      </c>
      <c r="B4" s="180" t="s">
        <v>206</v>
      </c>
      <c r="C4" s="181">
        <v>2689964.72</v>
      </c>
      <c r="D4" s="182">
        <v>0</v>
      </c>
      <c r="E4" s="183">
        <f t="shared" si="0"/>
        <v>2689964.72</v>
      </c>
      <c r="J4" s="184"/>
    </row>
    <row r="5" spans="1:10" ht="15" customHeight="1" x14ac:dyDescent="0.2">
      <c r="A5" s="179" t="s">
        <v>207</v>
      </c>
      <c r="B5" s="180" t="s">
        <v>208</v>
      </c>
      <c r="C5" s="181">
        <v>88368.87</v>
      </c>
      <c r="D5" s="185">
        <v>-985.36500000000001</v>
      </c>
      <c r="E5" s="183">
        <f t="shared" si="0"/>
        <v>87383.50499999999</v>
      </c>
      <c r="G5" s="184"/>
    </row>
    <row r="6" spans="1:10" ht="15" customHeight="1" x14ac:dyDescent="0.2">
      <c r="A6" s="179" t="s">
        <v>209</v>
      </c>
      <c r="B6" s="180" t="s">
        <v>210</v>
      </c>
      <c r="C6" s="181">
        <v>4031.69</v>
      </c>
      <c r="D6" s="181">
        <v>0</v>
      </c>
      <c r="E6" s="183">
        <f t="shared" si="0"/>
        <v>4031.69</v>
      </c>
    </row>
    <row r="7" spans="1:10" ht="15" customHeight="1" x14ac:dyDescent="0.2">
      <c r="A7" s="186" t="s">
        <v>211</v>
      </c>
      <c r="B7" s="180" t="s">
        <v>212</v>
      </c>
      <c r="C7" s="187">
        <f>C8+C14</f>
        <v>5129332.4800000004</v>
      </c>
      <c r="D7" s="187">
        <f>D8+D14</f>
        <v>0</v>
      </c>
      <c r="E7" s="188">
        <f t="shared" si="0"/>
        <v>5129332.4800000004</v>
      </c>
    </row>
    <row r="8" spans="1:10" ht="15" customHeight="1" x14ac:dyDescent="0.2">
      <c r="A8" s="179" t="s">
        <v>213</v>
      </c>
      <c r="B8" s="180" t="s">
        <v>214</v>
      </c>
      <c r="C8" s="181">
        <f>C9+C10+C12+C13+C11</f>
        <v>4918780.45</v>
      </c>
      <c r="D8" s="181">
        <f>D9+D10+D12+D13</f>
        <v>0</v>
      </c>
      <c r="E8" s="189">
        <f t="shared" si="0"/>
        <v>4918780.45</v>
      </c>
    </row>
    <row r="9" spans="1:10" ht="15" customHeight="1" x14ac:dyDescent="0.2">
      <c r="A9" s="179" t="s">
        <v>215</v>
      </c>
      <c r="B9" s="180" t="s">
        <v>216</v>
      </c>
      <c r="C9" s="181">
        <v>67590.7</v>
      </c>
      <c r="D9" s="181">
        <v>0</v>
      </c>
      <c r="E9" s="189">
        <f t="shared" si="0"/>
        <v>67590.7</v>
      </c>
    </row>
    <row r="10" spans="1:10" ht="15" customHeight="1" x14ac:dyDescent="0.2">
      <c r="A10" s="179" t="s">
        <v>217</v>
      </c>
      <c r="B10" s="180" t="s">
        <v>214</v>
      </c>
      <c r="C10" s="181">
        <v>4825056.68</v>
      </c>
      <c r="D10" s="181">
        <v>0</v>
      </c>
      <c r="E10" s="189">
        <f t="shared" si="0"/>
        <v>4825056.68</v>
      </c>
    </row>
    <row r="11" spans="1:10" ht="15" customHeight="1" x14ac:dyDescent="0.2">
      <c r="A11" s="179" t="s">
        <v>218</v>
      </c>
      <c r="B11" s="180">
        <v>4123</v>
      </c>
      <c r="C11" s="181">
        <v>0</v>
      </c>
      <c r="D11" s="181">
        <v>0</v>
      </c>
      <c r="E11" s="189">
        <f>SUM(C11:D11)</f>
        <v>0</v>
      </c>
    </row>
    <row r="12" spans="1:10" ht="15" customHeight="1" x14ac:dyDescent="0.2">
      <c r="A12" s="179" t="s">
        <v>219</v>
      </c>
      <c r="B12" s="180" t="s">
        <v>220</v>
      </c>
      <c r="C12" s="181">
        <v>0</v>
      </c>
      <c r="D12" s="181">
        <v>0</v>
      </c>
      <c r="E12" s="189">
        <f>SUM(C12:D12)</f>
        <v>0</v>
      </c>
    </row>
    <row r="13" spans="1:10" ht="15" customHeight="1" x14ac:dyDescent="0.2">
      <c r="A13" s="179" t="s">
        <v>221</v>
      </c>
      <c r="B13" s="180">
        <v>4121</v>
      </c>
      <c r="C13" s="181">
        <f>31370-5236.93</f>
        <v>26133.07</v>
      </c>
      <c r="D13" s="181">
        <v>0</v>
      </c>
      <c r="E13" s="189">
        <f>SUM(C13:D13)</f>
        <v>26133.07</v>
      </c>
    </row>
    <row r="14" spans="1:10" ht="15" customHeight="1" x14ac:dyDescent="0.2">
      <c r="A14" s="179" t="s">
        <v>222</v>
      </c>
      <c r="B14" s="180" t="s">
        <v>223</v>
      </c>
      <c r="C14" s="181">
        <f>C15+C16+C17+C18</f>
        <v>210552.03000000003</v>
      </c>
      <c r="D14" s="181">
        <f>D15+D17+D18</f>
        <v>0</v>
      </c>
      <c r="E14" s="189">
        <f t="shared" si="0"/>
        <v>210552.03000000003</v>
      </c>
    </row>
    <row r="15" spans="1:10" ht="15" customHeight="1" x14ac:dyDescent="0.2">
      <c r="A15" s="179" t="s">
        <v>224</v>
      </c>
      <c r="B15" s="180" t="s">
        <v>225</v>
      </c>
      <c r="C15" s="181">
        <v>206345.15000000002</v>
      </c>
      <c r="D15" s="181">
        <v>0</v>
      </c>
      <c r="E15" s="189">
        <f t="shared" si="0"/>
        <v>206345.15000000002</v>
      </c>
    </row>
    <row r="16" spans="1:10" ht="15" customHeight="1" x14ac:dyDescent="0.2">
      <c r="A16" s="179" t="s">
        <v>226</v>
      </c>
      <c r="B16" s="180">
        <v>4223</v>
      </c>
      <c r="C16" s="181">
        <v>0</v>
      </c>
      <c r="D16" s="181">
        <v>0</v>
      </c>
      <c r="E16" s="189">
        <f>SUM(C16:D16)</f>
        <v>0</v>
      </c>
    </row>
    <row r="17" spans="1:7" ht="15" customHeight="1" x14ac:dyDescent="0.2">
      <c r="A17" s="179" t="s">
        <v>227</v>
      </c>
      <c r="B17" s="180" t="s">
        <v>228</v>
      </c>
      <c r="C17" s="181">
        <v>0</v>
      </c>
      <c r="D17" s="181">
        <v>0</v>
      </c>
      <c r="E17" s="189">
        <f>SUM(C17:D17)</f>
        <v>0</v>
      </c>
    </row>
    <row r="18" spans="1:7" ht="15" customHeight="1" x14ac:dyDescent="0.2">
      <c r="A18" s="179" t="s">
        <v>229</v>
      </c>
      <c r="B18" s="180">
        <v>4221</v>
      </c>
      <c r="C18" s="181">
        <v>4206.88</v>
      </c>
      <c r="D18" s="181">
        <v>0</v>
      </c>
      <c r="E18" s="189">
        <f>SUM(C18:D18)</f>
        <v>4206.88</v>
      </c>
    </row>
    <row r="19" spans="1:7" ht="15" customHeight="1" x14ac:dyDescent="0.2">
      <c r="A19" s="186" t="s">
        <v>230</v>
      </c>
      <c r="B19" s="190" t="s">
        <v>231</v>
      </c>
      <c r="C19" s="187">
        <f>C3+C7</f>
        <v>7911697.7600000007</v>
      </c>
      <c r="D19" s="187">
        <f>D3+D7</f>
        <v>-985.36500000000001</v>
      </c>
      <c r="E19" s="188">
        <f t="shared" si="0"/>
        <v>7910712.3950000005</v>
      </c>
      <c r="G19" s="184"/>
    </row>
    <row r="20" spans="1:7" ht="15" customHeight="1" x14ac:dyDescent="0.2">
      <c r="A20" s="186" t="s">
        <v>232</v>
      </c>
      <c r="B20" s="190" t="s">
        <v>233</v>
      </c>
      <c r="C20" s="187">
        <f>SUM(C21:C23)</f>
        <v>1742695.9900000002</v>
      </c>
      <c r="D20" s="187">
        <f>SUM(D21:D23)</f>
        <v>0</v>
      </c>
      <c r="E20" s="188">
        <f t="shared" si="0"/>
        <v>1742695.9900000002</v>
      </c>
    </row>
    <row r="21" spans="1:7" ht="15" customHeight="1" x14ac:dyDescent="0.2">
      <c r="A21" s="179" t="s">
        <v>234</v>
      </c>
      <c r="B21" s="180" t="s">
        <v>235</v>
      </c>
      <c r="C21" s="181">
        <v>100564.53000000001</v>
      </c>
      <c r="D21" s="181">
        <v>0</v>
      </c>
      <c r="E21" s="189">
        <f t="shared" si="0"/>
        <v>100564.53000000001</v>
      </c>
    </row>
    <row r="22" spans="1:7" ht="15" customHeight="1" x14ac:dyDescent="0.2">
      <c r="A22" s="179" t="s">
        <v>236</v>
      </c>
      <c r="B22" s="180">
        <v>8115</v>
      </c>
      <c r="C22" s="181">
        <v>1739006.4600000002</v>
      </c>
      <c r="D22" s="181">
        <v>0</v>
      </c>
      <c r="E22" s="189">
        <f>SUM(C22:D22)</f>
        <v>1739006.4600000002</v>
      </c>
    </row>
    <row r="23" spans="1:7" ht="15" customHeight="1" thickBot="1" x14ac:dyDescent="0.25">
      <c r="A23" s="191" t="s">
        <v>237</v>
      </c>
      <c r="B23" s="192">
        <v>-8124</v>
      </c>
      <c r="C23" s="193">
        <v>-96875</v>
      </c>
      <c r="D23" s="193">
        <v>0</v>
      </c>
      <c r="E23" s="194">
        <f>C23+D23</f>
        <v>-96875</v>
      </c>
    </row>
    <row r="24" spans="1:7" ht="15" customHeight="1" thickBot="1" x14ac:dyDescent="0.25">
      <c r="A24" s="195" t="s">
        <v>238</v>
      </c>
      <c r="B24" s="196"/>
      <c r="C24" s="197">
        <f>C3+C7+C20</f>
        <v>9654393.75</v>
      </c>
      <c r="D24" s="197">
        <f>D19+D20</f>
        <v>-985.36500000000001</v>
      </c>
      <c r="E24" s="198">
        <f t="shared" si="0"/>
        <v>9653408.3849999998</v>
      </c>
      <c r="G24" s="184"/>
    </row>
    <row r="25" spans="1:7" ht="13.5" thickBot="1" x14ac:dyDescent="0.25">
      <c r="A25" s="245" t="s">
        <v>239</v>
      </c>
      <c r="B25" s="245"/>
      <c r="C25" s="199"/>
      <c r="D25" s="199"/>
      <c r="E25" s="200" t="s">
        <v>198</v>
      </c>
    </row>
    <row r="26" spans="1:7" ht="24.75" thickBot="1" x14ac:dyDescent="0.25">
      <c r="A26" s="172" t="s">
        <v>240</v>
      </c>
      <c r="B26" s="173" t="s">
        <v>104</v>
      </c>
      <c r="C26" s="174" t="s">
        <v>201</v>
      </c>
      <c r="D26" s="174" t="s">
        <v>262</v>
      </c>
      <c r="E26" s="174" t="s">
        <v>202</v>
      </c>
    </row>
    <row r="27" spans="1:7" ht="15" customHeight="1" x14ac:dyDescent="0.2">
      <c r="A27" s="201" t="s">
        <v>241</v>
      </c>
      <c r="B27" s="202" t="s">
        <v>242</v>
      </c>
      <c r="C27" s="185">
        <v>29496.959999999999</v>
      </c>
      <c r="D27" s="185">
        <v>0</v>
      </c>
      <c r="E27" s="203">
        <f>C27+D27</f>
        <v>29496.959999999999</v>
      </c>
    </row>
    <row r="28" spans="1:7" ht="15" customHeight="1" x14ac:dyDescent="0.2">
      <c r="A28" s="204" t="s">
        <v>243</v>
      </c>
      <c r="B28" s="180" t="s">
        <v>242</v>
      </c>
      <c r="C28" s="181">
        <v>260621.53</v>
      </c>
      <c r="D28" s="185">
        <v>0</v>
      </c>
      <c r="E28" s="203">
        <f t="shared" ref="E28:E43" si="1">C28+D28</f>
        <v>260621.53</v>
      </c>
    </row>
    <row r="29" spans="1:7" ht="15" customHeight="1" x14ac:dyDescent="0.2">
      <c r="A29" s="204" t="s">
        <v>244</v>
      </c>
      <c r="B29" s="180" t="s">
        <v>245</v>
      </c>
      <c r="C29" s="181">
        <v>149566.1</v>
      </c>
      <c r="D29" s="185">
        <v>0</v>
      </c>
      <c r="E29" s="203">
        <f>SUM(C29:D29)</f>
        <v>149566.1</v>
      </c>
    </row>
    <row r="30" spans="1:7" ht="15" customHeight="1" x14ac:dyDescent="0.2">
      <c r="A30" s="204" t="s">
        <v>246</v>
      </c>
      <c r="B30" s="180" t="s">
        <v>242</v>
      </c>
      <c r="C30" s="181">
        <v>1032321.05</v>
      </c>
      <c r="D30" s="185">
        <v>-985.36500000000001</v>
      </c>
      <c r="E30" s="203">
        <f t="shared" si="1"/>
        <v>1031335.6850000001</v>
      </c>
      <c r="G30" s="184"/>
    </row>
    <row r="31" spans="1:7" ht="15" customHeight="1" x14ac:dyDescent="0.2">
      <c r="A31" s="204" t="s">
        <v>247</v>
      </c>
      <c r="B31" s="180" t="s">
        <v>242</v>
      </c>
      <c r="C31" s="181">
        <v>864876.31</v>
      </c>
      <c r="D31" s="185">
        <v>0</v>
      </c>
      <c r="E31" s="203">
        <f t="shared" si="1"/>
        <v>864876.31</v>
      </c>
    </row>
    <row r="32" spans="1:7" ht="15" customHeight="1" x14ac:dyDescent="0.2">
      <c r="A32" s="204" t="s">
        <v>248</v>
      </c>
      <c r="B32" s="180" t="s">
        <v>242</v>
      </c>
      <c r="C32" s="181">
        <v>4166571.3200000003</v>
      </c>
      <c r="D32" s="185">
        <v>0</v>
      </c>
      <c r="E32" s="203">
        <f>C32+D32</f>
        <v>4166571.3200000003</v>
      </c>
    </row>
    <row r="33" spans="1:7" ht="15" customHeight="1" x14ac:dyDescent="0.2">
      <c r="A33" s="204" t="s">
        <v>249</v>
      </c>
      <c r="B33" s="180" t="s">
        <v>245</v>
      </c>
      <c r="C33" s="181">
        <v>597935.95000000007</v>
      </c>
      <c r="D33" s="185">
        <v>0</v>
      </c>
      <c r="E33" s="203">
        <f t="shared" si="1"/>
        <v>597935.95000000007</v>
      </c>
    </row>
    <row r="34" spans="1:7" ht="15" customHeight="1" x14ac:dyDescent="0.2">
      <c r="A34" s="204" t="s">
        <v>250</v>
      </c>
      <c r="B34" s="180" t="s">
        <v>242</v>
      </c>
      <c r="C34" s="181">
        <v>11969.95</v>
      </c>
      <c r="D34" s="185">
        <v>0</v>
      </c>
      <c r="E34" s="203">
        <f t="shared" si="1"/>
        <v>11969.95</v>
      </c>
    </row>
    <row r="35" spans="1:7" ht="15" customHeight="1" x14ac:dyDescent="0.2">
      <c r="A35" s="204" t="s">
        <v>251</v>
      </c>
      <c r="B35" s="180" t="s">
        <v>245</v>
      </c>
      <c r="C35" s="181">
        <v>962182.35</v>
      </c>
      <c r="D35" s="185">
        <v>0</v>
      </c>
      <c r="E35" s="203">
        <f t="shared" si="1"/>
        <v>962182.35</v>
      </c>
    </row>
    <row r="36" spans="1:7" ht="15" customHeight="1" x14ac:dyDescent="0.2">
      <c r="A36" s="204" t="s">
        <v>252</v>
      </c>
      <c r="B36" s="180" t="s">
        <v>253</v>
      </c>
      <c r="C36" s="181">
        <v>0</v>
      </c>
      <c r="D36" s="185">
        <v>0</v>
      </c>
      <c r="E36" s="203">
        <f t="shared" si="1"/>
        <v>0</v>
      </c>
    </row>
    <row r="37" spans="1:7" ht="15" customHeight="1" x14ac:dyDescent="0.2">
      <c r="A37" s="204" t="s">
        <v>254</v>
      </c>
      <c r="B37" s="180" t="s">
        <v>245</v>
      </c>
      <c r="C37" s="181">
        <v>1310280.6500000001</v>
      </c>
      <c r="D37" s="185">
        <v>0</v>
      </c>
      <c r="E37" s="203">
        <f t="shared" si="1"/>
        <v>1310280.6500000001</v>
      </c>
    </row>
    <row r="38" spans="1:7" ht="15" customHeight="1" x14ac:dyDescent="0.2">
      <c r="A38" s="204" t="s">
        <v>255</v>
      </c>
      <c r="B38" s="180" t="s">
        <v>245</v>
      </c>
      <c r="C38" s="181">
        <v>17500</v>
      </c>
      <c r="D38" s="185">
        <v>0</v>
      </c>
      <c r="E38" s="203">
        <f t="shared" si="1"/>
        <v>17500</v>
      </c>
    </row>
    <row r="39" spans="1:7" ht="15" customHeight="1" x14ac:dyDescent="0.2">
      <c r="A39" s="204" t="s">
        <v>256</v>
      </c>
      <c r="B39" s="180" t="s">
        <v>242</v>
      </c>
      <c r="C39" s="181">
        <v>9541.25</v>
      </c>
      <c r="D39" s="185">
        <v>0</v>
      </c>
      <c r="E39" s="203">
        <f t="shared" si="1"/>
        <v>9541.25</v>
      </c>
    </row>
    <row r="40" spans="1:7" ht="15" customHeight="1" x14ac:dyDescent="0.2">
      <c r="A40" s="204" t="s">
        <v>257</v>
      </c>
      <c r="B40" s="180" t="s">
        <v>245</v>
      </c>
      <c r="C40" s="181">
        <v>139946.22</v>
      </c>
      <c r="D40" s="185">
        <v>0</v>
      </c>
      <c r="E40" s="203">
        <f>C40+D40</f>
        <v>139946.22</v>
      </c>
    </row>
    <row r="41" spans="1:7" ht="15" customHeight="1" x14ac:dyDescent="0.2">
      <c r="A41" s="204" t="s">
        <v>258</v>
      </c>
      <c r="B41" s="180" t="s">
        <v>245</v>
      </c>
      <c r="C41" s="181">
        <v>11471.73</v>
      </c>
      <c r="D41" s="185">
        <v>0</v>
      </c>
      <c r="E41" s="203">
        <f t="shared" si="1"/>
        <v>11471.73</v>
      </c>
    </row>
    <row r="42" spans="1:7" ht="15" customHeight="1" x14ac:dyDescent="0.2">
      <c r="A42" s="204" t="s">
        <v>259</v>
      </c>
      <c r="B42" s="180" t="s">
        <v>245</v>
      </c>
      <c r="C42" s="181">
        <v>79990.17</v>
      </c>
      <c r="D42" s="185">
        <v>0</v>
      </c>
      <c r="E42" s="203">
        <f t="shared" si="1"/>
        <v>79990.17</v>
      </c>
    </row>
    <row r="43" spans="1:7" ht="15" customHeight="1" thickBot="1" x14ac:dyDescent="0.25">
      <c r="A43" s="204" t="s">
        <v>260</v>
      </c>
      <c r="B43" s="180" t="s">
        <v>245</v>
      </c>
      <c r="C43" s="181">
        <v>10122.209999999999</v>
      </c>
      <c r="D43" s="185">
        <v>0</v>
      </c>
      <c r="E43" s="203">
        <f t="shared" si="1"/>
        <v>10122.209999999999</v>
      </c>
    </row>
    <row r="44" spans="1:7" ht="15" customHeight="1" thickBot="1" x14ac:dyDescent="0.25">
      <c r="A44" s="205" t="s">
        <v>261</v>
      </c>
      <c r="B44" s="196"/>
      <c r="C44" s="197">
        <f>C27+C28+C30+C31+C32+C33+C34+C35+C36+C37+C38+C39+C40+C41+C42+C43+C29</f>
        <v>9654393.7500000019</v>
      </c>
      <c r="D44" s="197">
        <f>SUM(D27:D43)</f>
        <v>-985.36500000000001</v>
      </c>
      <c r="E44" s="198">
        <f>SUM(E27:E43)</f>
        <v>9653408.3850000016</v>
      </c>
      <c r="G44" s="184"/>
    </row>
    <row r="45" spans="1:7" x14ac:dyDescent="0.2">
      <c r="C45" s="184"/>
      <c r="E45" s="184"/>
    </row>
    <row r="47" spans="1:7" x14ac:dyDescent="0.2">
      <c r="C47" s="184"/>
    </row>
  </sheetData>
  <mergeCells count="2">
    <mergeCell ref="A1:B1"/>
    <mergeCell ref="A25:B25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913 04-odpisy2017</vt:lpstr>
      <vt:lpstr>PŘÍJMY</vt:lpstr>
      <vt:lpstr>P_V</vt:lpstr>
      <vt:lpstr>PŘÍJMY!Oblast_tisku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Matouskova Anna</dc:creator>
  <cp:lastModifiedBy>Trpkosova Eva</cp:lastModifiedBy>
  <cp:lastPrinted>2017-09-25T13:53:58Z</cp:lastPrinted>
  <dcterms:created xsi:type="dcterms:W3CDTF">2016-12-12T10:58:21Z</dcterms:created>
  <dcterms:modified xsi:type="dcterms:W3CDTF">2017-10-05T13:23:47Z</dcterms:modified>
</cp:coreProperties>
</file>