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7220" windowHeight="7410" activeTab="1"/>
  </bookViews>
  <sheets>
    <sheet name="91404" sheetId="5" r:id="rId1"/>
    <sheet name="91704" sheetId="6" r:id="rId2"/>
    <sheet name="Bilance P a V" sheetId="3" r:id="rId3"/>
  </sheets>
  <definedNames>
    <definedName name="_xlnm.Print_Area" localSheetId="0">'91404'!$A$1:$AA$93</definedName>
  </definedNames>
  <calcPr calcId="145621"/>
</workbook>
</file>

<file path=xl/calcChain.xml><?xml version="1.0" encoding="utf-8"?>
<calcChain xmlns="http://schemas.openxmlformats.org/spreadsheetml/2006/main">
  <c r="O91" i="5" l="1"/>
  <c r="Q91" i="5" s="1"/>
  <c r="S91" i="5" s="1"/>
  <c r="U91" i="5" s="1"/>
  <c r="W91" i="5" s="1"/>
  <c r="Y91" i="5" s="1"/>
  <c r="M91" i="5"/>
  <c r="I91" i="5"/>
  <c r="K91" i="5" s="1"/>
  <c r="W90" i="5"/>
  <c r="Y90" i="5" s="1"/>
  <c r="Q90" i="5"/>
  <c r="S90" i="5" s="1"/>
  <c r="U90" i="5" s="1"/>
  <c r="O90" i="5"/>
  <c r="I90" i="5"/>
  <c r="K90" i="5" s="1"/>
  <c r="M90" i="5" s="1"/>
  <c r="Y89" i="5"/>
  <c r="S89" i="5"/>
  <c r="U89" i="5" s="1"/>
  <c r="W89" i="5" s="1"/>
  <c r="I89" i="5"/>
  <c r="K89" i="5" s="1"/>
  <c r="M89" i="5" s="1"/>
  <c r="O89" i="5" s="1"/>
  <c r="Q89" i="5" s="1"/>
  <c r="K88" i="5"/>
  <c r="M88" i="5" s="1"/>
  <c r="O88" i="5" s="1"/>
  <c r="Q88" i="5" s="1"/>
  <c r="S88" i="5" s="1"/>
  <c r="U88" i="5" s="1"/>
  <c r="W88" i="5" s="1"/>
  <c r="Y88" i="5" s="1"/>
  <c r="I88" i="5"/>
  <c r="M87" i="5"/>
  <c r="O87" i="5" s="1"/>
  <c r="Q87" i="5" s="1"/>
  <c r="S87" i="5" s="1"/>
  <c r="U87" i="5" s="1"/>
  <c r="W87" i="5" s="1"/>
  <c r="Y87" i="5" s="1"/>
  <c r="I87" i="5"/>
  <c r="K87" i="5" s="1"/>
  <c r="W86" i="5"/>
  <c r="Y86" i="5" s="1"/>
  <c r="Q86" i="5"/>
  <c r="S86" i="5" s="1"/>
  <c r="U86" i="5" s="1"/>
  <c r="O86" i="5"/>
  <c r="I86" i="5"/>
  <c r="K86" i="5" s="1"/>
  <c r="M86" i="5" s="1"/>
  <c r="X85" i="5"/>
  <c r="V85" i="5"/>
  <c r="V84" i="5" s="1"/>
  <c r="T85" i="5"/>
  <c r="L85" i="5"/>
  <c r="I85" i="5"/>
  <c r="K85" i="5" s="1"/>
  <c r="M85" i="5" s="1"/>
  <c r="O85" i="5" s="1"/>
  <c r="Q85" i="5" s="1"/>
  <c r="S85" i="5" s="1"/>
  <c r="U85" i="5" s="1"/>
  <c r="W85" i="5" s="1"/>
  <c r="Y85" i="5" s="1"/>
  <c r="G85" i="5"/>
  <c r="X84" i="5"/>
  <c r="T84" i="5"/>
  <c r="L84" i="5"/>
  <c r="G84" i="5"/>
  <c r="I84" i="5" s="1"/>
  <c r="K84" i="5" s="1"/>
  <c r="K83" i="5"/>
  <c r="M83" i="5" s="1"/>
  <c r="O83" i="5" s="1"/>
  <c r="Q83" i="5" s="1"/>
  <c r="S83" i="5" s="1"/>
  <c r="U83" i="5" s="1"/>
  <c r="W83" i="5" s="1"/>
  <c r="Y83" i="5" s="1"/>
  <c r="Q82" i="5"/>
  <c r="S82" i="5" s="1"/>
  <c r="U82" i="5" s="1"/>
  <c r="W82" i="5" s="1"/>
  <c r="Y82" i="5" s="1"/>
  <c r="K82" i="5"/>
  <c r="M82" i="5" s="1"/>
  <c r="O82" i="5" s="1"/>
  <c r="I82" i="5"/>
  <c r="S81" i="5"/>
  <c r="U81" i="5" s="1"/>
  <c r="W81" i="5" s="1"/>
  <c r="Y81" i="5" s="1"/>
  <c r="M81" i="5"/>
  <c r="O81" i="5" s="1"/>
  <c r="Q81" i="5" s="1"/>
  <c r="K81" i="5"/>
  <c r="I81" i="5"/>
  <c r="W80" i="5"/>
  <c r="Y80" i="5" s="1"/>
  <c r="U80" i="5"/>
  <c r="O80" i="5"/>
  <c r="Q80" i="5" s="1"/>
  <c r="S80" i="5" s="1"/>
  <c r="Q79" i="5"/>
  <c r="S79" i="5" s="1"/>
  <c r="U79" i="5" s="1"/>
  <c r="W79" i="5" s="1"/>
  <c r="Y79" i="5" s="1"/>
  <c r="K79" i="5"/>
  <c r="M79" i="5" s="1"/>
  <c r="O79" i="5" s="1"/>
  <c r="I79" i="5"/>
  <c r="S78" i="5"/>
  <c r="U78" i="5" s="1"/>
  <c r="W78" i="5" s="1"/>
  <c r="Y78" i="5" s="1"/>
  <c r="N78" i="5"/>
  <c r="J78" i="5"/>
  <c r="I78" i="5"/>
  <c r="K78" i="5" s="1"/>
  <c r="M78" i="5" s="1"/>
  <c r="O78" i="5" s="1"/>
  <c r="Q78" i="5" s="1"/>
  <c r="G78" i="5"/>
  <c r="S77" i="5"/>
  <c r="U77" i="5" s="1"/>
  <c r="W77" i="5" s="1"/>
  <c r="Y77" i="5" s="1"/>
  <c r="M77" i="5"/>
  <c r="O77" i="5" s="1"/>
  <c r="Q77" i="5" s="1"/>
  <c r="K77" i="5"/>
  <c r="I77" i="5"/>
  <c r="I76" i="5"/>
  <c r="K76" i="5" s="1"/>
  <c r="M76" i="5" s="1"/>
  <c r="O76" i="5" s="1"/>
  <c r="Q76" i="5" s="1"/>
  <c r="S76" i="5" s="1"/>
  <c r="U76" i="5" s="1"/>
  <c r="W76" i="5" s="1"/>
  <c r="Y76" i="5" s="1"/>
  <c r="Y75" i="5"/>
  <c r="O75" i="5"/>
  <c r="Q75" i="5" s="1"/>
  <c r="S75" i="5" s="1"/>
  <c r="U75" i="5" s="1"/>
  <c r="W75" i="5" s="1"/>
  <c r="I75" i="5"/>
  <c r="K75" i="5" s="1"/>
  <c r="M75" i="5" s="1"/>
  <c r="K74" i="5"/>
  <c r="M74" i="5" s="1"/>
  <c r="O74" i="5" s="1"/>
  <c r="Q74" i="5" s="1"/>
  <c r="S74" i="5" s="1"/>
  <c r="U74" i="5" s="1"/>
  <c r="W74" i="5" s="1"/>
  <c r="Y74" i="5" s="1"/>
  <c r="I74" i="5"/>
  <c r="M73" i="5"/>
  <c r="O73" i="5" s="1"/>
  <c r="Q73" i="5" s="1"/>
  <c r="S73" i="5" s="1"/>
  <c r="U73" i="5" s="1"/>
  <c r="W73" i="5" s="1"/>
  <c r="Y73" i="5" s="1"/>
  <c r="K73" i="5"/>
  <c r="G73" i="5"/>
  <c r="I73" i="5" s="1"/>
  <c r="I72" i="5"/>
  <c r="K72" i="5" s="1"/>
  <c r="M72" i="5" s="1"/>
  <c r="O72" i="5" s="1"/>
  <c r="Q72" i="5" s="1"/>
  <c r="S72" i="5" s="1"/>
  <c r="U72" i="5" s="1"/>
  <c r="W72" i="5" s="1"/>
  <c r="Y72" i="5" s="1"/>
  <c r="I71" i="5"/>
  <c r="K71" i="5" s="1"/>
  <c r="M71" i="5" s="1"/>
  <c r="O71" i="5" s="1"/>
  <c r="Q71" i="5" s="1"/>
  <c r="S71" i="5" s="1"/>
  <c r="U71" i="5" s="1"/>
  <c r="W71" i="5" s="1"/>
  <c r="Y71" i="5" s="1"/>
  <c r="G71" i="5"/>
  <c r="U70" i="5"/>
  <c r="W70" i="5" s="1"/>
  <c r="Y70" i="5" s="1"/>
  <c r="S70" i="5"/>
  <c r="M69" i="5"/>
  <c r="O69" i="5" s="1"/>
  <c r="Q69" i="5" s="1"/>
  <c r="S69" i="5" s="1"/>
  <c r="U69" i="5" s="1"/>
  <c r="W69" i="5" s="1"/>
  <c r="Y69" i="5" s="1"/>
  <c r="I69" i="5"/>
  <c r="K69" i="5" s="1"/>
  <c r="R68" i="5"/>
  <c r="I68" i="5"/>
  <c r="K68" i="5" s="1"/>
  <c r="M68" i="5" s="1"/>
  <c r="O68" i="5" s="1"/>
  <c r="Q68" i="5" s="1"/>
  <c r="S68" i="5" s="1"/>
  <c r="U68" i="5" s="1"/>
  <c r="W68" i="5" s="1"/>
  <c r="Y68" i="5" s="1"/>
  <c r="G68" i="5"/>
  <c r="M67" i="5"/>
  <c r="O67" i="5" s="1"/>
  <c r="Q67" i="5" s="1"/>
  <c r="S67" i="5" s="1"/>
  <c r="U67" i="5" s="1"/>
  <c r="W67" i="5" s="1"/>
  <c r="Y67" i="5" s="1"/>
  <c r="I67" i="5"/>
  <c r="K67" i="5" s="1"/>
  <c r="W66" i="5"/>
  <c r="Y66" i="5" s="1"/>
  <c r="Q66" i="5"/>
  <c r="S66" i="5" s="1"/>
  <c r="U66" i="5" s="1"/>
  <c r="O66" i="5"/>
  <c r="I66" i="5"/>
  <c r="K66" i="5" s="1"/>
  <c r="M66" i="5" s="1"/>
  <c r="I65" i="5"/>
  <c r="K65" i="5" s="1"/>
  <c r="M65" i="5" s="1"/>
  <c r="O65" i="5" s="1"/>
  <c r="Q65" i="5" s="1"/>
  <c r="S65" i="5" s="1"/>
  <c r="U65" i="5" s="1"/>
  <c r="W65" i="5" s="1"/>
  <c r="Y65" i="5" s="1"/>
  <c r="L64" i="5"/>
  <c r="G64" i="5"/>
  <c r="J63" i="5"/>
  <c r="W62" i="5"/>
  <c r="Y62" i="5" s="1"/>
  <c r="U62" i="5"/>
  <c r="W61" i="5"/>
  <c r="Y61" i="5" s="1"/>
  <c r="U61" i="5"/>
  <c r="T61" i="5"/>
  <c r="M60" i="5"/>
  <c r="O60" i="5" s="1"/>
  <c r="Q60" i="5" s="1"/>
  <c r="S60" i="5" s="1"/>
  <c r="U60" i="5" s="1"/>
  <c r="W60" i="5" s="1"/>
  <c r="Y60" i="5" s="1"/>
  <c r="U59" i="5"/>
  <c r="W59" i="5" s="1"/>
  <c r="Y59" i="5" s="1"/>
  <c r="L59" i="5"/>
  <c r="M59" i="5" s="1"/>
  <c r="O59" i="5" s="1"/>
  <c r="Q59" i="5" s="1"/>
  <c r="S59" i="5" s="1"/>
  <c r="K58" i="5"/>
  <c r="M58" i="5" s="1"/>
  <c r="O58" i="5" s="1"/>
  <c r="Q58" i="5" s="1"/>
  <c r="S58" i="5" s="1"/>
  <c r="U58" i="5" s="1"/>
  <c r="W58" i="5" s="1"/>
  <c r="Y58" i="5" s="1"/>
  <c r="I58" i="5"/>
  <c r="W57" i="5"/>
  <c r="Y57" i="5" s="1"/>
  <c r="U57" i="5"/>
  <c r="U56" i="5"/>
  <c r="W56" i="5" s="1"/>
  <c r="Y56" i="5" s="1"/>
  <c r="T55" i="5"/>
  <c r="P55" i="5"/>
  <c r="O55" i="5"/>
  <c r="Q55" i="5" s="1"/>
  <c r="S55" i="5" s="1"/>
  <c r="U55" i="5" s="1"/>
  <c r="W55" i="5" s="1"/>
  <c r="Y55" i="5" s="1"/>
  <c r="M55" i="5"/>
  <c r="H55" i="5"/>
  <c r="I55" i="5" s="1"/>
  <c r="K55" i="5" s="1"/>
  <c r="S54" i="5"/>
  <c r="U54" i="5" s="1"/>
  <c r="W54" i="5" s="1"/>
  <c r="Y54" i="5" s="1"/>
  <c r="I54" i="5"/>
  <c r="K54" i="5" s="1"/>
  <c r="M54" i="5" s="1"/>
  <c r="O54" i="5" s="1"/>
  <c r="Q54" i="5" s="1"/>
  <c r="G53" i="5"/>
  <c r="I53" i="5" s="1"/>
  <c r="K53" i="5" s="1"/>
  <c r="M53" i="5" s="1"/>
  <c r="O53" i="5" s="1"/>
  <c r="Q53" i="5" s="1"/>
  <c r="S53" i="5" s="1"/>
  <c r="U53" i="5" s="1"/>
  <c r="W53" i="5" s="1"/>
  <c r="Y53" i="5" s="1"/>
  <c r="Q52" i="5"/>
  <c r="S52" i="5" s="1"/>
  <c r="U52" i="5" s="1"/>
  <c r="W52" i="5" s="1"/>
  <c r="Y52" i="5" s="1"/>
  <c r="O52" i="5"/>
  <c r="U51" i="5"/>
  <c r="W51" i="5" s="1"/>
  <c r="Y51" i="5" s="1"/>
  <c r="S51" i="5"/>
  <c r="Q51" i="5"/>
  <c r="I50" i="5"/>
  <c r="K50" i="5" s="1"/>
  <c r="M50" i="5" s="1"/>
  <c r="O50" i="5" s="1"/>
  <c r="Q50" i="5" s="1"/>
  <c r="S50" i="5" s="1"/>
  <c r="U50" i="5" s="1"/>
  <c r="W50" i="5" s="1"/>
  <c r="Y50" i="5" s="1"/>
  <c r="Y49" i="5"/>
  <c r="W49" i="5"/>
  <c r="V48" i="5"/>
  <c r="U48" i="5"/>
  <c r="W48" i="5" s="1"/>
  <c r="Y48" i="5" s="1"/>
  <c r="P48" i="5"/>
  <c r="N48" i="5"/>
  <c r="K48" i="5"/>
  <c r="M48" i="5" s="1"/>
  <c r="O48" i="5" s="1"/>
  <c r="Q48" i="5" s="1"/>
  <c r="S48" i="5" s="1"/>
  <c r="I48" i="5"/>
  <c r="G48" i="5"/>
  <c r="I47" i="5"/>
  <c r="K47" i="5" s="1"/>
  <c r="M47" i="5" s="1"/>
  <c r="O47" i="5" s="1"/>
  <c r="Q47" i="5" s="1"/>
  <c r="S47" i="5" s="1"/>
  <c r="U47" i="5" s="1"/>
  <c r="W47" i="5" s="1"/>
  <c r="Y47" i="5" s="1"/>
  <c r="K46" i="5"/>
  <c r="M46" i="5" s="1"/>
  <c r="O46" i="5" s="1"/>
  <c r="Q46" i="5" s="1"/>
  <c r="S46" i="5" s="1"/>
  <c r="U46" i="5" s="1"/>
  <c r="W46" i="5" s="1"/>
  <c r="Y46" i="5" s="1"/>
  <c r="I46" i="5"/>
  <c r="M45" i="5"/>
  <c r="O45" i="5" s="1"/>
  <c r="Q45" i="5" s="1"/>
  <c r="S45" i="5" s="1"/>
  <c r="U45" i="5" s="1"/>
  <c r="W45" i="5" s="1"/>
  <c r="Y45" i="5" s="1"/>
  <c r="K45" i="5"/>
  <c r="I45" i="5"/>
  <c r="K44" i="5"/>
  <c r="M44" i="5" s="1"/>
  <c r="O44" i="5" s="1"/>
  <c r="Q44" i="5" s="1"/>
  <c r="S44" i="5" s="1"/>
  <c r="U44" i="5" s="1"/>
  <c r="W44" i="5" s="1"/>
  <c r="Y44" i="5" s="1"/>
  <c r="I44" i="5"/>
  <c r="I43" i="5"/>
  <c r="K43" i="5" s="1"/>
  <c r="M43" i="5" s="1"/>
  <c r="O43" i="5" s="1"/>
  <c r="Q43" i="5" s="1"/>
  <c r="S43" i="5" s="1"/>
  <c r="U43" i="5" s="1"/>
  <c r="W43" i="5" s="1"/>
  <c r="Y43" i="5" s="1"/>
  <c r="G42" i="5"/>
  <c r="I42" i="5" s="1"/>
  <c r="K42" i="5" s="1"/>
  <c r="M42" i="5" s="1"/>
  <c r="O42" i="5" s="1"/>
  <c r="Q42" i="5" s="1"/>
  <c r="S42" i="5" s="1"/>
  <c r="U42" i="5" s="1"/>
  <c r="W42" i="5" s="1"/>
  <c r="Y42" i="5" s="1"/>
  <c r="M41" i="5"/>
  <c r="O41" i="5" s="1"/>
  <c r="Q41" i="5" s="1"/>
  <c r="S41" i="5" s="1"/>
  <c r="U41" i="5" s="1"/>
  <c r="W41" i="5" s="1"/>
  <c r="Y41" i="5" s="1"/>
  <c r="K41" i="5"/>
  <c r="I41" i="5"/>
  <c r="M40" i="5"/>
  <c r="O40" i="5" s="1"/>
  <c r="Q40" i="5" s="1"/>
  <c r="S40" i="5" s="1"/>
  <c r="U40" i="5" s="1"/>
  <c r="W40" i="5" s="1"/>
  <c r="Y40" i="5" s="1"/>
  <c r="I40" i="5"/>
  <c r="K40" i="5" s="1"/>
  <c r="G40" i="5"/>
  <c r="K39" i="5"/>
  <c r="M39" i="5" s="1"/>
  <c r="O39" i="5" s="1"/>
  <c r="Q39" i="5" s="1"/>
  <c r="S39" i="5" s="1"/>
  <c r="U39" i="5" s="1"/>
  <c r="W39" i="5" s="1"/>
  <c r="Y39" i="5" s="1"/>
  <c r="I39" i="5"/>
  <c r="G38" i="5"/>
  <c r="I38" i="5" s="1"/>
  <c r="K38" i="5" s="1"/>
  <c r="M38" i="5" s="1"/>
  <c r="O38" i="5" s="1"/>
  <c r="Q38" i="5" s="1"/>
  <c r="S38" i="5" s="1"/>
  <c r="U38" i="5" s="1"/>
  <c r="W38" i="5" s="1"/>
  <c r="Y38" i="5" s="1"/>
  <c r="I37" i="5"/>
  <c r="K37" i="5" s="1"/>
  <c r="M37" i="5" s="1"/>
  <c r="O37" i="5" s="1"/>
  <c r="Q37" i="5" s="1"/>
  <c r="S37" i="5" s="1"/>
  <c r="U37" i="5" s="1"/>
  <c r="W37" i="5" s="1"/>
  <c r="Y37" i="5" s="1"/>
  <c r="M36" i="5"/>
  <c r="O36" i="5" s="1"/>
  <c r="Q36" i="5" s="1"/>
  <c r="S36" i="5" s="1"/>
  <c r="U36" i="5" s="1"/>
  <c r="W36" i="5" s="1"/>
  <c r="Y36" i="5" s="1"/>
  <c r="K36" i="5"/>
  <c r="I36" i="5"/>
  <c r="K35" i="5"/>
  <c r="M35" i="5" s="1"/>
  <c r="O35" i="5" s="1"/>
  <c r="Q35" i="5" s="1"/>
  <c r="S35" i="5" s="1"/>
  <c r="U35" i="5" s="1"/>
  <c r="W35" i="5" s="1"/>
  <c r="Y35" i="5" s="1"/>
  <c r="I35" i="5"/>
  <c r="I34" i="5"/>
  <c r="K34" i="5" s="1"/>
  <c r="M34" i="5" s="1"/>
  <c r="O34" i="5" s="1"/>
  <c r="Q34" i="5" s="1"/>
  <c r="S34" i="5" s="1"/>
  <c r="U34" i="5" s="1"/>
  <c r="W34" i="5" s="1"/>
  <c r="Y34" i="5" s="1"/>
  <c r="G33" i="5"/>
  <c r="I33" i="5" s="1"/>
  <c r="K33" i="5" s="1"/>
  <c r="M33" i="5" s="1"/>
  <c r="O33" i="5" s="1"/>
  <c r="Q33" i="5" s="1"/>
  <c r="S33" i="5" s="1"/>
  <c r="U33" i="5" s="1"/>
  <c r="W33" i="5" s="1"/>
  <c r="Y33" i="5" s="1"/>
  <c r="T32" i="5"/>
  <c r="T10" i="5" s="1"/>
  <c r="P32" i="5"/>
  <c r="L32" i="5"/>
  <c r="L10" i="5" s="1"/>
  <c r="H32" i="5"/>
  <c r="O31" i="5"/>
  <c r="Q31" i="5" s="1"/>
  <c r="S31" i="5" s="1"/>
  <c r="U31" i="5" s="1"/>
  <c r="W31" i="5" s="1"/>
  <c r="Y31" i="5" s="1"/>
  <c r="K31" i="5"/>
  <c r="M31" i="5" s="1"/>
  <c r="I31" i="5"/>
  <c r="K30" i="5"/>
  <c r="M30" i="5" s="1"/>
  <c r="O30" i="5" s="1"/>
  <c r="Q30" i="5" s="1"/>
  <c r="S30" i="5" s="1"/>
  <c r="U30" i="5" s="1"/>
  <c r="W30" i="5" s="1"/>
  <c r="Y30" i="5" s="1"/>
  <c r="I30" i="5"/>
  <c r="G30" i="5"/>
  <c r="M29" i="5"/>
  <c r="O29" i="5" s="1"/>
  <c r="Q29" i="5" s="1"/>
  <c r="S29" i="5" s="1"/>
  <c r="U29" i="5" s="1"/>
  <c r="W29" i="5" s="1"/>
  <c r="Y29" i="5" s="1"/>
  <c r="I29" i="5"/>
  <c r="K29" i="5" s="1"/>
  <c r="I28" i="5"/>
  <c r="K28" i="5" s="1"/>
  <c r="M28" i="5" s="1"/>
  <c r="O28" i="5" s="1"/>
  <c r="Q28" i="5" s="1"/>
  <c r="S28" i="5" s="1"/>
  <c r="U28" i="5" s="1"/>
  <c r="W28" i="5" s="1"/>
  <c r="Y28" i="5" s="1"/>
  <c r="I27" i="5"/>
  <c r="K27" i="5" s="1"/>
  <c r="M27" i="5" s="1"/>
  <c r="O27" i="5" s="1"/>
  <c r="Q27" i="5" s="1"/>
  <c r="S27" i="5" s="1"/>
  <c r="U27" i="5" s="1"/>
  <c r="W27" i="5" s="1"/>
  <c r="Y27" i="5" s="1"/>
  <c r="M26" i="5"/>
  <c r="O26" i="5" s="1"/>
  <c r="Q26" i="5" s="1"/>
  <c r="S26" i="5" s="1"/>
  <c r="U26" i="5" s="1"/>
  <c r="W26" i="5" s="1"/>
  <c r="Y26" i="5" s="1"/>
  <c r="K26" i="5"/>
  <c r="I26" i="5"/>
  <c r="G25" i="5"/>
  <c r="I25" i="5" s="1"/>
  <c r="K25" i="5" s="1"/>
  <c r="M25" i="5" s="1"/>
  <c r="O25" i="5" s="1"/>
  <c r="Q25" i="5" s="1"/>
  <c r="S25" i="5" s="1"/>
  <c r="U25" i="5" s="1"/>
  <c r="W25" i="5" s="1"/>
  <c r="Y25" i="5" s="1"/>
  <c r="I24" i="5"/>
  <c r="K24" i="5" s="1"/>
  <c r="M24" i="5" s="1"/>
  <c r="O24" i="5" s="1"/>
  <c r="Q24" i="5" s="1"/>
  <c r="S24" i="5" s="1"/>
  <c r="U24" i="5" s="1"/>
  <c r="W24" i="5" s="1"/>
  <c r="Y24" i="5" s="1"/>
  <c r="K23" i="5"/>
  <c r="M23" i="5" s="1"/>
  <c r="O23" i="5" s="1"/>
  <c r="Q23" i="5" s="1"/>
  <c r="S23" i="5" s="1"/>
  <c r="U23" i="5" s="1"/>
  <c r="W23" i="5" s="1"/>
  <c r="Y23" i="5" s="1"/>
  <c r="I23" i="5"/>
  <c r="H22" i="5"/>
  <c r="G22" i="5"/>
  <c r="G11" i="5" s="1"/>
  <c r="K21" i="5"/>
  <c r="M21" i="5" s="1"/>
  <c r="O21" i="5" s="1"/>
  <c r="Q21" i="5" s="1"/>
  <c r="S21" i="5" s="1"/>
  <c r="U21" i="5" s="1"/>
  <c r="W21" i="5" s="1"/>
  <c r="Y21" i="5" s="1"/>
  <c r="I21" i="5"/>
  <c r="M20" i="5"/>
  <c r="O20" i="5" s="1"/>
  <c r="Q20" i="5" s="1"/>
  <c r="S20" i="5" s="1"/>
  <c r="U20" i="5" s="1"/>
  <c r="W20" i="5" s="1"/>
  <c r="Y20" i="5" s="1"/>
  <c r="K20" i="5"/>
  <c r="I20" i="5"/>
  <c r="I19" i="5"/>
  <c r="K19" i="5" s="1"/>
  <c r="M19" i="5" s="1"/>
  <c r="O19" i="5" s="1"/>
  <c r="Q19" i="5" s="1"/>
  <c r="S19" i="5" s="1"/>
  <c r="U19" i="5" s="1"/>
  <c r="W19" i="5" s="1"/>
  <c r="Y19" i="5" s="1"/>
  <c r="I18" i="5"/>
  <c r="K18" i="5" s="1"/>
  <c r="M18" i="5" s="1"/>
  <c r="O18" i="5" s="1"/>
  <c r="Q18" i="5" s="1"/>
  <c r="S18" i="5" s="1"/>
  <c r="U18" i="5" s="1"/>
  <c r="W18" i="5" s="1"/>
  <c r="Y18" i="5" s="1"/>
  <c r="K17" i="5"/>
  <c r="M17" i="5" s="1"/>
  <c r="O17" i="5" s="1"/>
  <c r="Q17" i="5" s="1"/>
  <c r="S17" i="5" s="1"/>
  <c r="U17" i="5" s="1"/>
  <c r="W17" i="5" s="1"/>
  <c r="Y17" i="5" s="1"/>
  <c r="I17" i="5"/>
  <c r="M16" i="5"/>
  <c r="O16" i="5" s="1"/>
  <c r="Q16" i="5" s="1"/>
  <c r="S16" i="5" s="1"/>
  <c r="U16" i="5" s="1"/>
  <c r="W16" i="5" s="1"/>
  <c r="Y16" i="5" s="1"/>
  <c r="K16" i="5"/>
  <c r="I16" i="5"/>
  <c r="N15" i="5"/>
  <c r="I15" i="5"/>
  <c r="K15" i="5" s="1"/>
  <c r="M15" i="5" s="1"/>
  <c r="O15" i="5" s="1"/>
  <c r="Q15" i="5" s="1"/>
  <c r="S15" i="5" s="1"/>
  <c r="U15" i="5" s="1"/>
  <c r="W15" i="5" s="1"/>
  <c r="Y15" i="5" s="1"/>
  <c r="G15" i="5"/>
  <c r="M14" i="5"/>
  <c r="O14" i="5" s="1"/>
  <c r="Q14" i="5" s="1"/>
  <c r="S14" i="5" s="1"/>
  <c r="U14" i="5" s="1"/>
  <c r="W14" i="5" s="1"/>
  <c r="Y14" i="5" s="1"/>
  <c r="K14" i="5"/>
  <c r="I14" i="5"/>
  <c r="I13" i="5"/>
  <c r="K13" i="5" s="1"/>
  <c r="M13" i="5" s="1"/>
  <c r="O13" i="5" s="1"/>
  <c r="Q13" i="5" s="1"/>
  <c r="S13" i="5" s="1"/>
  <c r="U13" i="5" s="1"/>
  <c r="W13" i="5" s="1"/>
  <c r="Y13" i="5" s="1"/>
  <c r="I12" i="5"/>
  <c r="K12" i="5" s="1"/>
  <c r="M12" i="5" s="1"/>
  <c r="O12" i="5" s="1"/>
  <c r="Q12" i="5" s="1"/>
  <c r="S12" i="5" s="1"/>
  <c r="U12" i="5" s="1"/>
  <c r="W12" i="5" s="1"/>
  <c r="Y12" i="5" s="1"/>
  <c r="G12" i="5"/>
  <c r="X10" i="5"/>
  <c r="V10" i="5"/>
  <c r="R10" i="5"/>
  <c r="P10" i="5"/>
  <c r="N10" i="5"/>
  <c r="J10" i="5"/>
  <c r="H10" i="5"/>
  <c r="I11" i="5" l="1"/>
  <c r="K11" i="5" s="1"/>
  <c r="M11" i="5" s="1"/>
  <c r="O11" i="5" s="1"/>
  <c r="Q11" i="5" s="1"/>
  <c r="S11" i="5" s="1"/>
  <c r="U11" i="5" s="1"/>
  <c r="W11" i="5" s="1"/>
  <c r="Y11" i="5" s="1"/>
  <c r="G32" i="5"/>
  <c r="I32" i="5" s="1"/>
  <c r="K32" i="5" s="1"/>
  <c r="M32" i="5" s="1"/>
  <c r="O32" i="5" s="1"/>
  <c r="Q32" i="5" s="1"/>
  <c r="S32" i="5" s="1"/>
  <c r="U32" i="5" s="1"/>
  <c r="W32" i="5" s="1"/>
  <c r="Y32" i="5" s="1"/>
  <c r="I22" i="5"/>
  <c r="K22" i="5" s="1"/>
  <c r="M22" i="5" s="1"/>
  <c r="O22" i="5" s="1"/>
  <c r="Q22" i="5" s="1"/>
  <c r="S22" i="5" s="1"/>
  <c r="U22" i="5" s="1"/>
  <c r="W22" i="5" s="1"/>
  <c r="Y22" i="5" s="1"/>
  <c r="I64" i="5"/>
  <c r="K64" i="5" s="1"/>
  <c r="M64" i="5" s="1"/>
  <c r="O64" i="5" s="1"/>
  <c r="Q64" i="5" s="1"/>
  <c r="S64" i="5" s="1"/>
  <c r="U64" i="5" s="1"/>
  <c r="W64" i="5" s="1"/>
  <c r="Y64" i="5" s="1"/>
  <c r="G63" i="5"/>
  <c r="I63" i="5" s="1"/>
  <c r="K63" i="5" s="1"/>
  <c r="M63" i="5" s="1"/>
  <c r="O63" i="5" s="1"/>
  <c r="Q63" i="5" s="1"/>
  <c r="S63" i="5" s="1"/>
  <c r="U63" i="5" s="1"/>
  <c r="W63" i="5" s="1"/>
  <c r="Y63" i="5" s="1"/>
  <c r="M84" i="5"/>
  <c r="O84" i="5" s="1"/>
  <c r="Q84" i="5" s="1"/>
  <c r="S84" i="5" s="1"/>
  <c r="U84" i="5" s="1"/>
  <c r="W84" i="5" s="1"/>
  <c r="Y84" i="5" s="1"/>
  <c r="G10" i="5" l="1"/>
  <c r="I10" i="5" s="1"/>
  <c r="K10" i="5" s="1"/>
  <c r="M10" i="5" s="1"/>
  <c r="O10" i="5" s="1"/>
  <c r="Q10" i="5" s="1"/>
  <c r="S10" i="5" s="1"/>
  <c r="U10" i="5" s="1"/>
  <c r="W10" i="5" s="1"/>
  <c r="Y10" i="5" s="1"/>
  <c r="Q417" i="6" l="1"/>
  <c r="S417" i="6" s="1"/>
  <c r="U417" i="6" s="1"/>
  <c r="W417" i="6" s="1"/>
  <c r="Y417" i="6" s="1"/>
  <c r="Q416" i="6"/>
  <c r="S416" i="6" s="1"/>
  <c r="U416" i="6" s="1"/>
  <c r="W416" i="6" s="1"/>
  <c r="Y416" i="6" s="1"/>
  <c r="T415" i="6"/>
  <c r="P415" i="6"/>
  <c r="Q415" i="6" s="1"/>
  <c r="S415" i="6" s="1"/>
  <c r="U415" i="6" s="1"/>
  <c r="W415" i="6" s="1"/>
  <c r="Y415" i="6" s="1"/>
  <c r="Q414" i="6"/>
  <c r="S414" i="6" s="1"/>
  <c r="U414" i="6" s="1"/>
  <c r="W414" i="6" s="1"/>
  <c r="Y414" i="6" s="1"/>
  <c r="Q413" i="6"/>
  <c r="S413" i="6" s="1"/>
  <c r="U413" i="6" s="1"/>
  <c r="W413" i="6" s="1"/>
  <c r="Y413" i="6" s="1"/>
  <c r="S412" i="6"/>
  <c r="U412" i="6" s="1"/>
  <c r="W412" i="6" s="1"/>
  <c r="Y412" i="6" s="1"/>
  <c r="Q412" i="6"/>
  <c r="Q411" i="6"/>
  <c r="S411" i="6" s="1"/>
  <c r="U411" i="6" s="1"/>
  <c r="W411" i="6" s="1"/>
  <c r="Y411" i="6" s="1"/>
  <c r="P410" i="6"/>
  <c r="Q410" i="6" s="1"/>
  <c r="S410" i="6" s="1"/>
  <c r="U410" i="6" s="1"/>
  <c r="W410" i="6" s="1"/>
  <c r="Y410" i="6" s="1"/>
  <c r="W409" i="6"/>
  <c r="Y409" i="6" s="1"/>
  <c r="V408" i="6"/>
  <c r="W408" i="6" s="1"/>
  <c r="Y408" i="6" s="1"/>
  <c r="W407" i="6"/>
  <c r="Y407" i="6" s="1"/>
  <c r="V406" i="6"/>
  <c r="W406" i="6" s="1"/>
  <c r="Y406" i="6" s="1"/>
  <c r="W405" i="6"/>
  <c r="Y405" i="6" s="1"/>
  <c r="V404" i="6"/>
  <c r="W404" i="6" s="1"/>
  <c r="Y404" i="6" s="1"/>
  <c r="W403" i="6"/>
  <c r="Y403" i="6" s="1"/>
  <c r="V402" i="6"/>
  <c r="W402" i="6" s="1"/>
  <c r="Y402" i="6" s="1"/>
  <c r="W401" i="6"/>
  <c r="Y401" i="6" s="1"/>
  <c r="V400" i="6"/>
  <c r="W400" i="6" s="1"/>
  <c r="Y400" i="6" s="1"/>
  <c r="U399" i="6"/>
  <c r="W399" i="6" s="1"/>
  <c r="Y399" i="6" s="1"/>
  <c r="U398" i="6"/>
  <c r="W398" i="6" s="1"/>
  <c r="Y398" i="6" s="1"/>
  <c r="T398" i="6"/>
  <c r="U397" i="6"/>
  <c r="W397" i="6" s="1"/>
  <c r="Y397" i="6" s="1"/>
  <c r="T396" i="6"/>
  <c r="U396" i="6" s="1"/>
  <c r="W396" i="6" s="1"/>
  <c r="Y396" i="6" s="1"/>
  <c r="Y395" i="6"/>
  <c r="U395" i="6"/>
  <c r="W395" i="6" s="1"/>
  <c r="T394" i="6"/>
  <c r="U394" i="6" s="1"/>
  <c r="W394" i="6" s="1"/>
  <c r="Y394" i="6" s="1"/>
  <c r="W393" i="6"/>
  <c r="Y393" i="6" s="1"/>
  <c r="U393" i="6"/>
  <c r="T392" i="6"/>
  <c r="U392" i="6" s="1"/>
  <c r="W392" i="6" s="1"/>
  <c r="Y392" i="6" s="1"/>
  <c r="U391" i="6"/>
  <c r="W391" i="6" s="1"/>
  <c r="Y391" i="6" s="1"/>
  <c r="T390" i="6"/>
  <c r="U390" i="6" s="1"/>
  <c r="W390" i="6" s="1"/>
  <c r="Y390" i="6" s="1"/>
  <c r="U389" i="6"/>
  <c r="W389" i="6" s="1"/>
  <c r="Y389" i="6" s="1"/>
  <c r="T388" i="6"/>
  <c r="U388" i="6" s="1"/>
  <c r="W388" i="6" s="1"/>
  <c r="Y388" i="6" s="1"/>
  <c r="U387" i="6"/>
  <c r="W387" i="6" s="1"/>
  <c r="Y387" i="6" s="1"/>
  <c r="T386" i="6"/>
  <c r="U386" i="6" s="1"/>
  <c r="W386" i="6" s="1"/>
  <c r="Y386" i="6" s="1"/>
  <c r="W385" i="6"/>
  <c r="Y385" i="6" s="1"/>
  <c r="U385" i="6"/>
  <c r="T384" i="6"/>
  <c r="U384" i="6" s="1"/>
  <c r="W384" i="6" s="1"/>
  <c r="Y384" i="6" s="1"/>
  <c r="U383" i="6"/>
  <c r="W383" i="6" s="1"/>
  <c r="Y383" i="6" s="1"/>
  <c r="T382" i="6"/>
  <c r="U382" i="6" s="1"/>
  <c r="W382" i="6" s="1"/>
  <c r="Y382" i="6" s="1"/>
  <c r="U381" i="6"/>
  <c r="W381" i="6" s="1"/>
  <c r="Y381" i="6" s="1"/>
  <c r="T380" i="6"/>
  <c r="U380" i="6" s="1"/>
  <c r="W380" i="6" s="1"/>
  <c r="Y380" i="6" s="1"/>
  <c r="U379" i="6"/>
  <c r="W379" i="6" s="1"/>
  <c r="Y379" i="6" s="1"/>
  <c r="T378" i="6"/>
  <c r="U378" i="6" s="1"/>
  <c r="W378" i="6" s="1"/>
  <c r="Y378" i="6" s="1"/>
  <c r="W377" i="6"/>
  <c r="Y377" i="6" s="1"/>
  <c r="U377" i="6"/>
  <c r="U376" i="6"/>
  <c r="W376" i="6" s="1"/>
  <c r="Y376" i="6" s="1"/>
  <c r="T376" i="6"/>
  <c r="U375" i="6"/>
  <c r="W375" i="6" s="1"/>
  <c r="Y375" i="6" s="1"/>
  <c r="T374" i="6"/>
  <c r="U374" i="6" s="1"/>
  <c r="W374" i="6" s="1"/>
  <c r="Y374" i="6" s="1"/>
  <c r="U373" i="6"/>
  <c r="W373" i="6" s="1"/>
  <c r="Y373" i="6" s="1"/>
  <c r="Y372" i="6"/>
  <c r="T372" i="6"/>
  <c r="U372" i="6" s="1"/>
  <c r="W372" i="6" s="1"/>
  <c r="U371" i="6"/>
  <c r="W371" i="6" s="1"/>
  <c r="Y371" i="6" s="1"/>
  <c r="Y370" i="6"/>
  <c r="T370" i="6"/>
  <c r="U370" i="6" s="1"/>
  <c r="W370" i="6" s="1"/>
  <c r="U369" i="6"/>
  <c r="W369" i="6" s="1"/>
  <c r="Y369" i="6" s="1"/>
  <c r="U368" i="6"/>
  <c r="W368" i="6" s="1"/>
  <c r="Y368" i="6" s="1"/>
  <c r="T368" i="6"/>
  <c r="U367" i="6"/>
  <c r="W367" i="6" s="1"/>
  <c r="Y367" i="6" s="1"/>
  <c r="T366" i="6"/>
  <c r="U366" i="6" s="1"/>
  <c r="W366" i="6" s="1"/>
  <c r="Y366" i="6" s="1"/>
  <c r="U365" i="6"/>
  <c r="W365" i="6" s="1"/>
  <c r="Y365" i="6" s="1"/>
  <c r="T364" i="6"/>
  <c r="U364" i="6" s="1"/>
  <c r="W364" i="6" s="1"/>
  <c r="Y364" i="6" s="1"/>
  <c r="U363" i="6"/>
  <c r="W363" i="6" s="1"/>
  <c r="Y363" i="6" s="1"/>
  <c r="T362" i="6"/>
  <c r="U362" i="6" s="1"/>
  <c r="W362" i="6" s="1"/>
  <c r="Y362" i="6" s="1"/>
  <c r="U361" i="6"/>
  <c r="W361" i="6" s="1"/>
  <c r="Y361" i="6" s="1"/>
  <c r="W360" i="6"/>
  <c r="Y360" i="6" s="1"/>
  <c r="T360" i="6"/>
  <c r="U360" i="6" s="1"/>
  <c r="U359" i="6"/>
  <c r="W359" i="6" s="1"/>
  <c r="Y359" i="6" s="1"/>
  <c r="U358" i="6"/>
  <c r="W358" i="6" s="1"/>
  <c r="Y358" i="6" s="1"/>
  <c r="T358" i="6"/>
  <c r="U357" i="6"/>
  <c r="W357" i="6" s="1"/>
  <c r="Y357" i="6" s="1"/>
  <c r="T356" i="6"/>
  <c r="U356" i="6" s="1"/>
  <c r="W356" i="6" s="1"/>
  <c r="Y356" i="6" s="1"/>
  <c r="U355" i="6"/>
  <c r="W355" i="6" s="1"/>
  <c r="Y355" i="6" s="1"/>
  <c r="T354" i="6"/>
  <c r="U354" i="6" s="1"/>
  <c r="W354" i="6" s="1"/>
  <c r="Y354" i="6" s="1"/>
  <c r="U353" i="6"/>
  <c r="W353" i="6" s="1"/>
  <c r="Y353" i="6" s="1"/>
  <c r="U352" i="6"/>
  <c r="W352" i="6" s="1"/>
  <c r="Y352" i="6" s="1"/>
  <c r="T352" i="6"/>
  <c r="U351" i="6"/>
  <c r="W351" i="6" s="1"/>
  <c r="Y351" i="6" s="1"/>
  <c r="U350" i="6"/>
  <c r="W350" i="6" s="1"/>
  <c r="Y350" i="6" s="1"/>
  <c r="T350" i="6"/>
  <c r="U349" i="6"/>
  <c r="W349" i="6" s="1"/>
  <c r="Y349" i="6" s="1"/>
  <c r="T348" i="6"/>
  <c r="U348" i="6" s="1"/>
  <c r="W348" i="6" s="1"/>
  <c r="Y348" i="6" s="1"/>
  <c r="Y347" i="6"/>
  <c r="U347" i="6"/>
  <c r="W347" i="6" s="1"/>
  <c r="T346" i="6"/>
  <c r="U346" i="6" s="1"/>
  <c r="W346" i="6" s="1"/>
  <c r="Y346" i="6" s="1"/>
  <c r="U345" i="6"/>
  <c r="W345" i="6" s="1"/>
  <c r="Y345" i="6" s="1"/>
  <c r="T344" i="6"/>
  <c r="U344" i="6" s="1"/>
  <c r="W344" i="6" s="1"/>
  <c r="Y344" i="6" s="1"/>
  <c r="U343" i="6"/>
  <c r="W343" i="6" s="1"/>
  <c r="Y343" i="6" s="1"/>
  <c r="T342" i="6"/>
  <c r="U342" i="6" s="1"/>
  <c r="W342" i="6" s="1"/>
  <c r="Y342" i="6" s="1"/>
  <c r="U341" i="6"/>
  <c r="W341" i="6" s="1"/>
  <c r="Y341" i="6" s="1"/>
  <c r="Y340" i="6"/>
  <c r="T340" i="6"/>
  <c r="U340" i="6" s="1"/>
  <c r="W340" i="6" s="1"/>
  <c r="U339" i="6"/>
  <c r="W339" i="6" s="1"/>
  <c r="Y339" i="6" s="1"/>
  <c r="Y338" i="6"/>
  <c r="W338" i="6"/>
  <c r="T338" i="6"/>
  <c r="U338" i="6" s="1"/>
  <c r="U337" i="6"/>
  <c r="W337" i="6" s="1"/>
  <c r="Y337" i="6" s="1"/>
  <c r="U336" i="6"/>
  <c r="W336" i="6" s="1"/>
  <c r="Y336" i="6" s="1"/>
  <c r="T336" i="6"/>
  <c r="U335" i="6"/>
  <c r="W335" i="6" s="1"/>
  <c r="Y335" i="6" s="1"/>
  <c r="U334" i="6"/>
  <c r="W334" i="6" s="1"/>
  <c r="Y334" i="6" s="1"/>
  <c r="T334" i="6"/>
  <c r="U333" i="6"/>
  <c r="W333" i="6" s="1"/>
  <c r="Y333" i="6" s="1"/>
  <c r="T332" i="6"/>
  <c r="U332" i="6" s="1"/>
  <c r="W332" i="6" s="1"/>
  <c r="Y332" i="6" s="1"/>
  <c r="Y331" i="6"/>
  <c r="U331" i="6"/>
  <c r="W331" i="6" s="1"/>
  <c r="T330" i="6"/>
  <c r="U330" i="6" s="1"/>
  <c r="W330" i="6" s="1"/>
  <c r="Y330" i="6" s="1"/>
  <c r="W329" i="6"/>
  <c r="Y329" i="6" s="1"/>
  <c r="U329" i="6"/>
  <c r="U328" i="6"/>
  <c r="W328" i="6" s="1"/>
  <c r="Y328" i="6" s="1"/>
  <c r="T328" i="6"/>
  <c r="U327" i="6"/>
  <c r="W327" i="6" s="1"/>
  <c r="Y327" i="6" s="1"/>
  <c r="T326" i="6"/>
  <c r="U326" i="6" s="1"/>
  <c r="W326" i="6" s="1"/>
  <c r="Y326" i="6" s="1"/>
  <c r="U325" i="6"/>
  <c r="W325" i="6" s="1"/>
  <c r="Y325" i="6" s="1"/>
  <c r="T324" i="6"/>
  <c r="U324" i="6" s="1"/>
  <c r="W324" i="6" s="1"/>
  <c r="Y324" i="6" s="1"/>
  <c r="U323" i="6"/>
  <c r="W323" i="6" s="1"/>
  <c r="Y323" i="6" s="1"/>
  <c r="Y322" i="6"/>
  <c r="T322" i="6"/>
  <c r="U322" i="6" s="1"/>
  <c r="W322" i="6" s="1"/>
  <c r="U321" i="6"/>
  <c r="W321" i="6" s="1"/>
  <c r="Y321" i="6" s="1"/>
  <c r="T320" i="6"/>
  <c r="U320" i="6" s="1"/>
  <c r="W320" i="6" s="1"/>
  <c r="Y320" i="6" s="1"/>
  <c r="W319" i="6"/>
  <c r="Y319" i="6" s="1"/>
  <c r="U319" i="6"/>
  <c r="T318" i="6"/>
  <c r="U318" i="6" s="1"/>
  <c r="W318" i="6" s="1"/>
  <c r="Y318" i="6" s="1"/>
  <c r="U317" i="6"/>
  <c r="W317" i="6" s="1"/>
  <c r="Y317" i="6" s="1"/>
  <c r="T316" i="6"/>
  <c r="U316" i="6" s="1"/>
  <c r="W316" i="6" s="1"/>
  <c r="Y316" i="6" s="1"/>
  <c r="U315" i="6"/>
  <c r="W315" i="6" s="1"/>
  <c r="Y315" i="6" s="1"/>
  <c r="T314" i="6"/>
  <c r="U314" i="6" s="1"/>
  <c r="W314" i="6" s="1"/>
  <c r="Y314" i="6" s="1"/>
  <c r="Y313" i="6"/>
  <c r="U313" i="6"/>
  <c r="W313" i="6" s="1"/>
  <c r="U312" i="6"/>
  <c r="W312" i="6" s="1"/>
  <c r="Y312" i="6" s="1"/>
  <c r="T312" i="6"/>
  <c r="U311" i="6"/>
  <c r="W311" i="6" s="1"/>
  <c r="Y311" i="6" s="1"/>
  <c r="T310" i="6"/>
  <c r="U310" i="6" s="1"/>
  <c r="W310" i="6" s="1"/>
  <c r="Y310" i="6" s="1"/>
  <c r="U309" i="6"/>
  <c r="W309" i="6" s="1"/>
  <c r="Y309" i="6" s="1"/>
  <c r="T308" i="6"/>
  <c r="U308" i="6" s="1"/>
  <c r="W308" i="6" s="1"/>
  <c r="Y308" i="6" s="1"/>
  <c r="U307" i="6"/>
  <c r="W307" i="6" s="1"/>
  <c r="Y307" i="6" s="1"/>
  <c r="T306" i="6"/>
  <c r="U306" i="6" s="1"/>
  <c r="W306" i="6" s="1"/>
  <c r="Y306" i="6" s="1"/>
  <c r="W305" i="6"/>
  <c r="Y305" i="6" s="1"/>
  <c r="U305" i="6"/>
  <c r="T304" i="6"/>
  <c r="U304" i="6" s="1"/>
  <c r="W304" i="6" s="1"/>
  <c r="Y304" i="6" s="1"/>
  <c r="U303" i="6"/>
  <c r="W303" i="6" s="1"/>
  <c r="Y303" i="6" s="1"/>
  <c r="T302" i="6"/>
  <c r="U302" i="6" s="1"/>
  <c r="W302" i="6" s="1"/>
  <c r="Y302" i="6" s="1"/>
  <c r="W301" i="6"/>
  <c r="Y301" i="6" s="1"/>
  <c r="U301" i="6"/>
  <c r="T300" i="6"/>
  <c r="U300" i="6" s="1"/>
  <c r="W300" i="6" s="1"/>
  <c r="Y300" i="6" s="1"/>
  <c r="Y299" i="6"/>
  <c r="U299" i="6"/>
  <c r="W299" i="6" s="1"/>
  <c r="T298" i="6"/>
  <c r="U298" i="6" s="1"/>
  <c r="W298" i="6" s="1"/>
  <c r="Y298" i="6" s="1"/>
  <c r="U297" i="6"/>
  <c r="W297" i="6" s="1"/>
  <c r="Y297" i="6" s="1"/>
  <c r="T296" i="6"/>
  <c r="U296" i="6" s="1"/>
  <c r="W296" i="6" s="1"/>
  <c r="Y296" i="6" s="1"/>
  <c r="U295" i="6"/>
  <c r="W295" i="6" s="1"/>
  <c r="Y295" i="6" s="1"/>
  <c r="U294" i="6"/>
  <c r="W294" i="6" s="1"/>
  <c r="Y294" i="6" s="1"/>
  <c r="T294" i="6"/>
  <c r="W293" i="6"/>
  <c r="Y293" i="6" s="1"/>
  <c r="U293" i="6"/>
  <c r="T292" i="6"/>
  <c r="U292" i="6" s="1"/>
  <c r="W292" i="6" s="1"/>
  <c r="Y292" i="6" s="1"/>
  <c r="Y291" i="6"/>
  <c r="U291" i="6"/>
  <c r="W291" i="6" s="1"/>
  <c r="T290" i="6"/>
  <c r="U290" i="6" s="1"/>
  <c r="W290" i="6" s="1"/>
  <c r="Y290" i="6" s="1"/>
  <c r="Y289" i="6"/>
  <c r="W289" i="6"/>
  <c r="U289" i="6"/>
  <c r="Y288" i="6"/>
  <c r="W288" i="6"/>
  <c r="U288" i="6"/>
  <c r="T288" i="6"/>
  <c r="Y287" i="6"/>
  <c r="W287" i="6"/>
  <c r="U287" i="6"/>
  <c r="T286" i="6"/>
  <c r="U286" i="6" s="1"/>
  <c r="W286" i="6" s="1"/>
  <c r="Y286" i="6" s="1"/>
  <c r="U285" i="6"/>
  <c r="W285" i="6" s="1"/>
  <c r="Y285" i="6" s="1"/>
  <c r="T284" i="6"/>
  <c r="U284" i="6" s="1"/>
  <c r="W284" i="6" s="1"/>
  <c r="Y284" i="6" s="1"/>
  <c r="Y283" i="6"/>
  <c r="W283" i="6"/>
  <c r="U283" i="6"/>
  <c r="U282" i="6"/>
  <c r="W282" i="6" s="1"/>
  <c r="Y282" i="6" s="1"/>
  <c r="T282" i="6"/>
  <c r="U281" i="6"/>
  <c r="W281" i="6" s="1"/>
  <c r="Y281" i="6" s="1"/>
  <c r="W280" i="6"/>
  <c r="Y280" i="6" s="1"/>
  <c r="U280" i="6"/>
  <c r="T280" i="6"/>
  <c r="U279" i="6"/>
  <c r="W279" i="6" s="1"/>
  <c r="Y279" i="6" s="1"/>
  <c r="T278" i="6"/>
  <c r="U278" i="6" s="1"/>
  <c r="W278" i="6" s="1"/>
  <c r="Y278" i="6" s="1"/>
  <c r="U277" i="6"/>
  <c r="W277" i="6" s="1"/>
  <c r="Y277" i="6" s="1"/>
  <c r="T276" i="6"/>
  <c r="U276" i="6" s="1"/>
  <c r="W276" i="6" s="1"/>
  <c r="Y276" i="6" s="1"/>
  <c r="Y275" i="6"/>
  <c r="W275" i="6"/>
  <c r="U275" i="6"/>
  <c r="W274" i="6"/>
  <c r="Y274" i="6" s="1"/>
  <c r="U274" i="6"/>
  <c r="T274" i="6"/>
  <c r="U273" i="6"/>
  <c r="W273" i="6" s="1"/>
  <c r="Y273" i="6" s="1"/>
  <c r="W272" i="6"/>
  <c r="Y272" i="6" s="1"/>
  <c r="U272" i="6"/>
  <c r="T272" i="6"/>
  <c r="U271" i="6"/>
  <c r="W271" i="6" s="1"/>
  <c r="Y271" i="6" s="1"/>
  <c r="T270" i="6"/>
  <c r="U270" i="6" s="1"/>
  <c r="W270" i="6" s="1"/>
  <c r="Y270" i="6" s="1"/>
  <c r="M269" i="6"/>
  <c r="O269" i="6" s="1"/>
  <c r="Q269" i="6" s="1"/>
  <c r="S269" i="6" s="1"/>
  <c r="U269" i="6" s="1"/>
  <c r="W269" i="6" s="1"/>
  <c r="Y269" i="6" s="1"/>
  <c r="M268" i="6"/>
  <c r="O268" i="6" s="1"/>
  <c r="Q268" i="6" s="1"/>
  <c r="S268" i="6" s="1"/>
  <c r="U268" i="6" s="1"/>
  <c r="W268" i="6" s="1"/>
  <c r="Y268" i="6" s="1"/>
  <c r="O267" i="6"/>
  <c r="Q267" i="6" s="1"/>
  <c r="S267" i="6" s="1"/>
  <c r="U267" i="6" s="1"/>
  <c r="W267" i="6" s="1"/>
  <c r="Y267" i="6" s="1"/>
  <c r="M267" i="6"/>
  <c r="M266" i="6"/>
  <c r="O266" i="6" s="1"/>
  <c r="Q266" i="6" s="1"/>
  <c r="S266" i="6" s="1"/>
  <c r="U266" i="6" s="1"/>
  <c r="W266" i="6" s="1"/>
  <c r="Y266" i="6" s="1"/>
  <c r="M265" i="6"/>
  <c r="O265" i="6" s="1"/>
  <c r="Q265" i="6" s="1"/>
  <c r="S265" i="6" s="1"/>
  <c r="U265" i="6" s="1"/>
  <c r="W265" i="6" s="1"/>
  <c r="Y265" i="6" s="1"/>
  <c r="Q264" i="6"/>
  <c r="S264" i="6" s="1"/>
  <c r="U264" i="6" s="1"/>
  <c r="W264" i="6" s="1"/>
  <c r="Y264" i="6" s="1"/>
  <c r="O264" i="6"/>
  <c r="M264" i="6"/>
  <c r="M263" i="6"/>
  <c r="O263" i="6" s="1"/>
  <c r="Q263" i="6" s="1"/>
  <c r="S263" i="6" s="1"/>
  <c r="U263" i="6" s="1"/>
  <c r="W263" i="6" s="1"/>
  <c r="Y263" i="6" s="1"/>
  <c r="O262" i="6"/>
  <c r="Q262" i="6" s="1"/>
  <c r="S262" i="6" s="1"/>
  <c r="U262" i="6" s="1"/>
  <c r="W262" i="6" s="1"/>
  <c r="Y262" i="6" s="1"/>
  <c r="M262" i="6"/>
  <c r="M261" i="6"/>
  <c r="O261" i="6" s="1"/>
  <c r="Q261" i="6" s="1"/>
  <c r="S261" i="6" s="1"/>
  <c r="U261" i="6" s="1"/>
  <c r="W261" i="6" s="1"/>
  <c r="Y261" i="6" s="1"/>
  <c r="Y260" i="6"/>
  <c r="Q260" i="6"/>
  <c r="S260" i="6" s="1"/>
  <c r="U260" i="6" s="1"/>
  <c r="W260" i="6" s="1"/>
  <c r="O260" i="6"/>
  <c r="M260" i="6"/>
  <c r="Q259" i="6"/>
  <c r="S259" i="6" s="1"/>
  <c r="U259" i="6" s="1"/>
  <c r="W259" i="6" s="1"/>
  <c r="Y259" i="6" s="1"/>
  <c r="O259" i="6"/>
  <c r="M259" i="6"/>
  <c r="M258" i="6"/>
  <c r="O258" i="6" s="1"/>
  <c r="Q258" i="6" s="1"/>
  <c r="S258" i="6" s="1"/>
  <c r="U258" i="6" s="1"/>
  <c r="W258" i="6" s="1"/>
  <c r="Y258" i="6" s="1"/>
  <c r="M257" i="6"/>
  <c r="O257" i="6" s="1"/>
  <c r="Q257" i="6" s="1"/>
  <c r="S257" i="6" s="1"/>
  <c r="U257" i="6" s="1"/>
  <c r="W257" i="6" s="1"/>
  <c r="Y257" i="6" s="1"/>
  <c r="M256" i="6"/>
  <c r="O256" i="6" s="1"/>
  <c r="Q256" i="6" s="1"/>
  <c r="S256" i="6" s="1"/>
  <c r="U256" i="6" s="1"/>
  <c r="W256" i="6" s="1"/>
  <c r="Y256" i="6" s="1"/>
  <c r="M255" i="6"/>
  <c r="O255" i="6" s="1"/>
  <c r="Q255" i="6" s="1"/>
  <c r="S255" i="6" s="1"/>
  <c r="U255" i="6" s="1"/>
  <c r="W255" i="6" s="1"/>
  <c r="Y255" i="6" s="1"/>
  <c r="U254" i="6"/>
  <c r="W254" i="6" s="1"/>
  <c r="Y254" i="6" s="1"/>
  <c r="M254" i="6"/>
  <c r="O254" i="6" s="1"/>
  <c r="Q254" i="6" s="1"/>
  <c r="S254" i="6" s="1"/>
  <c r="M253" i="6"/>
  <c r="O253" i="6" s="1"/>
  <c r="Q253" i="6" s="1"/>
  <c r="S253" i="6" s="1"/>
  <c r="U253" i="6" s="1"/>
  <c r="W253" i="6" s="1"/>
  <c r="Y253" i="6" s="1"/>
  <c r="S252" i="6"/>
  <c r="U252" i="6" s="1"/>
  <c r="W252" i="6" s="1"/>
  <c r="Y252" i="6" s="1"/>
  <c r="M252" i="6"/>
  <c r="O252" i="6" s="1"/>
  <c r="Q252" i="6" s="1"/>
  <c r="O251" i="6"/>
  <c r="Q251" i="6" s="1"/>
  <c r="S251" i="6" s="1"/>
  <c r="U251" i="6" s="1"/>
  <c r="W251" i="6" s="1"/>
  <c r="Y251" i="6" s="1"/>
  <c r="M251" i="6"/>
  <c r="M250" i="6"/>
  <c r="O250" i="6" s="1"/>
  <c r="Q250" i="6" s="1"/>
  <c r="S250" i="6" s="1"/>
  <c r="U250" i="6" s="1"/>
  <c r="W250" i="6" s="1"/>
  <c r="Y250" i="6" s="1"/>
  <c r="U249" i="6"/>
  <c r="W249" i="6" s="1"/>
  <c r="Y249" i="6" s="1"/>
  <c r="M249" i="6"/>
  <c r="O249" i="6" s="1"/>
  <c r="Q249" i="6" s="1"/>
  <c r="S249" i="6" s="1"/>
  <c r="Q248" i="6"/>
  <c r="S248" i="6" s="1"/>
  <c r="U248" i="6" s="1"/>
  <c r="W248" i="6" s="1"/>
  <c r="Y248" i="6" s="1"/>
  <c r="O248" i="6"/>
  <c r="M248" i="6"/>
  <c r="M247" i="6"/>
  <c r="O247" i="6" s="1"/>
  <c r="Q247" i="6" s="1"/>
  <c r="S247" i="6" s="1"/>
  <c r="U247" i="6" s="1"/>
  <c r="W247" i="6" s="1"/>
  <c r="Y247" i="6" s="1"/>
  <c r="M246" i="6"/>
  <c r="O246" i="6" s="1"/>
  <c r="Q246" i="6" s="1"/>
  <c r="S246" i="6" s="1"/>
  <c r="U246" i="6" s="1"/>
  <c r="W246" i="6" s="1"/>
  <c r="Y246" i="6" s="1"/>
  <c r="M245" i="6"/>
  <c r="O245" i="6" s="1"/>
  <c r="Q245" i="6" s="1"/>
  <c r="S245" i="6" s="1"/>
  <c r="U245" i="6" s="1"/>
  <c r="W245" i="6" s="1"/>
  <c r="Y245" i="6" s="1"/>
  <c r="Q244" i="6"/>
  <c r="S244" i="6" s="1"/>
  <c r="U244" i="6" s="1"/>
  <c r="W244" i="6" s="1"/>
  <c r="Y244" i="6" s="1"/>
  <c r="O244" i="6"/>
  <c r="M244" i="6"/>
  <c r="M243" i="6"/>
  <c r="O243" i="6" s="1"/>
  <c r="Q243" i="6" s="1"/>
  <c r="S243" i="6" s="1"/>
  <c r="U243" i="6" s="1"/>
  <c r="W243" i="6" s="1"/>
  <c r="Y243" i="6" s="1"/>
  <c r="M242" i="6"/>
  <c r="O242" i="6" s="1"/>
  <c r="Q242" i="6" s="1"/>
  <c r="S242" i="6" s="1"/>
  <c r="U242" i="6" s="1"/>
  <c r="W242" i="6" s="1"/>
  <c r="Y242" i="6" s="1"/>
  <c r="S241" i="6"/>
  <c r="U241" i="6" s="1"/>
  <c r="W241" i="6" s="1"/>
  <c r="Y241" i="6" s="1"/>
  <c r="Q241" i="6"/>
  <c r="M241" i="6"/>
  <c r="O241" i="6" s="1"/>
  <c r="W240" i="6"/>
  <c r="Y240" i="6" s="1"/>
  <c r="Q240" i="6"/>
  <c r="S240" i="6" s="1"/>
  <c r="U240" i="6" s="1"/>
  <c r="O240" i="6"/>
  <c r="M240" i="6"/>
  <c r="M239" i="6"/>
  <c r="O239" i="6" s="1"/>
  <c r="Q239" i="6" s="1"/>
  <c r="S239" i="6" s="1"/>
  <c r="U239" i="6" s="1"/>
  <c r="W239" i="6" s="1"/>
  <c r="Y239" i="6" s="1"/>
  <c r="U238" i="6"/>
  <c r="W238" i="6" s="1"/>
  <c r="Y238" i="6" s="1"/>
  <c r="S238" i="6"/>
  <c r="M238" i="6"/>
  <c r="O238" i="6" s="1"/>
  <c r="Q238" i="6" s="1"/>
  <c r="Y237" i="6"/>
  <c r="S237" i="6"/>
  <c r="U237" i="6" s="1"/>
  <c r="W237" i="6" s="1"/>
  <c r="Q237" i="6"/>
  <c r="M237" i="6"/>
  <c r="O237" i="6" s="1"/>
  <c r="M236" i="6"/>
  <c r="O236" i="6" s="1"/>
  <c r="Q236" i="6" s="1"/>
  <c r="S236" i="6" s="1"/>
  <c r="U236" i="6" s="1"/>
  <c r="W236" i="6" s="1"/>
  <c r="Y236" i="6" s="1"/>
  <c r="W235" i="6"/>
  <c r="Y235" i="6" s="1"/>
  <c r="M235" i="6"/>
  <c r="O235" i="6" s="1"/>
  <c r="Q235" i="6" s="1"/>
  <c r="S235" i="6" s="1"/>
  <c r="U235" i="6" s="1"/>
  <c r="M234" i="6"/>
  <c r="O234" i="6" s="1"/>
  <c r="Q234" i="6" s="1"/>
  <c r="S234" i="6" s="1"/>
  <c r="U234" i="6" s="1"/>
  <c r="W234" i="6" s="1"/>
  <c r="Y234" i="6" s="1"/>
  <c r="M233" i="6"/>
  <c r="O233" i="6" s="1"/>
  <c r="Q233" i="6" s="1"/>
  <c r="S233" i="6" s="1"/>
  <c r="U233" i="6" s="1"/>
  <c r="W233" i="6" s="1"/>
  <c r="Y233" i="6" s="1"/>
  <c r="W232" i="6"/>
  <c r="Y232" i="6" s="1"/>
  <c r="M232" i="6"/>
  <c r="O232" i="6" s="1"/>
  <c r="Q232" i="6" s="1"/>
  <c r="S232" i="6" s="1"/>
  <c r="U232" i="6" s="1"/>
  <c r="M231" i="6"/>
  <c r="O231" i="6" s="1"/>
  <c r="Q231" i="6" s="1"/>
  <c r="S231" i="6" s="1"/>
  <c r="U231" i="6" s="1"/>
  <c r="W231" i="6" s="1"/>
  <c r="Y231" i="6" s="1"/>
  <c r="M230" i="6"/>
  <c r="O230" i="6" s="1"/>
  <c r="Q230" i="6" s="1"/>
  <c r="S230" i="6" s="1"/>
  <c r="U230" i="6" s="1"/>
  <c r="W230" i="6" s="1"/>
  <c r="Y230" i="6" s="1"/>
  <c r="Y229" i="6"/>
  <c r="M229" i="6"/>
  <c r="O229" i="6" s="1"/>
  <c r="Q229" i="6" s="1"/>
  <c r="S229" i="6" s="1"/>
  <c r="U229" i="6" s="1"/>
  <c r="W229" i="6" s="1"/>
  <c r="O228" i="6"/>
  <c r="Q228" i="6" s="1"/>
  <c r="S228" i="6" s="1"/>
  <c r="U228" i="6" s="1"/>
  <c r="W228" i="6" s="1"/>
  <c r="Y228" i="6" s="1"/>
  <c r="M228" i="6"/>
  <c r="W227" i="6"/>
  <c r="Y227" i="6" s="1"/>
  <c r="M227" i="6"/>
  <c r="O227" i="6" s="1"/>
  <c r="Q227" i="6" s="1"/>
  <c r="S227" i="6" s="1"/>
  <c r="U227" i="6" s="1"/>
  <c r="U226" i="6"/>
  <c r="W226" i="6" s="1"/>
  <c r="Y226" i="6" s="1"/>
  <c r="S226" i="6"/>
  <c r="M226" i="6"/>
  <c r="O226" i="6" s="1"/>
  <c r="Q226" i="6" s="1"/>
  <c r="M225" i="6"/>
  <c r="O225" i="6" s="1"/>
  <c r="Q225" i="6" s="1"/>
  <c r="S225" i="6" s="1"/>
  <c r="U225" i="6" s="1"/>
  <c r="W225" i="6" s="1"/>
  <c r="Y225" i="6" s="1"/>
  <c r="O224" i="6"/>
  <c r="Q224" i="6" s="1"/>
  <c r="S224" i="6" s="1"/>
  <c r="U224" i="6" s="1"/>
  <c r="W224" i="6" s="1"/>
  <c r="Y224" i="6" s="1"/>
  <c r="M224" i="6"/>
  <c r="M223" i="6"/>
  <c r="O223" i="6" s="1"/>
  <c r="Q223" i="6" s="1"/>
  <c r="S223" i="6" s="1"/>
  <c r="U223" i="6" s="1"/>
  <c r="W223" i="6" s="1"/>
  <c r="Y223" i="6" s="1"/>
  <c r="S222" i="6"/>
  <c r="U222" i="6" s="1"/>
  <c r="W222" i="6" s="1"/>
  <c r="Y222" i="6" s="1"/>
  <c r="M222" i="6"/>
  <c r="O222" i="6" s="1"/>
  <c r="Q222" i="6" s="1"/>
  <c r="M221" i="6"/>
  <c r="O221" i="6" s="1"/>
  <c r="Q221" i="6" s="1"/>
  <c r="S221" i="6" s="1"/>
  <c r="U221" i="6" s="1"/>
  <c r="W221" i="6" s="1"/>
  <c r="Y221" i="6" s="1"/>
  <c r="Q220" i="6"/>
  <c r="S220" i="6" s="1"/>
  <c r="U220" i="6" s="1"/>
  <c r="W220" i="6" s="1"/>
  <c r="Y220" i="6" s="1"/>
  <c r="O220" i="6"/>
  <c r="M220" i="6"/>
  <c r="M219" i="6"/>
  <c r="O219" i="6" s="1"/>
  <c r="Q219" i="6" s="1"/>
  <c r="S219" i="6" s="1"/>
  <c r="U219" i="6" s="1"/>
  <c r="W219" i="6" s="1"/>
  <c r="Y219" i="6" s="1"/>
  <c r="U218" i="6"/>
  <c r="W218" i="6" s="1"/>
  <c r="Y218" i="6" s="1"/>
  <c r="S218" i="6"/>
  <c r="M218" i="6"/>
  <c r="O218" i="6" s="1"/>
  <c r="Q218" i="6" s="1"/>
  <c r="Q217" i="6"/>
  <c r="S217" i="6" s="1"/>
  <c r="U217" i="6" s="1"/>
  <c r="W217" i="6" s="1"/>
  <c r="Y217" i="6" s="1"/>
  <c r="O217" i="6"/>
  <c r="M217" i="6"/>
  <c r="M216" i="6"/>
  <c r="O216" i="6" s="1"/>
  <c r="Q216" i="6" s="1"/>
  <c r="S216" i="6" s="1"/>
  <c r="U216" i="6" s="1"/>
  <c r="W216" i="6" s="1"/>
  <c r="Y216" i="6" s="1"/>
  <c r="M215" i="6"/>
  <c r="O215" i="6" s="1"/>
  <c r="Q215" i="6" s="1"/>
  <c r="S215" i="6" s="1"/>
  <c r="U215" i="6" s="1"/>
  <c r="W215" i="6" s="1"/>
  <c r="Y215" i="6" s="1"/>
  <c r="M214" i="6"/>
  <c r="O214" i="6" s="1"/>
  <c r="Q214" i="6" s="1"/>
  <c r="S214" i="6" s="1"/>
  <c r="U214" i="6" s="1"/>
  <c r="W214" i="6" s="1"/>
  <c r="Y214" i="6" s="1"/>
  <c r="S213" i="6"/>
  <c r="U213" i="6" s="1"/>
  <c r="W213" i="6" s="1"/>
  <c r="Y213" i="6" s="1"/>
  <c r="M213" i="6"/>
  <c r="O213" i="6" s="1"/>
  <c r="Q213" i="6" s="1"/>
  <c r="O212" i="6"/>
  <c r="Q212" i="6" s="1"/>
  <c r="S212" i="6" s="1"/>
  <c r="U212" i="6" s="1"/>
  <c r="W212" i="6" s="1"/>
  <c r="Y212" i="6" s="1"/>
  <c r="M212" i="6"/>
  <c r="O211" i="6"/>
  <c r="Q211" i="6" s="1"/>
  <c r="S211" i="6" s="1"/>
  <c r="U211" i="6" s="1"/>
  <c r="W211" i="6" s="1"/>
  <c r="Y211" i="6" s="1"/>
  <c r="M211" i="6"/>
  <c r="S210" i="6"/>
  <c r="U210" i="6" s="1"/>
  <c r="W210" i="6" s="1"/>
  <c r="Y210" i="6" s="1"/>
  <c r="M210" i="6"/>
  <c r="O210" i="6" s="1"/>
  <c r="Q210" i="6" s="1"/>
  <c r="Q209" i="6"/>
  <c r="S209" i="6" s="1"/>
  <c r="U209" i="6" s="1"/>
  <c r="W209" i="6" s="1"/>
  <c r="Y209" i="6" s="1"/>
  <c r="O209" i="6"/>
  <c r="M209" i="6"/>
  <c r="O208" i="6"/>
  <c r="Q208" i="6" s="1"/>
  <c r="S208" i="6" s="1"/>
  <c r="U208" i="6" s="1"/>
  <c r="W208" i="6" s="1"/>
  <c r="Y208" i="6" s="1"/>
  <c r="M208" i="6"/>
  <c r="O207" i="6"/>
  <c r="Q207" i="6" s="1"/>
  <c r="S207" i="6" s="1"/>
  <c r="U207" i="6" s="1"/>
  <c r="W207" i="6" s="1"/>
  <c r="Y207" i="6" s="1"/>
  <c r="M207" i="6"/>
  <c r="S206" i="6"/>
  <c r="U206" i="6" s="1"/>
  <c r="W206" i="6" s="1"/>
  <c r="Y206" i="6" s="1"/>
  <c r="M206" i="6"/>
  <c r="O206" i="6" s="1"/>
  <c r="Q206" i="6" s="1"/>
  <c r="M205" i="6"/>
  <c r="O205" i="6" s="1"/>
  <c r="Q205" i="6" s="1"/>
  <c r="S205" i="6" s="1"/>
  <c r="U205" i="6" s="1"/>
  <c r="W205" i="6" s="1"/>
  <c r="Y205" i="6" s="1"/>
  <c r="M204" i="6"/>
  <c r="O204" i="6" s="1"/>
  <c r="Q204" i="6" s="1"/>
  <c r="S204" i="6" s="1"/>
  <c r="U204" i="6" s="1"/>
  <c r="W204" i="6" s="1"/>
  <c r="Y204" i="6" s="1"/>
  <c r="O203" i="6"/>
  <c r="Q203" i="6" s="1"/>
  <c r="S203" i="6" s="1"/>
  <c r="U203" i="6" s="1"/>
  <c r="W203" i="6" s="1"/>
  <c r="Y203" i="6" s="1"/>
  <c r="M203" i="6"/>
  <c r="M202" i="6"/>
  <c r="O202" i="6" s="1"/>
  <c r="Q202" i="6" s="1"/>
  <c r="S202" i="6" s="1"/>
  <c r="U202" i="6" s="1"/>
  <c r="W202" i="6" s="1"/>
  <c r="Y202" i="6" s="1"/>
  <c r="M201" i="6"/>
  <c r="O201" i="6" s="1"/>
  <c r="Q201" i="6" s="1"/>
  <c r="S201" i="6" s="1"/>
  <c r="U201" i="6" s="1"/>
  <c r="W201" i="6" s="1"/>
  <c r="Y201" i="6" s="1"/>
  <c r="M200" i="6"/>
  <c r="O200" i="6" s="1"/>
  <c r="Q200" i="6" s="1"/>
  <c r="S200" i="6" s="1"/>
  <c r="U200" i="6" s="1"/>
  <c r="W200" i="6" s="1"/>
  <c r="Y200" i="6" s="1"/>
  <c r="S199" i="6"/>
  <c r="U199" i="6" s="1"/>
  <c r="W199" i="6" s="1"/>
  <c r="Y199" i="6" s="1"/>
  <c r="Q199" i="6"/>
  <c r="O199" i="6"/>
  <c r="M199" i="6"/>
  <c r="O198" i="6"/>
  <c r="Q198" i="6" s="1"/>
  <c r="S198" i="6" s="1"/>
  <c r="U198" i="6" s="1"/>
  <c r="W198" i="6" s="1"/>
  <c r="Y198" i="6" s="1"/>
  <c r="M198" i="6"/>
  <c r="O197" i="6"/>
  <c r="Q197" i="6" s="1"/>
  <c r="S197" i="6" s="1"/>
  <c r="U197" i="6" s="1"/>
  <c r="W197" i="6" s="1"/>
  <c r="Y197" i="6" s="1"/>
  <c r="M197" i="6"/>
  <c r="S196" i="6"/>
  <c r="U196" i="6" s="1"/>
  <c r="W196" i="6" s="1"/>
  <c r="Y196" i="6" s="1"/>
  <c r="M196" i="6"/>
  <c r="O196" i="6" s="1"/>
  <c r="Q196" i="6" s="1"/>
  <c r="M195" i="6"/>
  <c r="O195" i="6" s="1"/>
  <c r="Q195" i="6" s="1"/>
  <c r="S195" i="6" s="1"/>
  <c r="U195" i="6" s="1"/>
  <c r="W195" i="6" s="1"/>
  <c r="Y195" i="6" s="1"/>
  <c r="Q194" i="6"/>
  <c r="S194" i="6" s="1"/>
  <c r="U194" i="6" s="1"/>
  <c r="W194" i="6" s="1"/>
  <c r="Y194" i="6" s="1"/>
  <c r="O194" i="6"/>
  <c r="M194" i="6"/>
  <c r="O193" i="6"/>
  <c r="Q193" i="6" s="1"/>
  <c r="S193" i="6" s="1"/>
  <c r="U193" i="6" s="1"/>
  <c r="W193" i="6" s="1"/>
  <c r="Y193" i="6" s="1"/>
  <c r="M193" i="6"/>
  <c r="M192" i="6"/>
  <c r="O192" i="6" s="1"/>
  <c r="Q192" i="6" s="1"/>
  <c r="S192" i="6" s="1"/>
  <c r="U192" i="6" s="1"/>
  <c r="W192" i="6" s="1"/>
  <c r="Y192" i="6" s="1"/>
  <c r="Q191" i="6"/>
  <c r="S191" i="6" s="1"/>
  <c r="U191" i="6" s="1"/>
  <c r="W191" i="6" s="1"/>
  <c r="Y191" i="6" s="1"/>
  <c r="M191" i="6"/>
  <c r="O191" i="6" s="1"/>
  <c r="O190" i="6"/>
  <c r="Q190" i="6" s="1"/>
  <c r="S190" i="6" s="1"/>
  <c r="U190" i="6" s="1"/>
  <c r="W190" i="6" s="1"/>
  <c r="Y190" i="6" s="1"/>
  <c r="M190" i="6"/>
  <c r="M189" i="6"/>
  <c r="O189" i="6" s="1"/>
  <c r="Q189" i="6" s="1"/>
  <c r="S189" i="6" s="1"/>
  <c r="U189" i="6" s="1"/>
  <c r="W189" i="6" s="1"/>
  <c r="Y189" i="6" s="1"/>
  <c r="M188" i="6"/>
  <c r="O188" i="6" s="1"/>
  <c r="Q188" i="6" s="1"/>
  <c r="S188" i="6" s="1"/>
  <c r="U188" i="6" s="1"/>
  <c r="W188" i="6" s="1"/>
  <c r="Y188" i="6" s="1"/>
  <c r="M187" i="6"/>
  <c r="O187" i="6" s="1"/>
  <c r="Q187" i="6" s="1"/>
  <c r="S187" i="6" s="1"/>
  <c r="U187" i="6" s="1"/>
  <c r="W187" i="6" s="1"/>
  <c r="Y187" i="6" s="1"/>
  <c r="O186" i="6"/>
  <c r="Q186" i="6" s="1"/>
  <c r="S186" i="6" s="1"/>
  <c r="U186" i="6" s="1"/>
  <c r="W186" i="6" s="1"/>
  <c r="Y186" i="6" s="1"/>
  <c r="M186" i="6"/>
  <c r="M185" i="6"/>
  <c r="O185" i="6" s="1"/>
  <c r="Q185" i="6" s="1"/>
  <c r="S185" i="6" s="1"/>
  <c r="U185" i="6" s="1"/>
  <c r="W185" i="6" s="1"/>
  <c r="Y185" i="6" s="1"/>
  <c r="M184" i="6"/>
  <c r="O184" i="6" s="1"/>
  <c r="Q184" i="6" s="1"/>
  <c r="S184" i="6" s="1"/>
  <c r="U184" i="6" s="1"/>
  <c r="W184" i="6" s="1"/>
  <c r="Y184" i="6" s="1"/>
  <c r="M183" i="6"/>
  <c r="O183" i="6" s="1"/>
  <c r="Q183" i="6" s="1"/>
  <c r="S183" i="6" s="1"/>
  <c r="U183" i="6" s="1"/>
  <c r="W183" i="6" s="1"/>
  <c r="Y183" i="6" s="1"/>
  <c r="M182" i="6"/>
  <c r="O182" i="6" s="1"/>
  <c r="Q182" i="6" s="1"/>
  <c r="S182" i="6" s="1"/>
  <c r="U182" i="6" s="1"/>
  <c r="W182" i="6" s="1"/>
  <c r="Y182" i="6" s="1"/>
  <c r="O181" i="6"/>
  <c r="Q181" i="6" s="1"/>
  <c r="S181" i="6" s="1"/>
  <c r="U181" i="6" s="1"/>
  <c r="W181" i="6" s="1"/>
  <c r="Y181" i="6" s="1"/>
  <c r="M181" i="6"/>
  <c r="M180" i="6"/>
  <c r="O180" i="6" s="1"/>
  <c r="Q180" i="6" s="1"/>
  <c r="S180" i="6" s="1"/>
  <c r="U180" i="6" s="1"/>
  <c r="W180" i="6" s="1"/>
  <c r="Y180" i="6" s="1"/>
  <c r="Q179" i="6"/>
  <c r="S179" i="6" s="1"/>
  <c r="U179" i="6" s="1"/>
  <c r="W179" i="6" s="1"/>
  <c r="Y179" i="6" s="1"/>
  <c r="O179" i="6"/>
  <c r="M179" i="6"/>
  <c r="O178" i="6"/>
  <c r="Q178" i="6" s="1"/>
  <c r="S178" i="6" s="1"/>
  <c r="U178" i="6" s="1"/>
  <c r="W178" i="6" s="1"/>
  <c r="Y178" i="6" s="1"/>
  <c r="M178" i="6"/>
  <c r="M177" i="6"/>
  <c r="O177" i="6" s="1"/>
  <c r="Q177" i="6" s="1"/>
  <c r="S177" i="6" s="1"/>
  <c r="U177" i="6" s="1"/>
  <c r="W177" i="6" s="1"/>
  <c r="Y177" i="6" s="1"/>
  <c r="S176" i="6"/>
  <c r="U176" i="6" s="1"/>
  <c r="W176" i="6" s="1"/>
  <c r="Y176" i="6" s="1"/>
  <c r="M176" i="6"/>
  <c r="O176" i="6" s="1"/>
  <c r="Q176" i="6" s="1"/>
  <c r="M175" i="6"/>
  <c r="O175" i="6" s="1"/>
  <c r="Q175" i="6" s="1"/>
  <c r="S175" i="6" s="1"/>
  <c r="U175" i="6" s="1"/>
  <c r="W175" i="6" s="1"/>
  <c r="Y175" i="6" s="1"/>
  <c r="O174" i="6"/>
  <c r="Q174" i="6" s="1"/>
  <c r="S174" i="6" s="1"/>
  <c r="U174" i="6" s="1"/>
  <c r="W174" i="6" s="1"/>
  <c r="Y174" i="6" s="1"/>
  <c r="M174" i="6"/>
  <c r="M173" i="6"/>
  <c r="O173" i="6" s="1"/>
  <c r="Q173" i="6" s="1"/>
  <c r="S173" i="6" s="1"/>
  <c r="U173" i="6" s="1"/>
  <c r="W173" i="6" s="1"/>
  <c r="Y173" i="6" s="1"/>
  <c r="S172" i="6"/>
  <c r="U172" i="6" s="1"/>
  <c r="W172" i="6" s="1"/>
  <c r="Y172" i="6" s="1"/>
  <c r="M172" i="6"/>
  <c r="O172" i="6" s="1"/>
  <c r="Q172" i="6" s="1"/>
  <c r="M171" i="6"/>
  <c r="O171" i="6" s="1"/>
  <c r="Q171" i="6" s="1"/>
  <c r="S171" i="6" s="1"/>
  <c r="U171" i="6" s="1"/>
  <c r="W171" i="6" s="1"/>
  <c r="Y171" i="6" s="1"/>
  <c r="Q170" i="6"/>
  <c r="S170" i="6" s="1"/>
  <c r="U170" i="6" s="1"/>
  <c r="W170" i="6" s="1"/>
  <c r="Y170" i="6" s="1"/>
  <c r="O170" i="6"/>
  <c r="L170" i="6"/>
  <c r="M170" i="6" s="1"/>
  <c r="Q169" i="6"/>
  <c r="S169" i="6" s="1"/>
  <c r="U169" i="6" s="1"/>
  <c r="W169" i="6" s="1"/>
  <c r="Y169" i="6" s="1"/>
  <c r="S168" i="6"/>
  <c r="U168" i="6" s="1"/>
  <c r="W168" i="6" s="1"/>
  <c r="Y168" i="6" s="1"/>
  <c r="P168" i="6"/>
  <c r="Q168" i="6" s="1"/>
  <c r="Q167" i="6"/>
  <c r="S167" i="6" s="1"/>
  <c r="U167" i="6" s="1"/>
  <c r="W167" i="6" s="1"/>
  <c r="Y167" i="6" s="1"/>
  <c r="P166" i="6"/>
  <c r="Q166" i="6" s="1"/>
  <c r="S166" i="6" s="1"/>
  <c r="U166" i="6" s="1"/>
  <c r="W166" i="6" s="1"/>
  <c r="Y166" i="6" s="1"/>
  <c r="S165" i="6"/>
  <c r="U165" i="6" s="1"/>
  <c r="W165" i="6" s="1"/>
  <c r="Y165" i="6" s="1"/>
  <c r="Q165" i="6"/>
  <c r="P164" i="6"/>
  <c r="Q164" i="6" s="1"/>
  <c r="S164" i="6" s="1"/>
  <c r="U164" i="6" s="1"/>
  <c r="W164" i="6" s="1"/>
  <c r="Y164" i="6" s="1"/>
  <c r="S163" i="6"/>
  <c r="U163" i="6" s="1"/>
  <c r="W163" i="6" s="1"/>
  <c r="Y163" i="6" s="1"/>
  <c r="Q163" i="6"/>
  <c r="P162" i="6"/>
  <c r="Q162" i="6" s="1"/>
  <c r="S162" i="6" s="1"/>
  <c r="U162" i="6" s="1"/>
  <c r="W162" i="6" s="1"/>
  <c r="Y162" i="6" s="1"/>
  <c r="Q161" i="6"/>
  <c r="S161" i="6" s="1"/>
  <c r="U161" i="6" s="1"/>
  <c r="W161" i="6" s="1"/>
  <c r="Y161" i="6" s="1"/>
  <c r="P160" i="6"/>
  <c r="Q160" i="6" s="1"/>
  <c r="S160" i="6" s="1"/>
  <c r="U160" i="6" s="1"/>
  <c r="W160" i="6" s="1"/>
  <c r="Y160" i="6" s="1"/>
  <c r="W159" i="6"/>
  <c r="Y159" i="6" s="1"/>
  <c r="Q159" i="6"/>
  <c r="S159" i="6" s="1"/>
  <c r="U159" i="6" s="1"/>
  <c r="Q158" i="6"/>
  <c r="S158" i="6" s="1"/>
  <c r="U158" i="6" s="1"/>
  <c r="W158" i="6" s="1"/>
  <c r="Y158" i="6" s="1"/>
  <c r="P158" i="6"/>
  <c r="S157" i="6"/>
  <c r="U157" i="6" s="1"/>
  <c r="W157" i="6" s="1"/>
  <c r="Y157" i="6" s="1"/>
  <c r="Q157" i="6"/>
  <c r="P156" i="6"/>
  <c r="Q156" i="6" s="1"/>
  <c r="S156" i="6" s="1"/>
  <c r="U156" i="6" s="1"/>
  <c r="W156" i="6" s="1"/>
  <c r="Y156" i="6" s="1"/>
  <c r="I155" i="6"/>
  <c r="K155" i="6" s="1"/>
  <c r="M155" i="6" s="1"/>
  <c r="O155" i="6" s="1"/>
  <c r="Q155" i="6" s="1"/>
  <c r="S155" i="6" s="1"/>
  <c r="U155" i="6" s="1"/>
  <c r="W155" i="6" s="1"/>
  <c r="Y155" i="6" s="1"/>
  <c r="V154" i="6"/>
  <c r="V145" i="6" s="1"/>
  <c r="T154" i="6"/>
  <c r="P154" i="6"/>
  <c r="I154" i="6"/>
  <c r="K154" i="6" s="1"/>
  <c r="M154" i="6" s="1"/>
  <c r="O154" i="6" s="1"/>
  <c r="Q154" i="6" s="1"/>
  <c r="S154" i="6" s="1"/>
  <c r="U154" i="6" s="1"/>
  <c r="W154" i="6" s="1"/>
  <c r="Y154" i="6" s="1"/>
  <c r="G154" i="6"/>
  <c r="I153" i="6"/>
  <c r="K153" i="6" s="1"/>
  <c r="M153" i="6" s="1"/>
  <c r="O153" i="6" s="1"/>
  <c r="Q153" i="6" s="1"/>
  <c r="S153" i="6" s="1"/>
  <c r="U153" i="6" s="1"/>
  <c r="W153" i="6" s="1"/>
  <c r="Y153" i="6" s="1"/>
  <c r="G152" i="6"/>
  <c r="I152" i="6" s="1"/>
  <c r="K152" i="6" s="1"/>
  <c r="M152" i="6" s="1"/>
  <c r="O152" i="6" s="1"/>
  <c r="Q152" i="6" s="1"/>
  <c r="S152" i="6" s="1"/>
  <c r="U152" i="6" s="1"/>
  <c r="W152" i="6" s="1"/>
  <c r="Y152" i="6" s="1"/>
  <c r="K151" i="6"/>
  <c r="M151" i="6" s="1"/>
  <c r="O151" i="6" s="1"/>
  <c r="Q151" i="6" s="1"/>
  <c r="S151" i="6" s="1"/>
  <c r="U151" i="6" s="1"/>
  <c r="W151" i="6" s="1"/>
  <c r="Y151" i="6" s="1"/>
  <c r="I151" i="6"/>
  <c r="O150" i="6"/>
  <c r="Q150" i="6" s="1"/>
  <c r="S150" i="6" s="1"/>
  <c r="U150" i="6" s="1"/>
  <c r="W150" i="6" s="1"/>
  <c r="Y150" i="6" s="1"/>
  <c r="M150" i="6"/>
  <c r="G150" i="6"/>
  <c r="I150" i="6" s="1"/>
  <c r="K150" i="6" s="1"/>
  <c r="I149" i="6"/>
  <c r="K149" i="6" s="1"/>
  <c r="M149" i="6" s="1"/>
  <c r="O149" i="6" s="1"/>
  <c r="Q149" i="6" s="1"/>
  <c r="S149" i="6" s="1"/>
  <c r="U149" i="6" s="1"/>
  <c r="W149" i="6" s="1"/>
  <c r="Y149" i="6" s="1"/>
  <c r="L148" i="6"/>
  <c r="L145" i="6" s="1"/>
  <c r="G148" i="6"/>
  <c r="I147" i="6"/>
  <c r="K147" i="6" s="1"/>
  <c r="M147" i="6" s="1"/>
  <c r="O147" i="6" s="1"/>
  <c r="Q147" i="6" s="1"/>
  <c r="S147" i="6" s="1"/>
  <c r="U147" i="6" s="1"/>
  <c r="W147" i="6" s="1"/>
  <c r="Y147" i="6" s="1"/>
  <c r="K146" i="6"/>
  <c r="M146" i="6" s="1"/>
  <c r="O146" i="6" s="1"/>
  <c r="Q146" i="6" s="1"/>
  <c r="S146" i="6" s="1"/>
  <c r="U146" i="6" s="1"/>
  <c r="W146" i="6" s="1"/>
  <c r="Y146" i="6" s="1"/>
  <c r="G146" i="6"/>
  <c r="I146" i="6" s="1"/>
  <c r="Y144" i="6"/>
  <c r="X143" i="6"/>
  <c r="Q142" i="6"/>
  <c r="S142" i="6" s="1"/>
  <c r="U142" i="6" s="1"/>
  <c r="W142" i="6" s="1"/>
  <c r="Y142" i="6" s="1"/>
  <c r="K142" i="6"/>
  <c r="M142" i="6" s="1"/>
  <c r="O142" i="6" s="1"/>
  <c r="I142" i="6"/>
  <c r="M141" i="6"/>
  <c r="O141" i="6" s="1"/>
  <c r="Q141" i="6" s="1"/>
  <c r="S141" i="6" s="1"/>
  <c r="U141" i="6" s="1"/>
  <c r="W141" i="6" s="1"/>
  <c r="Y141" i="6" s="1"/>
  <c r="K141" i="6"/>
  <c r="G141" i="6"/>
  <c r="I141" i="6" s="1"/>
  <c r="I140" i="6"/>
  <c r="K140" i="6" s="1"/>
  <c r="M140" i="6" s="1"/>
  <c r="O140" i="6" s="1"/>
  <c r="Q140" i="6" s="1"/>
  <c r="S140" i="6" s="1"/>
  <c r="U140" i="6" s="1"/>
  <c r="W140" i="6" s="1"/>
  <c r="Y140" i="6" s="1"/>
  <c r="I139" i="6"/>
  <c r="K139" i="6" s="1"/>
  <c r="M139" i="6" s="1"/>
  <c r="O139" i="6" s="1"/>
  <c r="Q139" i="6" s="1"/>
  <c r="S139" i="6" s="1"/>
  <c r="U139" i="6" s="1"/>
  <c r="W139" i="6" s="1"/>
  <c r="Y139" i="6" s="1"/>
  <c r="G139" i="6"/>
  <c r="O138" i="6"/>
  <c r="Q138" i="6" s="1"/>
  <c r="S138" i="6" s="1"/>
  <c r="U138" i="6" s="1"/>
  <c r="W138" i="6" s="1"/>
  <c r="Y138" i="6" s="1"/>
  <c r="M138" i="6"/>
  <c r="I138" i="6"/>
  <c r="K138" i="6" s="1"/>
  <c r="I137" i="6"/>
  <c r="K137" i="6" s="1"/>
  <c r="M137" i="6" s="1"/>
  <c r="O137" i="6" s="1"/>
  <c r="Q137" i="6" s="1"/>
  <c r="S137" i="6" s="1"/>
  <c r="U137" i="6" s="1"/>
  <c r="W137" i="6" s="1"/>
  <c r="Y137" i="6" s="1"/>
  <c r="G137" i="6"/>
  <c r="G136" i="6" s="1"/>
  <c r="I136" i="6" s="1"/>
  <c r="K136" i="6" s="1"/>
  <c r="M136" i="6"/>
  <c r="O136" i="6" s="1"/>
  <c r="Q136" i="6" s="1"/>
  <c r="S136" i="6" s="1"/>
  <c r="U136" i="6" s="1"/>
  <c r="W136" i="6" s="1"/>
  <c r="M135" i="6"/>
  <c r="O135" i="6" s="1"/>
  <c r="Q135" i="6" s="1"/>
  <c r="S135" i="6" s="1"/>
  <c r="U135" i="6" s="1"/>
  <c r="W135" i="6" s="1"/>
  <c r="Y135" i="6" s="1"/>
  <c r="M134" i="6"/>
  <c r="O134" i="6" s="1"/>
  <c r="Q134" i="6" s="1"/>
  <c r="S134" i="6" s="1"/>
  <c r="U134" i="6" s="1"/>
  <c r="W134" i="6" s="1"/>
  <c r="Y134" i="6" s="1"/>
  <c r="M133" i="6"/>
  <c r="O133" i="6" s="1"/>
  <c r="Q133" i="6" s="1"/>
  <c r="S133" i="6" s="1"/>
  <c r="U133" i="6" s="1"/>
  <c r="W133" i="6" s="1"/>
  <c r="Y133" i="6" s="1"/>
  <c r="M132" i="6"/>
  <c r="O132" i="6" s="1"/>
  <c r="Q132" i="6" s="1"/>
  <c r="S132" i="6" s="1"/>
  <c r="U132" i="6" s="1"/>
  <c r="W132" i="6" s="1"/>
  <c r="Y132" i="6" s="1"/>
  <c r="M131" i="6"/>
  <c r="O131" i="6" s="1"/>
  <c r="Q131" i="6" s="1"/>
  <c r="S131" i="6" s="1"/>
  <c r="U131" i="6" s="1"/>
  <c r="W131" i="6" s="1"/>
  <c r="Y131" i="6" s="1"/>
  <c r="M130" i="6"/>
  <c r="O130" i="6" s="1"/>
  <c r="Q130" i="6" s="1"/>
  <c r="S130" i="6" s="1"/>
  <c r="U130" i="6" s="1"/>
  <c r="W130" i="6" s="1"/>
  <c r="Y130" i="6" s="1"/>
  <c r="O129" i="6"/>
  <c r="Q129" i="6" s="1"/>
  <c r="S129" i="6" s="1"/>
  <c r="U129" i="6" s="1"/>
  <c r="W129" i="6" s="1"/>
  <c r="Y129" i="6" s="1"/>
  <c r="M129" i="6"/>
  <c r="M128" i="6"/>
  <c r="O128" i="6" s="1"/>
  <c r="Q128" i="6" s="1"/>
  <c r="S128" i="6" s="1"/>
  <c r="U128" i="6" s="1"/>
  <c r="W128" i="6" s="1"/>
  <c r="Y128" i="6" s="1"/>
  <c r="M127" i="6"/>
  <c r="O127" i="6" s="1"/>
  <c r="Q127" i="6" s="1"/>
  <c r="S127" i="6" s="1"/>
  <c r="U127" i="6" s="1"/>
  <c r="W127" i="6" s="1"/>
  <c r="Y127" i="6" s="1"/>
  <c r="M126" i="6"/>
  <c r="O126" i="6" s="1"/>
  <c r="Q126" i="6" s="1"/>
  <c r="S126" i="6" s="1"/>
  <c r="U126" i="6" s="1"/>
  <c r="W126" i="6" s="1"/>
  <c r="Y126" i="6" s="1"/>
  <c r="I125" i="6"/>
  <c r="K125" i="6" s="1"/>
  <c r="M125" i="6" s="1"/>
  <c r="O125" i="6" s="1"/>
  <c r="Q125" i="6" s="1"/>
  <c r="S125" i="6" s="1"/>
  <c r="U125" i="6" s="1"/>
  <c r="W125" i="6" s="1"/>
  <c r="Y125" i="6" s="1"/>
  <c r="T124" i="6"/>
  <c r="T119" i="6" s="1"/>
  <c r="G124" i="6"/>
  <c r="I124" i="6" s="1"/>
  <c r="K124" i="6" s="1"/>
  <c r="M124" i="6" s="1"/>
  <c r="O124" i="6" s="1"/>
  <c r="Q124" i="6" s="1"/>
  <c r="S124" i="6" s="1"/>
  <c r="U124" i="6" s="1"/>
  <c r="W124" i="6" s="1"/>
  <c r="Y124" i="6" s="1"/>
  <c r="I123" i="6"/>
  <c r="K123" i="6" s="1"/>
  <c r="M123" i="6" s="1"/>
  <c r="O123" i="6" s="1"/>
  <c r="Q123" i="6" s="1"/>
  <c r="S123" i="6" s="1"/>
  <c r="U123" i="6" s="1"/>
  <c r="W123" i="6" s="1"/>
  <c r="Y123" i="6" s="1"/>
  <c r="G122" i="6"/>
  <c r="I122" i="6" s="1"/>
  <c r="K122" i="6" s="1"/>
  <c r="M122" i="6" s="1"/>
  <c r="O122" i="6" s="1"/>
  <c r="Q122" i="6" s="1"/>
  <c r="S122" i="6" s="1"/>
  <c r="U122" i="6" s="1"/>
  <c r="W122" i="6" s="1"/>
  <c r="Y122" i="6" s="1"/>
  <c r="I121" i="6"/>
  <c r="K121" i="6" s="1"/>
  <c r="M121" i="6" s="1"/>
  <c r="O121" i="6" s="1"/>
  <c r="Q121" i="6" s="1"/>
  <c r="S121" i="6" s="1"/>
  <c r="U121" i="6" s="1"/>
  <c r="W121" i="6" s="1"/>
  <c r="Y121" i="6" s="1"/>
  <c r="G120" i="6"/>
  <c r="G119" i="6" s="1"/>
  <c r="I119" i="6" s="1"/>
  <c r="K119" i="6" s="1"/>
  <c r="L119" i="6"/>
  <c r="V118" i="6"/>
  <c r="N118" i="6"/>
  <c r="Y117" i="6"/>
  <c r="W117" i="6"/>
  <c r="V116" i="6"/>
  <c r="W116" i="6" s="1"/>
  <c r="Y116" i="6" s="1"/>
  <c r="W115" i="6"/>
  <c r="Y115" i="6" s="1"/>
  <c r="W114" i="6"/>
  <c r="Y114" i="6" s="1"/>
  <c r="V114" i="6"/>
  <c r="W113" i="6"/>
  <c r="Y113" i="6" s="1"/>
  <c r="V112" i="6"/>
  <c r="W112" i="6" s="1"/>
  <c r="Y112" i="6" s="1"/>
  <c r="Y111" i="6"/>
  <c r="W111" i="6"/>
  <c r="V110" i="6"/>
  <c r="W110" i="6" s="1"/>
  <c r="Y110" i="6" s="1"/>
  <c r="Y109" i="6"/>
  <c r="W109" i="6"/>
  <c r="V108" i="6"/>
  <c r="W108" i="6" s="1"/>
  <c r="Y108" i="6" s="1"/>
  <c r="W107" i="6"/>
  <c r="Y107" i="6" s="1"/>
  <c r="W106" i="6"/>
  <c r="Y106" i="6" s="1"/>
  <c r="V106" i="6"/>
  <c r="W105" i="6"/>
  <c r="Y105" i="6" s="1"/>
  <c r="Y104" i="6"/>
  <c r="V104" i="6"/>
  <c r="W104" i="6" s="1"/>
  <c r="W103" i="6"/>
  <c r="Y103" i="6" s="1"/>
  <c r="V102" i="6"/>
  <c r="W102" i="6" s="1"/>
  <c r="Y102" i="6" s="1"/>
  <c r="Y101" i="6"/>
  <c r="W101" i="6"/>
  <c r="W100" i="6"/>
  <c r="Y100" i="6" s="1"/>
  <c r="V100" i="6"/>
  <c r="W99" i="6"/>
  <c r="Y99" i="6" s="1"/>
  <c r="W98" i="6"/>
  <c r="Y98" i="6" s="1"/>
  <c r="V98" i="6"/>
  <c r="W97" i="6"/>
  <c r="Y97" i="6" s="1"/>
  <c r="V96" i="6"/>
  <c r="W96" i="6" s="1"/>
  <c r="Y96" i="6" s="1"/>
  <c r="W95" i="6"/>
  <c r="Y95" i="6" s="1"/>
  <c r="V94" i="6"/>
  <c r="W94" i="6" s="1"/>
  <c r="Y94" i="6" s="1"/>
  <c r="K93" i="6"/>
  <c r="M93" i="6" s="1"/>
  <c r="O93" i="6" s="1"/>
  <c r="Q93" i="6" s="1"/>
  <c r="S93" i="6" s="1"/>
  <c r="U93" i="6" s="1"/>
  <c r="W93" i="6" s="1"/>
  <c r="Y93" i="6" s="1"/>
  <c r="I93" i="6"/>
  <c r="G92" i="6"/>
  <c r="I92" i="6" s="1"/>
  <c r="K92" i="6" s="1"/>
  <c r="M92" i="6" s="1"/>
  <c r="O92" i="6" s="1"/>
  <c r="Q92" i="6" s="1"/>
  <c r="S92" i="6" s="1"/>
  <c r="U92" i="6" s="1"/>
  <c r="W92" i="6" s="1"/>
  <c r="Y92" i="6" s="1"/>
  <c r="I91" i="6"/>
  <c r="K91" i="6" s="1"/>
  <c r="M91" i="6" s="1"/>
  <c r="O91" i="6" s="1"/>
  <c r="Q91" i="6" s="1"/>
  <c r="S91" i="6" s="1"/>
  <c r="U91" i="6" s="1"/>
  <c r="W91" i="6" s="1"/>
  <c r="Y91" i="6" s="1"/>
  <c r="G90" i="6"/>
  <c r="I90" i="6" s="1"/>
  <c r="K90" i="6" s="1"/>
  <c r="M90" i="6" s="1"/>
  <c r="O90" i="6" s="1"/>
  <c r="Q90" i="6" s="1"/>
  <c r="S90" i="6" s="1"/>
  <c r="U90" i="6" s="1"/>
  <c r="W90" i="6" s="1"/>
  <c r="Y90" i="6" s="1"/>
  <c r="I89" i="6"/>
  <c r="K89" i="6" s="1"/>
  <c r="M89" i="6" s="1"/>
  <c r="O89" i="6" s="1"/>
  <c r="Q89" i="6" s="1"/>
  <c r="S89" i="6" s="1"/>
  <c r="U89" i="6" s="1"/>
  <c r="W89" i="6" s="1"/>
  <c r="Y89" i="6" s="1"/>
  <c r="G88" i="6"/>
  <c r="I88" i="6" s="1"/>
  <c r="K88" i="6" s="1"/>
  <c r="M88" i="6" s="1"/>
  <c r="O88" i="6" s="1"/>
  <c r="Q88" i="6" s="1"/>
  <c r="S88" i="6" s="1"/>
  <c r="U88" i="6" s="1"/>
  <c r="W88" i="6" s="1"/>
  <c r="Y88" i="6" s="1"/>
  <c r="Q87" i="6"/>
  <c r="S87" i="6" s="1"/>
  <c r="U87" i="6" s="1"/>
  <c r="W87" i="6" s="1"/>
  <c r="Y87" i="6" s="1"/>
  <c r="O87" i="6"/>
  <c r="N86" i="6"/>
  <c r="O86" i="6" s="1"/>
  <c r="Q86" i="6" s="1"/>
  <c r="S86" i="6" s="1"/>
  <c r="U86" i="6" s="1"/>
  <c r="W86" i="6" s="1"/>
  <c r="Y86" i="6" s="1"/>
  <c r="Q85" i="6"/>
  <c r="S85" i="6" s="1"/>
  <c r="U85" i="6" s="1"/>
  <c r="W85" i="6" s="1"/>
  <c r="Y85" i="6" s="1"/>
  <c r="O85" i="6"/>
  <c r="N84" i="6"/>
  <c r="O84" i="6" s="1"/>
  <c r="Q84" i="6" s="1"/>
  <c r="S84" i="6" s="1"/>
  <c r="U84" i="6" s="1"/>
  <c r="W84" i="6" s="1"/>
  <c r="Y84" i="6" s="1"/>
  <c r="I83" i="6"/>
  <c r="K83" i="6" s="1"/>
  <c r="M83" i="6" s="1"/>
  <c r="O83" i="6" s="1"/>
  <c r="Q83" i="6" s="1"/>
  <c r="S83" i="6" s="1"/>
  <c r="U83" i="6" s="1"/>
  <c r="W83" i="6" s="1"/>
  <c r="Y83" i="6" s="1"/>
  <c r="N82" i="6"/>
  <c r="G82" i="6"/>
  <c r="W80" i="6"/>
  <c r="Y80" i="6" s="1"/>
  <c r="V79" i="6"/>
  <c r="W79" i="6" s="1"/>
  <c r="Y79" i="6" s="1"/>
  <c r="W78" i="6"/>
  <c r="Y78" i="6" s="1"/>
  <c r="V77" i="6"/>
  <c r="W77" i="6" s="1"/>
  <c r="Y77" i="6" s="1"/>
  <c r="W76" i="6"/>
  <c r="Y76" i="6" s="1"/>
  <c r="Q76" i="6"/>
  <c r="S76" i="6" s="1"/>
  <c r="U76" i="6" s="1"/>
  <c r="Q75" i="6"/>
  <c r="S75" i="6" s="1"/>
  <c r="U75" i="6" s="1"/>
  <c r="W75" i="6" s="1"/>
  <c r="Y75" i="6" s="1"/>
  <c r="S74" i="6"/>
  <c r="U74" i="6" s="1"/>
  <c r="W74" i="6" s="1"/>
  <c r="Y74" i="6" s="1"/>
  <c r="Q74" i="6"/>
  <c r="Q73" i="6"/>
  <c r="S73" i="6" s="1"/>
  <c r="U73" i="6" s="1"/>
  <c r="W73" i="6" s="1"/>
  <c r="Y73" i="6" s="1"/>
  <c r="U72" i="6"/>
  <c r="W72" i="6" s="1"/>
  <c r="Y72" i="6" s="1"/>
  <c r="S72" i="6"/>
  <c r="S71" i="6"/>
  <c r="U71" i="6" s="1"/>
  <c r="W71" i="6" s="1"/>
  <c r="Y71" i="6" s="1"/>
  <c r="U70" i="6"/>
  <c r="W70" i="6" s="1"/>
  <c r="Y70" i="6" s="1"/>
  <c r="T70" i="6"/>
  <c r="S70" i="6"/>
  <c r="S69" i="6"/>
  <c r="U69" i="6" s="1"/>
  <c r="W69" i="6" s="1"/>
  <c r="Y69" i="6" s="1"/>
  <c r="S68" i="6"/>
  <c r="U68" i="6" s="1"/>
  <c r="W68" i="6" s="1"/>
  <c r="Y68" i="6" s="1"/>
  <c r="T67" i="6"/>
  <c r="S67" i="6"/>
  <c r="U67" i="6" s="1"/>
  <c r="W67" i="6" s="1"/>
  <c r="Y67" i="6" s="1"/>
  <c r="S66" i="6"/>
  <c r="U66" i="6" s="1"/>
  <c r="W66" i="6" s="1"/>
  <c r="Y66" i="6" s="1"/>
  <c r="S65" i="6"/>
  <c r="U65" i="6" s="1"/>
  <c r="W65" i="6" s="1"/>
  <c r="Y65" i="6" s="1"/>
  <c r="T64" i="6"/>
  <c r="S64" i="6"/>
  <c r="U64" i="6" s="1"/>
  <c r="W64" i="6" s="1"/>
  <c r="Y64" i="6" s="1"/>
  <c r="U63" i="6"/>
  <c r="W63" i="6" s="1"/>
  <c r="Y63" i="6" s="1"/>
  <c r="S63" i="6"/>
  <c r="S62" i="6"/>
  <c r="U62" i="6" s="1"/>
  <c r="W62" i="6" s="1"/>
  <c r="Y62" i="6" s="1"/>
  <c r="T61" i="6"/>
  <c r="U61" i="6" s="1"/>
  <c r="W61" i="6" s="1"/>
  <c r="Y61" i="6" s="1"/>
  <c r="S61" i="6"/>
  <c r="S60" i="6"/>
  <c r="U60" i="6" s="1"/>
  <c r="W60" i="6" s="1"/>
  <c r="Y60" i="6" s="1"/>
  <c r="U59" i="6"/>
  <c r="W59" i="6" s="1"/>
  <c r="Y59" i="6" s="1"/>
  <c r="S59" i="6"/>
  <c r="T58" i="6"/>
  <c r="S58" i="6"/>
  <c r="U58" i="6" s="1"/>
  <c r="W58" i="6" s="1"/>
  <c r="Y58" i="6" s="1"/>
  <c r="S57" i="6"/>
  <c r="U57" i="6" s="1"/>
  <c r="W57" i="6" s="1"/>
  <c r="Y57" i="6" s="1"/>
  <c r="S56" i="6"/>
  <c r="U56" i="6" s="1"/>
  <c r="W56" i="6" s="1"/>
  <c r="Y56" i="6" s="1"/>
  <c r="T55" i="6"/>
  <c r="S55" i="6"/>
  <c r="U55" i="6" s="1"/>
  <c r="W55" i="6" s="1"/>
  <c r="Y55" i="6" s="1"/>
  <c r="S54" i="6"/>
  <c r="U54" i="6" s="1"/>
  <c r="W54" i="6" s="1"/>
  <c r="Y54" i="6" s="1"/>
  <c r="S53" i="6"/>
  <c r="U53" i="6" s="1"/>
  <c r="W53" i="6" s="1"/>
  <c r="Y53" i="6" s="1"/>
  <c r="T52" i="6"/>
  <c r="T12" i="6" s="1"/>
  <c r="S52" i="6"/>
  <c r="O51" i="6"/>
  <c r="Q51" i="6" s="1"/>
  <c r="S51" i="6" s="1"/>
  <c r="U51" i="6" s="1"/>
  <c r="W51" i="6" s="1"/>
  <c r="Y51" i="6" s="1"/>
  <c r="O50" i="6"/>
  <c r="Q50" i="6" s="1"/>
  <c r="S50" i="6" s="1"/>
  <c r="U50" i="6" s="1"/>
  <c r="W50" i="6" s="1"/>
  <c r="Y50" i="6" s="1"/>
  <c r="T49" i="6"/>
  <c r="N49" i="6"/>
  <c r="O49" i="6" s="1"/>
  <c r="Q49" i="6" s="1"/>
  <c r="S49" i="6" s="1"/>
  <c r="S48" i="6"/>
  <c r="U48" i="6" s="1"/>
  <c r="W48" i="6" s="1"/>
  <c r="Y48" i="6" s="1"/>
  <c r="S47" i="6"/>
  <c r="U47" i="6" s="1"/>
  <c r="W47" i="6" s="1"/>
  <c r="Y47" i="6" s="1"/>
  <c r="R47" i="6"/>
  <c r="S46" i="6"/>
  <c r="U46" i="6" s="1"/>
  <c r="W46" i="6" s="1"/>
  <c r="Y46" i="6" s="1"/>
  <c r="R45" i="6"/>
  <c r="S45" i="6" s="1"/>
  <c r="U45" i="6" s="1"/>
  <c r="W45" i="6" s="1"/>
  <c r="Y45" i="6" s="1"/>
  <c r="I44" i="6"/>
  <c r="K44" i="6" s="1"/>
  <c r="M44" i="6" s="1"/>
  <c r="O44" i="6" s="1"/>
  <c r="Q44" i="6" s="1"/>
  <c r="S44" i="6" s="1"/>
  <c r="U44" i="6" s="1"/>
  <c r="W44" i="6" s="1"/>
  <c r="Y44" i="6" s="1"/>
  <c r="G43" i="6"/>
  <c r="I43" i="6" s="1"/>
  <c r="K43" i="6" s="1"/>
  <c r="M43" i="6" s="1"/>
  <c r="O43" i="6" s="1"/>
  <c r="Q43" i="6" s="1"/>
  <c r="S43" i="6" s="1"/>
  <c r="U43" i="6" s="1"/>
  <c r="W43" i="6" s="1"/>
  <c r="Y43" i="6" s="1"/>
  <c r="M42" i="6"/>
  <c r="O42" i="6" s="1"/>
  <c r="Q42" i="6" s="1"/>
  <c r="S42" i="6" s="1"/>
  <c r="U42" i="6" s="1"/>
  <c r="W42" i="6" s="1"/>
  <c r="Y42" i="6" s="1"/>
  <c r="I42" i="6"/>
  <c r="K42" i="6" s="1"/>
  <c r="P41" i="6"/>
  <c r="K41" i="6"/>
  <c r="M41" i="6" s="1"/>
  <c r="O41" i="6" s="1"/>
  <c r="Q41" i="6" s="1"/>
  <c r="S41" i="6" s="1"/>
  <c r="U41" i="6" s="1"/>
  <c r="W41" i="6" s="1"/>
  <c r="Y41" i="6" s="1"/>
  <c r="I41" i="6"/>
  <c r="G41" i="6"/>
  <c r="I40" i="6"/>
  <c r="K40" i="6" s="1"/>
  <c r="M40" i="6" s="1"/>
  <c r="O40" i="6" s="1"/>
  <c r="Q40" i="6" s="1"/>
  <c r="S40" i="6" s="1"/>
  <c r="U40" i="6" s="1"/>
  <c r="W40" i="6" s="1"/>
  <c r="Y40" i="6" s="1"/>
  <c r="I39" i="6"/>
  <c r="K39" i="6" s="1"/>
  <c r="M39" i="6" s="1"/>
  <c r="O39" i="6" s="1"/>
  <c r="Q39" i="6" s="1"/>
  <c r="S39" i="6" s="1"/>
  <c r="U39" i="6" s="1"/>
  <c r="W39" i="6" s="1"/>
  <c r="Y39" i="6" s="1"/>
  <c r="G39" i="6"/>
  <c r="I38" i="6"/>
  <c r="K38" i="6" s="1"/>
  <c r="M38" i="6" s="1"/>
  <c r="O38" i="6" s="1"/>
  <c r="Q38" i="6" s="1"/>
  <c r="S38" i="6" s="1"/>
  <c r="U38" i="6" s="1"/>
  <c r="W38" i="6" s="1"/>
  <c r="Y38" i="6" s="1"/>
  <c r="G37" i="6"/>
  <c r="I37" i="6" s="1"/>
  <c r="K37" i="6" s="1"/>
  <c r="M37" i="6" s="1"/>
  <c r="O37" i="6" s="1"/>
  <c r="Q37" i="6" s="1"/>
  <c r="S37" i="6" s="1"/>
  <c r="U37" i="6" s="1"/>
  <c r="W37" i="6" s="1"/>
  <c r="Y37" i="6" s="1"/>
  <c r="I36" i="6"/>
  <c r="K36" i="6" s="1"/>
  <c r="M36" i="6" s="1"/>
  <c r="O36" i="6" s="1"/>
  <c r="Q36" i="6" s="1"/>
  <c r="S36" i="6" s="1"/>
  <c r="U36" i="6" s="1"/>
  <c r="W36" i="6" s="1"/>
  <c r="Y36" i="6" s="1"/>
  <c r="G35" i="6"/>
  <c r="I35" i="6" s="1"/>
  <c r="K35" i="6" s="1"/>
  <c r="M35" i="6" s="1"/>
  <c r="O35" i="6" s="1"/>
  <c r="Q35" i="6" s="1"/>
  <c r="S35" i="6" s="1"/>
  <c r="U35" i="6" s="1"/>
  <c r="W35" i="6" s="1"/>
  <c r="Y35" i="6" s="1"/>
  <c r="K34" i="6"/>
  <c r="M34" i="6" s="1"/>
  <c r="O34" i="6" s="1"/>
  <c r="Q34" i="6" s="1"/>
  <c r="S34" i="6" s="1"/>
  <c r="U34" i="6" s="1"/>
  <c r="W34" i="6" s="1"/>
  <c r="Y34" i="6" s="1"/>
  <c r="I34" i="6"/>
  <c r="G33" i="6"/>
  <c r="I33" i="6" s="1"/>
  <c r="K33" i="6" s="1"/>
  <c r="M33" i="6" s="1"/>
  <c r="O33" i="6" s="1"/>
  <c r="Q33" i="6" s="1"/>
  <c r="S33" i="6" s="1"/>
  <c r="U33" i="6" s="1"/>
  <c r="W33" i="6" s="1"/>
  <c r="Y33" i="6" s="1"/>
  <c r="I32" i="6"/>
  <c r="K32" i="6" s="1"/>
  <c r="M32" i="6" s="1"/>
  <c r="O32" i="6" s="1"/>
  <c r="Q32" i="6" s="1"/>
  <c r="S32" i="6" s="1"/>
  <c r="U32" i="6" s="1"/>
  <c r="W32" i="6" s="1"/>
  <c r="Y32" i="6" s="1"/>
  <c r="G31" i="6"/>
  <c r="I31" i="6" s="1"/>
  <c r="K31" i="6" s="1"/>
  <c r="M31" i="6" s="1"/>
  <c r="O31" i="6" s="1"/>
  <c r="Q31" i="6" s="1"/>
  <c r="S31" i="6" s="1"/>
  <c r="U31" i="6" s="1"/>
  <c r="W31" i="6" s="1"/>
  <c r="Y31" i="6" s="1"/>
  <c r="I30" i="6"/>
  <c r="K30" i="6" s="1"/>
  <c r="M30" i="6" s="1"/>
  <c r="O30" i="6" s="1"/>
  <c r="Q30" i="6" s="1"/>
  <c r="S30" i="6" s="1"/>
  <c r="U30" i="6" s="1"/>
  <c r="W30" i="6" s="1"/>
  <c r="Y30" i="6" s="1"/>
  <c r="G29" i="6"/>
  <c r="I29" i="6" s="1"/>
  <c r="K29" i="6" s="1"/>
  <c r="M29" i="6" s="1"/>
  <c r="O29" i="6" s="1"/>
  <c r="Q29" i="6" s="1"/>
  <c r="S29" i="6" s="1"/>
  <c r="U29" i="6" s="1"/>
  <c r="W29" i="6" s="1"/>
  <c r="Y29" i="6" s="1"/>
  <c r="M28" i="6"/>
  <c r="O28" i="6" s="1"/>
  <c r="Q28" i="6" s="1"/>
  <c r="S28" i="6" s="1"/>
  <c r="U28" i="6" s="1"/>
  <c r="W28" i="6" s="1"/>
  <c r="Y28" i="6" s="1"/>
  <c r="K28" i="6"/>
  <c r="L27" i="6"/>
  <c r="L12" i="6" s="1"/>
  <c r="K27" i="6"/>
  <c r="M27" i="6" s="1"/>
  <c r="O27" i="6" s="1"/>
  <c r="Q27" i="6" s="1"/>
  <c r="S27" i="6" s="1"/>
  <c r="U27" i="6" s="1"/>
  <c r="W27" i="6" s="1"/>
  <c r="Y27" i="6" s="1"/>
  <c r="J27" i="6"/>
  <c r="I26" i="6"/>
  <c r="K26" i="6" s="1"/>
  <c r="M26" i="6" s="1"/>
  <c r="O26" i="6" s="1"/>
  <c r="Q26" i="6" s="1"/>
  <c r="S26" i="6" s="1"/>
  <c r="U26" i="6" s="1"/>
  <c r="W26" i="6" s="1"/>
  <c r="Y26" i="6" s="1"/>
  <c r="H25" i="6"/>
  <c r="I25" i="6" s="1"/>
  <c r="K25" i="6" s="1"/>
  <c r="M25" i="6" s="1"/>
  <c r="O25" i="6" s="1"/>
  <c r="Q25" i="6" s="1"/>
  <c r="S25" i="6" s="1"/>
  <c r="U25" i="6" s="1"/>
  <c r="W25" i="6" s="1"/>
  <c r="Y25" i="6" s="1"/>
  <c r="K24" i="6"/>
  <c r="M24" i="6" s="1"/>
  <c r="O24" i="6" s="1"/>
  <c r="Q24" i="6" s="1"/>
  <c r="S24" i="6" s="1"/>
  <c r="U24" i="6" s="1"/>
  <c r="W24" i="6" s="1"/>
  <c r="Y24" i="6" s="1"/>
  <c r="I24" i="6"/>
  <c r="H23" i="6"/>
  <c r="I23" i="6" s="1"/>
  <c r="K23" i="6" s="1"/>
  <c r="M23" i="6" s="1"/>
  <c r="O23" i="6" s="1"/>
  <c r="Q23" i="6" s="1"/>
  <c r="S23" i="6" s="1"/>
  <c r="U23" i="6" s="1"/>
  <c r="W23" i="6" s="1"/>
  <c r="Y23" i="6" s="1"/>
  <c r="I22" i="6"/>
  <c r="K22" i="6" s="1"/>
  <c r="M22" i="6" s="1"/>
  <c r="O22" i="6" s="1"/>
  <c r="Q22" i="6" s="1"/>
  <c r="S22" i="6" s="1"/>
  <c r="U22" i="6" s="1"/>
  <c r="W22" i="6" s="1"/>
  <c r="Y22" i="6" s="1"/>
  <c r="H21" i="6"/>
  <c r="I21" i="6" s="1"/>
  <c r="K21" i="6" s="1"/>
  <c r="M21" i="6" s="1"/>
  <c r="O21" i="6" s="1"/>
  <c r="Q21" i="6" s="1"/>
  <c r="S21" i="6" s="1"/>
  <c r="U21" i="6" s="1"/>
  <c r="W21" i="6" s="1"/>
  <c r="Y21" i="6" s="1"/>
  <c r="I20" i="6"/>
  <c r="K20" i="6" s="1"/>
  <c r="M20" i="6" s="1"/>
  <c r="O20" i="6" s="1"/>
  <c r="Q20" i="6" s="1"/>
  <c r="S20" i="6" s="1"/>
  <c r="U20" i="6" s="1"/>
  <c r="W20" i="6" s="1"/>
  <c r="Y20" i="6" s="1"/>
  <c r="H19" i="6"/>
  <c r="I19" i="6" s="1"/>
  <c r="K19" i="6" s="1"/>
  <c r="M19" i="6" s="1"/>
  <c r="O19" i="6" s="1"/>
  <c r="Q19" i="6" s="1"/>
  <c r="S19" i="6" s="1"/>
  <c r="U19" i="6" s="1"/>
  <c r="W19" i="6" s="1"/>
  <c r="Y19" i="6" s="1"/>
  <c r="I18" i="6"/>
  <c r="K18" i="6" s="1"/>
  <c r="M18" i="6" s="1"/>
  <c r="O18" i="6" s="1"/>
  <c r="Q18" i="6" s="1"/>
  <c r="S18" i="6" s="1"/>
  <c r="U18" i="6" s="1"/>
  <c r="W18" i="6" s="1"/>
  <c r="Y18" i="6" s="1"/>
  <c r="I17" i="6"/>
  <c r="K17" i="6" s="1"/>
  <c r="M17" i="6" s="1"/>
  <c r="O17" i="6" s="1"/>
  <c r="Q17" i="6" s="1"/>
  <c r="S17" i="6" s="1"/>
  <c r="U17" i="6" s="1"/>
  <c r="W17" i="6" s="1"/>
  <c r="Y17" i="6" s="1"/>
  <c r="I16" i="6"/>
  <c r="K16" i="6" s="1"/>
  <c r="M16" i="6" s="1"/>
  <c r="O16" i="6" s="1"/>
  <c r="Q16" i="6" s="1"/>
  <c r="S16" i="6" s="1"/>
  <c r="U16" i="6" s="1"/>
  <c r="W16" i="6" s="1"/>
  <c r="Y16" i="6" s="1"/>
  <c r="V15" i="6"/>
  <c r="V12" i="6" s="1"/>
  <c r="J15" i="6"/>
  <c r="H15" i="6"/>
  <c r="G15" i="6"/>
  <c r="I14" i="6"/>
  <c r="K14" i="6" s="1"/>
  <c r="M14" i="6" s="1"/>
  <c r="O14" i="6" s="1"/>
  <c r="Q14" i="6" s="1"/>
  <c r="S14" i="6" s="1"/>
  <c r="U14" i="6" s="1"/>
  <c r="W14" i="6" s="1"/>
  <c r="Y14" i="6" s="1"/>
  <c r="G13" i="6"/>
  <c r="G12" i="6" s="1"/>
  <c r="P12" i="6"/>
  <c r="J12" i="6"/>
  <c r="O11" i="6"/>
  <c r="Q11" i="6" s="1"/>
  <c r="S11" i="6" s="1"/>
  <c r="U11" i="6" s="1"/>
  <c r="W11" i="6" s="1"/>
  <c r="Y11" i="6" s="1"/>
  <c r="N10" i="6"/>
  <c r="O10" i="6" s="1"/>
  <c r="Q10" i="6" s="1"/>
  <c r="S10" i="6" s="1"/>
  <c r="U10" i="6" s="1"/>
  <c r="W10" i="6" s="1"/>
  <c r="Y10" i="6" s="1"/>
  <c r="J9" i="6"/>
  <c r="T145" i="6" l="1"/>
  <c r="T118" i="6"/>
  <c r="T9" i="6" s="1"/>
  <c r="I120" i="6"/>
  <c r="K120" i="6" s="1"/>
  <c r="M120" i="6" s="1"/>
  <c r="O120" i="6" s="1"/>
  <c r="Q120" i="6" s="1"/>
  <c r="S120" i="6" s="1"/>
  <c r="U120" i="6" s="1"/>
  <c r="W120" i="6" s="1"/>
  <c r="Y120" i="6" s="1"/>
  <c r="M119" i="6"/>
  <c r="O119" i="6" s="1"/>
  <c r="Q119" i="6" s="1"/>
  <c r="S119" i="6" s="1"/>
  <c r="U119" i="6" s="1"/>
  <c r="W119" i="6" s="1"/>
  <c r="Y119" i="6" s="1"/>
  <c r="L118" i="6"/>
  <c r="L9" i="6" s="1"/>
  <c r="V81" i="6"/>
  <c r="G81" i="6"/>
  <c r="I81" i="6" s="1"/>
  <c r="K81" i="6" s="1"/>
  <c r="M81" i="6" s="1"/>
  <c r="R12" i="6"/>
  <c r="R9" i="6" s="1"/>
  <c r="U49" i="6"/>
  <c r="W49" i="6" s="1"/>
  <c r="Y49" i="6" s="1"/>
  <c r="V9" i="6"/>
  <c r="H12" i="6"/>
  <c r="H9" i="6" s="1"/>
  <c r="N12" i="6"/>
  <c r="I13" i="6"/>
  <c r="K13" i="6" s="1"/>
  <c r="M13" i="6" s="1"/>
  <c r="O13" i="6" s="1"/>
  <c r="Q13" i="6" s="1"/>
  <c r="S13" i="6" s="1"/>
  <c r="U13" i="6" s="1"/>
  <c r="W13" i="6" s="1"/>
  <c r="Y13" i="6" s="1"/>
  <c r="I15" i="6"/>
  <c r="K15" i="6" s="1"/>
  <c r="M15" i="6" s="1"/>
  <c r="O15" i="6" s="1"/>
  <c r="Q15" i="6" s="1"/>
  <c r="S15" i="6" s="1"/>
  <c r="U15" i="6" s="1"/>
  <c r="W15" i="6" s="1"/>
  <c r="Y15" i="6" s="1"/>
  <c r="N81" i="6"/>
  <c r="O81" i="6" s="1"/>
  <c r="Q81" i="6" s="1"/>
  <c r="S81" i="6" s="1"/>
  <c r="U81" i="6" s="1"/>
  <c r="W81" i="6" s="1"/>
  <c r="Y81" i="6" s="1"/>
  <c r="Y143" i="6"/>
  <c r="X136" i="6"/>
  <c r="X118" i="6" s="1"/>
  <c r="X9" i="6" s="1"/>
  <c r="I82" i="6"/>
  <c r="K82" i="6" s="1"/>
  <c r="M82" i="6" s="1"/>
  <c r="O82" i="6" s="1"/>
  <c r="Q82" i="6" s="1"/>
  <c r="S82" i="6" s="1"/>
  <c r="U82" i="6" s="1"/>
  <c r="W82" i="6" s="1"/>
  <c r="Y82" i="6" s="1"/>
  <c r="U52" i="6"/>
  <c r="W52" i="6" s="1"/>
  <c r="Y52" i="6" s="1"/>
  <c r="I148" i="6"/>
  <c r="K148" i="6" s="1"/>
  <c r="M148" i="6" s="1"/>
  <c r="O148" i="6" s="1"/>
  <c r="Q148" i="6" s="1"/>
  <c r="S148" i="6" s="1"/>
  <c r="U148" i="6" s="1"/>
  <c r="W148" i="6" s="1"/>
  <c r="Y148" i="6" s="1"/>
  <c r="G145" i="6"/>
  <c r="I145" i="6" s="1"/>
  <c r="K145" i="6" s="1"/>
  <c r="M145" i="6" s="1"/>
  <c r="O145" i="6" s="1"/>
  <c r="P145" i="6"/>
  <c r="P118" i="6" s="1"/>
  <c r="P9" i="6" s="1"/>
  <c r="I12" i="6" l="1"/>
  <c r="K12" i="6" s="1"/>
  <c r="M12" i="6" s="1"/>
  <c r="O12" i="6" s="1"/>
  <c r="Q12" i="6" s="1"/>
  <c r="S12" i="6" s="1"/>
  <c r="U12" i="6" s="1"/>
  <c r="W12" i="6" s="1"/>
  <c r="Y12" i="6" s="1"/>
  <c r="Y136" i="6"/>
  <c r="Q145" i="6"/>
  <c r="S145" i="6" s="1"/>
  <c r="U145" i="6" s="1"/>
  <c r="W145" i="6" s="1"/>
  <c r="Y145" i="6" s="1"/>
  <c r="G118" i="6"/>
  <c r="N9" i="6"/>
  <c r="I118" i="6" l="1"/>
  <c r="K118" i="6" s="1"/>
  <c r="M118" i="6" s="1"/>
  <c r="O118" i="6" s="1"/>
  <c r="Q118" i="6" s="1"/>
  <c r="S118" i="6" s="1"/>
  <c r="U118" i="6" s="1"/>
  <c r="W118" i="6" s="1"/>
  <c r="Y118" i="6" s="1"/>
  <c r="G9" i="6"/>
  <c r="I9" i="6" s="1"/>
  <c r="K9" i="6" s="1"/>
  <c r="M9" i="6" s="1"/>
  <c r="O9" i="6" s="1"/>
  <c r="Q9" i="6" s="1"/>
  <c r="S9" i="6" s="1"/>
  <c r="U9" i="6" s="1"/>
  <c r="W9" i="6" s="1"/>
  <c r="Y9" i="6" s="1"/>
  <c r="D45" i="3" l="1"/>
  <c r="C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4" i="3"/>
  <c r="E23" i="3"/>
  <c r="E22" i="3"/>
  <c r="E21" i="3"/>
  <c r="D21" i="3"/>
  <c r="C21" i="3"/>
  <c r="E19" i="3"/>
  <c r="E18" i="3"/>
  <c r="E17" i="3"/>
  <c r="E16" i="3"/>
  <c r="D15" i="3"/>
  <c r="C15" i="3"/>
  <c r="E15" i="3" s="1"/>
  <c r="C14" i="3"/>
  <c r="E14" i="3" s="1"/>
  <c r="E13" i="3"/>
  <c r="E12" i="3"/>
  <c r="E11" i="3"/>
  <c r="E10" i="3"/>
  <c r="D9" i="3"/>
  <c r="D8" i="3" s="1"/>
  <c r="D20" i="3" s="1"/>
  <c r="D25" i="3" s="1"/>
  <c r="E7" i="3"/>
  <c r="E6" i="3"/>
  <c r="E5" i="3"/>
  <c r="E4" i="3"/>
  <c r="D4" i="3"/>
  <c r="C4" i="3"/>
  <c r="E45" i="3" l="1"/>
  <c r="C9" i="3"/>
  <c r="E9" i="3" l="1"/>
  <c r="C8" i="3"/>
  <c r="C25" i="3" l="1"/>
  <c r="E25" i="3" s="1"/>
  <c r="E8" i="3"/>
  <c r="C20" i="3"/>
  <c r="E20" i="3" s="1"/>
</calcChain>
</file>

<file path=xl/sharedStrings.xml><?xml version="1.0" encoding="utf-8"?>
<sst xmlns="http://schemas.openxmlformats.org/spreadsheetml/2006/main" count="1817" uniqueCount="609">
  <si>
    <t>pol.</t>
  </si>
  <si>
    <t>Zdrojová část rozpočtu LK 2017</t>
  </si>
  <si>
    <t>v tis. Kč</t>
  </si>
  <si>
    <t>ukazatel</t>
  </si>
  <si>
    <t xml:space="preserve">pol. </t>
  </si>
  <si>
    <t>UR 2017 I.</t>
  </si>
  <si>
    <t>UR 2017 II.</t>
  </si>
  <si>
    <t>A/ Vlastní  příjmy</t>
  </si>
  <si>
    <t>1-3xxx</t>
  </si>
  <si>
    <t>1. Daňové příjmy</t>
  </si>
  <si>
    <t>1xxx</t>
  </si>
  <si>
    <t>2. Nedaňové příjmy</t>
  </si>
  <si>
    <t>2xxx</t>
  </si>
  <si>
    <t>3. Kapitáové příjmy</t>
  </si>
  <si>
    <t>3xxx</t>
  </si>
  <si>
    <t>B/ Dotace a příspěvky</t>
  </si>
  <si>
    <t>4xxx</t>
  </si>
  <si>
    <r>
      <t>1. N</t>
    </r>
    <r>
      <rPr>
        <b/>
        <sz val="11"/>
        <rFont val="Times New Roman"/>
        <family val="1"/>
        <charset val="238"/>
      </rPr>
      <t xml:space="preserve">einvestiční </t>
    </r>
    <r>
      <rPr>
        <sz val="11"/>
        <rFont val="Times New Roman"/>
        <family val="1"/>
        <charset val="238"/>
      </rPr>
      <t>dotace</t>
    </r>
  </si>
  <si>
    <t>411x</t>
  </si>
  <si>
    <t xml:space="preserve">  Zákon o st.rozpočtu</t>
  </si>
  <si>
    <t>4112</t>
  </si>
  <si>
    <t xml:space="preserve">   Resort. účelové dotace (ze SR, st.fondů)</t>
  </si>
  <si>
    <t xml:space="preserve">   Dotace od regionální rady</t>
  </si>
  <si>
    <t xml:space="preserve">   Dotace ze zahraničí</t>
  </si>
  <si>
    <t>415x</t>
  </si>
  <si>
    <t xml:space="preserve">   Dotace od obcí</t>
  </si>
  <si>
    <r>
      <t>2. I</t>
    </r>
    <r>
      <rPr>
        <b/>
        <sz val="11"/>
        <rFont val="Times New Roman"/>
        <family val="1"/>
        <charset val="238"/>
      </rPr>
      <t xml:space="preserve">nvestiční </t>
    </r>
    <r>
      <rPr>
        <sz val="11"/>
        <rFont val="Times New Roman"/>
        <family val="1"/>
        <charset val="238"/>
      </rPr>
      <t>dot.</t>
    </r>
  </si>
  <si>
    <t>42xx</t>
  </si>
  <si>
    <t xml:space="preserve">    Resort. účelové dotace (ze SR, st.f.)</t>
  </si>
  <si>
    <t>421x</t>
  </si>
  <si>
    <t xml:space="preserve">    Dotace od regionální rady</t>
  </si>
  <si>
    <t xml:space="preserve">    Dotace ze zahraničí</t>
  </si>
  <si>
    <t>423x</t>
  </si>
  <si>
    <t xml:space="preserve">    Dotace od obcí</t>
  </si>
  <si>
    <t>P ř í j m y   celkem</t>
  </si>
  <si>
    <t>1-4xxx</t>
  </si>
  <si>
    <t>C/ F i n a n c o v á n í</t>
  </si>
  <si>
    <t>8xxx</t>
  </si>
  <si>
    <t>1. Zapojení fondů z r. 2016</t>
  </si>
  <si>
    <t>8115</t>
  </si>
  <si>
    <t>2. Zapojení  zákl.běžného účtu z r. 2016</t>
  </si>
  <si>
    <t>3. Uhrazené splátky dlouhod.půjč.</t>
  </si>
  <si>
    <t xml:space="preserve">Z d r o j e  L K   c e l k e m </t>
  </si>
  <si>
    <t>Výdajová část rozpočtu LK 2017</t>
  </si>
  <si>
    <t xml:space="preserve">     ukazatel</t>
  </si>
  <si>
    <t>Kap.910 - Zastupitelstvo</t>
  </si>
  <si>
    <t>5xxx</t>
  </si>
  <si>
    <t>Kap.911 - Krajský úřad</t>
  </si>
  <si>
    <t>Kap.912 - Účelové příspěvky PO</t>
  </si>
  <si>
    <t>5-6xxx</t>
  </si>
  <si>
    <t>Kap.913 - Příspěvkové organizace</t>
  </si>
  <si>
    <t>Kap.914 - Působnosti</t>
  </si>
  <si>
    <t>Kap.916 - Úč.neinv.dotace ve školství</t>
  </si>
  <si>
    <t>Kap.917 - Transfery</t>
  </si>
  <si>
    <t>Kap.919 - Pokladní správa</t>
  </si>
  <si>
    <t>Kap.920 - Kapitálové výdaje</t>
  </si>
  <si>
    <t>Kap.921 - Úč.invest.dotace ve školství</t>
  </si>
  <si>
    <t>6xxx</t>
  </si>
  <si>
    <t>Kap.923 - Spolufinancování EU</t>
  </si>
  <si>
    <t>Kap.924 - Úvěry</t>
  </si>
  <si>
    <t>Kap.925 - Sociální fond</t>
  </si>
  <si>
    <t>Kap.926 - Dotační fond</t>
  </si>
  <si>
    <t>Kap.931 - Krizový fond</t>
  </si>
  <si>
    <t>Kap.932 - Fond ochrany vod</t>
  </si>
  <si>
    <t xml:space="preserve">Kap.934 - Lesnický fond </t>
  </si>
  <si>
    <t xml:space="preserve">V ý d a je   c e l k e m </t>
  </si>
  <si>
    <t>Příloha č. 1 - tab.část ke ZR-RO č. 280/17</t>
  </si>
  <si>
    <t>ZR - RO č. 280/17</t>
  </si>
  <si>
    <t>Změna rozpočtu - rozpočtové opatření č. 280/17</t>
  </si>
  <si>
    <t>Příloha č.1 - tab.část k ZR-RO č. 280/17</t>
  </si>
  <si>
    <t>Odbor školství, mládeže, tělovýchovy a sportu</t>
  </si>
  <si>
    <t>KAPITOLA 917 04 - TRANSFERY</t>
  </si>
  <si>
    <t>tis.Kč</t>
  </si>
  <si>
    <t>uk.</t>
  </si>
  <si>
    <t>č.a.</t>
  </si>
  <si>
    <t>§</t>
  </si>
  <si>
    <t>91704 - T R A N S F E R Y</t>
  </si>
  <si>
    <t>SR 2017</t>
  </si>
  <si>
    <t>RO č. 1/17</t>
  </si>
  <si>
    <t>UR 2017</t>
  </si>
  <si>
    <t>RO č. 27/17</t>
  </si>
  <si>
    <t>RO č. 59, ZR 48/17</t>
  </si>
  <si>
    <t>ZR 67,68,90/17+ VS</t>
  </si>
  <si>
    <t>ZR č. 99,101,120/17</t>
  </si>
  <si>
    <t>ZR č. 133/17</t>
  </si>
  <si>
    <t>ZR č. 165,159,181,182,191,170/17</t>
  </si>
  <si>
    <t>ZR - RO č. 225,189,258/17</t>
  </si>
  <si>
    <t>SU</t>
  </si>
  <si>
    <t>x</t>
  </si>
  <si>
    <t>Výdajový limit resortu v kapitole</t>
  </si>
  <si>
    <t>ZR-RO č. 280/17</t>
  </si>
  <si>
    <t>Finanční vypořádání dotací za rok 2016</t>
  </si>
  <si>
    <t>00000 33064</t>
  </si>
  <si>
    <t xml:space="preserve">odvod do SR  nedočerpané dotace </t>
  </si>
  <si>
    <t>Ostatní činnosti ve školství</t>
  </si>
  <si>
    <t>0470001</t>
  </si>
  <si>
    <t>0000</t>
  </si>
  <si>
    <t>Veletrh vzdělávání a pracov. příležitostí</t>
  </si>
  <si>
    <t>neinvestiční transfery obcím</t>
  </si>
  <si>
    <t>0470002</t>
  </si>
  <si>
    <t>Soutěže-podpora talentovaných dětí a mládeže</t>
  </si>
  <si>
    <t>neinvestiční transfery spolkům</t>
  </si>
  <si>
    <t xml:space="preserve">SU </t>
  </si>
  <si>
    <t>0480480</t>
  </si>
  <si>
    <t>2330</t>
  </si>
  <si>
    <t>DDM Větrník, Liberec,  p.o. - Realizace okresních kol soutěží v okrese Liberec a krajských kol soutěží</t>
  </si>
  <si>
    <t>0480481</t>
  </si>
  <si>
    <t>4476</t>
  </si>
  <si>
    <t>DDM Libertin, Česká Lípa, Škroupovo nám. 138, p.o. - Realizace okresních kol soutěží v okrese Česká Lípa</t>
  </si>
  <si>
    <t>0480482</t>
  </si>
  <si>
    <t>3454</t>
  </si>
  <si>
    <t>DDM Vikýř, Jablonec n/N, Podhorská 49, p.o. - Realizace okresních kol soutěží v okrese Jablonec n/N</t>
  </si>
  <si>
    <t>0480483</t>
  </si>
  <si>
    <t>5443</t>
  </si>
  <si>
    <t>ZŠ Dr.F.L.Riegra Semily, p.o. - Realizace okresních kol soutěží v okrese Semily</t>
  </si>
  <si>
    <t>0480484</t>
  </si>
  <si>
    <t>Jednota českých matematiků a fyziků, pobočný spolek Liberec - Ústřední kolo Matematické olympiády 2017</t>
  </si>
  <si>
    <t>0480079</t>
  </si>
  <si>
    <t>6035</t>
  </si>
  <si>
    <t>TUL v Liberci, Studentská 1402/2, Liberec 1 - Cena hejtmana LK pro studenty TUL</t>
  </si>
  <si>
    <t>neinvestiční transfery vysokým školám</t>
  </si>
  <si>
    <t>0480081</t>
  </si>
  <si>
    <t>3007</t>
  </si>
  <si>
    <t>Město Železný Brod, nám. 3.května 1, 468 22 Železný Brod - Skleněné městečko</t>
  </si>
  <si>
    <t>0480082</t>
  </si>
  <si>
    <t>Zlatý Ámos</t>
  </si>
  <si>
    <t>0480192</t>
  </si>
  <si>
    <t>TUL v Liberci, Studentská 1402/2, Liberec 1 - Dětská univerzita 2016/2017</t>
  </si>
  <si>
    <t>0480307</t>
  </si>
  <si>
    <t>IQLANDIA, o.p.s., Liberec - podpora vzdělávání mládeže</t>
  </si>
  <si>
    <t>neinvestiční transfery obecně prospěšným společnostem</t>
  </si>
  <si>
    <t>0480465</t>
  </si>
  <si>
    <t>Asociace pro mládež, vědu a techniku AMAVET, z.s. , Starochodovská 1360/78, Praha 4, 14900 - Festival vědy a techniky pro děti a mládež</t>
  </si>
  <si>
    <t>0480466</t>
  </si>
  <si>
    <t>Veletrh dětské knihy - Sdružení pro veletrhy dětské knihy</t>
  </si>
  <si>
    <t>ostatní neinvestiční transfery neziskovým a podobným organizacím</t>
  </si>
  <si>
    <t>0480467</t>
  </si>
  <si>
    <t>Sdružení pro rozvoj Libereckého kraje - NFV</t>
  </si>
  <si>
    <t>neinvestiční půjčené prostředky spolkům</t>
  </si>
  <si>
    <t>0480504</t>
  </si>
  <si>
    <t>6013</t>
  </si>
  <si>
    <t>SŠ uměleckořemeslná a oděvní, Liberec, s.r.o., Horská 167 - Česká studentská móda a český goodwill New Yorku 2017</t>
  </si>
  <si>
    <t>neinvestiční transfery nefinan.podnikatelským subjektům-p.o.</t>
  </si>
  <si>
    <t>0480505</t>
  </si>
  <si>
    <t>DDÚ, SVP a ZŠ, Liberec, p.o. - Zajištění provozu ambulantního střediska výchovné péče v České Lípě</t>
  </si>
  <si>
    <t>neinvestiční transfery cizím příspěvkovým organizacím</t>
  </si>
  <si>
    <t>0480489</t>
  </si>
  <si>
    <t>Program "Naplňování Koncepce podpory mládeže na krajské úrovni"</t>
  </si>
  <si>
    <t>ÚZ 00000</t>
  </si>
  <si>
    <t>ostatní neinvestiční transfery neziskovým a podobným organ.</t>
  </si>
  <si>
    <t>ÚZ 33064</t>
  </si>
  <si>
    <t>0480506</t>
  </si>
  <si>
    <t>Filmový klub Liberec, z.s.- Dětská televize 2017</t>
  </si>
  <si>
    <t>0480507</t>
  </si>
  <si>
    <t>Semínko země, z.s., Semily- Lesní ateliér "pARTner"</t>
  </si>
  <si>
    <t>0480508</t>
  </si>
  <si>
    <t>Junák - český skaut, středisko Mustang Liberec, z.s.- Podpora skautských oddílů při pobytu ve volné přírodě</t>
  </si>
  <si>
    <t>0480509</t>
  </si>
  <si>
    <t>Spolek rodičů a přátel při ZŠ 5. května v Liberci, z.s.- Zdravý styl života</t>
  </si>
  <si>
    <t>0480510</t>
  </si>
  <si>
    <t>LUNARIA, z.s., Jindřichovice p/S- Taneční, hudební, výtvarné a turistické aktivity mládeže v Jindřichovicích</t>
  </si>
  <si>
    <t>0480511</t>
  </si>
  <si>
    <t>Centrum Mateřídouška, z.s., Hejnice - Tvoříme a pomáháme s úsměvem</t>
  </si>
  <si>
    <t>0480512</t>
  </si>
  <si>
    <t>Junák - český skaut, středisko Varta Semily, z.s.- Letní skautský tábor</t>
  </si>
  <si>
    <t>0480500</t>
  </si>
  <si>
    <t>3455</t>
  </si>
  <si>
    <t>ZUŠ, Jablonec n/N, Podhorská 47, p.o. - Akademie umění a kultury pro seniory Libereckého kraje</t>
  </si>
  <si>
    <t>0480501</t>
  </si>
  <si>
    <t>Sdružení pro rozvoj Libereckého kraje, z.s., Liberec - Pakt zaměstananosti</t>
  </si>
  <si>
    <t>0480595</t>
  </si>
  <si>
    <t>Jednota českých matematiků a fyziků, pobočný spolek Liberec - Rozvíjení zájmu o matematiku a podpora talentovaných studentů v matematice</t>
  </si>
  <si>
    <t>0480596</t>
  </si>
  <si>
    <t>Student Cyber Games, z.s., Brno - pIšQworky 2017</t>
  </si>
  <si>
    <t>Podpora obcí při změně zřizovatelských funkcí</t>
  </si>
  <si>
    <t>0480088</t>
  </si>
  <si>
    <t>Systémová podpora vzdělávání žáků ve speciálních ZŠ</t>
  </si>
  <si>
    <t>0480487</t>
  </si>
  <si>
    <t>2329</t>
  </si>
  <si>
    <t>ZŠ praktická a ZŠ speciální, Jablonné v Podještědí, p.o. -Systémová podpora vzdělávání žáků zařazených do vzdělávacího programu ZŠ speciální</t>
  </si>
  <si>
    <t>0480488</t>
  </si>
  <si>
    <t>5492</t>
  </si>
  <si>
    <t>ZŠ Turnov, Zborovská 519 p.o. -Systémová podpora vzdělávání žáků zařazených do vzdělávacího programu ZŠ speciální</t>
  </si>
  <si>
    <t>0480186</t>
  </si>
  <si>
    <t>ZŠ praktická a ZŠ speciální, Jablonné v Podještědí, p.o. - Zajištění stab.podm.pro vzdělávání žáků ZŠ spec. a ZŠ prakt.</t>
  </si>
  <si>
    <t>0480188</t>
  </si>
  <si>
    <t>ZŠ Turnov, Zborovská 519, p.o. - Zajištění stab.podm.pro vzdělávání žáků ZŠ spec. a ZŠ prakt.</t>
  </si>
  <si>
    <t>0480309</t>
  </si>
  <si>
    <t>2494</t>
  </si>
  <si>
    <t>ZŠ Nové Město pod Smrkem - Zajištění stab.podm.pro vzdělávání žáků ZŠ spec. a ZŠ prakt.</t>
  </si>
  <si>
    <t>0480577</t>
  </si>
  <si>
    <t>4467</t>
  </si>
  <si>
    <t>Zš a Mš Mírová 81, Mimoň, p.o.-Systém.podpora vzdělávání žáků zařazených do vzděl. progr. ZŠ  speciální</t>
  </si>
  <si>
    <t>0480578</t>
  </si>
  <si>
    <t>4478</t>
  </si>
  <si>
    <t>Zš praktická, Nový Bor, náměstí Míru 104, okr. Č. Lípa, p.o.-Systém.podpora vzdělávání žáků zařazených do vzděl. progr. ZŠ  speciální</t>
  </si>
  <si>
    <t>0480579</t>
  </si>
  <si>
    <t>4479</t>
  </si>
  <si>
    <t>Zš, Praktická škola a Mš, Č. Lípa, Moskevská 679, p.o.-Systém.podpora vzdělávání žáků zařazených do vzděl. progr. ZŠ  speciální</t>
  </si>
  <si>
    <t>0480580</t>
  </si>
  <si>
    <t>2452</t>
  </si>
  <si>
    <t>Zš Český Dub, Komenského 46, okr.Liberec, p.o.-Systém.podpora vzdělávání žáků zařazených do vzděl. progr. ZŠ  speciální</t>
  </si>
  <si>
    <t>0480581</t>
  </si>
  <si>
    <t>2497</t>
  </si>
  <si>
    <t>Zš a Mš, Raspenava, okr.Liberec - p.o.-Systém.podpora vzdělávání žáků zařazených do vzděl. progr. ZŠ  speciální</t>
  </si>
  <si>
    <t>0480582</t>
  </si>
  <si>
    <t>2314</t>
  </si>
  <si>
    <t>Zš praktická a Zš spec., Husova 784, Frýdlant, okr. Liberec-Systém.podpora vzdělávání žáků zařazených do vzděl. progr. ZŠ  speciální</t>
  </si>
  <si>
    <t>0480583</t>
  </si>
  <si>
    <t>2302</t>
  </si>
  <si>
    <t>Zš a Mš, Hrádek n/N  - Loučná, p.o.-Systém.podpora vzdělávání žáků zařazených do vzděl. progr. ZŠ  speciální</t>
  </si>
  <si>
    <t>0480584</t>
  </si>
  <si>
    <t>2310</t>
  </si>
  <si>
    <t>Zš, Liberec, Orlí 140/7, p.o.-Systém.podpora vzdělávání žáků zařazených do vzděl. progr. ZŠ  speciální</t>
  </si>
  <si>
    <t>0480585</t>
  </si>
  <si>
    <t>5479</t>
  </si>
  <si>
    <t>Zš, Rokytnice nad Jizerou 172, p.o.-Systém.podpora vzdělávání žáků zařazených do vzděl. progr. ZŠ  speciální</t>
  </si>
  <si>
    <t>0480586</t>
  </si>
  <si>
    <t>5424</t>
  </si>
  <si>
    <t>Zš a Zš spec.Lomnice n/P, p.o.-Systém.podpora vzdělávání žáků zařazených do vzděl. progr. ZŠ  speciální</t>
  </si>
  <si>
    <t>0480587</t>
  </si>
  <si>
    <t>5490</t>
  </si>
  <si>
    <t>Mš a Zš Sluníčko Turnov, Kosmonautů 1641, p.o.-Systém.podpora vzdělávání žáků zařazených do vzděl. progr. ZŠ  speciální</t>
  </si>
  <si>
    <t>0480588</t>
  </si>
  <si>
    <t>5491</t>
  </si>
  <si>
    <t>Zš spec. a mš spec. Jilemnice-Systém.podpora vzdělávání žáků zařazených do vzděl. progr. ZŠ  speciální</t>
  </si>
  <si>
    <t>sport v regionu</t>
  </si>
  <si>
    <t>Významné sportovní areály</t>
  </si>
  <si>
    <t>0480497</t>
  </si>
  <si>
    <t>JIZERSKÁ, o.p.s. , Bedřichov - JIZERSKÁ MAGISTRÁLA 2016/2017</t>
  </si>
  <si>
    <t>neinvestiční transf.obecně prospěšným společnostem</t>
  </si>
  <si>
    <t>0480498</t>
  </si>
  <si>
    <t>Krkonoše - svazek měst a obcí, Vrchlabí - Podpora úpravy lyžařských běžeckých tratí na liberecké, západní části Krkonoš</t>
  </si>
  <si>
    <t>ZJ 035</t>
  </si>
  <si>
    <t>ostatní neinv.transfery veř.rozp.územní úrovně</t>
  </si>
  <si>
    <t>0480499</t>
  </si>
  <si>
    <t>4104</t>
  </si>
  <si>
    <t>SVAZEK OBCÍ NOVOBORSKA, Nový Bor - Úprava a údržba Lužickohorské magistrály</t>
  </si>
  <si>
    <t>0480136</t>
  </si>
  <si>
    <t>0480137</t>
  </si>
  <si>
    <t>0480142</t>
  </si>
  <si>
    <t>0480193</t>
  </si>
  <si>
    <t>5004</t>
  </si>
  <si>
    <t>Město Jilemnice, Masarykova nám. 82, Jilemnice - Všesportovní a volnočasový areál Hraběnka</t>
  </si>
  <si>
    <t>investiční transfery obcím</t>
  </si>
  <si>
    <t>0480479</t>
  </si>
  <si>
    <t>3009</t>
  </si>
  <si>
    <t>Obec Bedřichov, Bedřichov 218 - Zasněžování běžeckých stop - Bedřichov stadion</t>
  </si>
  <si>
    <t>Sportovně společenské aktivity</t>
  </si>
  <si>
    <t>0480179</t>
  </si>
  <si>
    <t>Liberecká sportovní a tělovýchovná organizace, o.s., Liberec - Sport Film Liberec 2016</t>
  </si>
  <si>
    <t>0480185</t>
  </si>
  <si>
    <t>Nadační fond severočeských olympioniků, Jablonec n/N - Humanitární podpora Nadač.fondu severoč.olympioniků</t>
  </si>
  <si>
    <t>ostatní neinv.transfery nezisk.a podob.organizacím</t>
  </si>
  <si>
    <t>0480311</t>
  </si>
  <si>
    <t>Krajská organizace ČUS Libereckého kraje, Liberec - Anketa sportovec LK</t>
  </si>
  <si>
    <t>0480614</t>
  </si>
  <si>
    <t>Finanční dary medailistům z Her VIII. Zimní olympiády dětí a mládeže ČR 2017</t>
  </si>
  <si>
    <t>dary obyvatelstvu</t>
  </si>
  <si>
    <t>Podpora sportu</t>
  </si>
  <si>
    <t>0480468</t>
  </si>
  <si>
    <t xml:space="preserve">SKI KLUB JIZERSKÁ PADESÁTKA z.s., IČ: 41324471 - Jizerská padesátka </t>
  </si>
  <si>
    <t>0480469</t>
  </si>
  <si>
    <t xml:space="preserve">Český atletický svaz, Praha, IČ: 00539244 - Mezinárodní atletický mítink "Jablonecká hala" </t>
  </si>
  <si>
    <t>0480470</t>
  </si>
  <si>
    <t xml:space="preserve">AC Turnov, z.s., IČ: 00527271 - Memoriál Ludvíka Daňka </t>
  </si>
  <si>
    <t>0480471</t>
  </si>
  <si>
    <t>PAKLI SPORT KLUB, Jablonné v/P, IČ: 70226130 - International MTB marathon Malevil Cup</t>
  </si>
  <si>
    <t>0480472</t>
  </si>
  <si>
    <t>Nerozepsaná rezerva sport a tělovýchova</t>
  </si>
  <si>
    <t>0480490</t>
  </si>
  <si>
    <t>Liberecká sportovní a tělovýchovná organizace, z.s., Liberec, Jablonecká 88/18 - Činnost servisního centra sportu při LB-STO z.s.</t>
  </si>
  <si>
    <t>0480491</t>
  </si>
  <si>
    <t>Okresní organizace České unie sportu Jablonec nad Nisou, z.s., E.Floriánové 2834/9- Zabezpečení činnosti servisního centra sportu České unie sportu okres Jablonec nad Nisou</t>
  </si>
  <si>
    <t>0480492</t>
  </si>
  <si>
    <t>Sportovní unie Českolipska, z.s.,Česká Lípa, Žižkova 231 - Podpora činnosti servisního centra sportu ČUS při Sportovní unii Českolipska, z.s.</t>
  </si>
  <si>
    <t>0480493</t>
  </si>
  <si>
    <t>Okresní sportovní a tělovýchovné sdružení Semily, z.s. , 3. května 327 - Podpora činnosti Servisního centra ČUS při Okresním sportovním a tělovýchovném sdružení Semily,z.s.</t>
  </si>
  <si>
    <t>0480494</t>
  </si>
  <si>
    <t>Krajská organizace ČUS Libereckého kraje, Liberec, Jablonecká 88/18 - Činnost servisního centra sportu při KO ČUS LK</t>
  </si>
  <si>
    <t>0480495</t>
  </si>
  <si>
    <t>TJ Staré Splavy, z.s., Jarmilina stezka 256, Doksy-Staré Splavy - Mezinárodní ten.turnaj žen Macha Lake Satellite 2017</t>
  </si>
  <si>
    <t>0480496</t>
  </si>
  <si>
    <t>SH ČMS - Sbor dobrovolných hasičů Liberec-Sever, Liberec, Ostašovská 110 - Účast na Světových hasičských a policejních hrách a Americas Finest City Half Marathon</t>
  </si>
  <si>
    <t>0480485</t>
  </si>
  <si>
    <t>TJ LIAZ Jablonec n/N, z.s. - Jablonecká hala 2017</t>
  </si>
  <si>
    <t>0480348</t>
  </si>
  <si>
    <t>Autodrom Promotion s.r.o., Praha 8, Lindnerova 998 - Rally Bohemia 2016</t>
  </si>
  <si>
    <t>0480412</t>
  </si>
  <si>
    <t>LIBERECKÝ KRAJSKÝ FOTBALOVÝ SVAZ, Liberec - Činnost Libereckého krajského fotbalového svazu</t>
  </si>
  <si>
    <t>0480413</t>
  </si>
  <si>
    <t>Okresní organizace České unie sportu Jablonec nad Nisou, z.s.- Zabezpečení činnosti servisního centra sportu České unie sportu okres Jablonec nad Nisou</t>
  </si>
  <si>
    <t>0480415</t>
  </si>
  <si>
    <t>Liberecká sportovní a tělovýchovná organizace, z.s., Liberec- Činnost servisního centra sportu při LB-STo z.s. v r. 2016</t>
  </si>
  <si>
    <t>0480417</t>
  </si>
  <si>
    <t>Česká florbalová unie o.s., Praha- Podpora rozvoje florbalu Liberecký kraj</t>
  </si>
  <si>
    <t>0480342</t>
  </si>
  <si>
    <t>AC SYNER Turnov - Memoriál Ludvíka Daňka 2016</t>
  </si>
  <si>
    <t>0480351</t>
  </si>
  <si>
    <t>Krajská rada Asociace školních sportovních klubů ČR LK, Liberec, Jablonecká 88/18 - Krajská liga škol 2016</t>
  </si>
  <si>
    <t>0480352</t>
  </si>
  <si>
    <t>PAKLI SPORT KLUB, Jablonné v Podještědí, Zdislavy z Lemberka 437 - 17. International MTB marathon Malevil Cup 2016</t>
  </si>
  <si>
    <t>0480442</t>
  </si>
  <si>
    <t>Singltrek pod Smrkem, Hejnice- Údržba stezek Singltreku pod Smrkem</t>
  </si>
  <si>
    <t>0480443</t>
  </si>
  <si>
    <t>Šerm Liberec, z.s.- Babylon Cup 2016</t>
  </si>
  <si>
    <t>0480445</t>
  </si>
  <si>
    <t>TERRA SPORT, s. r. o., Liberec II-Nové Město- ČT AUTHOR CUP</t>
  </si>
  <si>
    <t>neinvestiční transfery nefinan.podnikat.subjektům-p.o.</t>
  </si>
  <si>
    <t>0480446</t>
  </si>
  <si>
    <t>Český svaz ledního hokeje, z.s., Praha 9-Libeň- Výchova talentované mládeže (VTM) 2016 - v rámci Libereckého kraje</t>
  </si>
  <si>
    <t>0480448</t>
  </si>
  <si>
    <t>KRAJSKÁ ORGANIZACE ČUS LIBERECKÉHO KRAJE, Liberec- Podpora činnosti KO ČUS LK v r. 2016</t>
  </si>
  <si>
    <t>0480478</t>
  </si>
  <si>
    <t>VK DUKLA LIBEREC s.r.o., Liberec 3, Husitská 528/28 - Liga mistrů - pronájem akreditované haly</t>
  </si>
  <si>
    <t>neinvestiční transfery nefinančním podnikat.subjektům-p.o.</t>
  </si>
  <si>
    <t>0480385</t>
  </si>
  <si>
    <t>Mgr. Ilona Šulcová TaPŠ ILMA, Turnov - Czech Dance Championship 2016</t>
  </si>
  <si>
    <t/>
  </si>
  <si>
    <t>neinvestiční transfery nefinan.podnikatelským subjektům-f.o.</t>
  </si>
  <si>
    <t>0480386</t>
  </si>
  <si>
    <t>Sportovní akademie Luďka Zelenky, z.s., Český Dub- Fotbalový kemp Luďka Zelenky 2016</t>
  </si>
  <si>
    <t>0480388</t>
  </si>
  <si>
    <t>Mgr. Ilona Šulcová TaPŠ ILMA, Turnov - WADF 2016 World Dance Championship</t>
  </si>
  <si>
    <t>0480392</t>
  </si>
  <si>
    <t>TĚLOVÝCHOVNÁ JEDNOTA DOKSY- EURO HRY DOKSY 2016</t>
  </si>
  <si>
    <t>0480393</t>
  </si>
  <si>
    <t>Czech Gravity Sports Association o.s., Praha- KOZÁKOV CHALLENGE 2016</t>
  </si>
  <si>
    <t>0480394</t>
  </si>
  <si>
    <t>Gymnastika Liberec z.s.- Gymlib - Pohár olympijských nadějí - OHC LIBEREC 2016</t>
  </si>
  <si>
    <t>0480395</t>
  </si>
  <si>
    <t>ČLTK BIŽUTERIE Jablonec nad Nisou- Mezinárodní tenisové turnaje v Jablonci n.N.</t>
  </si>
  <si>
    <t>0480396</t>
  </si>
  <si>
    <t>AFEU, z.s., Český Dub- Zelencup Junior 2016</t>
  </si>
  <si>
    <t>0480397</t>
  </si>
  <si>
    <t>AFEU, z.s., Český Dub- ZELENCUP 2016</t>
  </si>
  <si>
    <t>0480399</t>
  </si>
  <si>
    <t>4704</t>
  </si>
  <si>
    <t>Sport Česká Lípa, příspěvková organizace- Českolipský City Cross Run 2016</t>
  </si>
  <si>
    <t>0480400</t>
  </si>
  <si>
    <t>Tělovýchovná jednota Turnov, o.s.- Mapové, technické, materiální a personální zajištění Pěkných prázdnin s orientačním během v Českém ráji - 25. ročník</t>
  </si>
  <si>
    <t>0480402</t>
  </si>
  <si>
    <t>TJ VK DUKLA LIBEREC z.s.- Krajské centrum mládeže pro Liberecký kraj - volejbal chlapci a dívky</t>
  </si>
  <si>
    <t>0480406</t>
  </si>
  <si>
    <t>Trampolíny Liberec, z.s.- Mezinárodní závod přátelství ve skocích na trampolíně</t>
  </si>
  <si>
    <t>0480409</t>
  </si>
  <si>
    <t>Outdoor Challege Liberec, z. s.- Auto Enge Triatlon Hrádek nad Nisou 2016</t>
  </si>
  <si>
    <t>0480410</t>
  </si>
  <si>
    <t>Tělovýchovná jednota Bílí Tygři Liberec, z.s.- Tygří den před Libereckou radnicí</t>
  </si>
  <si>
    <t>0480354</t>
  </si>
  <si>
    <t>Démoni Česká Lípa- Činnost sportovního klubu Démoni Česká Lípa</t>
  </si>
  <si>
    <t>0480355</t>
  </si>
  <si>
    <t>1. Novoborský šachový klub, z.s., Nový Bor- Reprezentace, trénink, zajištění</t>
  </si>
  <si>
    <t>0480358</t>
  </si>
  <si>
    <t>SKP KORNSPITZ Jablonec z.s.- Podpora činnosti SKP Kornspitz Jablonec</t>
  </si>
  <si>
    <t>0480359</t>
  </si>
  <si>
    <t>TJ DUKLA Liberec, z.s. - Podpora činnosti TJ Dukla Liberec, z.s.</t>
  </si>
  <si>
    <t>0480360</t>
  </si>
  <si>
    <t>FK Jablonec, z.s.- Podpora činnosti sportovního klubu</t>
  </si>
  <si>
    <t>0480361</t>
  </si>
  <si>
    <t>VK Dukla Liberec - Podpora volejbalového klubu Dukla Liberec</t>
  </si>
  <si>
    <t>0480362</t>
  </si>
  <si>
    <t>AQUA KLUB Liberec- Celoroční činnost sportovního klubu Aqua Liberec</t>
  </si>
  <si>
    <t>0480363</t>
  </si>
  <si>
    <t>Basketbalový klub Kondoři Liberec- Zlepšení podmínek pro sportovní přípravu a rozvoj BK Kondoři Liberec</t>
  </si>
  <si>
    <t>0480364</t>
  </si>
  <si>
    <t>Tělovýchovná jednota BÍLÍ TYGŘI LIBEREC, z.s.- Podpora činnosti sportovního klubu</t>
  </si>
  <si>
    <t>0480365</t>
  </si>
  <si>
    <t>KARATE SPORT RELAX z.s., Česká Lípa - KARATE SPORT RELAX z.s. - klub reprezentující Liberecký kraj</t>
  </si>
  <si>
    <t>0480366</t>
  </si>
  <si>
    <t>FC Slovan Liberec - mládež- Podpora činnosti Akademie mládeže ve sportovním klubu</t>
  </si>
  <si>
    <t>0480368</t>
  </si>
  <si>
    <t xml:space="preserve">ŠK ZIKUDATurnov, z.s.- Sportovní soutěžní a treninková činnost šachového klubu </t>
  </si>
  <si>
    <t>0480371</t>
  </si>
  <si>
    <t>TJ LIAZ Jablonec n/N, o.s.- Celoroční činnost atletického oddílu LIAZ Jablonec vedoucí k úspěšné reprezentaci</t>
  </si>
  <si>
    <t>0480374</t>
  </si>
  <si>
    <t>Floorball Club Česká Lípa z.s.- Činnost Floorball Clubu Česká Lípa</t>
  </si>
  <si>
    <t>0480375</t>
  </si>
  <si>
    <t>Sportovní středisko - plavecký klub Česká Lípa- Pravidelná činnost PK Česká Lípa</t>
  </si>
  <si>
    <t>0480376</t>
  </si>
  <si>
    <t>DRACI FBC LIBEREC- Sportovní činnost FBC Liberec 2016</t>
  </si>
  <si>
    <t>0480377</t>
  </si>
  <si>
    <t>AC Turnov, z.s.- AC Turnov, z.s.</t>
  </si>
  <si>
    <t>0480380</t>
  </si>
  <si>
    <t>Lyžařský sportovní klub Lomnice nad Popelkou- LSK Lomnice nad Popelkou</t>
  </si>
  <si>
    <t>0480382</t>
  </si>
  <si>
    <t>AC Slovan Liberec, z. s.- Podpora vrcholové a výkonnostní atletiky v Liberci v roce 2016</t>
  </si>
  <si>
    <t>0480286</t>
  </si>
  <si>
    <t>Tenisový klub Frýdlant o.s. - Celoroční činnost mládeže Tenisového klubu Frýdlant</t>
  </si>
  <si>
    <t>3419</t>
  </si>
  <si>
    <t>5222</t>
  </si>
  <si>
    <t>0480513</t>
  </si>
  <si>
    <t>Sokolská župa Ještědská, Liberec, Voroněžská 144 - Provoz sokolské župy jako servisního centra pro sokolské jednoty</t>
  </si>
  <si>
    <t>0480515</t>
  </si>
  <si>
    <t>KRAJSKÁ ORGANIZACE ČUS LK, Jablonecká 88/18, Liberec - Trojboj všestrannosti pro žáky ZŠ v LK v r. 2017</t>
  </si>
  <si>
    <t>0480516</t>
  </si>
  <si>
    <t>Krajská rada Asociace školních sportovních klubů LK, p.s., Liberec, Jablonecká 88/18 - Krajská liga škol 2017</t>
  </si>
  <si>
    <t>0480517</t>
  </si>
  <si>
    <t>KRAJSKÁ ORGANIZACE ČUS LK, Jablonecká 88/18, Liberec - Výchova talentované mládeže (lední hokej) v rámci LK v r. 2017</t>
  </si>
  <si>
    <t>0480514</t>
  </si>
  <si>
    <r>
      <t xml:space="preserve">KOPKA </t>
    </r>
    <r>
      <rPr>
        <b/>
        <sz val="8"/>
        <rFont val="Calibri"/>
        <family val="2"/>
        <charset val="238"/>
      </rPr>
      <t>&amp;</t>
    </r>
    <r>
      <rPr>
        <b/>
        <sz val="8"/>
        <rFont val="Arial"/>
        <family val="2"/>
        <charset val="238"/>
      </rPr>
      <t xml:space="preserve"> WIDE BIKE CLUB, z.s., Jablonec nad Nisou, Skalka 5099/6 - 1000Miles Adventure</t>
    </r>
  </si>
  <si>
    <t>0480589</t>
  </si>
  <si>
    <t>TJ Doksy z.s. - Eurohry Doksy 2017</t>
  </si>
  <si>
    <t>0480518</t>
  </si>
  <si>
    <t>Bike &amp; Ski Racing Team z.s.- Liberec IX-Janův Důl- Činnost Bike &amp; Ski Racing Team z.s.</t>
  </si>
  <si>
    <t>0480519</t>
  </si>
  <si>
    <t>Mezinárodní chodec z.s.- Nový Bor- Pravidelná účast na pochodech ligy IML a akcích IVV</t>
  </si>
  <si>
    <t>0480520</t>
  </si>
  <si>
    <t>Tělocvičná jednota Sokol Radimovice- Sychrov- Pravidelná celoroční sportovní činnost 2017</t>
  </si>
  <si>
    <t>0480521</t>
  </si>
  <si>
    <t>Spolek pro mladé talenty- Lomnice nad Popelkou- Pravidelná celoroční sportovní činnost realizovaná ve Spolku talentované mládeže</t>
  </si>
  <si>
    <t>0480522</t>
  </si>
  <si>
    <t>JK Sever Liberec z.s.- Liberec- Celoroční pravidelná sportovní činnost v JK Sever Liberec z.s.</t>
  </si>
  <si>
    <t>0480523</t>
  </si>
  <si>
    <t>Tchoukball Lomnice z.s.- Lomnice nad Popelkou- Pravidelná celoroční sportovní činnost realizovaná ve spolku Tchoukball Lomnice z.s.</t>
  </si>
  <si>
    <t>0480524</t>
  </si>
  <si>
    <t>Tělovýchovná jednota Seba Klášter, z.s.- Smržovka- Pravidelná celoroční sportovní činnost v TJ Seba Klášter</t>
  </si>
  <si>
    <t>0480525</t>
  </si>
  <si>
    <t>TJ Kryštofovo Údolí, z.s.- Kryštofovo Údolí- Činnost související s provozem TJ Kryštofovo Údolí a údržbou sportoviště</t>
  </si>
  <si>
    <t>0480526</t>
  </si>
  <si>
    <t>Vrtule Frýdlant, z. s.- Frýdlant v Čechách- Podpora volejbalového oddílu ve Frýdlantě v Čechách</t>
  </si>
  <si>
    <t>0480527</t>
  </si>
  <si>
    <t>Jezdecký klub Elite, z.s.- Pěnčín- Pravidelná celoroční sportovní činnost realizovaná vJezdeckém klubu Elite, z.s.</t>
  </si>
  <si>
    <t>0480528</t>
  </si>
  <si>
    <t>ČSS, z.s.- sportovně střelecký klub Ruprechtice - Liberec- Liberec 14- Ruprechtice- Činnost ČSS, z.s.- sportovně střeleckého klubu Ruprechtice - Liberec</t>
  </si>
  <si>
    <t>0480529</t>
  </si>
  <si>
    <t>TJ SOKOL, Horní Police, z.s.- Horní Police- Pravidelná celoroční sportovní činnost realizovaná v TJ Sokol, Horní Police, z.s.</t>
  </si>
  <si>
    <t>0480530</t>
  </si>
  <si>
    <t>SK Kanoistika Česká Lípa, z. s.- Česká Lípa- Pravidelná celoroční sportovní činnost v SK Kanoistika Česká Lípa, z.s.</t>
  </si>
  <si>
    <t>0480531</t>
  </si>
  <si>
    <t>LUTRA, z. s.- Stráž pod Ralskem- Zlepšení podmínek sportovního klubu</t>
  </si>
  <si>
    <t>0480532</t>
  </si>
  <si>
    <t>Tělocvičná jednota SOKOL Kobyly- Kobyly- Činnost v Sokole Kobyly</t>
  </si>
  <si>
    <t>0480533</t>
  </si>
  <si>
    <t>Klub biatlonu Manušice, p.s.- Kamenický Šenov- Pravidelná celoroční sportovní činnost Klubu Biatlonu Manušice, p.s.</t>
  </si>
  <si>
    <t>0480534</t>
  </si>
  <si>
    <t>TJ Start Liberec z.s.- Liberec 1- Pravidelná celoroční sportovní činnost v TJ Start Liberec z.s.</t>
  </si>
  <si>
    <t>0480535</t>
  </si>
  <si>
    <t>Naděje Libereckého kraje v alpském lyžování,z.s.- Semily- Podpora mladých   lyžařů</t>
  </si>
  <si>
    <t>0480536</t>
  </si>
  <si>
    <t>TTC Hrádek nad Nisou z.s.- Hrádek nad Nisou- Pravidelná celoroční sportovní  činnost  TTC Hrádek  nad Nisou z.s.</t>
  </si>
  <si>
    <t>0480537</t>
  </si>
  <si>
    <t>Šachový klub Frýdlant, z.s.- Frýdlant- Hrajeme šachy ve Frýdlantě</t>
  </si>
  <si>
    <t>0480538</t>
  </si>
  <si>
    <t>Jezdecký klub Liberec, z.s.- Liberec XI - Růžodol I- Pravidelná celoroční sportovní činnost realizovaná v Jezdeckém klubu Liberec, z.s.</t>
  </si>
  <si>
    <t>0480539</t>
  </si>
  <si>
    <t>KCL KOOPERATIVA - SVIJANY- Liberec 30- Pravidelná činnost cyklistického oddílu</t>
  </si>
  <si>
    <t>0480540</t>
  </si>
  <si>
    <t>Tělovýchovná jednota SOKOL Mukařov- Malá Skála- Sportovní činnost Tělovýchovné jednota SOKOL Mukařov</t>
  </si>
  <si>
    <t>0480541</t>
  </si>
  <si>
    <t>TJ KUŽELKY Česká Lípa, z.s.- Česká Lípa- Údržba a provoz kuželny</t>
  </si>
  <si>
    <t>0480542</t>
  </si>
  <si>
    <t>spolek Motoklub Loukov- Háje nad Jizerou- Činnost spolku Motoklub Loukov</t>
  </si>
  <si>
    <t>0480543</t>
  </si>
  <si>
    <t>Klub českých turistů odbor Semily- Semily- Oprava obložení a zateplení turistického objektu</t>
  </si>
  <si>
    <t>0480544</t>
  </si>
  <si>
    <t>Tělocvičná jednota Sokol Zlatá Olešnice- Zlatá Olešnice- Celoroční pravidelná sportovní činnost TJ Sokol Zlatá Olešnice</t>
  </si>
  <si>
    <t>0480545</t>
  </si>
  <si>
    <t>Beachvolejbalový klub Lomnice nad Popelkou, z.s.- Lomnice nad Popelkou- Pravidelná celoroční sportovní činnost v Beachvolejbalovém klubu Lomnice</t>
  </si>
  <si>
    <t>0480546</t>
  </si>
  <si>
    <t>Klub kanoistiky Železný Brod z. s.- Železný Brod- Činnost Klubu kanoistiky Železný Brod z. s.</t>
  </si>
  <si>
    <t>0480547</t>
  </si>
  <si>
    <t>IHC LOMNICE, z.s.- Lomnice nad Popelkou- Pravidelná celoroční sportovní činnost IHC LOMNICE, z.s</t>
  </si>
  <si>
    <t>0480548</t>
  </si>
  <si>
    <t>ČSS, z.s. - sportovně střelecký klub Liberec- Liberec XIV-Ruprechtice- Pravidelná celoroční sportovní činnost v ČSS, z.s. - sportovně střelecký klub Liberec</t>
  </si>
  <si>
    <t>0480549</t>
  </si>
  <si>
    <t>Beach club Harcov - Liberec, z.s.- Liberec XII-Staré Pavlovice- Pravidelná celoroční sportovní činnost v Beach clubu Harcov - Liberec, z.s.</t>
  </si>
  <si>
    <t>0480550</t>
  </si>
  <si>
    <t>SHOBU Academy z.s.- Česká Lípa- Podpora reprezentantů s potenciálem uspět v olympijském karate</t>
  </si>
  <si>
    <t>0480551</t>
  </si>
  <si>
    <t>TJ Jiskra Machnín, z.s.- Liberec XXXIII - Machnín- Rekonstrukce sociálního zázemí k podpoře celoroční sportovní činnosti</t>
  </si>
  <si>
    <t>0480552</t>
  </si>
  <si>
    <t>Motosport Bozkov z.s.- Bozkov- Pravidelná činnosti Motosportu Bozkov</t>
  </si>
  <si>
    <t>0480553</t>
  </si>
  <si>
    <t>Tělocvičná jednota Sokol Radčice- Radčice- Pravidelná celoroční sportovní činnost realizovaná v Tělocvičné jednotě Sokol Radčice</t>
  </si>
  <si>
    <t>0480554</t>
  </si>
  <si>
    <t>Tělocvičná jednota Sokol Vlastibořice- Sychrov- Pravidelná celoroční sportovní činnost 2017</t>
  </si>
  <si>
    <t>0480555</t>
  </si>
  <si>
    <t>JK Voltiž Lordi, z.s.- Jablonec nad Nisou- Ustájení koně pro rok 2017</t>
  </si>
  <si>
    <t>0480556</t>
  </si>
  <si>
    <t>Tělocvičná jednota Sokol Loučky- Turnov- Pravidelná celoroční sportovní činnost 2017</t>
  </si>
  <si>
    <t>0480557</t>
  </si>
  <si>
    <t>Tělovýchovná jednota Sokol Kunratice, spolek- Kunratice- Zlepšení podmínek pro pravidelné sportovní aktivity fotbalové přípravky TJ Sokol Kunratice</t>
  </si>
  <si>
    <t>0480558</t>
  </si>
  <si>
    <t>Vodní záchranná služba ČČK Jablonec nad Nisou, pobočný spolek- Jablonec nad Nisou- Pravidelná celoroční sportovní činnost realizovaná ve Vodní záchranné službě Českého červeného kříže, pobočném spolku Jablonec nad Nisou</t>
  </si>
  <si>
    <t>0480559</t>
  </si>
  <si>
    <t>Sportovní klub MS AUTO, z.s.- Česká Lípa- Sportovní klub MS AUTO - podpora činnosti v roce 2017</t>
  </si>
  <si>
    <t>0480560</t>
  </si>
  <si>
    <t>ČLTK Bižuterie Jablonec n.N.,z.s.- Jablonec nad Nisou- Mezinárodní tenisové turnaje v Jablonci n.N.</t>
  </si>
  <si>
    <t>investiční transfery spolkům</t>
  </si>
  <si>
    <t>0480561</t>
  </si>
  <si>
    <t>Česká unie bojových umění, z.s- Praha 10- Mistrovství Evropy WKU v kickboxu, MMA a Karate 2017</t>
  </si>
  <si>
    <t>0480562</t>
  </si>
  <si>
    <t>Liberecký tenisový klub z.s.- Liberec 1- Mezinárodní tenisový turnaj Svijany Open 2017</t>
  </si>
  <si>
    <t>0480563</t>
  </si>
  <si>
    <t>Sportovní klub Technické univerzity v Liberci, z. s. (zkráceně SK TU Liberec)- Liberec- Akademické mistrovství Evropy v golfu 2017</t>
  </si>
  <si>
    <t>0480564</t>
  </si>
  <si>
    <t>P.J.Art Production s.r.o.- Liberec - Liberec XVI- Mistrovství světa v agility v ČR 2017 - Liberec</t>
  </si>
  <si>
    <t>0480565</t>
  </si>
  <si>
    <t>OK JISKRA NOVÝ BOR, z.s.- NOVÝ BOR- BOHEMIA ORIENTEERING 2017 - 5denní mezinárodní závody v orientačním běhu</t>
  </si>
  <si>
    <t>0480566</t>
  </si>
  <si>
    <t>ILMA AGENCY s.r.o.- Turnov- WADF World Dance Championship 2017</t>
  </si>
  <si>
    <t>0480567</t>
  </si>
  <si>
    <t>Gymnastika Liberec z.s.- Liberec- Gymlib - Pohár olympijských nadějí - OHC LIBEREC 2017</t>
  </si>
  <si>
    <t>0480568</t>
  </si>
  <si>
    <t>Czech Gravity Sports association z.s.- Praha 1- Kozákov Challenge 2017</t>
  </si>
  <si>
    <t>0480569</t>
  </si>
  <si>
    <t>Svaz lyžařů České republiky z.s.- Praha- Mezinárodní mistrovství ČR v klasických disciplínách</t>
  </si>
  <si>
    <t>0480570</t>
  </si>
  <si>
    <t>Jezdecký a dostihový spolek Mimoň- Mimoň- Dostihové dny v Mimoni I. - IV., Závody spřežení v rámci seriálu závodů Zlaté podkovy</t>
  </si>
  <si>
    <t>0480571</t>
  </si>
  <si>
    <t>AUTODROM PROMOTION s.r.o.- Praha- Rally Bohemia 2017</t>
  </si>
  <si>
    <t>0480572</t>
  </si>
  <si>
    <t>Revelations z.s.- Jablonec nad Nisou- JBC 4X REVELATIONS  2017 - SVĚTOVÁ SÉRIE</t>
  </si>
  <si>
    <t>0480573</t>
  </si>
  <si>
    <t>Mgr. Ilona Šulcová - TaPŠ ILMA- Turnov- Czech Dance Championship 2017</t>
  </si>
  <si>
    <t>neinvestiční transfery nefinančním podnikat.subjektům-f.o.</t>
  </si>
  <si>
    <t>0480574</t>
  </si>
  <si>
    <t>TERRA SPORT, s.r.o.- Liberec- ČT AUTHOR CUP 2017</t>
  </si>
  <si>
    <t>0480575</t>
  </si>
  <si>
    <t>Plochá dráha klub v AČR- Liberec XII - Staré Pavlovice- Semifinále Mistrovství Evropy dvojic na ploché dráze 2017</t>
  </si>
  <si>
    <t>0480576</t>
  </si>
  <si>
    <t>Žijeme a sportujeme, z.s.- Liberec 8- Salming NISAOPEN 2017</t>
  </si>
  <si>
    <t>0480591</t>
  </si>
  <si>
    <t>Slovan Frýdlant, oddíl kopané, z.s. - Pravidelná sport.čínnost dětí a mládeže 2017-Slovan Frýdlant, oddíl kopané</t>
  </si>
  <si>
    <t>0480590</t>
  </si>
  <si>
    <t>Cesta za snem, z.s., Praha  - Handy Cyklo Maraton</t>
  </si>
  <si>
    <t>0480592</t>
  </si>
  <si>
    <t>TJ DUKLA Liberec, z.s. - Pořadatelská činnost závodů na krajské a národní úrovni (4velké závody)</t>
  </si>
  <si>
    <t>0480593</t>
  </si>
  <si>
    <t>Český krkonošský spolek SKI Jilemnice - Nákup čtyřkolky a mulčovače</t>
  </si>
  <si>
    <t>0480594</t>
  </si>
  <si>
    <t>KOVOM RACING TEAM LIBEREC, z.s., Jablonec n/N - CROSS COUNTRY MČR A POHÁR CAMS LIBEREC</t>
  </si>
  <si>
    <t>0480502</t>
  </si>
  <si>
    <t>Kluby reprezentující Liberecký kraj - sport</t>
  </si>
  <si>
    <t>investiční transfery nefinančním podnikat.subjektům-p.o.</t>
  </si>
  <si>
    <t>0480503</t>
  </si>
  <si>
    <t>Podpora investičních projektů - sport</t>
  </si>
  <si>
    <t>914 04 - působnosti</t>
  </si>
  <si>
    <t>tis. Kč</t>
  </si>
  <si>
    <t>91404 - P Ů S O B N O S T I</t>
  </si>
  <si>
    <t>RO č. 66/17, RU č. 1/17</t>
  </si>
  <si>
    <t>RU č. 2/17</t>
  </si>
  <si>
    <t>RU č. , ZR 101,120/17</t>
  </si>
  <si>
    <t>RU č. 3/17</t>
  </si>
  <si>
    <t>RU č. 4/17, ZR 133/17</t>
  </si>
  <si>
    <t>RU č. 5/17</t>
  </si>
  <si>
    <t>ZR 221/17,RU č. 6/17</t>
  </si>
  <si>
    <t>RU č. 7/17</t>
  </si>
  <si>
    <t>ZR RO č. 280/17</t>
  </si>
  <si>
    <t>Běžné (neinvestiční) výdaje resortu celkem</t>
  </si>
  <si>
    <t>DU</t>
  </si>
  <si>
    <t>Výkon působností dle zákona č. 561/04 Sb.</t>
  </si>
  <si>
    <t>RU</t>
  </si>
  <si>
    <t>041100</t>
  </si>
  <si>
    <t>Jmenování a odvolání ředitelů krajských škol</t>
  </si>
  <si>
    <t>nákup ostatních služeb</t>
  </si>
  <si>
    <t>pohoštění</t>
  </si>
  <si>
    <t>041300</t>
  </si>
  <si>
    <t>Metodická pomoc školám</t>
  </si>
  <si>
    <t>nákup materiálu jinde nezařazený</t>
  </si>
  <si>
    <t>nájemné</t>
  </si>
  <si>
    <t>konzultační, poradenské a právní služby</t>
  </si>
  <si>
    <t>cestovné</t>
  </si>
  <si>
    <t>041900</t>
  </si>
  <si>
    <t>Posudky</t>
  </si>
  <si>
    <t>služby peněžních ústavů</t>
  </si>
  <si>
    <t>042000</t>
  </si>
  <si>
    <t>Koncepční materiály</t>
  </si>
  <si>
    <t>043000</t>
  </si>
  <si>
    <t>Zpracování výroční zprávy</t>
  </si>
  <si>
    <t xml:space="preserve">Ostatní činnosti </t>
  </si>
  <si>
    <t>044900</t>
  </si>
  <si>
    <t>Primární prevence rizikového chování</t>
  </si>
  <si>
    <t>knihy, učební  pomůcky a tisk</t>
  </si>
  <si>
    <t>045900</t>
  </si>
  <si>
    <t>Podpora odborného vzdělávání</t>
  </si>
  <si>
    <t>046500</t>
  </si>
  <si>
    <t>048101</t>
  </si>
  <si>
    <t>Soutěže - podpora talentovaných dětí a mládeže</t>
  </si>
  <si>
    <t>ostatní osobní výdaje</t>
  </si>
  <si>
    <t>048102</t>
  </si>
  <si>
    <t>Propagace školství a podpora regionálních aktivit</t>
  </si>
  <si>
    <t>věcné dary</t>
  </si>
  <si>
    <t>neinvestiční transfery obyvat.nemající charakter daru</t>
  </si>
  <si>
    <t>048239</t>
  </si>
  <si>
    <t>Nostrifikace</t>
  </si>
  <si>
    <t xml:space="preserve">RU </t>
  </si>
  <si>
    <t>048700</t>
  </si>
  <si>
    <t>Sympozium uměleckoprůmyslových škol LK</t>
  </si>
  <si>
    <t>048701</t>
  </si>
  <si>
    <t>Veletrh dětské knihy - zajištění dopravy</t>
  </si>
  <si>
    <t>048702</t>
  </si>
  <si>
    <t>Burza škol v České Lípě - doprava žáků</t>
  </si>
  <si>
    <t>Udržitelnost projektů spolufinancovaných z prostředků EU</t>
  </si>
  <si>
    <t>044005</t>
  </si>
  <si>
    <t>EHP/Norsko - Revitalizace hřišť - 2. etapa - udržitelnost projektu</t>
  </si>
  <si>
    <t>044007</t>
  </si>
  <si>
    <t>Informační a vzdělávací portál LK - udržitelnost</t>
  </si>
  <si>
    <t>044008</t>
  </si>
  <si>
    <t>Hodnocení kvality vzdělávání v LK - udržitelnost</t>
  </si>
  <si>
    <t>045010</t>
  </si>
  <si>
    <t>Poradenství v LK - udržitelnost</t>
  </si>
  <si>
    <t>045014</t>
  </si>
  <si>
    <t>Podpora přírodovědného a technického vzdělávání v LK</t>
  </si>
  <si>
    <t>úhrada sankci jiným rozpočtům</t>
  </si>
  <si>
    <t>Sport v regionu</t>
  </si>
  <si>
    <t>048699</t>
  </si>
  <si>
    <t>Hry olympiád dětí a mládeže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</si>
</sst>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3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8"/>
      <name val="Arial CE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8"/>
      <name val="Arial"/>
      <family val="2"/>
      <charset val="238"/>
    </font>
    <font>
      <b/>
      <sz val="14"/>
      <name val="Arial CE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b/>
      <sz val="8"/>
      <name val="Arial CE"/>
      <family val="2"/>
      <charset val="238"/>
    </font>
    <font>
      <b/>
      <sz val="8"/>
      <name val="Arial CE"/>
      <charset val="238"/>
    </font>
    <font>
      <sz val="8"/>
      <name val="Arial"/>
      <family val="2"/>
    </font>
    <font>
      <b/>
      <sz val="8"/>
      <color rgb="FF000080"/>
      <name val="Arial"/>
      <family val="2"/>
      <charset val="238"/>
    </font>
    <font>
      <b/>
      <sz val="10"/>
      <color rgb="FF000080"/>
      <name val="Arial"/>
      <family val="2"/>
      <charset val="238"/>
    </font>
    <font>
      <b/>
      <sz val="8"/>
      <color rgb="FF000080"/>
      <name val="Arial"/>
      <family val="2"/>
    </font>
    <font>
      <b/>
      <sz val="8"/>
      <color theme="9" tint="-0.499984740745262"/>
      <name val="Arial"/>
      <family val="2"/>
      <charset val="238"/>
    </font>
    <font>
      <b/>
      <sz val="10"/>
      <color theme="9" tint="-0.499984740745262"/>
      <name val="Arial"/>
      <family val="2"/>
      <charset val="238"/>
    </font>
    <font>
      <b/>
      <sz val="8"/>
      <color theme="9" tint="-0.499984740745262"/>
      <name val="Arial"/>
      <family val="2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color rgb="FF00B0F0"/>
      <name val="Arial"/>
      <family val="2"/>
      <charset val="238"/>
    </font>
    <font>
      <b/>
      <sz val="8"/>
      <name val="Calibri"/>
      <family val="2"/>
      <charset val="238"/>
    </font>
    <font>
      <sz val="8"/>
      <color indexed="62"/>
      <name val="Arial"/>
      <family val="2"/>
      <charset val="238"/>
    </font>
    <font>
      <b/>
      <sz val="8"/>
      <color indexed="18"/>
      <name val="Arial"/>
      <family val="2"/>
      <charset val="238"/>
    </font>
    <font>
      <b/>
      <sz val="10"/>
      <color indexed="18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</cellStyleXfs>
  <cellXfs count="339">
    <xf numFmtId="0" fontId="0" fillId="0" borderId="0" xfId="0"/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horizontal="right" vertical="center" wrapText="1"/>
    </xf>
    <xf numFmtId="4" fontId="7" fillId="0" borderId="11" xfId="0" applyNumberFormat="1" applyFont="1" applyBorder="1" applyAlignment="1">
      <alignment horizontal="right" vertical="center" wrapText="1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vertical="center"/>
    </xf>
    <xf numFmtId="4" fontId="8" fillId="0" borderId="12" xfId="0" applyNumberFormat="1" applyFont="1" applyBorder="1" applyAlignment="1">
      <alignment vertical="center"/>
    </xf>
    <xf numFmtId="4" fontId="0" fillId="0" borderId="0" xfId="0" applyNumberFormat="1"/>
    <xf numFmtId="4" fontId="8" fillId="0" borderId="2" xfId="0" applyNumberFormat="1" applyFont="1" applyBorder="1" applyAlignment="1">
      <alignment horizontal="right" vertical="center" wrapText="1"/>
    </xf>
    <xf numFmtId="0" fontId="7" fillId="0" borderId="3" xfId="0" applyFont="1" applyBorder="1" applyAlignment="1">
      <alignment vertical="center" wrapText="1"/>
    </xf>
    <xf numFmtId="4" fontId="7" fillId="0" borderId="4" xfId="0" applyNumberFormat="1" applyFont="1" applyBorder="1" applyAlignment="1">
      <alignment horizontal="right" vertical="center" wrapText="1"/>
    </xf>
    <xf numFmtId="4" fontId="7" fillId="0" borderId="12" xfId="0" applyNumberFormat="1" applyFont="1" applyBorder="1" applyAlignment="1">
      <alignment horizontal="right" vertical="center" wrapText="1"/>
    </xf>
    <xf numFmtId="4" fontId="8" fillId="0" borderId="12" xfId="0" applyNumberFormat="1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4" fontId="8" fillId="0" borderId="6" xfId="0" applyNumberFormat="1" applyFont="1" applyBorder="1" applyAlignment="1">
      <alignment horizontal="right" vertical="center" wrapText="1"/>
    </xf>
    <xf numFmtId="4" fontId="8" fillId="0" borderId="13" xfId="0" applyNumberFormat="1" applyFont="1" applyBorder="1" applyAlignment="1">
      <alignment horizontal="right" vertical="center" wrapText="1"/>
    </xf>
    <xf numFmtId="0" fontId="7" fillId="0" borderId="7" xfId="0" applyFont="1" applyBorder="1" applyAlignment="1">
      <alignment vertical="center" wrapText="1"/>
    </xf>
    <xf numFmtId="0" fontId="7" fillId="0" borderId="8" xfId="0" applyFont="1" applyBorder="1" applyAlignment="1">
      <alignment horizontal="right" vertical="center" wrapText="1"/>
    </xf>
    <xf numFmtId="4" fontId="7" fillId="0" borderId="8" xfId="0" applyNumberFormat="1" applyFont="1" applyBorder="1" applyAlignment="1">
      <alignment horizontal="right" vertical="center" wrapText="1"/>
    </xf>
    <xf numFmtId="4" fontId="7" fillId="0" borderId="10" xfId="0" applyNumberFormat="1" applyFont="1" applyBorder="1" applyAlignment="1">
      <alignment horizontal="right" vertical="center" wrapText="1"/>
    </xf>
    <xf numFmtId="0" fontId="5" fillId="0" borderId="0" xfId="0" applyFont="1" applyFill="1" applyBorder="1"/>
    <xf numFmtId="164" fontId="5" fillId="0" borderId="9" xfId="0" applyNumberFormat="1" applyFont="1" applyFill="1" applyBorder="1" applyAlignment="1">
      <alignment horizontal="right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right" vertical="center" wrapText="1"/>
    </xf>
    <xf numFmtId="4" fontId="8" fillId="0" borderId="11" xfId="0" applyNumberFormat="1" applyFont="1" applyBorder="1" applyAlignment="1">
      <alignment horizontal="right" vertical="center" wrapText="1"/>
    </xf>
    <xf numFmtId="0" fontId="8" fillId="0" borderId="3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" fillId="2" borderId="0" xfId="4" applyFill="1"/>
    <xf numFmtId="0" fontId="9" fillId="2" borderId="0" xfId="4" applyFont="1" applyFill="1"/>
    <xf numFmtId="0" fontId="2" fillId="2" borderId="0" xfId="5" applyFill="1"/>
    <xf numFmtId="0" fontId="1" fillId="2" borderId="0" xfId="1" applyFill="1"/>
    <xf numFmtId="165" fontId="9" fillId="2" borderId="0" xfId="4" applyNumberFormat="1" applyFont="1" applyFill="1"/>
    <xf numFmtId="0" fontId="12" fillId="2" borderId="0" xfId="6" applyFont="1" applyFill="1" applyBorder="1" applyAlignment="1">
      <alignment horizontal="center"/>
    </xf>
    <xf numFmtId="49" fontId="12" fillId="2" borderId="0" xfId="6" applyNumberFormat="1" applyFont="1" applyFill="1" applyBorder="1" applyAlignment="1">
      <alignment horizontal="center"/>
    </xf>
    <xf numFmtId="0" fontId="9" fillId="2" borderId="0" xfId="6" applyFont="1" applyFill="1" applyBorder="1" applyAlignment="1">
      <alignment horizontal="center"/>
    </xf>
    <xf numFmtId="0" fontId="11" fillId="2" borderId="0" xfId="6" applyFont="1" applyFill="1" applyBorder="1"/>
    <xf numFmtId="4" fontId="9" fillId="2" borderId="0" xfId="6" applyNumberFormat="1" applyFont="1" applyFill="1" applyBorder="1"/>
    <xf numFmtId="165" fontId="9" fillId="2" borderId="0" xfId="6" applyNumberFormat="1" applyFont="1" applyFill="1" applyBorder="1"/>
    <xf numFmtId="0" fontId="1" fillId="2" borderId="0" xfId="4" applyFill="1" applyBorder="1"/>
    <xf numFmtId="0" fontId="9" fillId="2" borderId="0" xfId="4" applyFont="1" applyFill="1" applyBorder="1"/>
    <xf numFmtId="165" fontId="9" fillId="2" borderId="0" xfId="4" applyNumberFormat="1" applyFont="1" applyFill="1" applyBorder="1"/>
    <xf numFmtId="0" fontId="1" fillId="2" borderId="0" xfId="6" applyFill="1"/>
    <xf numFmtId="4" fontId="1" fillId="2" borderId="0" xfId="6" applyNumberFormat="1" applyFill="1"/>
    <xf numFmtId="0" fontId="12" fillId="2" borderId="0" xfId="6" applyFont="1" applyFill="1" applyAlignment="1">
      <alignment horizontal="center"/>
    </xf>
    <xf numFmtId="0" fontId="13" fillId="2" borderId="14" xfId="6" applyFont="1" applyFill="1" applyBorder="1" applyAlignment="1">
      <alignment horizontal="center" vertical="center"/>
    </xf>
    <xf numFmtId="0" fontId="15" fillId="2" borderId="15" xfId="7" applyFont="1" applyFill="1" applyBorder="1" applyAlignment="1">
      <alignment horizontal="center" vertical="center"/>
    </xf>
    <xf numFmtId="0" fontId="14" fillId="2" borderId="15" xfId="7" applyFont="1" applyFill="1" applyBorder="1" applyAlignment="1">
      <alignment horizontal="center" vertical="center"/>
    </xf>
    <xf numFmtId="0" fontId="13" fillId="2" borderId="15" xfId="6" applyFont="1" applyFill="1" applyBorder="1" applyAlignment="1">
      <alignment horizontal="center" vertical="center"/>
    </xf>
    <xf numFmtId="0" fontId="12" fillId="2" borderId="17" xfId="2" applyFont="1" applyFill="1" applyBorder="1" applyAlignment="1">
      <alignment horizontal="center" vertical="center"/>
    </xf>
    <xf numFmtId="0" fontId="12" fillId="2" borderId="17" xfId="2" applyFont="1" applyFill="1" applyBorder="1" applyAlignment="1">
      <alignment horizontal="center" vertical="center" wrapText="1"/>
    </xf>
    <xf numFmtId="0" fontId="12" fillId="2" borderId="18" xfId="2" applyFont="1" applyFill="1" applyBorder="1" applyAlignment="1">
      <alignment horizontal="center" vertical="center" wrapText="1"/>
    </xf>
    <xf numFmtId="0" fontId="12" fillId="2" borderId="18" xfId="2" applyFont="1" applyFill="1" applyBorder="1" applyAlignment="1">
      <alignment horizontal="center" vertical="center"/>
    </xf>
    <xf numFmtId="0" fontId="13" fillId="2" borderId="7" xfId="6" applyFont="1" applyFill="1" applyBorder="1" applyAlignment="1">
      <alignment horizontal="center" vertical="center"/>
    </xf>
    <xf numFmtId="0" fontId="13" fillId="2" borderId="19" xfId="6" applyFont="1" applyFill="1" applyBorder="1" applyAlignment="1">
      <alignment horizontal="center" vertical="center"/>
    </xf>
    <xf numFmtId="0" fontId="13" fillId="2" borderId="19" xfId="6" applyFont="1" applyFill="1" applyBorder="1" applyAlignment="1">
      <alignment horizontal="left" vertical="center"/>
    </xf>
    <xf numFmtId="165" fontId="13" fillId="2" borderId="17" xfId="6" applyNumberFormat="1" applyFont="1" applyFill="1" applyBorder="1" applyAlignment="1"/>
    <xf numFmtId="165" fontId="13" fillId="2" borderId="17" xfId="4" applyNumberFormat="1" applyFont="1" applyFill="1" applyBorder="1" applyAlignment="1"/>
    <xf numFmtId="165" fontId="12" fillId="2" borderId="17" xfId="4" applyNumberFormat="1" applyFont="1" applyFill="1" applyBorder="1" applyAlignment="1"/>
    <xf numFmtId="165" fontId="12" fillId="2" borderId="17" xfId="4" applyNumberFormat="1" applyFont="1" applyFill="1" applyBorder="1"/>
    <xf numFmtId="0" fontId="12" fillId="2" borderId="1" xfId="8" applyFont="1" applyFill="1" applyBorder="1" applyAlignment="1">
      <alignment horizontal="center" vertical="center"/>
    </xf>
    <xf numFmtId="0" fontId="15" fillId="2" borderId="2" xfId="2" applyFont="1" applyFill="1" applyBorder="1" applyAlignment="1">
      <alignment horizontal="center" vertical="center"/>
    </xf>
    <xf numFmtId="0" fontId="14" fillId="2" borderId="2" xfId="2" applyFont="1" applyFill="1" applyBorder="1" applyAlignment="1">
      <alignment horizontal="center" vertical="center"/>
    </xf>
    <xf numFmtId="0" fontId="12" fillId="2" borderId="21" xfId="2" applyFont="1" applyFill="1" applyBorder="1" applyAlignment="1">
      <alignment horizontal="left" vertical="center"/>
    </xf>
    <xf numFmtId="165" fontId="13" fillId="2" borderId="22" xfId="8" applyNumberFormat="1" applyFont="1" applyFill="1" applyBorder="1" applyAlignment="1"/>
    <xf numFmtId="165" fontId="13" fillId="2" borderId="22" xfId="6" applyNumberFormat="1" applyFont="1" applyFill="1" applyBorder="1" applyAlignment="1"/>
    <xf numFmtId="165" fontId="13" fillId="2" borderId="22" xfId="4" applyNumberFormat="1" applyFont="1" applyFill="1" applyBorder="1" applyAlignment="1"/>
    <xf numFmtId="165" fontId="12" fillId="2" borderId="22" xfId="4" applyNumberFormat="1" applyFont="1" applyFill="1" applyBorder="1" applyAlignment="1"/>
    <xf numFmtId="165" fontId="12" fillId="2" borderId="22" xfId="4" applyNumberFormat="1" applyFont="1" applyFill="1" applyBorder="1"/>
    <xf numFmtId="0" fontId="9" fillId="2" borderId="5" xfId="8" applyFont="1" applyFill="1" applyBorder="1" applyAlignment="1">
      <alignment horizontal="center" vertical="center"/>
    </xf>
    <xf numFmtId="0" fontId="9" fillId="2" borderId="6" xfId="8" applyFont="1" applyFill="1" applyBorder="1" applyAlignment="1">
      <alignment horizontal="center" vertical="center"/>
    </xf>
    <xf numFmtId="0" fontId="9" fillId="2" borderId="23" xfId="8" applyFont="1" applyFill="1" applyBorder="1" applyAlignment="1">
      <alignment vertical="center"/>
    </xf>
    <xf numFmtId="165" fontId="16" fillId="2" borderId="25" xfId="8" applyNumberFormat="1" applyFont="1" applyFill="1" applyBorder="1" applyAlignment="1"/>
    <xf numFmtId="165" fontId="13" fillId="2" borderId="25" xfId="6" applyNumberFormat="1" applyFont="1" applyFill="1" applyBorder="1" applyAlignment="1"/>
    <xf numFmtId="165" fontId="13" fillId="2" borderId="25" xfId="4" applyNumberFormat="1" applyFont="1" applyFill="1" applyBorder="1" applyAlignment="1"/>
    <xf numFmtId="165" fontId="16" fillId="2" borderId="25" xfId="4" applyNumberFormat="1" applyFont="1" applyFill="1" applyBorder="1" applyAlignment="1"/>
    <xf numFmtId="165" fontId="9" fillId="2" borderId="25" xfId="4" applyNumberFormat="1" applyFont="1" applyFill="1" applyBorder="1"/>
    <xf numFmtId="0" fontId="17" fillId="2" borderId="7" xfId="6" applyFont="1" applyFill="1" applyBorder="1" applyAlignment="1">
      <alignment horizontal="center" vertical="center"/>
    </xf>
    <xf numFmtId="0" fontId="17" fillId="2" borderId="8" xfId="6" applyFont="1" applyFill="1" applyBorder="1" applyAlignment="1">
      <alignment horizontal="center" vertical="center"/>
    </xf>
    <xf numFmtId="0" fontId="17" fillId="2" borderId="19" xfId="6" applyFont="1" applyFill="1" applyBorder="1" applyAlignment="1">
      <alignment horizontal="center" vertical="center"/>
    </xf>
    <xf numFmtId="0" fontId="17" fillId="2" borderId="19" xfId="6" applyFont="1" applyFill="1" applyBorder="1" applyAlignment="1">
      <alignment vertical="center"/>
    </xf>
    <xf numFmtId="165" fontId="17" fillId="2" borderId="17" xfId="6" applyNumberFormat="1" applyFont="1" applyFill="1" applyBorder="1" applyAlignment="1"/>
    <xf numFmtId="165" fontId="17" fillId="2" borderId="17" xfId="4" applyNumberFormat="1" applyFont="1" applyFill="1" applyBorder="1" applyAlignment="1"/>
    <xf numFmtId="165" fontId="17" fillId="2" borderId="17" xfId="4" applyNumberFormat="1" applyFont="1" applyFill="1" applyBorder="1"/>
    <xf numFmtId="0" fontId="12" fillId="2" borderId="1" xfId="6" applyFont="1" applyFill="1" applyBorder="1" applyAlignment="1">
      <alignment horizontal="center" vertical="center"/>
    </xf>
    <xf numFmtId="49" fontId="12" fillId="2" borderId="21" xfId="6" applyNumberFormat="1" applyFont="1" applyFill="1" applyBorder="1" applyAlignment="1">
      <alignment horizontal="center" vertical="center"/>
    </xf>
    <xf numFmtId="49" fontId="12" fillId="2" borderId="26" xfId="6" applyNumberFormat="1" applyFont="1" applyFill="1" applyBorder="1" applyAlignment="1">
      <alignment horizontal="center" vertical="center"/>
    </xf>
    <xf numFmtId="0" fontId="12" fillId="2" borderId="2" xfId="6" applyFont="1" applyFill="1" applyBorder="1" applyAlignment="1">
      <alignment horizontal="center" vertical="center"/>
    </xf>
    <xf numFmtId="0" fontId="12" fillId="2" borderId="21" xfId="6" applyFont="1" applyFill="1" applyBorder="1" applyAlignment="1">
      <alignment horizontal="center" vertical="center"/>
    </xf>
    <xf numFmtId="0" fontId="12" fillId="2" borderId="21" xfId="6" applyFont="1" applyFill="1" applyBorder="1" applyAlignment="1">
      <alignment vertical="center" wrapText="1"/>
    </xf>
    <xf numFmtId="0" fontId="16" fillId="2" borderId="3" xfId="6" applyFont="1" applyFill="1" applyBorder="1" applyAlignment="1">
      <alignment horizontal="center" vertical="center"/>
    </xf>
    <xf numFmtId="49" fontId="16" fillId="2" borderId="27" xfId="6" applyNumberFormat="1" applyFont="1" applyFill="1" applyBorder="1" applyAlignment="1">
      <alignment horizontal="center" vertical="center"/>
    </xf>
    <xf numFmtId="49" fontId="16" fillId="2" borderId="28" xfId="6" applyNumberFormat="1" applyFont="1" applyFill="1" applyBorder="1" applyAlignment="1">
      <alignment horizontal="center" vertical="center"/>
    </xf>
    <xf numFmtId="0" fontId="16" fillId="2" borderId="4" xfId="6" applyFont="1" applyFill="1" applyBorder="1" applyAlignment="1">
      <alignment horizontal="center" vertical="center"/>
    </xf>
    <xf numFmtId="0" fontId="9" fillId="2" borderId="27" xfId="6" applyFont="1" applyFill="1" applyBorder="1" applyAlignment="1">
      <alignment horizontal="center" vertical="center"/>
    </xf>
    <xf numFmtId="0" fontId="9" fillId="2" borderId="23" xfId="6" applyFont="1" applyFill="1" applyBorder="1" applyAlignment="1">
      <alignment vertical="center"/>
    </xf>
    <xf numFmtId="165" fontId="16" fillId="2" borderId="29" xfId="6" applyNumberFormat="1" applyFont="1" applyFill="1" applyBorder="1" applyAlignment="1"/>
    <xf numFmtId="165" fontId="16" fillId="2" borderId="29" xfId="4" applyNumberFormat="1" applyFont="1" applyFill="1" applyBorder="1" applyAlignment="1"/>
    <xf numFmtId="165" fontId="9" fillId="2" borderId="29" xfId="4" applyNumberFormat="1" applyFont="1" applyFill="1" applyBorder="1"/>
    <xf numFmtId="0" fontId="12" fillId="2" borderId="27" xfId="6" applyFont="1" applyFill="1" applyBorder="1" applyAlignment="1">
      <alignment vertical="center" wrapText="1"/>
    </xf>
    <xf numFmtId="165" fontId="13" fillId="2" borderId="29" xfId="6" applyNumberFormat="1" applyFont="1" applyFill="1" applyBorder="1" applyAlignment="1"/>
    <xf numFmtId="165" fontId="13" fillId="2" borderId="29" xfId="4" applyNumberFormat="1" applyFont="1" applyFill="1" applyBorder="1" applyAlignment="1"/>
    <xf numFmtId="165" fontId="12" fillId="2" borderId="29" xfId="4" applyNumberFormat="1" applyFont="1" applyFill="1" applyBorder="1" applyAlignment="1"/>
    <xf numFmtId="165" fontId="12" fillId="2" borderId="29" xfId="4" applyNumberFormat="1" applyFont="1" applyFill="1" applyBorder="1"/>
    <xf numFmtId="0" fontId="9" fillId="2" borderId="21" xfId="6" applyFont="1" applyFill="1" applyBorder="1" applyAlignment="1">
      <alignment horizontal="center" vertical="center"/>
    </xf>
    <xf numFmtId="0" fontId="9" fillId="2" borderId="21" xfId="6" applyFont="1" applyFill="1" applyBorder="1" applyAlignment="1">
      <alignment vertical="center"/>
    </xf>
    <xf numFmtId="0" fontId="9" fillId="2" borderId="27" xfId="6" applyFont="1" applyFill="1" applyBorder="1" applyAlignment="1">
      <alignment vertical="center"/>
    </xf>
    <xf numFmtId="0" fontId="12" fillId="2" borderId="3" xfId="6" applyFont="1" applyFill="1" applyBorder="1" applyAlignment="1">
      <alignment horizontal="center" vertical="center"/>
    </xf>
    <xf numFmtId="49" fontId="12" fillId="2" borderId="27" xfId="6" applyNumberFormat="1" applyFont="1" applyFill="1" applyBorder="1" applyAlignment="1">
      <alignment horizontal="center" vertical="center"/>
    </xf>
    <xf numFmtId="49" fontId="12" fillId="2" borderId="28" xfId="6" applyNumberFormat="1" applyFont="1" applyFill="1" applyBorder="1" applyAlignment="1">
      <alignment horizontal="center" vertical="center"/>
    </xf>
    <xf numFmtId="0" fontId="12" fillId="2" borderId="4" xfId="6" applyFont="1" applyFill="1" applyBorder="1" applyAlignment="1">
      <alignment horizontal="center"/>
    </xf>
    <xf numFmtId="0" fontId="12" fillId="2" borderId="27" xfId="6" applyFont="1" applyFill="1" applyBorder="1" applyAlignment="1">
      <alignment wrapText="1"/>
    </xf>
    <xf numFmtId="0" fontId="9" fillId="2" borderId="4" xfId="6" applyFont="1" applyFill="1" applyBorder="1" applyAlignment="1">
      <alignment horizontal="center"/>
    </xf>
    <xf numFmtId="0" fontId="9" fillId="2" borderId="27" xfId="6" applyFont="1" applyFill="1" applyBorder="1" applyAlignment="1">
      <alignment wrapText="1"/>
    </xf>
    <xf numFmtId="0" fontId="12" fillId="2" borderId="27" xfId="4" applyFont="1" applyFill="1" applyBorder="1" applyAlignment="1">
      <alignment vertical="center" wrapText="1"/>
    </xf>
    <xf numFmtId="0" fontId="12" fillId="2" borderId="27" xfId="6" applyFont="1" applyFill="1" applyBorder="1" applyAlignment="1">
      <alignment horizontal="center"/>
    </xf>
    <xf numFmtId="0" fontId="9" fillId="2" borderId="27" xfId="6" applyFont="1" applyFill="1" applyBorder="1" applyAlignment="1">
      <alignment horizontal="center"/>
    </xf>
    <xf numFmtId="0" fontId="12" fillId="2" borderId="4" xfId="6" applyFont="1" applyFill="1" applyBorder="1" applyAlignment="1">
      <alignment horizontal="center" vertical="center"/>
    </xf>
    <xf numFmtId="0" fontId="12" fillId="2" borderId="27" xfId="6" applyFont="1" applyFill="1" applyBorder="1" applyAlignment="1">
      <alignment horizontal="center" vertical="center"/>
    </xf>
    <xf numFmtId="0" fontId="9" fillId="2" borderId="27" xfId="6" applyFont="1" applyFill="1" applyBorder="1" applyAlignment="1">
      <alignment vertical="center" wrapText="1"/>
    </xf>
    <xf numFmtId="0" fontId="16" fillId="2" borderId="30" xfId="6" applyFont="1" applyFill="1" applyBorder="1" applyAlignment="1">
      <alignment horizontal="center" vertical="center"/>
    </xf>
    <xf numFmtId="49" fontId="16" fillId="2" borderId="31" xfId="6" applyNumberFormat="1" applyFont="1" applyFill="1" applyBorder="1" applyAlignment="1">
      <alignment horizontal="center" vertical="center"/>
    </xf>
    <xf numFmtId="49" fontId="16" fillId="2" borderId="32" xfId="6" applyNumberFormat="1" applyFont="1" applyFill="1" applyBorder="1" applyAlignment="1">
      <alignment horizontal="center" vertical="center"/>
    </xf>
    <xf numFmtId="0" fontId="16" fillId="2" borderId="33" xfId="6" applyFont="1" applyFill="1" applyBorder="1" applyAlignment="1">
      <alignment horizontal="center" vertical="center"/>
    </xf>
    <xf numFmtId="0" fontId="9" fillId="2" borderId="31" xfId="6" applyFont="1" applyFill="1" applyBorder="1" applyAlignment="1">
      <alignment horizontal="center" vertical="center"/>
    </xf>
    <xf numFmtId="0" fontId="9" fillId="2" borderId="31" xfId="6" applyFont="1" applyFill="1" applyBorder="1" applyAlignment="1">
      <alignment vertical="center" wrapText="1"/>
    </xf>
    <xf numFmtId="165" fontId="12" fillId="2" borderId="29" xfId="6" applyNumberFormat="1" applyFont="1" applyFill="1" applyBorder="1" applyAlignment="1"/>
    <xf numFmtId="0" fontId="16" fillId="2" borderId="1" xfId="6" applyFont="1" applyFill="1" applyBorder="1" applyAlignment="1">
      <alignment horizontal="center" vertical="center"/>
    </xf>
    <xf numFmtId="49" fontId="16" fillId="2" borderId="21" xfId="6" applyNumberFormat="1" applyFont="1" applyFill="1" applyBorder="1" applyAlignment="1">
      <alignment horizontal="center" vertical="center"/>
    </xf>
    <xf numFmtId="49" fontId="16" fillId="2" borderId="26" xfId="6" applyNumberFormat="1" applyFont="1" applyFill="1" applyBorder="1" applyAlignment="1">
      <alignment horizontal="center" vertical="center"/>
    </xf>
    <xf numFmtId="0" fontId="16" fillId="2" borderId="2" xfId="6" applyFont="1" applyFill="1" applyBorder="1" applyAlignment="1">
      <alignment horizontal="center" vertical="center"/>
    </xf>
    <xf numFmtId="49" fontId="12" fillId="2" borderId="34" xfId="6" applyNumberFormat="1" applyFont="1" applyFill="1" applyBorder="1" applyAlignment="1">
      <alignment horizontal="center" vertical="center"/>
    </xf>
    <xf numFmtId="0" fontId="12" fillId="2" borderId="30" xfId="6" applyFont="1" applyFill="1" applyBorder="1" applyAlignment="1">
      <alignment horizontal="center" vertical="center"/>
    </xf>
    <xf numFmtId="49" fontId="12" fillId="2" borderId="0" xfId="6" applyNumberFormat="1" applyFont="1" applyFill="1" applyBorder="1" applyAlignment="1">
      <alignment horizontal="center" vertical="center"/>
    </xf>
    <xf numFmtId="0" fontId="9" fillId="2" borderId="31" xfId="6" applyFont="1" applyFill="1" applyBorder="1" applyAlignment="1">
      <alignment vertical="center"/>
    </xf>
    <xf numFmtId="0" fontId="12" fillId="2" borderId="35" xfId="6" applyFont="1" applyFill="1" applyBorder="1" applyAlignment="1">
      <alignment horizontal="center" vertical="center" wrapText="1"/>
    </xf>
    <xf numFmtId="0" fontId="12" fillId="2" borderId="28" xfId="4" applyFont="1" applyFill="1" applyBorder="1" applyAlignment="1">
      <alignment horizontal="center" wrapText="1"/>
    </xf>
    <xf numFmtId="0" fontId="12" fillId="2" borderId="4" xfId="4" applyFont="1" applyFill="1" applyBorder="1" applyAlignment="1">
      <alignment horizontal="center" wrapText="1"/>
    </xf>
    <xf numFmtId="0" fontId="12" fillId="2" borderId="27" xfId="4" applyFont="1" applyFill="1" applyBorder="1" applyAlignment="1">
      <alignment wrapText="1"/>
    </xf>
    <xf numFmtId="165" fontId="13" fillId="2" borderId="29" xfId="4" applyNumberFormat="1" applyFont="1" applyFill="1" applyBorder="1" applyAlignment="1">
      <alignment wrapText="1"/>
    </xf>
    <xf numFmtId="165" fontId="13" fillId="2" borderId="29" xfId="6" applyNumberFormat="1" applyFont="1" applyFill="1" applyBorder="1" applyAlignment="1">
      <alignment wrapText="1"/>
    </xf>
    <xf numFmtId="0" fontId="9" fillId="2" borderId="36" xfId="6" applyFont="1" applyFill="1" applyBorder="1" applyAlignment="1">
      <alignment horizontal="center" vertical="center" wrapText="1"/>
    </xf>
    <xf numFmtId="0" fontId="9" fillId="2" borderId="23" xfId="4" applyFont="1" applyFill="1" applyBorder="1" applyAlignment="1">
      <alignment wrapText="1"/>
    </xf>
    <xf numFmtId="0" fontId="9" fillId="2" borderId="24" xfId="4" applyFont="1" applyFill="1" applyBorder="1" applyAlignment="1">
      <alignment wrapText="1"/>
    </xf>
    <xf numFmtId="0" fontId="9" fillId="2" borderId="24" xfId="4" applyFont="1" applyFill="1" applyBorder="1" applyAlignment="1">
      <alignment horizontal="center" wrapText="1"/>
    </xf>
    <xf numFmtId="0" fontId="9" fillId="2" borderId="6" xfId="4" applyFont="1" applyFill="1" applyBorder="1" applyAlignment="1">
      <alignment horizontal="center" wrapText="1"/>
    </xf>
    <xf numFmtId="165" fontId="16" fillId="2" borderId="29" xfId="4" applyNumberFormat="1" applyFont="1" applyFill="1" applyBorder="1" applyAlignment="1">
      <alignment wrapText="1"/>
    </xf>
    <xf numFmtId="165" fontId="16" fillId="2" borderId="29" xfId="6" applyNumberFormat="1" applyFont="1" applyFill="1" applyBorder="1" applyAlignment="1">
      <alignment wrapText="1"/>
    </xf>
    <xf numFmtId="0" fontId="12" fillId="2" borderId="36" xfId="6" applyFont="1" applyFill="1" applyBorder="1" applyAlignment="1">
      <alignment horizontal="center" vertical="center" wrapText="1"/>
    </xf>
    <xf numFmtId="0" fontId="12" fillId="2" borderId="24" xfId="4" applyFont="1" applyFill="1" applyBorder="1" applyAlignment="1">
      <alignment horizontal="center" wrapText="1"/>
    </xf>
    <xf numFmtId="0" fontId="12" fillId="2" borderId="6" xfId="4" applyFont="1" applyFill="1" applyBorder="1" applyAlignment="1">
      <alignment horizontal="center" wrapText="1"/>
    </xf>
    <xf numFmtId="0" fontId="12" fillId="2" borderId="23" xfId="4" applyFont="1" applyFill="1" applyBorder="1" applyAlignment="1">
      <alignment wrapText="1"/>
    </xf>
    <xf numFmtId="0" fontId="12" fillId="2" borderId="24" xfId="4" applyFont="1" applyFill="1" applyBorder="1" applyAlignment="1">
      <alignment wrapText="1"/>
    </xf>
    <xf numFmtId="0" fontId="9" fillId="2" borderId="23" xfId="6" applyFont="1" applyFill="1" applyBorder="1" applyAlignment="1">
      <alignment horizontal="center" vertical="center"/>
    </xf>
    <xf numFmtId="165" fontId="16" fillId="2" borderId="25" xfId="4" applyNumberFormat="1" applyFont="1" applyFill="1" applyBorder="1" applyAlignment="1">
      <alignment wrapText="1"/>
    </xf>
    <xf numFmtId="165" fontId="16" fillId="2" borderId="25" xfId="6" applyNumberFormat="1" applyFont="1" applyFill="1" applyBorder="1" applyAlignment="1"/>
    <xf numFmtId="165" fontId="16" fillId="2" borderId="25" xfId="6" applyNumberFormat="1" applyFont="1" applyFill="1" applyBorder="1" applyAlignment="1">
      <alignment wrapText="1"/>
    </xf>
    <xf numFmtId="165" fontId="16" fillId="2" borderId="37" xfId="6" applyNumberFormat="1" applyFont="1" applyFill="1" applyBorder="1" applyAlignment="1"/>
    <xf numFmtId="165" fontId="16" fillId="2" borderId="37" xfId="4" applyNumberFormat="1" applyFont="1" applyFill="1" applyBorder="1" applyAlignment="1"/>
    <xf numFmtId="165" fontId="16" fillId="2" borderId="37" xfId="4" applyNumberFormat="1" applyFont="1" applyFill="1" applyBorder="1" applyAlignment="1">
      <alignment wrapText="1"/>
    </xf>
    <xf numFmtId="165" fontId="16" fillId="2" borderId="37" xfId="6" applyNumberFormat="1" applyFont="1" applyFill="1" applyBorder="1" applyAlignment="1">
      <alignment wrapText="1"/>
    </xf>
    <xf numFmtId="165" fontId="9" fillId="2" borderId="37" xfId="4" applyNumberFormat="1" applyFont="1" applyFill="1" applyBorder="1"/>
    <xf numFmtId="165" fontId="19" fillId="2" borderId="17" xfId="6" applyNumberFormat="1" applyFont="1" applyFill="1" applyBorder="1" applyAlignment="1"/>
    <xf numFmtId="165" fontId="19" fillId="2" borderId="17" xfId="4" applyNumberFormat="1" applyFont="1" applyFill="1" applyBorder="1" applyAlignment="1"/>
    <xf numFmtId="0" fontId="9" fillId="2" borderId="4" xfId="6" applyFont="1" applyFill="1" applyBorder="1" applyAlignment="1">
      <alignment horizontal="center" vertical="center"/>
    </xf>
    <xf numFmtId="0" fontId="9" fillId="2" borderId="3" xfId="6" applyFont="1" applyFill="1" applyBorder="1" applyAlignment="1">
      <alignment horizontal="center" vertical="center"/>
    </xf>
    <xf numFmtId="49" fontId="9" fillId="2" borderId="27" xfId="6" applyNumberFormat="1" applyFont="1" applyFill="1" applyBorder="1" applyAlignment="1">
      <alignment horizontal="center" vertical="center"/>
    </xf>
    <xf numFmtId="49" fontId="9" fillId="2" borderId="28" xfId="6" applyNumberFormat="1" applyFont="1" applyFill="1" applyBorder="1" applyAlignment="1">
      <alignment horizontal="center" vertical="center"/>
    </xf>
    <xf numFmtId="165" fontId="9" fillId="2" borderId="29" xfId="6" applyNumberFormat="1" applyFont="1" applyFill="1" applyBorder="1" applyAlignment="1"/>
    <xf numFmtId="0" fontId="9" fillId="2" borderId="5" xfId="6" applyFont="1" applyFill="1" applyBorder="1" applyAlignment="1">
      <alignment horizontal="center" vertical="center"/>
    </xf>
    <xf numFmtId="49" fontId="9" fillId="2" borderId="23" xfId="6" applyNumberFormat="1" applyFont="1" applyFill="1" applyBorder="1" applyAlignment="1">
      <alignment horizontal="center" vertical="center"/>
    </xf>
    <xf numFmtId="49" fontId="9" fillId="2" borderId="24" xfId="6" applyNumberFormat="1" applyFont="1" applyFill="1" applyBorder="1" applyAlignment="1">
      <alignment horizontal="center" vertical="center"/>
    </xf>
    <xf numFmtId="0" fontId="9" fillId="2" borderId="6" xfId="6" applyFont="1" applyFill="1" applyBorder="1" applyAlignment="1">
      <alignment horizontal="center" vertical="center"/>
    </xf>
    <xf numFmtId="165" fontId="9" fillId="2" borderId="25" xfId="6" applyNumberFormat="1" applyFont="1" applyFill="1" applyBorder="1" applyAlignment="1"/>
    <xf numFmtId="0" fontId="20" fillId="2" borderId="30" xfId="6" applyFont="1" applyFill="1" applyBorder="1" applyAlignment="1">
      <alignment horizontal="center" vertical="center"/>
    </xf>
    <xf numFmtId="0" fontId="20" fillId="2" borderId="33" xfId="6" applyFont="1" applyFill="1" applyBorder="1" applyAlignment="1">
      <alignment horizontal="center" vertical="center"/>
    </xf>
    <xf numFmtId="0" fontId="20" fillId="2" borderId="31" xfId="6" applyFont="1" applyFill="1" applyBorder="1" applyAlignment="1">
      <alignment horizontal="center" vertical="center"/>
    </xf>
    <xf numFmtId="0" fontId="20" fillId="2" borderId="31" xfId="6" applyFont="1" applyFill="1" applyBorder="1" applyAlignment="1">
      <alignment vertical="center" wrapText="1"/>
    </xf>
    <xf numFmtId="165" fontId="22" fillId="2" borderId="22" xfId="6" applyNumberFormat="1" applyFont="1" applyFill="1" applyBorder="1" applyAlignment="1"/>
    <xf numFmtId="165" fontId="22" fillId="2" borderId="22" xfId="4" applyNumberFormat="1" applyFont="1" applyFill="1" applyBorder="1" applyAlignment="1"/>
    <xf numFmtId="165" fontId="20" fillId="2" borderId="22" xfId="4" applyNumberFormat="1" applyFont="1" applyFill="1" applyBorder="1" applyAlignment="1"/>
    <xf numFmtId="165" fontId="20" fillId="2" borderId="22" xfId="4" applyNumberFormat="1" applyFont="1" applyFill="1" applyBorder="1"/>
    <xf numFmtId="0" fontId="9" fillId="2" borderId="24" xfId="7" applyFont="1" applyFill="1" applyBorder="1" applyAlignment="1">
      <alignment horizontal="center" vertical="center"/>
    </xf>
    <xf numFmtId="0" fontId="20" fillId="2" borderId="38" xfId="6" applyFont="1" applyFill="1" applyBorder="1" applyAlignment="1">
      <alignment horizontal="center" vertical="center"/>
    </xf>
    <xf numFmtId="49" fontId="20" fillId="2" borderId="39" xfId="6" applyNumberFormat="1" applyFont="1" applyFill="1" applyBorder="1" applyAlignment="1">
      <alignment horizontal="center" vertical="center"/>
    </xf>
    <xf numFmtId="49" fontId="20" fillId="2" borderId="40" xfId="6" applyNumberFormat="1" applyFont="1" applyFill="1" applyBorder="1" applyAlignment="1">
      <alignment horizontal="center" vertical="center"/>
    </xf>
    <xf numFmtId="0" fontId="20" fillId="2" borderId="41" xfId="6" applyFont="1" applyFill="1" applyBorder="1" applyAlignment="1">
      <alignment horizontal="center" vertical="center"/>
    </xf>
    <xf numFmtId="0" fontId="20" fillId="2" borderId="39" xfId="6" applyFont="1" applyFill="1" applyBorder="1" applyAlignment="1">
      <alignment horizontal="center" vertical="center"/>
    </xf>
    <xf numFmtId="0" fontId="20" fillId="2" borderId="39" xfId="6" applyFont="1" applyFill="1" applyBorder="1" applyAlignment="1">
      <alignment vertical="center" wrapText="1"/>
    </xf>
    <xf numFmtId="165" fontId="20" fillId="2" borderId="42" xfId="6" applyNumberFormat="1" applyFont="1" applyFill="1" applyBorder="1" applyAlignment="1"/>
    <xf numFmtId="165" fontId="20" fillId="2" borderId="42" xfId="4" applyNumberFormat="1" applyFont="1" applyFill="1" applyBorder="1" applyAlignment="1"/>
    <xf numFmtId="165" fontId="20" fillId="2" borderId="42" xfId="4" applyNumberFormat="1" applyFont="1" applyFill="1" applyBorder="1"/>
    <xf numFmtId="0" fontId="16" fillId="2" borderId="5" xfId="6" applyFont="1" applyFill="1" applyBorder="1" applyAlignment="1">
      <alignment horizontal="center" vertical="center"/>
    </xf>
    <xf numFmtId="49" fontId="16" fillId="2" borderId="23" xfId="6" applyNumberFormat="1" applyFont="1" applyFill="1" applyBorder="1" applyAlignment="1">
      <alignment horizontal="center" vertical="center"/>
    </xf>
    <xf numFmtId="49" fontId="16" fillId="2" borderId="24" xfId="6" applyNumberFormat="1" applyFont="1" applyFill="1" applyBorder="1" applyAlignment="1">
      <alignment horizontal="center" vertical="center"/>
    </xf>
    <xf numFmtId="0" fontId="16" fillId="2" borderId="6" xfId="6" applyFont="1" applyFill="1" applyBorder="1" applyAlignment="1">
      <alignment horizontal="center" vertical="center"/>
    </xf>
    <xf numFmtId="0" fontId="12" fillId="2" borderId="21" xfId="4" applyFont="1" applyFill="1" applyBorder="1" applyAlignment="1">
      <alignment vertical="center" wrapText="1"/>
    </xf>
    <xf numFmtId="0" fontId="23" fillId="2" borderId="23" xfId="9" applyFont="1" applyFill="1" applyBorder="1" applyAlignment="1">
      <alignment vertical="center" wrapText="1"/>
    </xf>
    <xf numFmtId="0" fontId="12" fillId="2" borderId="27" xfId="9" applyFont="1" applyFill="1" applyBorder="1" applyAlignment="1">
      <alignment vertical="center" wrapText="1"/>
    </xf>
    <xf numFmtId="0" fontId="23" fillId="2" borderId="27" xfId="9" applyFont="1" applyFill="1" applyBorder="1" applyAlignment="1">
      <alignment vertical="center" wrapText="1"/>
    </xf>
    <xf numFmtId="0" fontId="24" fillId="2" borderId="27" xfId="9" applyFont="1" applyFill="1" applyBorder="1" applyAlignment="1">
      <alignment vertical="center" wrapText="1"/>
    </xf>
    <xf numFmtId="0" fontId="9" fillId="2" borderId="21" xfId="6" applyFont="1" applyFill="1" applyBorder="1" applyAlignment="1">
      <alignment vertical="center" wrapText="1"/>
    </xf>
    <xf numFmtId="0" fontId="12" fillId="2" borderId="5" xfId="6" applyFont="1" applyFill="1" applyBorder="1" applyAlignment="1">
      <alignment horizontal="center" vertical="center"/>
    </xf>
    <xf numFmtId="49" fontId="12" fillId="2" borderId="23" xfId="6" applyNumberFormat="1" applyFont="1" applyFill="1" applyBorder="1" applyAlignment="1">
      <alignment horizontal="center" vertical="center"/>
    </xf>
    <xf numFmtId="49" fontId="12" fillId="2" borderId="24" xfId="6" applyNumberFormat="1" applyFont="1" applyFill="1" applyBorder="1" applyAlignment="1">
      <alignment horizontal="center" vertical="center"/>
    </xf>
    <xf numFmtId="0" fontId="12" fillId="2" borderId="6" xfId="6" applyFont="1" applyFill="1" applyBorder="1" applyAlignment="1">
      <alignment horizontal="center" vertical="center"/>
    </xf>
    <xf numFmtId="0" fontId="12" fillId="2" borderId="23" xfId="6" applyFont="1" applyFill="1" applyBorder="1" applyAlignment="1">
      <alignment horizontal="center" vertical="center"/>
    </xf>
    <xf numFmtId="0" fontId="1" fillId="2" borderId="43" xfId="4" applyFill="1" applyBorder="1"/>
    <xf numFmtId="0" fontId="12" fillId="2" borderId="35" xfId="10" applyFont="1" applyFill="1" applyBorder="1" applyAlignment="1">
      <alignment horizontal="center" wrapText="1"/>
    </xf>
    <xf numFmtId="49" fontId="12" fillId="2" borderId="27" xfId="9" applyNumberFormat="1" applyFont="1" applyFill="1" applyBorder="1" applyAlignment="1">
      <alignment horizontal="center" wrapText="1"/>
    </xf>
    <xf numFmtId="49" fontId="12" fillId="2" borderId="28" xfId="9" applyNumberFormat="1" applyFont="1" applyFill="1" applyBorder="1" applyAlignment="1">
      <alignment horizontal="center" wrapText="1"/>
    </xf>
    <xf numFmtId="49" fontId="12" fillId="2" borderId="4" xfId="9" applyNumberFormat="1" applyFont="1" applyFill="1" applyBorder="1" applyAlignment="1">
      <alignment horizontal="center" wrapText="1"/>
    </xf>
    <xf numFmtId="0" fontId="12" fillId="2" borderId="34" xfId="4" applyFont="1" applyFill="1" applyBorder="1" applyAlignment="1">
      <alignment wrapText="1"/>
    </xf>
    <xf numFmtId="0" fontId="25" fillId="2" borderId="36" xfId="10" applyFont="1" applyFill="1" applyBorder="1" applyAlignment="1">
      <alignment horizontal="center" wrapText="1"/>
    </xf>
    <xf numFmtId="49" fontId="12" fillId="2" borderId="23" xfId="9" applyNumberFormat="1" applyFont="1" applyFill="1" applyBorder="1" applyAlignment="1">
      <alignment horizontal="center" wrapText="1"/>
    </xf>
    <xf numFmtId="49" fontId="12" fillId="2" borderId="24" xfId="9" applyNumberFormat="1" applyFont="1" applyFill="1" applyBorder="1" applyAlignment="1">
      <alignment horizontal="center" wrapText="1"/>
    </xf>
    <xf numFmtId="49" fontId="9" fillId="2" borderId="6" xfId="9" applyNumberFormat="1" applyFont="1" applyFill="1" applyBorder="1" applyAlignment="1">
      <alignment horizontal="center" wrapText="1"/>
    </xf>
    <xf numFmtId="0" fontId="9" fillId="2" borderId="44" xfId="9" applyFont="1" applyFill="1" applyBorder="1" applyAlignment="1">
      <alignment wrapText="1"/>
    </xf>
    <xf numFmtId="49" fontId="12" fillId="2" borderId="44" xfId="6" applyNumberFormat="1" applyFont="1" applyFill="1" applyBorder="1" applyAlignment="1">
      <alignment horizontal="center" vertical="center"/>
    </xf>
    <xf numFmtId="0" fontId="12" fillId="2" borderId="35" xfId="6" applyFont="1" applyFill="1" applyBorder="1" applyAlignment="1">
      <alignment horizontal="center" vertical="center"/>
    </xf>
    <xf numFmtId="0" fontId="12" fillId="2" borderId="28" xfId="6" applyFont="1" applyFill="1" applyBorder="1" applyAlignment="1">
      <alignment horizontal="center" vertical="center"/>
    </xf>
    <xf numFmtId="0" fontId="12" fillId="2" borderId="45" xfId="9" applyFont="1" applyFill="1" applyBorder="1" applyAlignment="1">
      <alignment vertical="center" wrapText="1"/>
    </xf>
    <xf numFmtId="0" fontId="9" fillId="2" borderId="28" xfId="6" applyFont="1" applyFill="1" applyBorder="1" applyAlignment="1">
      <alignment horizontal="center" vertical="center"/>
    </xf>
    <xf numFmtId="0" fontId="23" fillId="2" borderId="45" xfId="9" applyFont="1" applyFill="1" applyBorder="1" applyAlignment="1">
      <alignment vertical="center" wrapText="1"/>
    </xf>
    <xf numFmtId="0" fontId="12" fillId="2" borderId="35" xfId="4" applyFont="1" applyFill="1" applyBorder="1"/>
    <xf numFmtId="0" fontId="12" fillId="2" borderId="28" xfId="4" applyFont="1" applyFill="1" applyBorder="1" applyAlignment="1">
      <alignment horizontal="center"/>
    </xf>
    <xf numFmtId="0" fontId="12" fillId="2" borderId="4" xfId="4" applyFont="1" applyFill="1" applyBorder="1" applyAlignment="1">
      <alignment horizontal="center"/>
    </xf>
    <xf numFmtId="0" fontId="12" fillId="2" borderId="27" xfId="4" applyFont="1" applyFill="1" applyBorder="1" applyAlignment="1">
      <alignment horizontal="left" vertical="center" wrapText="1"/>
    </xf>
    <xf numFmtId="0" fontId="9" fillId="2" borderId="28" xfId="4" applyFont="1" applyFill="1" applyBorder="1" applyAlignment="1">
      <alignment horizontal="center"/>
    </xf>
    <xf numFmtId="0" fontId="9" fillId="2" borderId="4" xfId="4" applyFont="1" applyFill="1" applyBorder="1" applyAlignment="1">
      <alignment horizontal="center"/>
    </xf>
    <xf numFmtId="0" fontId="9" fillId="2" borderId="27" xfId="4" applyFont="1" applyFill="1" applyBorder="1" applyAlignment="1">
      <alignment horizontal="left" vertical="center" wrapText="1"/>
    </xf>
    <xf numFmtId="0" fontId="9" fillId="2" borderId="46" xfId="4" applyFont="1" applyFill="1" applyBorder="1"/>
    <xf numFmtId="0" fontId="9" fillId="2" borderId="47" xfId="4" applyFont="1" applyFill="1" applyBorder="1"/>
    <xf numFmtId="0" fontId="9" fillId="2" borderId="48" xfId="4" applyFont="1" applyFill="1" applyBorder="1"/>
    <xf numFmtId="0" fontId="9" fillId="2" borderId="48" xfId="4" applyFont="1" applyFill="1" applyBorder="1" applyAlignment="1">
      <alignment horizontal="center"/>
    </xf>
    <xf numFmtId="0" fontId="9" fillId="2" borderId="49" xfId="4" applyFont="1" applyFill="1" applyBorder="1" applyAlignment="1">
      <alignment horizontal="center"/>
    </xf>
    <xf numFmtId="0" fontId="9" fillId="2" borderId="47" xfId="4" applyFont="1" applyFill="1" applyBorder="1" applyAlignment="1">
      <alignment horizontal="left" vertical="center" wrapText="1"/>
    </xf>
    <xf numFmtId="165" fontId="16" fillId="2" borderId="50" xfId="4" applyNumberFormat="1" applyFont="1" applyFill="1" applyBorder="1" applyAlignment="1"/>
    <xf numFmtId="165" fontId="9" fillId="2" borderId="50" xfId="4" applyNumberFormat="1" applyFont="1" applyFill="1" applyBorder="1"/>
    <xf numFmtId="14" fontId="9" fillId="2" borderId="0" xfId="4" applyNumberFormat="1" applyFont="1" applyFill="1" applyAlignment="1">
      <alignment horizontal="left"/>
    </xf>
    <xf numFmtId="4" fontId="1" fillId="2" borderId="0" xfId="4" applyNumberFormat="1" applyFill="1"/>
    <xf numFmtId="0" fontId="27" fillId="2" borderId="0" xfId="6" applyFont="1" applyFill="1" applyBorder="1" applyAlignment="1">
      <alignment horizontal="center" vertical="center"/>
    </xf>
    <xf numFmtId="49" fontId="9" fillId="2" borderId="0" xfId="6" applyNumberFormat="1" applyFont="1" applyFill="1" applyBorder="1" applyAlignment="1">
      <alignment horizontal="center"/>
    </xf>
    <xf numFmtId="0" fontId="9" fillId="2" borderId="0" xfId="6" applyFont="1" applyFill="1" applyBorder="1" applyAlignment="1">
      <alignment horizontal="center" vertical="center"/>
    </xf>
    <xf numFmtId="0" fontId="3" fillId="2" borderId="0" xfId="11" applyFont="1" applyFill="1" applyBorder="1"/>
    <xf numFmtId="0" fontId="1" fillId="2" borderId="0" xfId="7" applyFill="1" applyBorder="1"/>
    <xf numFmtId="0" fontId="1" fillId="2" borderId="0" xfId="7" applyFill="1"/>
    <xf numFmtId="0" fontId="12" fillId="2" borderId="0" xfId="7" applyFont="1" applyFill="1" applyAlignment="1">
      <alignment horizontal="center"/>
    </xf>
    <xf numFmtId="0" fontId="14" fillId="2" borderId="14" xfId="7" applyFont="1" applyFill="1" applyBorder="1" applyAlignment="1">
      <alignment horizontal="center" vertical="center"/>
    </xf>
    <xf numFmtId="0" fontId="12" fillId="2" borderId="19" xfId="7" applyFont="1" applyFill="1" applyBorder="1" applyAlignment="1">
      <alignment horizontal="center" vertical="center"/>
    </xf>
    <xf numFmtId="0" fontId="13" fillId="2" borderId="51" xfId="6" applyFont="1" applyFill="1" applyBorder="1" applyAlignment="1">
      <alignment horizontal="center" vertical="center"/>
    </xf>
    <xf numFmtId="0" fontId="13" fillId="2" borderId="8" xfId="6" applyFont="1" applyFill="1" applyBorder="1" applyAlignment="1">
      <alignment horizontal="center" vertical="center"/>
    </xf>
    <xf numFmtId="165" fontId="12" fillId="2" borderId="18" xfId="6" applyNumberFormat="1" applyFont="1" applyFill="1" applyBorder="1" applyAlignment="1"/>
    <xf numFmtId="165" fontId="12" fillId="2" borderId="18" xfId="4" applyNumberFormat="1" applyFont="1" applyFill="1" applyBorder="1" applyAlignment="1"/>
    <xf numFmtId="165" fontId="12" fillId="2" borderId="18" xfId="4" applyNumberFormat="1" applyFont="1" applyFill="1" applyBorder="1"/>
    <xf numFmtId="0" fontId="28" fillId="2" borderId="7" xfId="6" applyFont="1" applyFill="1" applyBorder="1" applyAlignment="1">
      <alignment horizontal="center" vertical="center"/>
    </xf>
    <xf numFmtId="0" fontId="28" fillId="2" borderId="8" xfId="6" applyFont="1" applyFill="1" applyBorder="1" applyAlignment="1">
      <alignment horizontal="center" vertical="center"/>
    </xf>
    <xf numFmtId="0" fontId="28" fillId="2" borderId="19" xfId="6" applyFont="1" applyFill="1" applyBorder="1" applyAlignment="1">
      <alignment horizontal="center" vertical="center"/>
    </xf>
    <xf numFmtId="0" fontId="28" fillId="2" borderId="19" xfId="6" applyFont="1" applyFill="1" applyBorder="1" applyAlignment="1">
      <alignment vertical="center"/>
    </xf>
    <xf numFmtId="0" fontId="12" fillId="2" borderId="21" xfId="6" applyFont="1" applyFill="1" applyBorder="1" applyAlignment="1">
      <alignment vertical="center"/>
    </xf>
    <xf numFmtId="165" fontId="12" fillId="2" borderId="22" xfId="6" applyNumberFormat="1" applyFont="1" applyFill="1" applyBorder="1" applyAlignment="1"/>
    <xf numFmtId="165" fontId="9" fillId="2" borderId="29" xfId="4" applyNumberFormat="1" applyFont="1" applyFill="1" applyBorder="1" applyAlignment="1"/>
    <xf numFmtId="0" fontId="12" fillId="2" borderId="27" xfId="6" applyFont="1" applyFill="1" applyBorder="1" applyAlignment="1">
      <alignment vertical="center"/>
    </xf>
    <xf numFmtId="165" fontId="9" fillId="2" borderId="22" xfId="6" applyNumberFormat="1" applyFont="1" applyFill="1" applyBorder="1" applyAlignment="1"/>
    <xf numFmtId="0" fontId="9" fillId="2" borderId="52" xfId="6" applyFont="1" applyFill="1" applyBorder="1" applyAlignment="1">
      <alignment horizontal="center" vertical="center"/>
    </xf>
    <xf numFmtId="49" fontId="9" fillId="2" borderId="53" xfId="6" applyNumberFormat="1" applyFont="1" applyFill="1" applyBorder="1" applyAlignment="1">
      <alignment horizontal="center" vertical="center"/>
    </xf>
    <xf numFmtId="49" fontId="9" fillId="2" borderId="54" xfId="6" applyNumberFormat="1" applyFont="1" applyFill="1" applyBorder="1" applyAlignment="1">
      <alignment horizontal="center" vertical="center"/>
    </xf>
    <xf numFmtId="0" fontId="9" fillId="2" borderId="55" xfId="6" applyFont="1" applyFill="1" applyBorder="1" applyAlignment="1">
      <alignment horizontal="center" vertical="center"/>
    </xf>
    <xf numFmtId="0" fontId="9" fillId="2" borderId="53" xfId="6" applyFont="1" applyFill="1" applyBorder="1" applyAlignment="1">
      <alignment horizontal="center" vertical="center"/>
    </xf>
    <xf numFmtId="0" fontId="9" fillId="2" borderId="53" xfId="6" applyFont="1" applyFill="1" applyBorder="1" applyAlignment="1">
      <alignment vertical="center"/>
    </xf>
    <xf numFmtId="165" fontId="9" fillId="2" borderId="25" xfId="4" applyNumberFormat="1" applyFont="1" applyFill="1" applyBorder="1" applyAlignment="1"/>
    <xf numFmtId="165" fontId="28" fillId="2" borderId="17" xfId="6" applyNumberFormat="1" applyFont="1" applyFill="1" applyBorder="1" applyAlignment="1"/>
    <xf numFmtId="165" fontId="12" fillId="2" borderId="25" xfId="6" applyNumberFormat="1" applyFont="1" applyFill="1" applyBorder="1" applyAlignment="1"/>
    <xf numFmtId="0" fontId="9" fillId="2" borderId="23" xfId="6" applyFont="1" applyFill="1" applyBorder="1" applyAlignment="1">
      <alignment vertical="center" wrapText="1"/>
    </xf>
    <xf numFmtId="165" fontId="9" fillId="2" borderId="37" xfId="6" applyNumberFormat="1" applyFont="1" applyFill="1" applyBorder="1" applyAlignment="1"/>
    <xf numFmtId="165" fontId="9" fillId="2" borderId="37" xfId="4" applyNumberFormat="1" applyFont="1" applyFill="1" applyBorder="1" applyAlignment="1"/>
    <xf numFmtId="165" fontId="9" fillId="2" borderId="56" xfId="6" applyNumberFormat="1" applyFont="1" applyFill="1" applyBorder="1" applyAlignment="1"/>
    <xf numFmtId="0" fontId="17" fillId="2" borderId="19" xfId="6" applyFont="1" applyFill="1" applyBorder="1" applyAlignment="1" applyProtection="1">
      <alignment vertical="center" wrapText="1"/>
      <protection locked="0"/>
    </xf>
    <xf numFmtId="0" fontId="12" fillId="2" borderId="0" xfId="4" applyFont="1" applyFill="1" applyBorder="1"/>
    <xf numFmtId="0" fontId="12" fillId="2" borderId="52" xfId="6" applyFont="1" applyFill="1" applyBorder="1" applyAlignment="1">
      <alignment horizontal="center" vertical="center"/>
    </xf>
    <xf numFmtId="49" fontId="12" fillId="2" borderId="57" xfId="6" applyNumberFormat="1" applyFont="1" applyFill="1" applyBorder="1" applyAlignment="1">
      <alignment horizontal="center" vertical="center"/>
    </xf>
    <xf numFmtId="0" fontId="16" fillId="2" borderId="55" xfId="6" applyFont="1" applyFill="1" applyBorder="1" applyAlignment="1">
      <alignment horizontal="center" vertical="center"/>
    </xf>
    <xf numFmtId="165" fontId="9" fillId="2" borderId="50" xfId="6" applyNumberFormat="1" applyFont="1" applyFill="1" applyBorder="1" applyAlignment="1"/>
    <xf numFmtId="165" fontId="9" fillId="2" borderId="50" xfId="4" applyNumberFormat="1" applyFont="1" applyFill="1" applyBorder="1" applyAlignment="1"/>
    <xf numFmtId="0" fontId="12" fillId="2" borderId="0" xfId="6" applyFont="1" applyFill="1" applyBorder="1" applyAlignment="1">
      <alignment horizontal="center" vertical="center"/>
    </xf>
    <xf numFmtId="0" fontId="16" fillId="2" borderId="0" xfId="6" applyFont="1" applyFill="1" applyBorder="1" applyAlignment="1">
      <alignment horizontal="center" vertical="center"/>
    </xf>
    <xf numFmtId="0" fontId="9" fillId="2" borderId="0" xfId="6" applyFont="1" applyFill="1" applyBorder="1" applyAlignment="1">
      <alignment vertical="center"/>
    </xf>
    <xf numFmtId="4" fontId="9" fillId="2" borderId="0" xfId="6" applyNumberFormat="1" applyFont="1" applyFill="1" applyBorder="1" applyAlignment="1">
      <alignment vertical="center"/>
    </xf>
    <xf numFmtId="165" fontId="9" fillId="2" borderId="0" xfId="6" applyNumberFormat="1" applyFont="1" applyFill="1" applyBorder="1" applyAlignment="1">
      <alignment vertical="center"/>
    </xf>
    <xf numFmtId="0" fontId="30" fillId="2" borderId="0" xfId="4" applyFont="1" applyFill="1"/>
    <xf numFmtId="14" fontId="30" fillId="2" borderId="0" xfId="0" applyNumberFormat="1" applyFont="1" applyFill="1" applyAlignment="1">
      <alignment horizontal="left"/>
    </xf>
    <xf numFmtId="0" fontId="30" fillId="2" borderId="0" xfId="4" applyFont="1" applyFill="1" applyAlignment="1">
      <alignment wrapText="1"/>
    </xf>
    <xf numFmtId="0" fontId="30" fillId="2" borderId="0" xfId="4" applyFont="1" applyFill="1" applyAlignment="1"/>
    <xf numFmtId="0" fontId="31" fillId="2" borderId="0" xfId="0" applyFont="1" applyFill="1" applyAlignment="1">
      <alignment wrapText="1"/>
    </xf>
    <xf numFmtId="0" fontId="30" fillId="2" borderId="0" xfId="0" applyFont="1" applyFill="1" applyAlignment="1">
      <alignment wrapText="1"/>
    </xf>
    <xf numFmtId="0" fontId="9" fillId="2" borderId="33" xfId="6" applyFont="1" applyFill="1" applyBorder="1" applyAlignment="1">
      <alignment horizontal="center" vertical="center"/>
    </xf>
    <xf numFmtId="0" fontId="20" fillId="2" borderId="7" xfId="6" applyFont="1" applyFill="1" applyBorder="1" applyAlignment="1">
      <alignment horizontal="center" vertical="center"/>
    </xf>
    <xf numFmtId="49" fontId="20" fillId="2" borderId="19" xfId="6" applyNumberFormat="1" applyFont="1" applyFill="1" applyBorder="1" applyAlignment="1">
      <alignment horizontal="center" vertical="center"/>
    </xf>
    <xf numFmtId="49" fontId="20" fillId="2" borderId="20" xfId="6" applyNumberFormat="1" applyFont="1" applyFill="1" applyBorder="1" applyAlignment="1">
      <alignment horizontal="center" vertical="center"/>
    </xf>
    <xf numFmtId="0" fontId="20" fillId="2" borderId="8" xfId="6" applyFont="1" applyFill="1" applyBorder="1" applyAlignment="1">
      <alignment horizontal="center" vertical="center"/>
    </xf>
    <xf numFmtId="0" fontId="20" fillId="2" borderId="19" xfId="6" applyFont="1" applyFill="1" applyBorder="1" applyAlignment="1">
      <alignment horizontal="center" vertical="center"/>
    </xf>
    <xf numFmtId="0" fontId="20" fillId="2" borderId="19" xfId="6" applyFont="1" applyFill="1" applyBorder="1" applyAlignment="1">
      <alignment vertical="center" wrapText="1"/>
    </xf>
    <xf numFmtId="165" fontId="20" fillId="2" borderId="17" xfId="6" applyNumberFormat="1" applyFont="1" applyFill="1" applyBorder="1" applyAlignment="1"/>
    <xf numFmtId="165" fontId="20" fillId="2" borderId="17" xfId="4" applyNumberFormat="1" applyFont="1" applyFill="1" applyBorder="1" applyAlignment="1"/>
    <xf numFmtId="165" fontId="20" fillId="2" borderId="17" xfId="4" applyNumberFormat="1" applyFont="1" applyFill="1" applyBorder="1"/>
    <xf numFmtId="0" fontId="30" fillId="2" borderId="0" xfId="4" applyFont="1" applyFill="1" applyAlignment="1">
      <alignment wrapText="1"/>
    </xf>
    <xf numFmtId="0" fontId="31" fillId="2" borderId="0" xfId="0" applyFont="1" applyFill="1" applyAlignment="1">
      <alignment wrapText="1"/>
    </xf>
    <xf numFmtId="4" fontId="9" fillId="2" borderId="0" xfId="4" applyNumberFormat="1" applyFont="1" applyFill="1" applyAlignment="1"/>
    <xf numFmtId="0" fontId="0" fillId="2" borderId="0" xfId="0" applyFill="1" applyAlignment="1"/>
    <xf numFmtId="0" fontId="10" fillId="2" borderId="0" xfId="5" applyFont="1" applyFill="1" applyAlignment="1">
      <alignment horizontal="center"/>
    </xf>
    <xf numFmtId="0" fontId="11" fillId="2" borderId="0" xfId="1" applyFont="1" applyFill="1" applyAlignment="1">
      <alignment horizontal="center"/>
    </xf>
    <xf numFmtId="0" fontId="14" fillId="2" borderId="15" xfId="7" applyFont="1" applyFill="1" applyBorder="1" applyAlignment="1">
      <alignment horizontal="center" vertical="center"/>
    </xf>
    <xf numFmtId="0" fontId="14" fillId="2" borderId="16" xfId="7" applyFont="1" applyFill="1" applyBorder="1" applyAlignment="1">
      <alignment horizontal="center" vertical="center"/>
    </xf>
    <xf numFmtId="0" fontId="13" fillId="2" borderId="19" xfId="6" applyFont="1" applyFill="1" applyBorder="1" applyAlignment="1">
      <alignment horizontal="center" vertical="center"/>
    </xf>
    <xf numFmtId="0" fontId="13" fillId="2" borderId="20" xfId="6" applyFont="1" applyFill="1" applyBorder="1" applyAlignment="1">
      <alignment horizontal="center" vertical="center"/>
    </xf>
    <xf numFmtId="49" fontId="28" fillId="2" borderId="19" xfId="6" applyNumberFormat="1" applyFont="1" applyFill="1" applyBorder="1" applyAlignment="1">
      <alignment horizontal="center" vertical="center"/>
    </xf>
    <xf numFmtId="0" fontId="29" fillId="2" borderId="20" xfId="7" applyFont="1" applyFill="1" applyBorder="1" applyAlignment="1">
      <alignment horizontal="center" vertical="center"/>
    </xf>
    <xf numFmtId="49" fontId="17" fillId="2" borderId="19" xfId="6" applyNumberFormat="1" applyFont="1" applyFill="1" applyBorder="1" applyAlignment="1">
      <alignment horizontal="center" vertical="center"/>
    </xf>
    <xf numFmtId="0" fontId="18" fillId="2" borderId="20" xfId="7" applyFont="1" applyFill="1" applyBorder="1" applyAlignment="1">
      <alignment horizontal="center" vertical="center"/>
    </xf>
    <xf numFmtId="49" fontId="17" fillId="2" borderId="20" xfId="6" applyNumberFormat="1" applyFont="1" applyFill="1" applyBorder="1" applyAlignment="1">
      <alignment horizontal="center" vertical="center"/>
    </xf>
    <xf numFmtId="0" fontId="30" fillId="2" borderId="0" xfId="0" applyFont="1" applyFill="1" applyAlignment="1">
      <alignment wrapText="1"/>
    </xf>
    <xf numFmtId="0" fontId="9" fillId="2" borderId="0" xfId="0" applyFont="1" applyFill="1" applyAlignment="1"/>
    <xf numFmtId="49" fontId="20" fillId="2" borderId="31" xfId="6" applyNumberFormat="1" applyFont="1" applyFill="1" applyBorder="1" applyAlignment="1">
      <alignment horizontal="center" vertical="center"/>
    </xf>
    <xf numFmtId="0" fontId="21" fillId="2" borderId="32" xfId="7" applyFont="1" applyFill="1" applyBorder="1" applyAlignment="1">
      <alignment horizontal="center" vertical="center"/>
    </xf>
    <xf numFmtId="0" fontId="14" fillId="2" borderId="2" xfId="2" applyFont="1" applyFill="1" applyBorder="1" applyAlignment="1">
      <alignment horizontal="center" vertical="center"/>
    </xf>
    <xf numFmtId="49" fontId="12" fillId="2" borderId="23" xfId="8" applyNumberFormat="1" applyFont="1" applyFill="1" applyBorder="1" applyAlignment="1">
      <alignment horizontal="center" vertical="center"/>
    </xf>
    <xf numFmtId="49" fontId="12" fillId="2" borderId="24" xfId="8" applyNumberFormat="1" applyFont="1" applyFill="1" applyBorder="1" applyAlignment="1">
      <alignment horizontal="center" vertical="center"/>
    </xf>
    <xf numFmtId="0" fontId="3" fillId="2" borderId="0" xfId="3" applyFont="1" applyFill="1" applyAlignment="1">
      <alignment horizontal="center"/>
    </xf>
    <xf numFmtId="0" fontId="0" fillId="2" borderId="0" xfId="0" applyFill="1" applyAlignment="1">
      <alignment horizontal="center"/>
    </xf>
    <xf numFmtId="0" fontId="4" fillId="3" borderId="9" xfId="0" applyFont="1" applyFill="1" applyBorder="1" applyAlignment="1">
      <alignment horizontal="center"/>
    </xf>
  </cellXfs>
  <cellStyles count="12">
    <cellStyle name="Normální" xfId="0" builtinId="0"/>
    <cellStyle name="normální 2" xfId="1"/>
    <cellStyle name="Normální 3" xfId="2"/>
    <cellStyle name="normální_03. Ekonomický" xfId="10"/>
    <cellStyle name="normální_04 - OSMTVS" xfId="7"/>
    <cellStyle name="normální_2. Rozpočet 2007 - tabulky" xfId="5"/>
    <cellStyle name="normální_Rozpis výdajů 03 bez PO 2 2" xfId="4"/>
    <cellStyle name="normální_Rozpis výdajů 03 bez PO 3" xfId="8"/>
    <cellStyle name="normální_Rozpis výdajů 03 bez PO_03. Ekonomický" xfId="9"/>
    <cellStyle name="normální_Rozpis výdajů 03 bez PO_04 - OSMTVS" xfId="6"/>
    <cellStyle name="normální_Rozpočet 2004 (ZK)" xfId="3"/>
    <cellStyle name="normální_Rozpočet 2005 (ZK)_04 - OSMTVS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X5" sqref="X5"/>
    </sheetView>
  </sheetViews>
  <sheetFormatPr defaultColWidth="3.140625" defaultRowHeight="12.75" x14ac:dyDescent="0.2"/>
  <cols>
    <col min="1" max="1" width="3.140625" style="37" customWidth="1"/>
    <col min="2" max="2" width="9.85546875" style="37" customWidth="1"/>
    <col min="3" max="4" width="4.7109375" style="37" customWidth="1"/>
    <col min="5" max="5" width="8.5703125" style="37" customWidth="1"/>
    <col min="6" max="6" width="40.85546875" style="37" customWidth="1"/>
    <col min="7" max="7" width="8.7109375" style="249" customWidth="1"/>
    <col min="8" max="9" width="7.7109375" style="37" hidden="1" customWidth="1"/>
    <col min="10" max="10" width="8.7109375" style="38" hidden="1" customWidth="1"/>
    <col min="11" max="13" width="9.140625" style="37" hidden="1" customWidth="1"/>
    <col min="14" max="14" width="9.140625" style="38" hidden="1" customWidth="1"/>
    <col min="15" max="17" width="9.140625" style="37" hidden="1" customWidth="1"/>
    <col min="18" max="18" width="9.140625" style="38" hidden="1" customWidth="1"/>
    <col min="19" max="19" width="9.140625" style="37" hidden="1" customWidth="1"/>
    <col min="20" max="20" width="9.140625" style="38" hidden="1" customWidth="1"/>
    <col min="21" max="22" width="9.140625" style="37" hidden="1" customWidth="1"/>
    <col min="23" max="254" width="9.140625" style="37" customWidth="1"/>
    <col min="255" max="16384" width="3.140625" style="37"/>
  </cols>
  <sheetData>
    <row r="1" spans="1:26" ht="14.45" x14ac:dyDescent="0.3">
      <c r="G1" s="316"/>
      <c r="H1" s="317"/>
      <c r="I1" s="317"/>
      <c r="N1" s="37"/>
      <c r="R1" s="37"/>
      <c r="T1" s="37"/>
    </row>
    <row r="2" spans="1:26" ht="18" x14ac:dyDescent="0.25">
      <c r="A2" s="318" t="s">
        <v>68</v>
      </c>
      <c r="B2" s="318"/>
      <c r="C2" s="318"/>
      <c r="D2" s="318"/>
      <c r="E2" s="318"/>
      <c r="F2" s="318"/>
      <c r="G2" s="318"/>
      <c r="H2" s="318"/>
      <c r="I2" s="318"/>
      <c r="N2" s="37"/>
      <c r="R2" s="37"/>
      <c r="T2" s="37"/>
      <c r="W2" s="316" t="s">
        <v>66</v>
      </c>
      <c r="X2" s="317"/>
      <c r="Y2" s="317"/>
    </row>
    <row r="3" spans="1:26" ht="12" customHeight="1" x14ac:dyDescent="0.25">
      <c r="A3" s="39"/>
      <c r="B3" s="39"/>
      <c r="C3" s="39"/>
      <c r="D3" s="39"/>
      <c r="E3" s="39"/>
      <c r="F3" s="39"/>
      <c r="G3" s="39"/>
      <c r="H3" s="40"/>
      <c r="I3" s="40"/>
      <c r="N3" s="37"/>
      <c r="R3" s="37"/>
      <c r="T3" s="37"/>
    </row>
    <row r="4" spans="1:26" ht="15.75" x14ac:dyDescent="0.25">
      <c r="A4" s="319" t="s">
        <v>70</v>
      </c>
      <c r="B4" s="319"/>
      <c r="C4" s="319"/>
      <c r="D4" s="319"/>
      <c r="E4" s="319"/>
      <c r="F4" s="319"/>
      <c r="G4" s="319"/>
      <c r="H4" s="319"/>
      <c r="I4" s="319"/>
      <c r="N4" s="37"/>
      <c r="R4" s="37"/>
      <c r="T4" s="37"/>
    </row>
    <row r="5" spans="1:26" ht="12" customHeight="1" x14ac:dyDescent="0.25">
      <c r="A5" s="39"/>
      <c r="B5" s="39"/>
      <c r="C5" s="39"/>
      <c r="D5" s="39"/>
      <c r="E5" s="39"/>
      <c r="F5" s="39"/>
      <c r="G5" s="39"/>
      <c r="H5" s="40"/>
      <c r="I5" s="40"/>
      <c r="N5" s="37"/>
      <c r="R5" s="37"/>
      <c r="T5" s="37"/>
    </row>
    <row r="6" spans="1:26" ht="12.75" customHeight="1" x14ac:dyDescent="0.25">
      <c r="A6" s="319" t="s">
        <v>538</v>
      </c>
      <c r="B6" s="319"/>
      <c r="C6" s="319"/>
      <c r="D6" s="319"/>
      <c r="E6" s="319"/>
      <c r="F6" s="319"/>
      <c r="G6" s="319"/>
      <c r="H6" s="319"/>
      <c r="I6" s="319"/>
      <c r="N6" s="37"/>
      <c r="R6" s="37"/>
      <c r="T6" s="37"/>
    </row>
    <row r="7" spans="1:26" ht="12.75" customHeight="1" x14ac:dyDescent="0.25">
      <c r="A7" s="250"/>
      <c r="B7" s="251"/>
      <c r="C7" s="251"/>
      <c r="D7" s="252"/>
      <c r="E7" s="252"/>
      <c r="F7" s="253"/>
      <c r="G7" s="46"/>
      <c r="H7" s="47"/>
      <c r="I7" s="47"/>
      <c r="N7" s="37"/>
      <c r="R7" s="37"/>
      <c r="T7" s="37"/>
    </row>
    <row r="8" spans="1:26" ht="12.75" customHeight="1" thickBot="1" x14ac:dyDescent="0.25">
      <c r="A8" s="254"/>
      <c r="B8" s="254"/>
      <c r="C8" s="254"/>
      <c r="D8" s="255"/>
      <c r="E8" s="255"/>
      <c r="F8" s="255"/>
      <c r="G8" s="256"/>
      <c r="H8" s="255"/>
      <c r="I8" s="256"/>
      <c r="J8" s="255"/>
      <c r="K8" s="256"/>
      <c r="L8" s="255"/>
      <c r="M8" s="256"/>
      <c r="N8" s="255"/>
      <c r="O8" s="256"/>
      <c r="P8" s="255"/>
      <c r="Q8" s="256"/>
      <c r="R8" s="255"/>
      <c r="S8" s="256"/>
      <c r="T8" s="255"/>
      <c r="U8" s="256"/>
      <c r="V8" s="255"/>
      <c r="W8" s="256"/>
      <c r="X8" s="255"/>
      <c r="Y8" s="256" t="s">
        <v>539</v>
      </c>
    </row>
    <row r="9" spans="1:26" ht="33" customHeight="1" thickBot="1" x14ac:dyDescent="0.25">
      <c r="A9" s="257" t="s">
        <v>73</v>
      </c>
      <c r="B9" s="320" t="s">
        <v>74</v>
      </c>
      <c r="C9" s="321"/>
      <c r="D9" s="55" t="s">
        <v>75</v>
      </c>
      <c r="E9" s="56" t="s">
        <v>0</v>
      </c>
      <c r="F9" s="258" t="s">
        <v>540</v>
      </c>
      <c r="G9" s="58" t="s">
        <v>77</v>
      </c>
      <c r="H9" s="59" t="s">
        <v>541</v>
      </c>
      <c r="I9" s="58" t="s">
        <v>79</v>
      </c>
      <c r="J9" s="59" t="s">
        <v>542</v>
      </c>
      <c r="K9" s="58" t="s">
        <v>79</v>
      </c>
      <c r="L9" s="59" t="s">
        <v>543</v>
      </c>
      <c r="M9" s="58" t="s">
        <v>79</v>
      </c>
      <c r="N9" s="59" t="s">
        <v>544</v>
      </c>
      <c r="O9" s="58" t="s">
        <v>79</v>
      </c>
      <c r="P9" s="59" t="s">
        <v>545</v>
      </c>
      <c r="Q9" s="58" t="s">
        <v>79</v>
      </c>
      <c r="R9" s="59" t="s">
        <v>546</v>
      </c>
      <c r="S9" s="58" t="s">
        <v>79</v>
      </c>
      <c r="T9" s="59" t="s">
        <v>547</v>
      </c>
      <c r="U9" s="58" t="s">
        <v>79</v>
      </c>
      <c r="V9" s="59" t="s">
        <v>548</v>
      </c>
      <c r="W9" s="58" t="s">
        <v>79</v>
      </c>
      <c r="X9" s="59" t="s">
        <v>549</v>
      </c>
      <c r="Y9" s="58" t="s">
        <v>79</v>
      </c>
    </row>
    <row r="10" spans="1:26" ht="13.5" customHeight="1" thickBot="1" x14ac:dyDescent="0.25">
      <c r="A10" s="259" t="s">
        <v>87</v>
      </c>
      <c r="B10" s="322" t="s">
        <v>88</v>
      </c>
      <c r="C10" s="323"/>
      <c r="D10" s="260" t="s">
        <v>88</v>
      </c>
      <c r="E10" s="63" t="s">
        <v>88</v>
      </c>
      <c r="F10" s="64" t="s">
        <v>550</v>
      </c>
      <c r="G10" s="261">
        <f>+G11+G32+G63+G84</f>
        <v>5750</v>
      </c>
      <c r="H10" s="261">
        <f>+H11+H32+H63+H84</f>
        <v>448.43400000000003</v>
      </c>
      <c r="I10" s="261">
        <f>+G10+H10</f>
        <v>6198.4340000000002</v>
      </c>
      <c r="J10" s="262">
        <f>+J11+J32+J63+J84</f>
        <v>0</v>
      </c>
      <c r="K10" s="262">
        <f>+I10+J10</f>
        <v>6198.4340000000002</v>
      </c>
      <c r="L10" s="263">
        <f>+L11+L32+L63+L84</f>
        <v>550</v>
      </c>
      <c r="M10" s="263">
        <f>+K10+L10</f>
        <v>6748.4340000000002</v>
      </c>
      <c r="N10" s="263">
        <f>+N11+N32+N63+N84</f>
        <v>0</v>
      </c>
      <c r="O10" s="263">
        <f>+M10+N10</f>
        <v>6748.4340000000002</v>
      </c>
      <c r="P10" s="263">
        <f>+P11+P32+P63+P84</f>
        <v>-120</v>
      </c>
      <c r="Q10" s="263">
        <f>+O10+P10</f>
        <v>6628.4340000000002</v>
      </c>
      <c r="R10" s="263">
        <f>+R11+R32+R63+R84</f>
        <v>0</v>
      </c>
      <c r="S10" s="263">
        <f>+Q10+R10</f>
        <v>6628.4340000000002</v>
      </c>
      <c r="T10" s="263">
        <f>+T11+T32+T63+T84</f>
        <v>20</v>
      </c>
      <c r="U10" s="263">
        <f>+S10+T10</f>
        <v>6648.4340000000002</v>
      </c>
      <c r="V10" s="263">
        <f>+V11+V32+V63+V84</f>
        <v>0</v>
      </c>
      <c r="W10" s="263">
        <f>+U10+V10</f>
        <v>6648.4340000000002</v>
      </c>
      <c r="X10" s="263">
        <f>+X11+X32+X63+X84</f>
        <v>-62.8</v>
      </c>
      <c r="Y10" s="263">
        <f>+W10+X10</f>
        <v>6585.634</v>
      </c>
      <c r="Z10" s="38" t="s">
        <v>549</v>
      </c>
    </row>
    <row r="11" spans="1:26" ht="12.75" customHeight="1" thickBot="1" x14ac:dyDescent="0.25">
      <c r="A11" s="264" t="s">
        <v>551</v>
      </c>
      <c r="B11" s="324" t="s">
        <v>88</v>
      </c>
      <c r="C11" s="325"/>
      <c r="D11" s="265" t="s">
        <v>88</v>
      </c>
      <c r="E11" s="266" t="s">
        <v>88</v>
      </c>
      <c r="F11" s="267" t="s">
        <v>552</v>
      </c>
      <c r="G11" s="90">
        <f>+G12+G15+G22+G25+G30</f>
        <v>680</v>
      </c>
      <c r="H11" s="90">
        <v>0</v>
      </c>
      <c r="I11" s="90">
        <f t="shared" ref="I11:I87" si="0">+G11+H11</f>
        <v>680</v>
      </c>
      <c r="J11" s="91">
        <v>0</v>
      </c>
      <c r="K11" s="91">
        <f t="shared" ref="K11:K85" si="1">+I11+J11</f>
        <v>680</v>
      </c>
      <c r="L11" s="92">
        <v>0</v>
      </c>
      <c r="M11" s="92">
        <f t="shared" ref="M11:M84" si="2">+K11+L11</f>
        <v>680</v>
      </c>
      <c r="N11" s="92">
        <v>0</v>
      </c>
      <c r="O11" s="92">
        <f t="shared" ref="O11:O83" si="3">+M11+N11</f>
        <v>680</v>
      </c>
      <c r="P11" s="92">
        <v>0</v>
      </c>
      <c r="Q11" s="92">
        <f t="shared" ref="Q11:Q80" si="4">+O11+P11</f>
        <v>680</v>
      </c>
      <c r="R11" s="92">
        <v>0</v>
      </c>
      <c r="S11" s="92">
        <f>+Q11+R11</f>
        <v>680</v>
      </c>
      <c r="T11" s="92">
        <v>0</v>
      </c>
      <c r="U11" s="92">
        <f t="shared" ref="U11:U79" si="5">+S11+T11</f>
        <v>680</v>
      </c>
      <c r="V11" s="92">
        <v>0</v>
      </c>
      <c r="W11" s="92">
        <f t="shared" ref="W11:W74" si="6">+U11+V11</f>
        <v>680</v>
      </c>
      <c r="X11" s="92">
        <v>0</v>
      </c>
      <c r="Y11" s="92">
        <f t="shared" ref="Y11:Y74" si="7">+W11+X11</f>
        <v>680</v>
      </c>
      <c r="Z11" s="38"/>
    </row>
    <row r="12" spans="1:26" ht="12.75" customHeight="1" x14ac:dyDescent="0.2">
      <c r="A12" s="93" t="s">
        <v>553</v>
      </c>
      <c r="B12" s="94" t="s">
        <v>554</v>
      </c>
      <c r="C12" s="95" t="s">
        <v>96</v>
      </c>
      <c r="D12" s="96" t="s">
        <v>88</v>
      </c>
      <c r="E12" s="97" t="s">
        <v>88</v>
      </c>
      <c r="F12" s="268" t="s">
        <v>555</v>
      </c>
      <c r="G12" s="269">
        <f>SUM(G13:G14)</f>
        <v>100</v>
      </c>
      <c r="H12" s="269">
        <v>0</v>
      </c>
      <c r="I12" s="269">
        <f t="shared" si="0"/>
        <v>100</v>
      </c>
      <c r="J12" s="76">
        <v>0</v>
      </c>
      <c r="K12" s="76">
        <f t="shared" si="1"/>
        <v>100</v>
      </c>
      <c r="L12" s="77">
        <v>0</v>
      </c>
      <c r="M12" s="77">
        <f t="shared" si="2"/>
        <v>100</v>
      </c>
      <c r="N12" s="77">
        <v>0</v>
      </c>
      <c r="O12" s="77">
        <f t="shared" si="3"/>
        <v>100</v>
      </c>
      <c r="P12" s="77">
        <v>0</v>
      </c>
      <c r="Q12" s="77">
        <f t="shared" si="4"/>
        <v>100</v>
      </c>
      <c r="R12" s="77">
        <v>0</v>
      </c>
      <c r="S12" s="77">
        <f t="shared" ref="S12:S80" si="8">+Q12+R12</f>
        <v>100</v>
      </c>
      <c r="T12" s="77">
        <v>0</v>
      </c>
      <c r="U12" s="77">
        <f t="shared" si="5"/>
        <v>100</v>
      </c>
      <c r="V12" s="77">
        <v>0</v>
      </c>
      <c r="W12" s="77">
        <f t="shared" si="6"/>
        <v>100</v>
      </c>
      <c r="X12" s="77">
        <v>0</v>
      </c>
      <c r="Y12" s="77">
        <f t="shared" si="7"/>
        <v>100</v>
      </c>
      <c r="Z12" s="38"/>
    </row>
    <row r="13" spans="1:26" ht="12.75" customHeight="1" x14ac:dyDescent="0.2">
      <c r="A13" s="174"/>
      <c r="B13" s="175"/>
      <c r="C13" s="176"/>
      <c r="D13" s="173">
        <v>3269</v>
      </c>
      <c r="E13" s="103">
        <v>5169</v>
      </c>
      <c r="F13" s="115" t="s">
        <v>556</v>
      </c>
      <c r="G13" s="177">
        <v>90</v>
      </c>
      <c r="H13" s="177">
        <v>0</v>
      </c>
      <c r="I13" s="177">
        <f t="shared" si="0"/>
        <v>90</v>
      </c>
      <c r="J13" s="270">
        <v>0</v>
      </c>
      <c r="K13" s="270">
        <f t="shared" si="1"/>
        <v>90</v>
      </c>
      <c r="L13" s="107">
        <v>0</v>
      </c>
      <c r="M13" s="107">
        <f t="shared" si="2"/>
        <v>90</v>
      </c>
      <c r="N13" s="107">
        <v>0</v>
      </c>
      <c r="O13" s="107">
        <f t="shared" si="3"/>
        <v>90</v>
      </c>
      <c r="P13" s="107">
        <v>0</v>
      </c>
      <c r="Q13" s="107">
        <f t="shared" si="4"/>
        <v>90</v>
      </c>
      <c r="R13" s="107">
        <v>0</v>
      </c>
      <c r="S13" s="107">
        <f t="shared" si="8"/>
        <v>90</v>
      </c>
      <c r="T13" s="107">
        <v>0</v>
      </c>
      <c r="U13" s="107">
        <f t="shared" si="5"/>
        <v>90</v>
      </c>
      <c r="V13" s="107">
        <v>0</v>
      </c>
      <c r="W13" s="107">
        <f t="shared" si="6"/>
        <v>90</v>
      </c>
      <c r="X13" s="107">
        <v>0</v>
      </c>
      <c r="Y13" s="107">
        <f t="shared" si="7"/>
        <v>90</v>
      </c>
      <c r="Z13" s="38"/>
    </row>
    <row r="14" spans="1:26" ht="12.75" customHeight="1" x14ac:dyDescent="0.2">
      <c r="A14" s="174"/>
      <c r="B14" s="175"/>
      <c r="C14" s="176"/>
      <c r="D14" s="173">
        <v>3269</v>
      </c>
      <c r="E14" s="103">
        <v>5175</v>
      </c>
      <c r="F14" s="115" t="s">
        <v>557</v>
      </c>
      <c r="G14" s="177">
        <v>10</v>
      </c>
      <c r="H14" s="177">
        <v>0</v>
      </c>
      <c r="I14" s="177">
        <f t="shared" si="0"/>
        <v>10</v>
      </c>
      <c r="J14" s="270">
        <v>0</v>
      </c>
      <c r="K14" s="270">
        <f t="shared" si="1"/>
        <v>10</v>
      </c>
      <c r="L14" s="107">
        <v>0</v>
      </c>
      <c r="M14" s="107">
        <f t="shared" si="2"/>
        <v>10</v>
      </c>
      <c r="N14" s="107">
        <v>0</v>
      </c>
      <c r="O14" s="107">
        <f t="shared" si="3"/>
        <v>10</v>
      </c>
      <c r="P14" s="107">
        <v>0</v>
      </c>
      <c r="Q14" s="107">
        <f t="shared" si="4"/>
        <v>10</v>
      </c>
      <c r="R14" s="107">
        <v>0</v>
      </c>
      <c r="S14" s="107">
        <f t="shared" si="8"/>
        <v>10</v>
      </c>
      <c r="T14" s="107">
        <v>0</v>
      </c>
      <c r="U14" s="107">
        <f t="shared" si="5"/>
        <v>10</v>
      </c>
      <c r="V14" s="107">
        <v>0</v>
      </c>
      <c r="W14" s="107">
        <f t="shared" si="6"/>
        <v>10</v>
      </c>
      <c r="X14" s="107">
        <v>0</v>
      </c>
      <c r="Y14" s="107">
        <f t="shared" si="7"/>
        <v>10</v>
      </c>
      <c r="Z14" s="38"/>
    </row>
    <row r="15" spans="1:26" ht="12.75" customHeight="1" x14ac:dyDescent="0.2">
      <c r="A15" s="116" t="s">
        <v>553</v>
      </c>
      <c r="B15" s="117" t="s">
        <v>558</v>
      </c>
      <c r="C15" s="118" t="s">
        <v>96</v>
      </c>
      <c r="D15" s="126" t="s">
        <v>88</v>
      </c>
      <c r="E15" s="127" t="s">
        <v>88</v>
      </c>
      <c r="F15" s="271" t="s">
        <v>559</v>
      </c>
      <c r="G15" s="269">
        <f>SUM(G16:G21)</f>
        <v>250</v>
      </c>
      <c r="H15" s="135">
        <v>0</v>
      </c>
      <c r="I15" s="135">
        <f t="shared" si="0"/>
        <v>250</v>
      </c>
      <c r="J15" s="111">
        <v>0</v>
      </c>
      <c r="K15" s="111">
        <f t="shared" si="1"/>
        <v>250</v>
      </c>
      <c r="L15" s="112">
        <v>0</v>
      </c>
      <c r="M15" s="112">
        <f t="shared" si="2"/>
        <v>250</v>
      </c>
      <c r="N15" s="112">
        <f>SUM(N16:N21)</f>
        <v>0</v>
      </c>
      <c r="O15" s="112">
        <f t="shared" si="3"/>
        <v>250</v>
      </c>
      <c r="P15" s="112">
        <v>0</v>
      </c>
      <c r="Q15" s="112">
        <f t="shared" si="4"/>
        <v>250</v>
      </c>
      <c r="R15" s="112">
        <v>0</v>
      </c>
      <c r="S15" s="112">
        <f t="shared" si="8"/>
        <v>250</v>
      </c>
      <c r="T15" s="112">
        <v>0</v>
      </c>
      <c r="U15" s="112">
        <f t="shared" si="5"/>
        <v>250</v>
      </c>
      <c r="V15" s="112">
        <v>0</v>
      </c>
      <c r="W15" s="112">
        <f t="shared" si="6"/>
        <v>250</v>
      </c>
      <c r="X15" s="112">
        <v>0</v>
      </c>
      <c r="Y15" s="112">
        <f t="shared" si="7"/>
        <v>250</v>
      </c>
      <c r="Z15" s="38"/>
    </row>
    <row r="16" spans="1:26" ht="12.75" customHeight="1" x14ac:dyDescent="0.2">
      <c r="A16" s="174"/>
      <c r="B16" s="175"/>
      <c r="C16" s="176"/>
      <c r="D16" s="173">
        <v>3269</v>
      </c>
      <c r="E16" s="103">
        <v>5139</v>
      </c>
      <c r="F16" s="115" t="s">
        <v>560</v>
      </c>
      <c r="G16" s="177">
        <v>22</v>
      </c>
      <c r="H16" s="177">
        <v>0</v>
      </c>
      <c r="I16" s="177">
        <f t="shared" si="0"/>
        <v>22</v>
      </c>
      <c r="J16" s="270">
        <v>0</v>
      </c>
      <c r="K16" s="270">
        <f t="shared" si="1"/>
        <v>22</v>
      </c>
      <c r="L16" s="107">
        <v>0</v>
      </c>
      <c r="M16" s="107">
        <f t="shared" si="2"/>
        <v>22</v>
      </c>
      <c r="N16" s="107">
        <v>8</v>
      </c>
      <c r="O16" s="107">
        <f t="shared" si="3"/>
        <v>30</v>
      </c>
      <c r="P16" s="107">
        <v>0</v>
      </c>
      <c r="Q16" s="107">
        <f t="shared" si="4"/>
        <v>30</v>
      </c>
      <c r="R16" s="107">
        <v>0</v>
      </c>
      <c r="S16" s="107">
        <f t="shared" si="8"/>
        <v>30</v>
      </c>
      <c r="T16" s="107">
        <v>0</v>
      </c>
      <c r="U16" s="107">
        <f t="shared" si="5"/>
        <v>30</v>
      </c>
      <c r="V16" s="107">
        <v>0</v>
      </c>
      <c r="W16" s="107">
        <f t="shared" si="6"/>
        <v>30</v>
      </c>
      <c r="X16" s="107">
        <v>0</v>
      </c>
      <c r="Y16" s="107">
        <f t="shared" si="7"/>
        <v>30</v>
      </c>
      <c r="Z16" s="38"/>
    </row>
    <row r="17" spans="1:26" ht="12.75" customHeight="1" x14ac:dyDescent="0.2">
      <c r="A17" s="174"/>
      <c r="B17" s="175"/>
      <c r="C17" s="176"/>
      <c r="D17" s="173">
        <v>3269</v>
      </c>
      <c r="E17" s="103">
        <v>5164</v>
      </c>
      <c r="F17" s="115" t="s">
        <v>561</v>
      </c>
      <c r="G17" s="177">
        <v>15</v>
      </c>
      <c r="H17" s="177">
        <v>0</v>
      </c>
      <c r="I17" s="177">
        <f t="shared" si="0"/>
        <v>15</v>
      </c>
      <c r="J17" s="270">
        <v>0</v>
      </c>
      <c r="K17" s="270">
        <f t="shared" si="1"/>
        <v>15</v>
      </c>
      <c r="L17" s="107">
        <v>0</v>
      </c>
      <c r="M17" s="107">
        <f t="shared" si="2"/>
        <v>15</v>
      </c>
      <c r="N17" s="107">
        <v>0</v>
      </c>
      <c r="O17" s="107">
        <f t="shared" si="3"/>
        <v>15</v>
      </c>
      <c r="P17" s="107">
        <v>0</v>
      </c>
      <c r="Q17" s="107">
        <f t="shared" si="4"/>
        <v>15</v>
      </c>
      <c r="R17" s="107">
        <v>0</v>
      </c>
      <c r="S17" s="107">
        <f t="shared" si="8"/>
        <v>15</v>
      </c>
      <c r="T17" s="107">
        <v>0</v>
      </c>
      <c r="U17" s="107">
        <f t="shared" si="5"/>
        <v>15</v>
      </c>
      <c r="V17" s="107">
        <v>0</v>
      </c>
      <c r="W17" s="107">
        <f t="shared" si="6"/>
        <v>15</v>
      </c>
      <c r="X17" s="107">
        <v>0</v>
      </c>
      <c r="Y17" s="107">
        <f t="shared" si="7"/>
        <v>15</v>
      </c>
      <c r="Z17" s="38"/>
    </row>
    <row r="18" spans="1:26" ht="12.75" customHeight="1" x14ac:dyDescent="0.2">
      <c r="A18" s="174"/>
      <c r="B18" s="175"/>
      <c r="C18" s="176"/>
      <c r="D18" s="173">
        <v>3269</v>
      </c>
      <c r="E18" s="103">
        <v>5166</v>
      </c>
      <c r="F18" s="115" t="s">
        <v>562</v>
      </c>
      <c r="G18" s="177">
        <v>2</v>
      </c>
      <c r="H18" s="177">
        <v>0</v>
      </c>
      <c r="I18" s="177">
        <f t="shared" si="0"/>
        <v>2</v>
      </c>
      <c r="J18" s="270">
        <v>0</v>
      </c>
      <c r="K18" s="270">
        <f t="shared" si="1"/>
        <v>2</v>
      </c>
      <c r="L18" s="107">
        <v>0</v>
      </c>
      <c r="M18" s="107">
        <f t="shared" si="2"/>
        <v>2</v>
      </c>
      <c r="N18" s="107">
        <v>0</v>
      </c>
      <c r="O18" s="107">
        <f t="shared" si="3"/>
        <v>2</v>
      </c>
      <c r="P18" s="107">
        <v>0</v>
      </c>
      <c r="Q18" s="107">
        <f t="shared" si="4"/>
        <v>2</v>
      </c>
      <c r="R18" s="107">
        <v>0</v>
      </c>
      <c r="S18" s="107">
        <f t="shared" si="8"/>
        <v>2</v>
      </c>
      <c r="T18" s="107">
        <v>0</v>
      </c>
      <c r="U18" s="107">
        <f t="shared" si="5"/>
        <v>2</v>
      </c>
      <c r="V18" s="107">
        <v>0</v>
      </c>
      <c r="W18" s="107">
        <f t="shared" si="6"/>
        <v>2</v>
      </c>
      <c r="X18" s="107">
        <v>0</v>
      </c>
      <c r="Y18" s="107">
        <f t="shared" si="7"/>
        <v>2</v>
      </c>
      <c r="Z18" s="38"/>
    </row>
    <row r="19" spans="1:26" ht="12.75" customHeight="1" x14ac:dyDescent="0.2">
      <c r="A19" s="174"/>
      <c r="B19" s="175"/>
      <c r="C19" s="176"/>
      <c r="D19" s="173">
        <v>3269</v>
      </c>
      <c r="E19" s="103">
        <v>5169</v>
      </c>
      <c r="F19" s="115" t="s">
        <v>556</v>
      </c>
      <c r="G19" s="177">
        <v>100</v>
      </c>
      <c r="H19" s="177">
        <v>0</v>
      </c>
      <c r="I19" s="177">
        <f t="shared" si="0"/>
        <v>100</v>
      </c>
      <c r="J19" s="270">
        <v>0</v>
      </c>
      <c r="K19" s="270">
        <f t="shared" si="1"/>
        <v>100</v>
      </c>
      <c r="L19" s="107">
        <v>0</v>
      </c>
      <c r="M19" s="107">
        <f t="shared" si="2"/>
        <v>100</v>
      </c>
      <c r="N19" s="107">
        <v>-8</v>
      </c>
      <c r="O19" s="107">
        <f t="shared" si="3"/>
        <v>92</v>
      </c>
      <c r="P19" s="107">
        <v>0</v>
      </c>
      <c r="Q19" s="107">
        <f t="shared" si="4"/>
        <v>92</v>
      </c>
      <c r="R19" s="107">
        <v>0</v>
      </c>
      <c r="S19" s="107">
        <f t="shared" si="8"/>
        <v>92</v>
      </c>
      <c r="T19" s="107">
        <v>0</v>
      </c>
      <c r="U19" s="107">
        <f t="shared" si="5"/>
        <v>92</v>
      </c>
      <c r="V19" s="107">
        <v>0</v>
      </c>
      <c r="W19" s="107">
        <f t="shared" si="6"/>
        <v>92</v>
      </c>
      <c r="X19" s="107">
        <v>0</v>
      </c>
      <c r="Y19" s="107">
        <f t="shared" si="7"/>
        <v>92</v>
      </c>
      <c r="Z19" s="38"/>
    </row>
    <row r="20" spans="1:26" ht="12.75" customHeight="1" x14ac:dyDescent="0.2">
      <c r="A20" s="174"/>
      <c r="B20" s="175"/>
      <c r="C20" s="176"/>
      <c r="D20" s="173">
        <v>3269</v>
      </c>
      <c r="E20" s="103">
        <v>5173</v>
      </c>
      <c r="F20" s="115" t="s">
        <v>563</v>
      </c>
      <c r="G20" s="177">
        <v>11</v>
      </c>
      <c r="H20" s="177">
        <v>0</v>
      </c>
      <c r="I20" s="177">
        <f t="shared" si="0"/>
        <v>11</v>
      </c>
      <c r="J20" s="270">
        <v>0</v>
      </c>
      <c r="K20" s="270">
        <f t="shared" si="1"/>
        <v>11</v>
      </c>
      <c r="L20" s="107">
        <v>0</v>
      </c>
      <c r="M20" s="107">
        <f t="shared" si="2"/>
        <v>11</v>
      </c>
      <c r="N20" s="107">
        <v>0</v>
      </c>
      <c r="O20" s="107">
        <f t="shared" si="3"/>
        <v>11</v>
      </c>
      <c r="P20" s="107">
        <v>0</v>
      </c>
      <c r="Q20" s="107">
        <f t="shared" si="4"/>
        <v>11</v>
      </c>
      <c r="R20" s="107">
        <v>0</v>
      </c>
      <c r="S20" s="107">
        <f t="shared" si="8"/>
        <v>11</v>
      </c>
      <c r="T20" s="107">
        <v>0</v>
      </c>
      <c r="U20" s="107">
        <f t="shared" si="5"/>
        <v>11</v>
      </c>
      <c r="V20" s="107">
        <v>0</v>
      </c>
      <c r="W20" s="107">
        <f t="shared" si="6"/>
        <v>11</v>
      </c>
      <c r="X20" s="107">
        <v>0</v>
      </c>
      <c r="Y20" s="107">
        <f t="shared" si="7"/>
        <v>11</v>
      </c>
      <c r="Z20" s="38"/>
    </row>
    <row r="21" spans="1:26" ht="12.75" customHeight="1" x14ac:dyDescent="0.2">
      <c r="A21" s="174"/>
      <c r="B21" s="175"/>
      <c r="C21" s="176"/>
      <c r="D21" s="173">
        <v>3269</v>
      </c>
      <c r="E21" s="103">
        <v>5175</v>
      </c>
      <c r="F21" s="115" t="s">
        <v>557</v>
      </c>
      <c r="G21" s="177">
        <v>100</v>
      </c>
      <c r="H21" s="177">
        <v>0</v>
      </c>
      <c r="I21" s="177">
        <f t="shared" si="0"/>
        <v>100</v>
      </c>
      <c r="J21" s="270">
        <v>0</v>
      </c>
      <c r="K21" s="270">
        <f t="shared" si="1"/>
        <v>100</v>
      </c>
      <c r="L21" s="107">
        <v>0</v>
      </c>
      <c r="M21" s="107">
        <f t="shared" si="2"/>
        <v>100</v>
      </c>
      <c r="N21" s="107">
        <v>0</v>
      </c>
      <c r="O21" s="107">
        <f t="shared" si="3"/>
        <v>100</v>
      </c>
      <c r="P21" s="107">
        <v>0</v>
      </c>
      <c r="Q21" s="107">
        <f t="shared" si="4"/>
        <v>100</v>
      </c>
      <c r="R21" s="107">
        <v>0</v>
      </c>
      <c r="S21" s="107">
        <f t="shared" si="8"/>
        <v>100</v>
      </c>
      <c r="T21" s="107">
        <v>0</v>
      </c>
      <c r="U21" s="107">
        <f t="shared" si="5"/>
        <v>100</v>
      </c>
      <c r="V21" s="107">
        <v>0</v>
      </c>
      <c r="W21" s="107">
        <f t="shared" si="6"/>
        <v>100</v>
      </c>
      <c r="X21" s="107">
        <v>0</v>
      </c>
      <c r="Y21" s="107">
        <f t="shared" si="7"/>
        <v>100</v>
      </c>
      <c r="Z21" s="38"/>
    </row>
    <row r="22" spans="1:26" ht="12.75" customHeight="1" x14ac:dyDescent="0.25">
      <c r="A22" s="116" t="s">
        <v>553</v>
      </c>
      <c r="B22" s="117" t="s">
        <v>564</v>
      </c>
      <c r="C22" s="118" t="s">
        <v>96</v>
      </c>
      <c r="D22" s="126" t="s">
        <v>88</v>
      </c>
      <c r="E22" s="127" t="s">
        <v>88</v>
      </c>
      <c r="F22" s="271" t="s">
        <v>565</v>
      </c>
      <c r="G22" s="269">
        <f>+G23</f>
        <v>200</v>
      </c>
      <c r="H22" s="135">
        <f>SUM(H23:H24)</f>
        <v>0</v>
      </c>
      <c r="I22" s="135">
        <f t="shared" si="0"/>
        <v>200</v>
      </c>
      <c r="J22" s="111">
        <v>0</v>
      </c>
      <c r="K22" s="111">
        <f t="shared" si="1"/>
        <v>200</v>
      </c>
      <c r="L22" s="112">
        <v>0</v>
      </c>
      <c r="M22" s="112">
        <f t="shared" si="2"/>
        <v>200</v>
      </c>
      <c r="N22" s="112">
        <v>0</v>
      </c>
      <c r="O22" s="112">
        <f t="shared" si="3"/>
        <v>200</v>
      </c>
      <c r="P22" s="112">
        <v>0</v>
      </c>
      <c r="Q22" s="112">
        <f t="shared" si="4"/>
        <v>200</v>
      </c>
      <c r="R22" s="112">
        <v>0</v>
      </c>
      <c r="S22" s="112">
        <f t="shared" si="8"/>
        <v>200</v>
      </c>
      <c r="T22" s="112">
        <v>0</v>
      </c>
      <c r="U22" s="112">
        <f t="shared" si="5"/>
        <v>200</v>
      </c>
      <c r="V22" s="112">
        <v>0</v>
      </c>
      <c r="W22" s="112">
        <f t="shared" si="6"/>
        <v>200</v>
      </c>
      <c r="X22" s="112">
        <v>0</v>
      </c>
      <c r="Y22" s="112">
        <f t="shared" si="7"/>
        <v>200</v>
      </c>
      <c r="Z22" s="38"/>
    </row>
    <row r="23" spans="1:26" ht="12.75" customHeight="1" x14ac:dyDescent="0.2">
      <c r="A23" s="174"/>
      <c r="B23" s="175"/>
      <c r="C23" s="176"/>
      <c r="D23" s="173">
        <v>3269</v>
      </c>
      <c r="E23" s="103">
        <v>5169</v>
      </c>
      <c r="F23" s="115" t="s">
        <v>556</v>
      </c>
      <c r="G23" s="177">
        <v>200</v>
      </c>
      <c r="H23" s="177">
        <v>-10</v>
      </c>
      <c r="I23" s="177">
        <f t="shared" si="0"/>
        <v>190</v>
      </c>
      <c r="J23" s="270">
        <v>0</v>
      </c>
      <c r="K23" s="270">
        <f t="shared" si="1"/>
        <v>190</v>
      </c>
      <c r="L23" s="107">
        <v>0</v>
      </c>
      <c r="M23" s="107">
        <f t="shared" si="2"/>
        <v>190</v>
      </c>
      <c r="N23" s="107">
        <v>0</v>
      </c>
      <c r="O23" s="107">
        <f t="shared" si="3"/>
        <v>190</v>
      </c>
      <c r="P23" s="107">
        <v>0</v>
      </c>
      <c r="Q23" s="107">
        <f t="shared" si="4"/>
        <v>190</v>
      </c>
      <c r="R23" s="107">
        <v>0</v>
      </c>
      <c r="S23" s="107">
        <f t="shared" si="8"/>
        <v>190</v>
      </c>
      <c r="T23" s="107">
        <v>0</v>
      </c>
      <c r="U23" s="107">
        <f t="shared" si="5"/>
        <v>190</v>
      </c>
      <c r="V23" s="107">
        <v>0</v>
      </c>
      <c r="W23" s="107">
        <f t="shared" si="6"/>
        <v>190</v>
      </c>
      <c r="X23" s="107">
        <v>0</v>
      </c>
      <c r="Y23" s="107">
        <f t="shared" si="7"/>
        <v>190</v>
      </c>
      <c r="Z23" s="38"/>
    </row>
    <row r="24" spans="1:26" ht="12.75" customHeight="1" x14ac:dyDescent="0.2">
      <c r="A24" s="174"/>
      <c r="B24" s="175"/>
      <c r="C24" s="176"/>
      <c r="D24" s="173">
        <v>6320</v>
      </c>
      <c r="E24" s="103">
        <v>5163</v>
      </c>
      <c r="F24" s="115" t="s">
        <v>566</v>
      </c>
      <c r="G24" s="272">
        <v>0</v>
      </c>
      <c r="H24" s="177">
        <v>10</v>
      </c>
      <c r="I24" s="177">
        <f t="shared" si="0"/>
        <v>10</v>
      </c>
      <c r="J24" s="270">
        <v>0</v>
      </c>
      <c r="K24" s="270">
        <f t="shared" si="1"/>
        <v>10</v>
      </c>
      <c r="L24" s="107">
        <v>0</v>
      </c>
      <c r="M24" s="107">
        <f t="shared" si="2"/>
        <v>10</v>
      </c>
      <c r="N24" s="107">
        <v>0</v>
      </c>
      <c r="O24" s="107">
        <f t="shared" si="3"/>
        <v>10</v>
      </c>
      <c r="P24" s="107">
        <v>0</v>
      </c>
      <c r="Q24" s="107">
        <f t="shared" si="4"/>
        <v>10</v>
      </c>
      <c r="R24" s="107">
        <v>0</v>
      </c>
      <c r="S24" s="107">
        <f t="shared" si="8"/>
        <v>10</v>
      </c>
      <c r="T24" s="107">
        <v>0</v>
      </c>
      <c r="U24" s="107">
        <f t="shared" si="5"/>
        <v>10</v>
      </c>
      <c r="V24" s="107">
        <v>0</v>
      </c>
      <c r="W24" s="107">
        <f t="shared" si="6"/>
        <v>10</v>
      </c>
      <c r="X24" s="107">
        <v>0</v>
      </c>
      <c r="Y24" s="107">
        <f t="shared" si="7"/>
        <v>10</v>
      </c>
      <c r="Z24" s="38"/>
    </row>
    <row r="25" spans="1:26" ht="12.75" customHeight="1" x14ac:dyDescent="0.2">
      <c r="A25" s="116" t="s">
        <v>553</v>
      </c>
      <c r="B25" s="117" t="s">
        <v>567</v>
      </c>
      <c r="C25" s="118" t="s">
        <v>96</v>
      </c>
      <c r="D25" s="126" t="s">
        <v>88</v>
      </c>
      <c r="E25" s="127" t="s">
        <v>88</v>
      </c>
      <c r="F25" s="271" t="s">
        <v>568</v>
      </c>
      <c r="G25" s="269">
        <f>SUM(G26:G29)</f>
        <v>80</v>
      </c>
      <c r="H25" s="135">
        <v>0</v>
      </c>
      <c r="I25" s="135">
        <f t="shared" si="0"/>
        <v>80</v>
      </c>
      <c r="J25" s="111">
        <v>0</v>
      </c>
      <c r="K25" s="111">
        <f t="shared" si="1"/>
        <v>80</v>
      </c>
      <c r="L25" s="112">
        <v>0</v>
      </c>
      <c r="M25" s="112">
        <f t="shared" si="2"/>
        <v>80</v>
      </c>
      <c r="N25" s="112">
        <v>0</v>
      </c>
      <c r="O25" s="112">
        <f t="shared" si="3"/>
        <v>80</v>
      </c>
      <c r="P25" s="112">
        <v>0</v>
      </c>
      <c r="Q25" s="112">
        <f t="shared" si="4"/>
        <v>80</v>
      </c>
      <c r="R25" s="112">
        <v>0</v>
      </c>
      <c r="S25" s="112">
        <f t="shared" si="8"/>
        <v>80</v>
      </c>
      <c r="T25" s="112">
        <v>0</v>
      </c>
      <c r="U25" s="112">
        <f t="shared" si="5"/>
        <v>80</v>
      </c>
      <c r="V25" s="112">
        <v>0</v>
      </c>
      <c r="W25" s="112">
        <f t="shared" si="6"/>
        <v>80</v>
      </c>
      <c r="X25" s="112">
        <v>0</v>
      </c>
      <c r="Y25" s="112">
        <f t="shared" si="7"/>
        <v>80</v>
      </c>
      <c r="Z25" s="38"/>
    </row>
    <row r="26" spans="1:26" ht="12.75" customHeight="1" x14ac:dyDescent="0.2">
      <c r="A26" s="116"/>
      <c r="B26" s="117"/>
      <c r="C26" s="118"/>
      <c r="D26" s="173">
        <v>3269</v>
      </c>
      <c r="E26" s="103">
        <v>5139</v>
      </c>
      <c r="F26" s="115" t="s">
        <v>560</v>
      </c>
      <c r="G26" s="272">
        <v>10</v>
      </c>
      <c r="H26" s="177">
        <v>0</v>
      </c>
      <c r="I26" s="177">
        <f t="shared" si="0"/>
        <v>10</v>
      </c>
      <c r="J26" s="270">
        <v>0</v>
      </c>
      <c r="K26" s="270">
        <f t="shared" si="1"/>
        <v>10</v>
      </c>
      <c r="L26" s="107">
        <v>0</v>
      </c>
      <c r="M26" s="107">
        <f t="shared" si="2"/>
        <v>10</v>
      </c>
      <c r="N26" s="107">
        <v>0</v>
      </c>
      <c r="O26" s="107">
        <f t="shared" si="3"/>
        <v>10</v>
      </c>
      <c r="P26" s="107">
        <v>0</v>
      </c>
      <c r="Q26" s="107">
        <f t="shared" si="4"/>
        <v>10</v>
      </c>
      <c r="R26" s="107">
        <v>0</v>
      </c>
      <c r="S26" s="107">
        <f t="shared" si="8"/>
        <v>10</v>
      </c>
      <c r="T26" s="107">
        <v>0</v>
      </c>
      <c r="U26" s="107">
        <f t="shared" si="5"/>
        <v>10</v>
      </c>
      <c r="V26" s="107">
        <v>0</v>
      </c>
      <c r="W26" s="107">
        <f t="shared" si="6"/>
        <v>10</v>
      </c>
      <c r="X26" s="107">
        <v>0</v>
      </c>
      <c r="Y26" s="107">
        <f t="shared" si="7"/>
        <v>10</v>
      </c>
      <c r="Z26" s="38"/>
    </row>
    <row r="27" spans="1:26" ht="12.75" customHeight="1" x14ac:dyDescent="0.2">
      <c r="A27" s="116"/>
      <c r="B27" s="117"/>
      <c r="C27" s="118"/>
      <c r="D27" s="173">
        <v>3269</v>
      </c>
      <c r="E27" s="103">
        <v>5164</v>
      </c>
      <c r="F27" s="115" t="s">
        <v>561</v>
      </c>
      <c r="G27" s="272">
        <v>3</v>
      </c>
      <c r="H27" s="177">
        <v>0</v>
      </c>
      <c r="I27" s="177">
        <f t="shared" si="0"/>
        <v>3</v>
      </c>
      <c r="J27" s="270">
        <v>0</v>
      </c>
      <c r="K27" s="270">
        <f t="shared" si="1"/>
        <v>3</v>
      </c>
      <c r="L27" s="107">
        <v>0</v>
      </c>
      <c r="M27" s="107">
        <f t="shared" si="2"/>
        <v>3</v>
      </c>
      <c r="N27" s="107">
        <v>0</v>
      </c>
      <c r="O27" s="107">
        <f t="shared" si="3"/>
        <v>3</v>
      </c>
      <c r="P27" s="107">
        <v>0</v>
      </c>
      <c r="Q27" s="107">
        <f t="shared" si="4"/>
        <v>3</v>
      </c>
      <c r="R27" s="107">
        <v>0</v>
      </c>
      <c r="S27" s="107">
        <f t="shared" si="8"/>
        <v>3</v>
      </c>
      <c r="T27" s="107">
        <v>0</v>
      </c>
      <c r="U27" s="107">
        <f t="shared" si="5"/>
        <v>3</v>
      </c>
      <c r="V27" s="107">
        <v>0</v>
      </c>
      <c r="W27" s="107">
        <f t="shared" si="6"/>
        <v>3</v>
      </c>
      <c r="X27" s="107">
        <v>0</v>
      </c>
      <c r="Y27" s="107">
        <f t="shared" si="7"/>
        <v>3</v>
      </c>
      <c r="Z27" s="38"/>
    </row>
    <row r="28" spans="1:26" ht="12.75" customHeight="1" x14ac:dyDescent="0.2">
      <c r="A28" s="116"/>
      <c r="B28" s="117"/>
      <c r="C28" s="118"/>
      <c r="D28" s="173">
        <v>3269</v>
      </c>
      <c r="E28" s="103">
        <v>5169</v>
      </c>
      <c r="F28" s="115" t="s">
        <v>556</v>
      </c>
      <c r="G28" s="272">
        <v>17</v>
      </c>
      <c r="H28" s="177">
        <v>0</v>
      </c>
      <c r="I28" s="177">
        <f t="shared" si="0"/>
        <v>17</v>
      </c>
      <c r="J28" s="270">
        <v>0</v>
      </c>
      <c r="K28" s="270">
        <f t="shared" si="1"/>
        <v>17</v>
      </c>
      <c r="L28" s="107">
        <v>0</v>
      </c>
      <c r="M28" s="107">
        <f t="shared" si="2"/>
        <v>17</v>
      </c>
      <c r="N28" s="107">
        <v>0</v>
      </c>
      <c r="O28" s="107">
        <f t="shared" si="3"/>
        <v>17</v>
      </c>
      <c r="P28" s="107">
        <v>0</v>
      </c>
      <c r="Q28" s="107">
        <f t="shared" si="4"/>
        <v>17</v>
      </c>
      <c r="R28" s="107">
        <v>0</v>
      </c>
      <c r="S28" s="107">
        <f t="shared" si="8"/>
        <v>17</v>
      </c>
      <c r="T28" s="107">
        <v>0</v>
      </c>
      <c r="U28" s="107">
        <f t="shared" si="5"/>
        <v>17</v>
      </c>
      <c r="V28" s="107">
        <v>0</v>
      </c>
      <c r="W28" s="107">
        <f t="shared" si="6"/>
        <v>17</v>
      </c>
      <c r="X28" s="107">
        <v>0</v>
      </c>
      <c r="Y28" s="107">
        <f t="shared" si="7"/>
        <v>17</v>
      </c>
      <c r="Z28" s="38"/>
    </row>
    <row r="29" spans="1:26" ht="12.75" customHeight="1" x14ac:dyDescent="0.2">
      <c r="A29" s="174"/>
      <c r="B29" s="175"/>
      <c r="C29" s="176"/>
      <c r="D29" s="173">
        <v>3269</v>
      </c>
      <c r="E29" s="103">
        <v>5175</v>
      </c>
      <c r="F29" s="115" t="s">
        <v>557</v>
      </c>
      <c r="G29" s="177">
        <v>50</v>
      </c>
      <c r="H29" s="177">
        <v>0</v>
      </c>
      <c r="I29" s="177">
        <f t="shared" si="0"/>
        <v>50</v>
      </c>
      <c r="J29" s="270">
        <v>0</v>
      </c>
      <c r="K29" s="270">
        <f t="shared" si="1"/>
        <v>50</v>
      </c>
      <c r="L29" s="107">
        <v>0</v>
      </c>
      <c r="M29" s="107">
        <f t="shared" si="2"/>
        <v>50</v>
      </c>
      <c r="N29" s="107">
        <v>0</v>
      </c>
      <c r="O29" s="107">
        <f t="shared" si="3"/>
        <v>50</v>
      </c>
      <c r="P29" s="107">
        <v>0</v>
      </c>
      <c r="Q29" s="107">
        <f t="shared" si="4"/>
        <v>50</v>
      </c>
      <c r="R29" s="107">
        <v>0</v>
      </c>
      <c r="S29" s="107">
        <f t="shared" si="8"/>
        <v>50</v>
      </c>
      <c r="T29" s="107">
        <v>0</v>
      </c>
      <c r="U29" s="107">
        <f t="shared" si="5"/>
        <v>50</v>
      </c>
      <c r="V29" s="107">
        <v>0</v>
      </c>
      <c r="W29" s="107">
        <f t="shared" si="6"/>
        <v>50</v>
      </c>
      <c r="X29" s="107">
        <v>0</v>
      </c>
      <c r="Y29" s="107">
        <f t="shared" si="7"/>
        <v>50</v>
      </c>
      <c r="Z29" s="38"/>
    </row>
    <row r="30" spans="1:26" ht="12.75" customHeight="1" x14ac:dyDescent="0.2">
      <c r="A30" s="116" t="s">
        <v>553</v>
      </c>
      <c r="B30" s="117" t="s">
        <v>569</v>
      </c>
      <c r="C30" s="118" t="s">
        <v>96</v>
      </c>
      <c r="D30" s="126" t="s">
        <v>88</v>
      </c>
      <c r="E30" s="127" t="s">
        <v>88</v>
      </c>
      <c r="F30" s="271" t="s">
        <v>570</v>
      </c>
      <c r="G30" s="269">
        <f>+G31</f>
        <v>50</v>
      </c>
      <c r="H30" s="135">
        <v>0</v>
      </c>
      <c r="I30" s="135">
        <f t="shared" si="0"/>
        <v>50</v>
      </c>
      <c r="J30" s="270">
        <v>0</v>
      </c>
      <c r="K30" s="270">
        <f t="shared" si="1"/>
        <v>50</v>
      </c>
      <c r="L30" s="107">
        <v>0</v>
      </c>
      <c r="M30" s="112">
        <f t="shared" si="2"/>
        <v>50</v>
      </c>
      <c r="N30" s="112">
        <v>0</v>
      </c>
      <c r="O30" s="112">
        <f t="shared" si="3"/>
        <v>50</v>
      </c>
      <c r="P30" s="112">
        <v>0</v>
      </c>
      <c r="Q30" s="112">
        <f t="shared" si="4"/>
        <v>50</v>
      </c>
      <c r="R30" s="112">
        <v>0</v>
      </c>
      <c r="S30" s="112">
        <f t="shared" si="8"/>
        <v>50</v>
      </c>
      <c r="T30" s="112">
        <v>0</v>
      </c>
      <c r="U30" s="112">
        <f t="shared" si="5"/>
        <v>50</v>
      </c>
      <c r="V30" s="112">
        <v>0</v>
      </c>
      <c r="W30" s="112">
        <f t="shared" si="6"/>
        <v>50</v>
      </c>
      <c r="X30" s="112">
        <v>0</v>
      </c>
      <c r="Y30" s="112">
        <f t="shared" si="7"/>
        <v>50</v>
      </c>
      <c r="Z30" s="38"/>
    </row>
    <row r="31" spans="1:26" ht="12.75" customHeight="1" thickBot="1" x14ac:dyDescent="0.25">
      <c r="A31" s="273"/>
      <c r="B31" s="274"/>
      <c r="C31" s="275"/>
      <c r="D31" s="276">
        <v>3269</v>
      </c>
      <c r="E31" s="277">
        <v>5139</v>
      </c>
      <c r="F31" s="278" t="s">
        <v>560</v>
      </c>
      <c r="G31" s="182">
        <v>50</v>
      </c>
      <c r="H31" s="182">
        <v>0</v>
      </c>
      <c r="I31" s="182">
        <f t="shared" si="0"/>
        <v>50</v>
      </c>
      <c r="J31" s="279">
        <v>0</v>
      </c>
      <c r="K31" s="279">
        <f t="shared" si="1"/>
        <v>50</v>
      </c>
      <c r="L31" s="85">
        <v>0</v>
      </c>
      <c r="M31" s="85">
        <f t="shared" si="2"/>
        <v>50</v>
      </c>
      <c r="N31" s="85">
        <v>0</v>
      </c>
      <c r="O31" s="85">
        <f t="shared" si="3"/>
        <v>50</v>
      </c>
      <c r="P31" s="85">
        <v>0</v>
      </c>
      <c r="Q31" s="85">
        <f t="shared" si="4"/>
        <v>50</v>
      </c>
      <c r="R31" s="85">
        <v>0</v>
      </c>
      <c r="S31" s="85">
        <f t="shared" si="8"/>
        <v>50</v>
      </c>
      <c r="T31" s="85">
        <v>0</v>
      </c>
      <c r="U31" s="85">
        <f t="shared" si="5"/>
        <v>50</v>
      </c>
      <c r="V31" s="85">
        <v>0</v>
      </c>
      <c r="W31" s="85">
        <f t="shared" si="6"/>
        <v>50</v>
      </c>
      <c r="X31" s="85">
        <v>0</v>
      </c>
      <c r="Y31" s="85">
        <f t="shared" si="7"/>
        <v>50</v>
      </c>
      <c r="Z31" s="38"/>
    </row>
    <row r="32" spans="1:26" ht="12.75" customHeight="1" thickBot="1" x14ac:dyDescent="0.25">
      <c r="A32" s="264" t="s">
        <v>551</v>
      </c>
      <c r="B32" s="324" t="s">
        <v>88</v>
      </c>
      <c r="C32" s="325"/>
      <c r="D32" s="265" t="s">
        <v>88</v>
      </c>
      <c r="E32" s="266" t="s">
        <v>88</v>
      </c>
      <c r="F32" s="267" t="s">
        <v>571</v>
      </c>
      <c r="G32" s="280">
        <f>+G33+G38+G40+G42+G48+G53</f>
        <v>1400</v>
      </c>
      <c r="H32" s="280">
        <f>+H55</f>
        <v>448.43400000000003</v>
      </c>
      <c r="I32" s="90">
        <f t="shared" si="0"/>
        <v>1848.434</v>
      </c>
      <c r="J32" s="91">
        <v>0</v>
      </c>
      <c r="K32" s="91">
        <f t="shared" si="1"/>
        <v>1848.434</v>
      </c>
      <c r="L32" s="92">
        <f>+L59</f>
        <v>100</v>
      </c>
      <c r="M32" s="92">
        <f t="shared" si="2"/>
        <v>1948.434</v>
      </c>
      <c r="N32" s="92">
        <v>0</v>
      </c>
      <c r="O32" s="92">
        <f t="shared" si="3"/>
        <v>1948.434</v>
      </c>
      <c r="P32" s="92">
        <f>+P55</f>
        <v>-120</v>
      </c>
      <c r="Q32" s="92">
        <f t="shared" si="4"/>
        <v>1828.434</v>
      </c>
      <c r="R32" s="92">
        <v>0</v>
      </c>
      <c r="S32" s="92">
        <f t="shared" si="8"/>
        <v>1828.434</v>
      </c>
      <c r="T32" s="92">
        <f>+T55+T61</f>
        <v>20</v>
      </c>
      <c r="U32" s="92">
        <f t="shared" si="5"/>
        <v>1848.434</v>
      </c>
      <c r="V32" s="92">
        <v>0</v>
      </c>
      <c r="W32" s="92">
        <f t="shared" si="6"/>
        <v>1848.434</v>
      </c>
      <c r="X32" s="92">
        <v>0</v>
      </c>
      <c r="Y32" s="92">
        <f t="shared" si="7"/>
        <v>1848.434</v>
      </c>
      <c r="Z32" s="38"/>
    </row>
    <row r="33" spans="1:26" ht="12.75" customHeight="1" x14ac:dyDescent="0.2">
      <c r="A33" s="93" t="s">
        <v>553</v>
      </c>
      <c r="B33" s="94" t="s">
        <v>572</v>
      </c>
      <c r="C33" s="95" t="s">
        <v>96</v>
      </c>
      <c r="D33" s="96" t="s">
        <v>88</v>
      </c>
      <c r="E33" s="97" t="s">
        <v>88</v>
      </c>
      <c r="F33" s="98" t="s">
        <v>573</v>
      </c>
      <c r="G33" s="269">
        <f>SUM(G34:G37)</f>
        <v>100</v>
      </c>
      <c r="H33" s="269">
        <v>0</v>
      </c>
      <c r="I33" s="269">
        <f t="shared" si="0"/>
        <v>100</v>
      </c>
      <c r="J33" s="76">
        <v>0</v>
      </c>
      <c r="K33" s="76">
        <f t="shared" si="1"/>
        <v>100</v>
      </c>
      <c r="L33" s="77">
        <v>0</v>
      </c>
      <c r="M33" s="77">
        <f t="shared" si="2"/>
        <v>100</v>
      </c>
      <c r="N33" s="77">
        <v>0</v>
      </c>
      <c r="O33" s="77">
        <f t="shared" si="3"/>
        <v>100</v>
      </c>
      <c r="P33" s="77">
        <v>0</v>
      </c>
      <c r="Q33" s="77">
        <f t="shared" si="4"/>
        <v>100</v>
      </c>
      <c r="R33" s="77">
        <v>0</v>
      </c>
      <c r="S33" s="77">
        <f t="shared" si="8"/>
        <v>100</v>
      </c>
      <c r="T33" s="77">
        <v>0</v>
      </c>
      <c r="U33" s="77">
        <f t="shared" si="5"/>
        <v>100</v>
      </c>
      <c r="V33" s="77">
        <v>0</v>
      </c>
      <c r="W33" s="77">
        <f t="shared" si="6"/>
        <v>100</v>
      </c>
      <c r="X33" s="77">
        <v>0</v>
      </c>
      <c r="Y33" s="77">
        <f t="shared" si="7"/>
        <v>100</v>
      </c>
      <c r="Z33" s="38"/>
    </row>
    <row r="34" spans="1:26" ht="12.75" customHeight="1" x14ac:dyDescent="0.2">
      <c r="A34" s="116"/>
      <c r="B34" s="117"/>
      <c r="C34" s="118"/>
      <c r="D34" s="173">
        <v>3299</v>
      </c>
      <c r="E34" s="103">
        <v>5136</v>
      </c>
      <c r="F34" s="115" t="s">
        <v>574</v>
      </c>
      <c r="G34" s="182">
        <v>6</v>
      </c>
      <c r="H34" s="182">
        <v>0</v>
      </c>
      <c r="I34" s="177">
        <f t="shared" si="0"/>
        <v>6</v>
      </c>
      <c r="J34" s="270">
        <v>0</v>
      </c>
      <c r="K34" s="270">
        <f t="shared" si="1"/>
        <v>6</v>
      </c>
      <c r="L34" s="107">
        <v>0</v>
      </c>
      <c r="M34" s="107">
        <f t="shared" si="2"/>
        <v>6</v>
      </c>
      <c r="N34" s="107">
        <v>0</v>
      </c>
      <c r="O34" s="107">
        <f t="shared" si="3"/>
        <v>6</v>
      </c>
      <c r="P34" s="107">
        <v>0</v>
      </c>
      <c r="Q34" s="107">
        <f t="shared" si="4"/>
        <v>6</v>
      </c>
      <c r="R34" s="107">
        <v>0</v>
      </c>
      <c r="S34" s="107">
        <f t="shared" si="8"/>
        <v>6</v>
      </c>
      <c r="T34" s="107">
        <v>0</v>
      </c>
      <c r="U34" s="107">
        <f t="shared" si="5"/>
        <v>6</v>
      </c>
      <c r="V34" s="107">
        <v>0</v>
      </c>
      <c r="W34" s="107">
        <f t="shared" si="6"/>
        <v>6</v>
      </c>
      <c r="X34" s="107">
        <v>0</v>
      </c>
      <c r="Y34" s="107">
        <f t="shared" si="7"/>
        <v>6</v>
      </c>
      <c r="Z34" s="38"/>
    </row>
    <row r="35" spans="1:26" ht="12.75" customHeight="1" x14ac:dyDescent="0.2">
      <c r="A35" s="116"/>
      <c r="B35" s="117"/>
      <c r="C35" s="118"/>
      <c r="D35" s="173">
        <v>3299</v>
      </c>
      <c r="E35" s="103">
        <v>5139</v>
      </c>
      <c r="F35" s="115" t="s">
        <v>560</v>
      </c>
      <c r="G35" s="182">
        <v>44</v>
      </c>
      <c r="H35" s="182">
        <v>0</v>
      </c>
      <c r="I35" s="177">
        <f t="shared" si="0"/>
        <v>44</v>
      </c>
      <c r="J35" s="270">
        <v>0</v>
      </c>
      <c r="K35" s="270">
        <f t="shared" si="1"/>
        <v>44</v>
      </c>
      <c r="L35" s="107">
        <v>0</v>
      </c>
      <c r="M35" s="107">
        <f t="shared" si="2"/>
        <v>44</v>
      </c>
      <c r="N35" s="107">
        <v>0</v>
      </c>
      <c r="O35" s="107">
        <f t="shared" si="3"/>
        <v>44</v>
      </c>
      <c r="P35" s="107">
        <v>0</v>
      </c>
      <c r="Q35" s="107">
        <f t="shared" si="4"/>
        <v>44</v>
      </c>
      <c r="R35" s="107">
        <v>0</v>
      </c>
      <c r="S35" s="107">
        <f t="shared" si="8"/>
        <v>44</v>
      </c>
      <c r="T35" s="107">
        <v>0</v>
      </c>
      <c r="U35" s="107">
        <f t="shared" si="5"/>
        <v>44</v>
      </c>
      <c r="V35" s="107">
        <v>0</v>
      </c>
      <c r="W35" s="107">
        <f t="shared" si="6"/>
        <v>44</v>
      </c>
      <c r="X35" s="107">
        <v>0</v>
      </c>
      <c r="Y35" s="107">
        <f t="shared" si="7"/>
        <v>44</v>
      </c>
      <c r="Z35" s="38"/>
    </row>
    <row r="36" spans="1:26" ht="12.75" customHeight="1" x14ac:dyDescent="0.2">
      <c r="A36" s="116"/>
      <c r="B36" s="117"/>
      <c r="C36" s="118"/>
      <c r="D36" s="173">
        <v>3299</v>
      </c>
      <c r="E36" s="103">
        <v>5169</v>
      </c>
      <c r="F36" s="115" t="s">
        <v>556</v>
      </c>
      <c r="G36" s="182">
        <v>35</v>
      </c>
      <c r="H36" s="182">
        <v>0</v>
      </c>
      <c r="I36" s="177">
        <f t="shared" si="0"/>
        <v>35</v>
      </c>
      <c r="J36" s="270">
        <v>0</v>
      </c>
      <c r="K36" s="270">
        <f t="shared" si="1"/>
        <v>35</v>
      </c>
      <c r="L36" s="107">
        <v>0</v>
      </c>
      <c r="M36" s="107">
        <f t="shared" si="2"/>
        <v>35</v>
      </c>
      <c r="N36" s="107">
        <v>0</v>
      </c>
      <c r="O36" s="107">
        <f t="shared" si="3"/>
        <v>35</v>
      </c>
      <c r="P36" s="107">
        <v>0</v>
      </c>
      <c r="Q36" s="107">
        <f t="shared" si="4"/>
        <v>35</v>
      </c>
      <c r="R36" s="107">
        <v>0</v>
      </c>
      <c r="S36" s="107">
        <f t="shared" si="8"/>
        <v>35</v>
      </c>
      <c r="T36" s="107">
        <v>0</v>
      </c>
      <c r="U36" s="107">
        <f t="shared" si="5"/>
        <v>35</v>
      </c>
      <c r="V36" s="107">
        <v>0</v>
      </c>
      <c r="W36" s="107">
        <f t="shared" si="6"/>
        <v>35</v>
      </c>
      <c r="X36" s="107">
        <v>0</v>
      </c>
      <c r="Y36" s="107">
        <f t="shared" si="7"/>
        <v>35</v>
      </c>
      <c r="Z36" s="38"/>
    </row>
    <row r="37" spans="1:26" ht="12.75" customHeight="1" x14ac:dyDescent="0.2">
      <c r="A37" s="99"/>
      <c r="B37" s="100"/>
      <c r="C37" s="101"/>
      <c r="D37" s="173">
        <v>3299</v>
      </c>
      <c r="E37" s="103">
        <v>5175</v>
      </c>
      <c r="F37" s="115" t="s">
        <v>557</v>
      </c>
      <c r="G37" s="182">
        <v>15</v>
      </c>
      <c r="H37" s="182">
        <v>0</v>
      </c>
      <c r="I37" s="177">
        <f t="shared" si="0"/>
        <v>15</v>
      </c>
      <c r="J37" s="270">
        <v>0</v>
      </c>
      <c r="K37" s="270">
        <f t="shared" si="1"/>
        <v>15</v>
      </c>
      <c r="L37" s="107">
        <v>0</v>
      </c>
      <c r="M37" s="107">
        <f t="shared" si="2"/>
        <v>15</v>
      </c>
      <c r="N37" s="107">
        <v>0</v>
      </c>
      <c r="O37" s="107">
        <f t="shared" si="3"/>
        <v>15</v>
      </c>
      <c r="P37" s="107">
        <v>0</v>
      </c>
      <c r="Q37" s="107">
        <f t="shared" si="4"/>
        <v>15</v>
      </c>
      <c r="R37" s="107">
        <v>0</v>
      </c>
      <c r="S37" s="107">
        <f t="shared" si="8"/>
        <v>15</v>
      </c>
      <c r="T37" s="107">
        <v>0</v>
      </c>
      <c r="U37" s="107">
        <f t="shared" si="5"/>
        <v>15</v>
      </c>
      <c r="V37" s="107">
        <v>0</v>
      </c>
      <c r="W37" s="107">
        <f t="shared" si="6"/>
        <v>15</v>
      </c>
      <c r="X37" s="107">
        <v>0</v>
      </c>
      <c r="Y37" s="107">
        <f t="shared" si="7"/>
        <v>15</v>
      </c>
      <c r="Z37" s="38"/>
    </row>
    <row r="38" spans="1:26" ht="12.75" customHeight="1" x14ac:dyDescent="0.2">
      <c r="A38" s="116" t="s">
        <v>553</v>
      </c>
      <c r="B38" s="117" t="s">
        <v>575</v>
      </c>
      <c r="C38" s="118" t="s">
        <v>96</v>
      </c>
      <c r="D38" s="126" t="s">
        <v>88</v>
      </c>
      <c r="E38" s="127" t="s">
        <v>88</v>
      </c>
      <c r="F38" s="108" t="s">
        <v>576</v>
      </c>
      <c r="G38" s="135">
        <f>+G39</f>
        <v>100</v>
      </c>
      <c r="H38" s="281">
        <v>0</v>
      </c>
      <c r="I38" s="135">
        <f t="shared" si="0"/>
        <v>100</v>
      </c>
      <c r="J38" s="111">
        <v>0</v>
      </c>
      <c r="K38" s="111">
        <f t="shared" si="1"/>
        <v>100</v>
      </c>
      <c r="L38" s="112">
        <v>0</v>
      </c>
      <c r="M38" s="112">
        <f t="shared" si="2"/>
        <v>100</v>
      </c>
      <c r="N38" s="112">
        <v>0</v>
      </c>
      <c r="O38" s="112">
        <f t="shared" si="3"/>
        <v>100</v>
      </c>
      <c r="P38" s="112">
        <v>0</v>
      </c>
      <c r="Q38" s="112">
        <f t="shared" si="4"/>
        <v>100</v>
      </c>
      <c r="R38" s="112">
        <v>0</v>
      </c>
      <c r="S38" s="112">
        <f t="shared" si="8"/>
        <v>100</v>
      </c>
      <c r="T38" s="112">
        <v>0</v>
      </c>
      <c r="U38" s="112">
        <f t="shared" si="5"/>
        <v>100</v>
      </c>
      <c r="V38" s="112">
        <v>0</v>
      </c>
      <c r="W38" s="112">
        <f t="shared" si="6"/>
        <v>100</v>
      </c>
      <c r="X38" s="112">
        <v>0</v>
      </c>
      <c r="Y38" s="112">
        <f t="shared" si="7"/>
        <v>100</v>
      </c>
      <c r="Z38" s="38"/>
    </row>
    <row r="39" spans="1:26" ht="12.75" customHeight="1" x14ac:dyDescent="0.2">
      <c r="A39" s="99"/>
      <c r="B39" s="100"/>
      <c r="C39" s="101"/>
      <c r="D39" s="102">
        <v>3299</v>
      </c>
      <c r="E39" s="103">
        <v>5169</v>
      </c>
      <c r="F39" s="115" t="s">
        <v>556</v>
      </c>
      <c r="G39" s="182">
        <v>100</v>
      </c>
      <c r="H39" s="182">
        <v>0</v>
      </c>
      <c r="I39" s="177">
        <f t="shared" si="0"/>
        <v>100</v>
      </c>
      <c r="J39" s="270">
        <v>0</v>
      </c>
      <c r="K39" s="270">
        <f t="shared" si="1"/>
        <v>100</v>
      </c>
      <c r="L39" s="107">
        <v>0</v>
      </c>
      <c r="M39" s="107">
        <f t="shared" si="2"/>
        <v>100</v>
      </c>
      <c r="N39" s="107">
        <v>0</v>
      </c>
      <c r="O39" s="107">
        <f t="shared" si="3"/>
        <v>100</v>
      </c>
      <c r="P39" s="107">
        <v>0</v>
      </c>
      <c r="Q39" s="107">
        <f t="shared" si="4"/>
        <v>100</v>
      </c>
      <c r="R39" s="107">
        <v>0</v>
      </c>
      <c r="S39" s="107">
        <f t="shared" si="8"/>
        <v>100</v>
      </c>
      <c r="T39" s="107">
        <v>0</v>
      </c>
      <c r="U39" s="107">
        <f t="shared" si="5"/>
        <v>100</v>
      </c>
      <c r="V39" s="107">
        <v>0</v>
      </c>
      <c r="W39" s="107">
        <f t="shared" si="6"/>
        <v>100</v>
      </c>
      <c r="X39" s="107">
        <v>0</v>
      </c>
      <c r="Y39" s="107">
        <f t="shared" si="7"/>
        <v>100</v>
      </c>
      <c r="Z39" s="38"/>
    </row>
    <row r="40" spans="1:26" x14ac:dyDescent="0.2">
      <c r="A40" s="116" t="s">
        <v>553</v>
      </c>
      <c r="B40" s="117" t="s">
        <v>577</v>
      </c>
      <c r="C40" s="118" t="s">
        <v>96</v>
      </c>
      <c r="D40" s="126" t="s">
        <v>88</v>
      </c>
      <c r="E40" s="127" t="s">
        <v>88</v>
      </c>
      <c r="F40" s="108" t="s">
        <v>97</v>
      </c>
      <c r="G40" s="135">
        <f>+G41</f>
        <v>600</v>
      </c>
      <c r="H40" s="281">
        <v>0</v>
      </c>
      <c r="I40" s="135">
        <f t="shared" si="0"/>
        <v>600</v>
      </c>
      <c r="J40" s="111">
        <v>0</v>
      </c>
      <c r="K40" s="111">
        <f t="shared" si="1"/>
        <v>600</v>
      </c>
      <c r="L40" s="112">
        <v>0</v>
      </c>
      <c r="M40" s="112">
        <f t="shared" si="2"/>
        <v>600</v>
      </c>
      <c r="N40" s="112">
        <v>0</v>
      </c>
      <c r="O40" s="112">
        <f t="shared" si="3"/>
        <v>600</v>
      </c>
      <c r="P40" s="112">
        <v>0</v>
      </c>
      <c r="Q40" s="112">
        <f t="shared" si="4"/>
        <v>600</v>
      </c>
      <c r="R40" s="112">
        <v>0</v>
      </c>
      <c r="S40" s="112">
        <f t="shared" si="8"/>
        <v>600</v>
      </c>
      <c r="T40" s="112">
        <v>0</v>
      </c>
      <c r="U40" s="112">
        <f t="shared" si="5"/>
        <v>600</v>
      </c>
      <c r="V40" s="112">
        <v>0</v>
      </c>
      <c r="W40" s="112">
        <f t="shared" si="6"/>
        <v>600</v>
      </c>
      <c r="X40" s="112">
        <v>0</v>
      </c>
      <c r="Y40" s="112">
        <f t="shared" si="7"/>
        <v>600</v>
      </c>
      <c r="Z40" s="38"/>
    </row>
    <row r="41" spans="1:26" x14ac:dyDescent="0.2">
      <c r="A41" s="99"/>
      <c r="B41" s="100"/>
      <c r="C41" s="101"/>
      <c r="D41" s="102">
        <v>3299</v>
      </c>
      <c r="E41" s="103">
        <v>5169</v>
      </c>
      <c r="F41" s="115" t="s">
        <v>556</v>
      </c>
      <c r="G41" s="182">
        <v>600</v>
      </c>
      <c r="H41" s="182">
        <v>0</v>
      </c>
      <c r="I41" s="177">
        <f t="shared" si="0"/>
        <v>600</v>
      </c>
      <c r="J41" s="270">
        <v>0</v>
      </c>
      <c r="K41" s="270">
        <f t="shared" si="1"/>
        <v>600</v>
      </c>
      <c r="L41" s="107">
        <v>0</v>
      </c>
      <c r="M41" s="107">
        <f t="shared" si="2"/>
        <v>600</v>
      </c>
      <c r="N41" s="107">
        <v>0</v>
      </c>
      <c r="O41" s="107">
        <f t="shared" si="3"/>
        <v>600</v>
      </c>
      <c r="P41" s="107">
        <v>0</v>
      </c>
      <c r="Q41" s="107">
        <f t="shared" si="4"/>
        <v>600</v>
      </c>
      <c r="R41" s="107">
        <v>0</v>
      </c>
      <c r="S41" s="107">
        <f t="shared" si="8"/>
        <v>600</v>
      </c>
      <c r="T41" s="107">
        <v>0</v>
      </c>
      <c r="U41" s="107">
        <f t="shared" si="5"/>
        <v>600</v>
      </c>
      <c r="V41" s="107">
        <v>0</v>
      </c>
      <c r="W41" s="107">
        <f t="shared" si="6"/>
        <v>600</v>
      </c>
      <c r="X41" s="107">
        <v>0</v>
      </c>
      <c r="Y41" s="107">
        <f t="shared" si="7"/>
        <v>600</v>
      </c>
      <c r="Z41" s="38"/>
    </row>
    <row r="42" spans="1:26" x14ac:dyDescent="0.2">
      <c r="A42" s="116" t="s">
        <v>553</v>
      </c>
      <c r="B42" s="117" t="s">
        <v>578</v>
      </c>
      <c r="C42" s="118" t="s">
        <v>96</v>
      </c>
      <c r="D42" s="126" t="s">
        <v>88</v>
      </c>
      <c r="E42" s="127" t="s">
        <v>88</v>
      </c>
      <c r="F42" s="108" t="s">
        <v>579</v>
      </c>
      <c r="G42" s="135">
        <f>SUM(G43:G47)</f>
        <v>100</v>
      </c>
      <c r="H42" s="281">
        <v>0</v>
      </c>
      <c r="I42" s="135">
        <f t="shared" si="0"/>
        <v>100</v>
      </c>
      <c r="J42" s="111">
        <v>0</v>
      </c>
      <c r="K42" s="111">
        <f t="shared" si="1"/>
        <v>100</v>
      </c>
      <c r="L42" s="112">
        <v>0</v>
      </c>
      <c r="M42" s="112">
        <f t="shared" si="2"/>
        <v>100</v>
      </c>
      <c r="N42" s="112">
        <v>0</v>
      </c>
      <c r="O42" s="112">
        <f t="shared" si="3"/>
        <v>100</v>
      </c>
      <c r="P42" s="112">
        <v>0</v>
      </c>
      <c r="Q42" s="112">
        <f t="shared" si="4"/>
        <v>100</v>
      </c>
      <c r="R42" s="112">
        <v>0</v>
      </c>
      <c r="S42" s="112">
        <f t="shared" si="8"/>
        <v>100</v>
      </c>
      <c r="T42" s="112">
        <v>0</v>
      </c>
      <c r="U42" s="112">
        <f t="shared" si="5"/>
        <v>100</v>
      </c>
      <c r="V42" s="112">
        <v>0</v>
      </c>
      <c r="W42" s="112">
        <f t="shared" si="6"/>
        <v>100</v>
      </c>
      <c r="X42" s="112">
        <v>0</v>
      </c>
      <c r="Y42" s="112">
        <f t="shared" si="7"/>
        <v>100</v>
      </c>
      <c r="Z42" s="38"/>
    </row>
    <row r="43" spans="1:26" x14ac:dyDescent="0.2">
      <c r="A43" s="116"/>
      <c r="B43" s="117"/>
      <c r="C43" s="118"/>
      <c r="D43" s="173">
        <v>3299</v>
      </c>
      <c r="E43" s="103">
        <v>5021</v>
      </c>
      <c r="F43" s="128" t="s">
        <v>580</v>
      </c>
      <c r="G43" s="177">
        <v>6</v>
      </c>
      <c r="H43" s="182">
        <v>0</v>
      </c>
      <c r="I43" s="177">
        <f t="shared" si="0"/>
        <v>6</v>
      </c>
      <c r="J43" s="270">
        <v>0</v>
      </c>
      <c r="K43" s="270">
        <f t="shared" si="1"/>
        <v>6</v>
      </c>
      <c r="L43" s="107">
        <v>0</v>
      </c>
      <c r="M43" s="107">
        <f t="shared" si="2"/>
        <v>6</v>
      </c>
      <c r="N43" s="107">
        <v>0</v>
      </c>
      <c r="O43" s="107">
        <f t="shared" si="3"/>
        <v>6</v>
      </c>
      <c r="P43" s="107">
        <v>0</v>
      </c>
      <c r="Q43" s="107">
        <f t="shared" si="4"/>
        <v>6</v>
      </c>
      <c r="R43" s="107">
        <v>0</v>
      </c>
      <c r="S43" s="107">
        <f t="shared" si="8"/>
        <v>6</v>
      </c>
      <c r="T43" s="107">
        <v>0</v>
      </c>
      <c r="U43" s="107">
        <f t="shared" si="5"/>
        <v>6</v>
      </c>
      <c r="V43" s="107">
        <v>0</v>
      </c>
      <c r="W43" s="107">
        <f t="shared" si="6"/>
        <v>6</v>
      </c>
      <c r="X43" s="107">
        <v>0</v>
      </c>
      <c r="Y43" s="107">
        <f t="shared" si="7"/>
        <v>6</v>
      </c>
      <c r="Z43" s="38"/>
    </row>
    <row r="44" spans="1:26" x14ac:dyDescent="0.2">
      <c r="A44" s="116"/>
      <c r="B44" s="117"/>
      <c r="C44" s="118"/>
      <c r="D44" s="173">
        <v>3299</v>
      </c>
      <c r="E44" s="103">
        <v>5139</v>
      </c>
      <c r="F44" s="115" t="s">
        <v>560</v>
      </c>
      <c r="G44" s="177">
        <v>4</v>
      </c>
      <c r="H44" s="182">
        <v>0</v>
      </c>
      <c r="I44" s="177">
        <f t="shared" si="0"/>
        <v>4</v>
      </c>
      <c r="J44" s="270">
        <v>0</v>
      </c>
      <c r="K44" s="270">
        <f t="shared" si="1"/>
        <v>4</v>
      </c>
      <c r="L44" s="107">
        <v>0</v>
      </c>
      <c r="M44" s="107">
        <f t="shared" si="2"/>
        <v>4</v>
      </c>
      <c r="N44" s="107">
        <v>0</v>
      </c>
      <c r="O44" s="107">
        <f t="shared" si="3"/>
        <v>4</v>
      </c>
      <c r="P44" s="107">
        <v>0</v>
      </c>
      <c r="Q44" s="107">
        <f t="shared" si="4"/>
        <v>4</v>
      </c>
      <c r="R44" s="107">
        <v>0</v>
      </c>
      <c r="S44" s="107">
        <f t="shared" si="8"/>
        <v>4</v>
      </c>
      <c r="T44" s="107">
        <v>0</v>
      </c>
      <c r="U44" s="107">
        <f t="shared" si="5"/>
        <v>4</v>
      </c>
      <c r="V44" s="107">
        <v>0</v>
      </c>
      <c r="W44" s="107">
        <f t="shared" si="6"/>
        <v>4</v>
      </c>
      <c r="X44" s="107">
        <v>0</v>
      </c>
      <c r="Y44" s="107">
        <f t="shared" si="7"/>
        <v>4</v>
      </c>
      <c r="Z44" s="38"/>
    </row>
    <row r="45" spans="1:26" x14ac:dyDescent="0.2">
      <c r="A45" s="116"/>
      <c r="B45" s="117"/>
      <c r="C45" s="118"/>
      <c r="D45" s="102">
        <v>3299</v>
      </c>
      <c r="E45" s="103">
        <v>5169</v>
      </c>
      <c r="F45" s="115" t="s">
        <v>556</v>
      </c>
      <c r="G45" s="177">
        <v>10</v>
      </c>
      <c r="H45" s="182">
        <v>0</v>
      </c>
      <c r="I45" s="177">
        <f t="shared" si="0"/>
        <v>10</v>
      </c>
      <c r="J45" s="270">
        <v>0</v>
      </c>
      <c r="K45" s="270">
        <f t="shared" si="1"/>
        <v>10</v>
      </c>
      <c r="L45" s="107">
        <v>0</v>
      </c>
      <c r="M45" s="107">
        <f t="shared" si="2"/>
        <v>10</v>
      </c>
      <c r="N45" s="107">
        <v>0</v>
      </c>
      <c r="O45" s="107">
        <f t="shared" si="3"/>
        <v>10</v>
      </c>
      <c r="P45" s="107">
        <v>0</v>
      </c>
      <c r="Q45" s="107">
        <f t="shared" si="4"/>
        <v>10</v>
      </c>
      <c r="R45" s="107">
        <v>0</v>
      </c>
      <c r="S45" s="107">
        <f t="shared" si="8"/>
        <v>10</v>
      </c>
      <c r="T45" s="107">
        <v>0</v>
      </c>
      <c r="U45" s="107">
        <f t="shared" si="5"/>
        <v>10</v>
      </c>
      <c r="V45" s="107">
        <v>0</v>
      </c>
      <c r="W45" s="107">
        <f t="shared" si="6"/>
        <v>10</v>
      </c>
      <c r="X45" s="107">
        <v>0</v>
      </c>
      <c r="Y45" s="107">
        <f t="shared" si="7"/>
        <v>10</v>
      </c>
      <c r="Z45" s="38"/>
    </row>
    <row r="46" spans="1:26" x14ac:dyDescent="0.2">
      <c r="A46" s="116"/>
      <c r="B46" s="212"/>
      <c r="C46" s="213"/>
      <c r="D46" s="132">
        <v>3299</v>
      </c>
      <c r="E46" s="133">
        <v>5175</v>
      </c>
      <c r="F46" s="143" t="s">
        <v>557</v>
      </c>
      <c r="G46" s="182">
        <v>20</v>
      </c>
      <c r="H46" s="182">
        <v>0</v>
      </c>
      <c r="I46" s="177">
        <f t="shared" si="0"/>
        <v>20</v>
      </c>
      <c r="J46" s="270">
        <v>0</v>
      </c>
      <c r="K46" s="270">
        <f t="shared" si="1"/>
        <v>20</v>
      </c>
      <c r="L46" s="107">
        <v>0</v>
      </c>
      <c r="M46" s="107">
        <f t="shared" si="2"/>
        <v>20</v>
      </c>
      <c r="N46" s="107">
        <v>0</v>
      </c>
      <c r="O46" s="107">
        <f t="shared" si="3"/>
        <v>20</v>
      </c>
      <c r="P46" s="107">
        <v>0</v>
      </c>
      <c r="Q46" s="107">
        <f t="shared" si="4"/>
        <v>20</v>
      </c>
      <c r="R46" s="107">
        <v>0</v>
      </c>
      <c r="S46" s="107">
        <f t="shared" si="8"/>
        <v>20</v>
      </c>
      <c r="T46" s="107">
        <v>0</v>
      </c>
      <c r="U46" s="107">
        <f t="shared" si="5"/>
        <v>20</v>
      </c>
      <c r="V46" s="107">
        <v>0</v>
      </c>
      <c r="W46" s="107">
        <f t="shared" si="6"/>
        <v>20</v>
      </c>
      <c r="X46" s="107">
        <v>0</v>
      </c>
      <c r="Y46" s="107">
        <f t="shared" si="7"/>
        <v>20</v>
      </c>
      <c r="Z46" s="38"/>
    </row>
    <row r="47" spans="1:26" x14ac:dyDescent="0.2">
      <c r="A47" s="99"/>
      <c r="B47" s="100"/>
      <c r="C47" s="101"/>
      <c r="D47" s="102">
        <v>3299</v>
      </c>
      <c r="E47" s="103">
        <v>5492</v>
      </c>
      <c r="F47" s="115" t="s">
        <v>258</v>
      </c>
      <c r="G47" s="177">
        <v>60</v>
      </c>
      <c r="H47" s="182">
        <v>0</v>
      </c>
      <c r="I47" s="177">
        <f t="shared" si="0"/>
        <v>60</v>
      </c>
      <c r="J47" s="270">
        <v>0</v>
      </c>
      <c r="K47" s="270">
        <f t="shared" si="1"/>
        <v>60</v>
      </c>
      <c r="L47" s="107">
        <v>0</v>
      </c>
      <c r="M47" s="107">
        <f t="shared" si="2"/>
        <v>60</v>
      </c>
      <c r="N47" s="107">
        <v>0</v>
      </c>
      <c r="O47" s="107">
        <f t="shared" si="3"/>
        <v>60</v>
      </c>
      <c r="P47" s="107">
        <v>0</v>
      </c>
      <c r="Q47" s="107">
        <f t="shared" si="4"/>
        <v>60</v>
      </c>
      <c r="R47" s="107">
        <v>0</v>
      </c>
      <c r="S47" s="107">
        <f t="shared" si="8"/>
        <v>60</v>
      </c>
      <c r="T47" s="107">
        <v>0</v>
      </c>
      <c r="U47" s="107">
        <f t="shared" si="5"/>
        <v>60</v>
      </c>
      <c r="V47" s="107">
        <v>0</v>
      </c>
      <c r="W47" s="107">
        <f t="shared" si="6"/>
        <v>60</v>
      </c>
      <c r="X47" s="107">
        <v>0</v>
      </c>
      <c r="Y47" s="107">
        <f t="shared" si="7"/>
        <v>60</v>
      </c>
      <c r="Z47" s="38"/>
    </row>
    <row r="48" spans="1:26" ht="12.75" customHeight="1" x14ac:dyDescent="0.2">
      <c r="A48" s="116" t="s">
        <v>553</v>
      </c>
      <c r="B48" s="117" t="s">
        <v>581</v>
      </c>
      <c r="C48" s="118" t="s">
        <v>96</v>
      </c>
      <c r="D48" s="126" t="s">
        <v>88</v>
      </c>
      <c r="E48" s="127" t="s">
        <v>88</v>
      </c>
      <c r="F48" s="108" t="s">
        <v>582</v>
      </c>
      <c r="G48" s="135">
        <f>SUM(G50:G50)</f>
        <v>100</v>
      </c>
      <c r="H48" s="281">
        <v>0</v>
      </c>
      <c r="I48" s="135">
        <f t="shared" si="0"/>
        <v>100</v>
      </c>
      <c r="J48" s="111">
        <v>0</v>
      </c>
      <c r="K48" s="111">
        <f t="shared" si="1"/>
        <v>100</v>
      </c>
      <c r="L48" s="112">
        <v>0</v>
      </c>
      <c r="M48" s="112">
        <f t="shared" si="2"/>
        <v>100</v>
      </c>
      <c r="N48" s="112">
        <f>SUM(N50:N52)</f>
        <v>0</v>
      </c>
      <c r="O48" s="112">
        <f t="shared" si="3"/>
        <v>100</v>
      </c>
      <c r="P48" s="112">
        <f>SUM(P50:P52)</f>
        <v>0</v>
      </c>
      <c r="Q48" s="112">
        <f t="shared" si="4"/>
        <v>100</v>
      </c>
      <c r="R48" s="112">
        <v>0</v>
      </c>
      <c r="S48" s="112">
        <f t="shared" si="8"/>
        <v>100</v>
      </c>
      <c r="T48" s="112">
        <v>0</v>
      </c>
      <c r="U48" s="112">
        <f t="shared" si="5"/>
        <v>100</v>
      </c>
      <c r="V48" s="112">
        <f>SUM(V49:V52)</f>
        <v>0</v>
      </c>
      <c r="W48" s="112">
        <f t="shared" si="6"/>
        <v>100</v>
      </c>
      <c r="X48" s="112">
        <v>0</v>
      </c>
      <c r="Y48" s="112">
        <f t="shared" si="7"/>
        <v>100</v>
      </c>
      <c r="Z48" s="38"/>
    </row>
    <row r="49" spans="1:26" ht="12.75" customHeight="1" x14ac:dyDescent="0.2">
      <c r="A49" s="116"/>
      <c r="B49" s="117"/>
      <c r="C49" s="118"/>
      <c r="D49" s="173">
        <v>3299</v>
      </c>
      <c r="E49" s="162">
        <v>5164</v>
      </c>
      <c r="F49" s="128" t="s">
        <v>561</v>
      </c>
      <c r="G49" s="177">
        <v>0</v>
      </c>
      <c r="H49" s="182"/>
      <c r="I49" s="177"/>
      <c r="J49" s="270"/>
      <c r="K49" s="270"/>
      <c r="L49" s="107"/>
      <c r="M49" s="107"/>
      <c r="N49" s="107"/>
      <c r="O49" s="107"/>
      <c r="P49" s="107"/>
      <c r="Q49" s="107"/>
      <c r="R49" s="107"/>
      <c r="S49" s="107">
        <v>0</v>
      </c>
      <c r="T49" s="107">
        <v>0</v>
      </c>
      <c r="U49" s="107">
        <v>0</v>
      </c>
      <c r="V49" s="107">
        <v>5</v>
      </c>
      <c r="W49" s="107">
        <f t="shared" si="6"/>
        <v>5</v>
      </c>
      <c r="X49" s="107">
        <v>0</v>
      </c>
      <c r="Y49" s="107">
        <f t="shared" si="7"/>
        <v>5</v>
      </c>
      <c r="Z49" s="38"/>
    </row>
    <row r="50" spans="1:26" ht="12.75" customHeight="1" x14ac:dyDescent="0.2">
      <c r="A50" s="99"/>
      <c r="B50" s="100"/>
      <c r="C50" s="101"/>
      <c r="D50" s="102">
        <v>3299</v>
      </c>
      <c r="E50" s="162">
        <v>5169</v>
      </c>
      <c r="F50" s="115" t="s">
        <v>556</v>
      </c>
      <c r="G50" s="177">
        <v>100</v>
      </c>
      <c r="H50" s="182">
        <v>0</v>
      </c>
      <c r="I50" s="177">
        <f t="shared" si="0"/>
        <v>100</v>
      </c>
      <c r="J50" s="270">
        <v>0</v>
      </c>
      <c r="K50" s="270">
        <f t="shared" si="1"/>
        <v>100</v>
      </c>
      <c r="L50" s="107">
        <v>0</v>
      </c>
      <c r="M50" s="107">
        <f t="shared" si="2"/>
        <v>100</v>
      </c>
      <c r="N50" s="107">
        <v>-10.43</v>
      </c>
      <c r="O50" s="107">
        <f t="shared" si="3"/>
        <v>89.57</v>
      </c>
      <c r="P50" s="107">
        <v>0</v>
      </c>
      <c r="Q50" s="107">
        <f t="shared" si="4"/>
        <v>89.57</v>
      </c>
      <c r="R50" s="107">
        <v>0</v>
      </c>
      <c r="S50" s="107">
        <f t="shared" si="8"/>
        <v>89.57</v>
      </c>
      <c r="T50" s="107">
        <v>0</v>
      </c>
      <c r="U50" s="107">
        <f t="shared" si="5"/>
        <v>89.57</v>
      </c>
      <c r="V50" s="107">
        <v>-5</v>
      </c>
      <c r="W50" s="107">
        <f t="shared" si="6"/>
        <v>84.57</v>
      </c>
      <c r="X50" s="107">
        <v>0</v>
      </c>
      <c r="Y50" s="107">
        <f t="shared" si="7"/>
        <v>84.57</v>
      </c>
      <c r="Z50" s="38"/>
    </row>
    <row r="51" spans="1:26" ht="12.75" customHeight="1" x14ac:dyDescent="0.2">
      <c r="A51" s="99"/>
      <c r="B51" s="100"/>
      <c r="C51" s="101"/>
      <c r="D51" s="102">
        <v>3299</v>
      </c>
      <c r="E51" s="162">
        <v>5194</v>
      </c>
      <c r="F51" s="115" t="s">
        <v>583</v>
      </c>
      <c r="G51" s="177">
        <v>0</v>
      </c>
      <c r="H51" s="182"/>
      <c r="I51" s="177"/>
      <c r="J51" s="270"/>
      <c r="K51" s="270"/>
      <c r="L51" s="107"/>
      <c r="M51" s="107">
        <v>0</v>
      </c>
      <c r="N51" s="107">
        <v>0</v>
      </c>
      <c r="O51" s="107">
        <v>0</v>
      </c>
      <c r="P51" s="107">
        <v>10.43</v>
      </c>
      <c r="Q51" s="107">
        <f t="shared" si="4"/>
        <v>10.43</v>
      </c>
      <c r="R51" s="107">
        <v>0</v>
      </c>
      <c r="S51" s="107">
        <f t="shared" si="8"/>
        <v>10.43</v>
      </c>
      <c r="T51" s="107">
        <v>0</v>
      </c>
      <c r="U51" s="107">
        <f t="shared" si="5"/>
        <v>10.43</v>
      </c>
      <c r="V51" s="107">
        <v>0</v>
      </c>
      <c r="W51" s="107">
        <f t="shared" si="6"/>
        <v>10.43</v>
      </c>
      <c r="X51" s="107">
        <v>0</v>
      </c>
      <c r="Y51" s="107">
        <f t="shared" si="7"/>
        <v>10.43</v>
      </c>
      <c r="Z51" s="38"/>
    </row>
    <row r="52" spans="1:26" ht="12.75" customHeight="1" x14ac:dyDescent="0.2">
      <c r="A52" s="99"/>
      <c r="B52" s="100"/>
      <c r="C52" s="101"/>
      <c r="D52" s="102">
        <v>3299</v>
      </c>
      <c r="E52" s="162">
        <v>5494</v>
      </c>
      <c r="F52" s="115" t="s">
        <v>584</v>
      </c>
      <c r="G52" s="177">
        <v>0</v>
      </c>
      <c r="H52" s="182"/>
      <c r="I52" s="177"/>
      <c r="J52" s="270"/>
      <c r="K52" s="270"/>
      <c r="L52" s="107"/>
      <c r="M52" s="107">
        <v>0</v>
      </c>
      <c r="N52" s="107">
        <v>10.43</v>
      </c>
      <c r="O52" s="107">
        <f t="shared" si="3"/>
        <v>10.43</v>
      </c>
      <c r="P52" s="107">
        <v>-10.43</v>
      </c>
      <c r="Q52" s="107">
        <f t="shared" si="4"/>
        <v>0</v>
      </c>
      <c r="R52" s="107">
        <v>0</v>
      </c>
      <c r="S52" s="107">
        <f t="shared" si="8"/>
        <v>0</v>
      </c>
      <c r="T52" s="107">
        <v>0</v>
      </c>
      <c r="U52" s="107">
        <f t="shared" si="5"/>
        <v>0</v>
      </c>
      <c r="V52" s="107">
        <v>0</v>
      </c>
      <c r="W52" s="107">
        <f t="shared" si="6"/>
        <v>0</v>
      </c>
      <c r="X52" s="107">
        <v>0</v>
      </c>
      <c r="Y52" s="107">
        <f t="shared" si="7"/>
        <v>0</v>
      </c>
      <c r="Z52" s="38"/>
    </row>
    <row r="53" spans="1:26" ht="12.75" customHeight="1" x14ac:dyDescent="0.2">
      <c r="A53" s="116" t="s">
        <v>553</v>
      </c>
      <c r="B53" s="117" t="s">
        <v>585</v>
      </c>
      <c r="C53" s="118" t="s">
        <v>96</v>
      </c>
      <c r="D53" s="126" t="s">
        <v>88</v>
      </c>
      <c r="E53" s="127" t="s">
        <v>88</v>
      </c>
      <c r="F53" s="108" t="s">
        <v>586</v>
      </c>
      <c r="G53" s="135">
        <f>+G54</f>
        <v>400</v>
      </c>
      <c r="H53" s="281">
        <v>0</v>
      </c>
      <c r="I53" s="135">
        <f t="shared" si="0"/>
        <v>400</v>
      </c>
      <c r="J53" s="111">
        <v>0</v>
      </c>
      <c r="K53" s="111">
        <f t="shared" si="1"/>
        <v>400</v>
      </c>
      <c r="L53" s="112">
        <v>0</v>
      </c>
      <c r="M53" s="112">
        <f t="shared" si="2"/>
        <v>400</v>
      </c>
      <c r="N53" s="112">
        <v>0</v>
      </c>
      <c r="O53" s="112">
        <f t="shared" si="3"/>
        <v>400</v>
      </c>
      <c r="P53" s="112">
        <v>0</v>
      </c>
      <c r="Q53" s="112">
        <f t="shared" si="4"/>
        <v>400</v>
      </c>
      <c r="R53" s="112">
        <v>0</v>
      </c>
      <c r="S53" s="112">
        <f t="shared" si="8"/>
        <v>400</v>
      </c>
      <c r="T53" s="112">
        <v>0</v>
      </c>
      <c r="U53" s="112">
        <f t="shared" si="5"/>
        <v>400</v>
      </c>
      <c r="V53" s="112">
        <v>0</v>
      </c>
      <c r="W53" s="112">
        <f t="shared" si="6"/>
        <v>400</v>
      </c>
      <c r="X53" s="112">
        <v>0</v>
      </c>
      <c r="Y53" s="112">
        <f t="shared" si="7"/>
        <v>400</v>
      </c>
      <c r="Z53" s="38"/>
    </row>
    <row r="54" spans="1:26" ht="12.75" customHeight="1" x14ac:dyDescent="0.2">
      <c r="A54" s="211"/>
      <c r="B54" s="212"/>
      <c r="C54" s="213"/>
      <c r="D54" s="181">
        <v>3299</v>
      </c>
      <c r="E54" s="162">
        <v>5169</v>
      </c>
      <c r="F54" s="282" t="s">
        <v>556</v>
      </c>
      <c r="G54" s="182">
        <v>400</v>
      </c>
      <c r="H54" s="182">
        <v>0</v>
      </c>
      <c r="I54" s="182">
        <f t="shared" si="0"/>
        <v>400</v>
      </c>
      <c r="J54" s="270">
        <v>0</v>
      </c>
      <c r="K54" s="270">
        <f t="shared" si="1"/>
        <v>400</v>
      </c>
      <c r="L54" s="107">
        <v>0</v>
      </c>
      <c r="M54" s="107">
        <f t="shared" si="2"/>
        <v>400</v>
      </c>
      <c r="N54" s="107">
        <v>0</v>
      </c>
      <c r="O54" s="107">
        <f t="shared" si="3"/>
        <v>400</v>
      </c>
      <c r="P54" s="107">
        <v>0</v>
      </c>
      <c r="Q54" s="107">
        <f t="shared" si="4"/>
        <v>400</v>
      </c>
      <c r="R54" s="107">
        <v>0</v>
      </c>
      <c r="S54" s="107">
        <f t="shared" si="8"/>
        <v>400</v>
      </c>
      <c r="T54" s="107">
        <v>0</v>
      </c>
      <c r="U54" s="107">
        <f t="shared" si="5"/>
        <v>400</v>
      </c>
      <c r="V54" s="107">
        <v>0</v>
      </c>
      <c r="W54" s="107">
        <f t="shared" si="6"/>
        <v>400</v>
      </c>
      <c r="X54" s="107">
        <v>0</v>
      </c>
      <c r="Y54" s="107">
        <f t="shared" si="7"/>
        <v>400</v>
      </c>
      <c r="Z54" s="38"/>
    </row>
    <row r="55" spans="1:26" ht="12.75" customHeight="1" x14ac:dyDescent="0.2">
      <c r="A55" s="116" t="s">
        <v>587</v>
      </c>
      <c r="B55" s="117" t="s">
        <v>588</v>
      </c>
      <c r="C55" s="118" t="s">
        <v>96</v>
      </c>
      <c r="D55" s="126" t="s">
        <v>88</v>
      </c>
      <c r="E55" s="127" t="s">
        <v>88</v>
      </c>
      <c r="F55" s="108" t="s">
        <v>589</v>
      </c>
      <c r="G55" s="135">
        <v>0</v>
      </c>
      <c r="H55" s="135">
        <f>+H58</f>
        <v>448.43400000000003</v>
      </c>
      <c r="I55" s="135">
        <f t="shared" si="0"/>
        <v>448.43400000000003</v>
      </c>
      <c r="J55" s="111">
        <v>0</v>
      </c>
      <c r="K55" s="111">
        <f t="shared" si="1"/>
        <v>448.43400000000003</v>
      </c>
      <c r="L55" s="112">
        <v>0</v>
      </c>
      <c r="M55" s="112">
        <f t="shared" si="2"/>
        <v>448.43400000000003</v>
      </c>
      <c r="N55" s="112">
        <v>0</v>
      </c>
      <c r="O55" s="112">
        <f t="shared" si="3"/>
        <v>448.43400000000003</v>
      </c>
      <c r="P55" s="111">
        <f>+P58</f>
        <v>-120</v>
      </c>
      <c r="Q55" s="111">
        <f t="shared" si="4"/>
        <v>328.43400000000003</v>
      </c>
      <c r="R55" s="112">
        <v>0</v>
      </c>
      <c r="S55" s="112">
        <f t="shared" si="8"/>
        <v>328.43400000000003</v>
      </c>
      <c r="T55" s="112">
        <f>SUM(T56:T58)</f>
        <v>0</v>
      </c>
      <c r="U55" s="112">
        <f t="shared" si="5"/>
        <v>328.43400000000003</v>
      </c>
      <c r="V55" s="112">
        <v>0</v>
      </c>
      <c r="W55" s="112">
        <f t="shared" si="6"/>
        <v>328.43400000000003</v>
      </c>
      <c r="X55" s="112">
        <v>0</v>
      </c>
      <c r="Y55" s="112">
        <f t="shared" si="7"/>
        <v>328.43400000000003</v>
      </c>
      <c r="Z55" s="38"/>
    </row>
    <row r="56" spans="1:26" ht="12.75" customHeight="1" x14ac:dyDescent="0.2">
      <c r="A56" s="211"/>
      <c r="B56" s="212"/>
      <c r="C56" s="213"/>
      <c r="D56" s="181">
        <v>3299</v>
      </c>
      <c r="E56" s="162">
        <v>5021</v>
      </c>
      <c r="F56" s="282" t="s">
        <v>580</v>
      </c>
      <c r="G56" s="182">
        <v>0</v>
      </c>
      <c r="H56" s="182"/>
      <c r="I56" s="182"/>
      <c r="J56" s="279"/>
      <c r="K56" s="279"/>
      <c r="L56" s="85"/>
      <c r="M56" s="85"/>
      <c r="N56" s="107"/>
      <c r="O56" s="107"/>
      <c r="P56" s="279"/>
      <c r="Q56" s="279">
        <v>0</v>
      </c>
      <c r="R56" s="107">
        <v>0</v>
      </c>
      <c r="S56" s="107">
        <v>0</v>
      </c>
      <c r="T56" s="107">
        <v>14.5</v>
      </c>
      <c r="U56" s="107">
        <f t="shared" si="5"/>
        <v>14.5</v>
      </c>
      <c r="V56" s="107">
        <v>0</v>
      </c>
      <c r="W56" s="107">
        <f t="shared" si="6"/>
        <v>14.5</v>
      </c>
      <c r="X56" s="107">
        <v>0</v>
      </c>
      <c r="Y56" s="107">
        <f t="shared" si="7"/>
        <v>14.5</v>
      </c>
      <c r="Z56" s="38"/>
    </row>
    <row r="57" spans="1:26" ht="12.75" customHeight="1" x14ac:dyDescent="0.2">
      <c r="A57" s="211"/>
      <c r="B57" s="212"/>
      <c r="C57" s="213"/>
      <c r="D57" s="181">
        <v>3299</v>
      </c>
      <c r="E57" s="162">
        <v>5139</v>
      </c>
      <c r="F57" s="282" t="s">
        <v>560</v>
      </c>
      <c r="G57" s="182">
        <v>0</v>
      </c>
      <c r="H57" s="182"/>
      <c r="I57" s="182"/>
      <c r="J57" s="279"/>
      <c r="K57" s="279"/>
      <c r="L57" s="85"/>
      <c r="M57" s="85"/>
      <c r="N57" s="107"/>
      <c r="O57" s="107"/>
      <c r="P57" s="279"/>
      <c r="Q57" s="279"/>
      <c r="R57" s="107"/>
      <c r="S57" s="107">
        <v>0</v>
      </c>
      <c r="T57" s="107">
        <v>284</v>
      </c>
      <c r="U57" s="107">
        <f t="shared" si="5"/>
        <v>284</v>
      </c>
      <c r="V57" s="107">
        <v>0</v>
      </c>
      <c r="W57" s="107">
        <f t="shared" si="6"/>
        <v>284</v>
      </c>
      <c r="X57" s="107">
        <v>0</v>
      </c>
      <c r="Y57" s="107">
        <f t="shared" si="7"/>
        <v>284</v>
      </c>
      <c r="Z57" s="38"/>
    </row>
    <row r="58" spans="1:26" ht="12.75" customHeight="1" x14ac:dyDescent="0.2">
      <c r="A58" s="211"/>
      <c r="B58" s="212"/>
      <c r="C58" s="213"/>
      <c r="D58" s="181">
        <v>3299</v>
      </c>
      <c r="E58" s="162">
        <v>5169</v>
      </c>
      <c r="F58" s="282" t="s">
        <v>556</v>
      </c>
      <c r="G58" s="182">
        <v>0</v>
      </c>
      <c r="H58" s="182">
        <v>448.43400000000003</v>
      </c>
      <c r="I58" s="182">
        <f t="shared" si="0"/>
        <v>448.43400000000003</v>
      </c>
      <c r="J58" s="279">
        <v>0</v>
      </c>
      <c r="K58" s="279">
        <f t="shared" si="1"/>
        <v>448.43400000000003</v>
      </c>
      <c r="L58" s="85">
        <v>0</v>
      </c>
      <c r="M58" s="85">
        <f t="shared" si="2"/>
        <v>448.43400000000003</v>
      </c>
      <c r="N58" s="107">
        <v>0</v>
      </c>
      <c r="O58" s="107">
        <f t="shared" si="3"/>
        <v>448.43400000000003</v>
      </c>
      <c r="P58" s="279">
        <v>-120</v>
      </c>
      <c r="Q58" s="279">
        <f t="shared" si="4"/>
        <v>328.43400000000003</v>
      </c>
      <c r="R58" s="107">
        <v>0</v>
      </c>
      <c r="S58" s="107">
        <f t="shared" si="8"/>
        <v>328.43400000000003</v>
      </c>
      <c r="T58" s="107">
        <v>-298.5</v>
      </c>
      <c r="U58" s="107">
        <f t="shared" si="5"/>
        <v>29.934000000000026</v>
      </c>
      <c r="V58" s="107">
        <v>0</v>
      </c>
      <c r="W58" s="107">
        <f t="shared" si="6"/>
        <v>29.934000000000026</v>
      </c>
      <c r="X58" s="107">
        <v>0</v>
      </c>
      <c r="Y58" s="107">
        <f t="shared" si="7"/>
        <v>29.934000000000026</v>
      </c>
      <c r="Z58" s="38"/>
    </row>
    <row r="59" spans="1:26" ht="12.75" customHeight="1" x14ac:dyDescent="0.2">
      <c r="A59" s="116" t="s">
        <v>553</v>
      </c>
      <c r="B59" s="117" t="s">
        <v>590</v>
      </c>
      <c r="C59" s="118" t="s">
        <v>96</v>
      </c>
      <c r="D59" s="126" t="s">
        <v>88</v>
      </c>
      <c r="E59" s="127" t="s">
        <v>88</v>
      </c>
      <c r="F59" s="108" t="s">
        <v>591</v>
      </c>
      <c r="G59" s="135">
        <v>0</v>
      </c>
      <c r="H59" s="177"/>
      <c r="I59" s="177"/>
      <c r="J59" s="270"/>
      <c r="K59" s="270">
        <v>0</v>
      </c>
      <c r="L59" s="111">
        <f>+L60</f>
        <v>100</v>
      </c>
      <c r="M59" s="111">
        <f t="shared" si="2"/>
        <v>100</v>
      </c>
      <c r="N59" s="112">
        <v>0</v>
      </c>
      <c r="O59" s="112">
        <f t="shared" si="3"/>
        <v>100</v>
      </c>
      <c r="P59" s="112">
        <v>0</v>
      </c>
      <c r="Q59" s="112">
        <f t="shared" si="4"/>
        <v>100</v>
      </c>
      <c r="R59" s="112">
        <v>0</v>
      </c>
      <c r="S59" s="112">
        <f t="shared" si="8"/>
        <v>100</v>
      </c>
      <c r="T59" s="112">
        <v>0</v>
      </c>
      <c r="U59" s="112">
        <f t="shared" si="5"/>
        <v>100</v>
      </c>
      <c r="V59" s="112">
        <v>0</v>
      </c>
      <c r="W59" s="112">
        <f t="shared" si="6"/>
        <v>100</v>
      </c>
      <c r="X59" s="112">
        <v>0</v>
      </c>
      <c r="Y59" s="112">
        <f t="shared" si="7"/>
        <v>100</v>
      </c>
      <c r="Z59" s="38"/>
    </row>
    <row r="60" spans="1:26" ht="12.75" customHeight="1" x14ac:dyDescent="0.2">
      <c r="A60" s="129"/>
      <c r="B60" s="130"/>
      <c r="C60" s="131"/>
      <c r="D60" s="132">
        <v>3299</v>
      </c>
      <c r="E60" s="133">
        <v>5169</v>
      </c>
      <c r="F60" s="134" t="s">
        <v>556</v>
      </c>
      <c r="G60" s="283">
        <v>0</v>
      </c>
      <c r="H60" s="283"/>
      <c r="I60" s="283"/>
      <c r="J60" s="284"/>
      <c r="K60" s="284">
        <v>0</v>
      </c>
      <c r="L60" s="284">
        <v>100</v>
      </c>
      <c r="M60" s="284">
        <f t="shared" si="2"/>
        <v>100</v>
      </c>
      <c r="N60" s="85">
        <v>0</v>
      </c>
      <c r="O60" s="85">
        <f t="shared" si="3"/>
        <v>100</v>
      </c>
      <c r="P60" s="85">
        <v>0</v>
      </c>
      <c r="Q60" s="85">
        <f t="shared" si="4"/>
        <v>100</v>
      </c>
      <c r="R60" s="85">
        <v>0</v>
      </c>
      <c r="S60" s="85">
        <f t="shared" si="8"/>
        <v>100</v>
      </c>
      <c r="T60" s="85">
        <v>0</v>
      </c>
      <c r="U60" s="85">
        <f t="shared" si="5"/>
        <v>100</v>
      </c>
      <c r="V60" s="107">
        <v>0</v>
      </c>
      <c r="W60" s="107">
        <f t="shared" si="6"/>
        <v>100</v>
      </c>
      <c r="X60" s="107">
        <v>0</v>
      </c>
      <c r="Y60" s="107">
        <f t="shared" si="7"/>
        <v>100</v>
      </c>
      <c r="Z60" s="38"/>
    </row>
    <row r="61" spans="1:26" ht="12.75" customHeight="1" x14ac:dyDescent="0.2">
      <c r="A61" s="116" t="s">
        <v>553</v>
      </c>
      <c r="B61" s="117" t="s">
        <v>592</v>
      </c>
      <c r="C61" s="118" t="s">
        <v>96</v>
      </c>
      <c r="D61" s="126" t="s">
        <v>88</v>
      </c>
      <c r="E61" s="127" t="s">
        <v>88</v>
      </c>
      <c r="F61" s="108" t="s">
        <v>593</v>
      </c>
      <c r="G61" s="135">
        <v>0</v>
      </c>
      <c r="H61" s="177"/>
      <c r="I61" s="177"/>
      <c r="J61" s="270"/>
      <c r="K61" s="270"/>
      <c r="L61" s="270"/>
      <c r="M61" s="270"/>
      <c r="N61" s="107"/>
      <c r="O61" s="107"/>
      <c r="P61" s="107"/>
      <c r="Q61" s="107"/>
      <c r="R61" s="107"/>
      <c r="S61" s="112">
        <v>0</v>
      </c>
      <c r="T61" s="112">
        <f>+T62</f>
        <v>20</v>
      </c>
      <c r="U61" s="112">
        <f t="shared" si="5"/>
        <v>20</v>
      </c>
      <c r="V61" s="112">
        <v>0</v>
      </c>
      <c r="W61" s="112">
        <f t="shared" si="6"/>
        <v>20</v>
      </c>
      <c r="X61" s="112">
        <v>0</v>
      </c>
      <c r="Y61" s="112">
        <f t="shared" si="7"/>
        <v>20</v>
      </c>
      <c r="Z61" s="38"/>
    </row>
    <row r="62" spans="1:26" ht="12.75" customHeight="1" thickBot="1" x14ac:dyDescent="0.25">
      <c r="A62" s="129"/>
      <c r="B62" s="130"/>
      <c r="C62" s="131"/>
      <c r="D62" s="132">
        <v>3299</v>
      </c>
      <c r="E62" s="133">
        <v>5169</v>
      </c>
      <c r="F62" s="134" t="s">
        <v>556</v>
      </c>
      <c r="G62" s="285">
        <v>0</v>
      </c>
      <c r="H62" s="285"/>
      <c r="I62" s="285"/>
      <c r="J62" s="284"/>
      <c r="K62" s="284"/>
      <c r="L62" s="284"/>
      <c r="M62" s="284"/>
      <c r="N62" s="170"/>
      <c r="O62" s="170"/>
      <c r="P62" s="170"/>
      <c r="Q62" s="170"/>
      <c r="R62" s="170"/>
      <c r="S62" s="170">
        <v>0</v>
      </c>
      <c r="T62" s="170">
        <v>20</v>
      </c>
      <c r="U62" s="170">
        <f t="shared" si="5"/>
        <v>20</v>
      </c>
      <c r="V62" s="85">
        <v>0</v>
      </c>
      <c r="W62" s="85">
        <f t="shared" si="6"/>
        <v>20</v>
      </c>
      <c r="X62" s="85">
        <v>0</v>
      </c>
      <c r="Y62" s="85">
        <f t="shared" si="7"/>
        <v>20</v>
      </c>
      <c r="Z62" s="38"/>
    </row>
    <row r="63" spans="1:26" s="48" customFormat="1" ht="25.5" customHeight="1" thickBot="1" x14ac:dyDescent="0.25">
      <c r="A63" s="86" t="s">
        <v>551</v>
      </c>
      <c r="B63" s="326" t="s">
        <v>88</v>
      </c>
      <c r="C63" s="327"/>
      <c r="D63" s="87" t="s">
        <v>88</v>
      </c>
      <c r="E63" s="88" t="s">
        <v>88</v>
      </c>
      <c r="F63" s="286" t="s">
        <v>594</v>
      </c>
      <c r="G63" s="90">
        <f>+G64+G68+G71+G73+G78</f>
        <v>1670</v>
      </c>
      <c r="H63" s="90">
        <v>0</v>
      </c>
      <c r="I63" s="90">
        <f t="shared" si="0"/>
        <v>1670</v>
      </c>
      <c r="J63" s="91">
        <f>+J78</f>
        <v>0</v>
      </c>
      <c r="K63" s="91">
        <f t="shared" si="1"/>
        <v>1670</v>
      </c>
      <c r="L63" s="92">
        <v>0</v>
      </c>
      <c r="M63" s="92">
        <f t="shared" si="2"/>
        <v>1670</v>
      </c>
      <c r="N63" s="92">
        <v>0</v>
      </c>
      <c r="O63" s="92">
        <f t="shared" si="3"/>
        <v>1670</v>
      </c>
      <c r="P63" s="92">
        <v>0</v>
      </c>
      <c r="Q63" s="92">
        <f t="shared" si="4"/>
        <v>1670</v>
      </c>
      <c r="R63" s="92">
        <v>0</v>
      </c>
      <c r="S63" s="92">
        <f t="shared" si="8"/>
        <v>1670</v>
      </c>
      <c r="T63" s="92">
        <v>0</v>
      </c>
      <c r="U63" s="92">
        <f t="shared" si="5"/>
        <v>1670</v>
      </c>
      <c r="V63" s="92">
        <v>0</v>
      </c>
      <c r="W63" s="92">
        <f t="shared" si="6"/>
        <v>1670</v>
      </c>
      <c r="X63" s="92">
        <v>0</v>
      </c>
      <c r="Y63" s="92">
        <f t="shared" si="7"/>
        <v>1670</v>
      </c>
      <c r="Z63" s="49"/>
    </row>
    <row r="64" spans="1:26" s="48" customFormat="1" ht="22.5" customHeight="1" x14ac:dyDescent="0.2">
      <c r="A64" s="93" t="s">
        <v>551</v>
      </c>
      <c r="B64" s="94" t="s">
        <v>595</v>
      </c>
      <c r="C64" s="95" t="s">
        <v>96</v>
      </c>
      <c r="D64" s="96" t="s">
        <v>88</v>
      </c>
      <c r="E64" s="97" t="s">
        <v>88</v>
      </c>
      <c r="F64" s="98" t="s">
        <v>596</v>
      </c>
      <c r="G64" s="269">
        <f>SUM(G65:G67)</f>
        <v>70</v>
      </c>
      <c r="H64" s="269">
        <v>0</v>
      </c>
      <c r="I64" s="269">
        <f t="shared" si="0"/>
        <v>70</v>
      </c>
      <c r="J64" s="76">
        <v>0</v>
      </c>
      <c r="K64" s="76">
        <f t="shared" si="1"/>
        <v>70</v>
      </c>
      <c r="L64" s="77">
        <f>SUM(L65:L67)</f>
        <v>0</v>
      </c>
      <c r="M64" s="77">
        <f t="shared" si="2"/>
        <v>70</v>
      </c>
      <c r="N64" s="77">
        <v>0</v>
      </c>
      <c r="O64" s="77">
        <f t="shared" si="3"/>
        <v>70</v>
      </c>
      <c r="P64" s="77">
        <v>0</v>
      </c>
      <c r="Q64" s="77">
        <f t="shared" si="4"/>
        <v>70</v>
      </c>
      <c r="R64" s="77">
        <v>0</v>
      </c>
      <c r="S64" s="77">
        <f t="shared" si="8"/>
        <v>70</v>
      </c>
      <c r="T64" s="77">
        <v>0</v>
      </c>
      <c r="U64" s="77">
        <f t="shared" si="5"/>
        <v>70</v>
      </c>
      <c r="V64" s="77">
        <v>0</v>
      </c>
      <c r="W64" s="77">
        <f t="shared" si="6"/>
        <v>70</v>
      </c>
      <c r="X64" s="77">
        <v>0</v>
      </c>
      <c r="Y64" s="77">
        <f t="shared" si="7"/>
        <v>70</v>
      </c>
      <c r="Z64" s="49"/>
    </row>
    <row r="65" spans="1:26" s="48" customFormat="1" x14ac:dyDescent="0.2">
      <c r="A65" s="116"/>
      <c r="B65" s="140"/>
      <c r="C65" s="140"/>
      <c r="D65" s="102">
        <v>3299</v>
      </c>
      <c r="E65" s="103">
        <v>5169</v>
      </c>
      <c r="F65" s="115" t="s">
        <v>556</v>
      </c>
      <c r="G65" s="177">
        <v>60.5</v>
      </c>
      <c r="H65" s="177">
        <v>0</v>
      </c>
      <c r="I65" s="177">
        <f t="shared" si="0"/>
        <v>60.5</v>
      </c>
      <c r="J65" s="270">
        <v>0</v>
      </c>
      <c r="K65" s="270">
        <f t="shared" si="1"/>
        <v>60.5</v>
      </c>
      <c r="L65" s="107">
        <v>0</v>
      </c>
      <c r="M65" s="107">
        <f t="shared" si="2"/>
        <v>60.5</v>
      </c>
      <c r="N65" s="107">
        <v>0</v>
      </c>
      <c r="O65" s="107">
        <f t="shared" si="3"/>
        <v>60.5</v>
      </c>
      <c r="P65" s="107">
        <v>0</v>
      </c>
      <c r="Q65" s="107">
        <f t="shared" si="4"/>
        <v>60.5</v>
      </c>
      <c r="R65" s="107">
        <v>0</v>
      </c>
      <c r="S65" s="107">
        <f t="shared" si="8"/>
        <v>60.5</v>
      </c>
      <c r="T65" s="107">
        <v>0</v>
      </c>
      <c r="U65" s="107">
        <f t="shared" si="5"/>
        <v>60.5</v>
      </c>
      <c r="V65" s="107">
        <v>0</v>
      </c>
      <c r="W65" s="107">
        <f t="shared" si="6"/>
        <v>60.5</v>
      </c>
      <c r="X65" s="107">
        <v>0</v>
      </c>
      <c r="Y65" s="107">
        <f t="shared" si="7"/>
        <v>60.5</v>
      </c>
      <c r="Z65" s="49"/>
    </row>
    <row r="66" spans="1:26" s="48" customFormat="1" x14ac:dyDescent="0.2">
      <c r="A66" s="116"/>
      <c r="B66" s="140"/>
      <c r="C66" s="140"/>
      <c r="D66" s="102">
        <v>6310</v>
      </c>
      <c r="E66" s="103">
        <v>5163</v>
      </c>
      <c r="F66" s="115" t="s">
        <v>566</v>
      </c>
      <c r="G66" s="177">
        <v>3.5</v>
      </c>
      <c r="H66" s="177">
        <v>0</v>
      </c>
      <c r="I66" s="177">
        <f t="shared" si="0"/>
        <v>3.5</v>
      </c>
      <c r="J66" s="270">
        <v>0</v>
      </c>
      <c r="K66" s="270">
        <f t="shared" si="1"/>
        <v>3.5</v>
      </c>
      <c r="L66" s="107">
        <v>0</v>
      </c>
      <c r="M66" s="107">
        <f t="shared" si="2"/>
        <v>3.5</v>
      </c>
      <c r="N66" s="107">
        <v>0</v>
      </c>
      <c r="O66" s="107">
        <f t="shared" si="3"/>
        <v>3.5</v>
      </c>
      <c r="P66" s="107">
        <v>0</v>
      </c>
      <c r="Q66" s="107">
        <f t="shared" si="4"/>
        <v>3.5</v>
      </c>
      <c r="R66" s="107">
        <v>0</v>
      </c>
      <c r="S66" s="107">
        <f t="shared" si="8"/>
        <v>3.5</v>
      </c>
      <c r="T66" s="107">
        <v>0</v>
      </c>
      <c r="U66" s="107">
        <f t="shared" si="5"/>
        <v>3.5</v>
      </c>
      <c r="V66" s="107">
        <v>0</v>
      </c>
      <c r="W66" s="107">
        <f t="shared" si="6"/>
        <v>3.5</v>
      </c>
      <c r="X66" s="107">
        <v>0</v>
      </c>
      <c r="Y66" s="107">
        <f t="shared" si="7"/>
        <v>3.5</v>
      </c>
      <c r="Z66" s="49"/>
    </row>
    <row r="67" spans="1:26" s="48" customFormat="1" x14ac:dyDescent="0.2">
      <c r="A67" s="116"/>
      <c r="B67" s="140"/>
      <c r="C67" s="140"/>
      <c r="D67" s="102">
        <v>6320</v>
      </c>
      <c r="E67" s="103">
        <v>5163</v>
      </c>
      <c r="F67" s="115" t="s">
        <v>566</v>
      </c>
      <c r="G67" s="177">
        <v>6</v>
      </c>
      <c r="H67" s="177">
        <v>0</v>
      </c>
      <c r="I67" s="177">
        <f t="shared" si="0"/>
        <v>6</v>
      </c>
      <c r="J67" s="270">
        <v>0</v>
      </c>
      <c r="K67" s="270">
        <f t="shared" si="1"/>
        <v>6</v>
      </c>
      <c r="L67" s="107">
        <v>0</v>
      </c>
      <c r="M67" s="107">
        <f t="shared" si="2"/>
        <v>6</v>
      </c>
      <c r="N67" s="107">
        <v>0</v>
      </c>
      <c r="O67" s="107">
        <f t="shared" si="3"/>
        <v>6</v>
      </c>
      <c r="P67" s="107">
        <v>0</v>
      </c>
      <c r="Q67" s="107">
        <f t="shared" si="4"/>
        <v>6</v>
      </c>
      <c r="R67" s="107">
        <v>0</v>
      </c>
      <c r="S67" s="107">
        <f t="shared" si="8"/>
        <v>6</v>
      </c>
      <c r="T67" s="107">
        <v>0</v>
      </c>
      <c r="U67" s="107">
        <f t="shared" si="5"/>
        <v>6</v>
      </c>
      <c r="V67" s="107">
        <v>0</v>
      </c>
      <c r="W67" s="107">
        <f t="shared" si="6"/>
        <v>6</v>
      </c>
      <c r="X67" s="107">
        <v>0</v>
      </c>
      <c r="Y67" s="107">
        <f t="shared" si="7"/>
        <v>6</v>
      </c>
      <c r="Z67" s="49"/>
    </row>
    <row r="68" spans="1:26" s="48" customFormat="1" x14ac:dyDescent="0.2">
      <c r="A68" s="116" t="s">
        <v>551</v>
      </c>
      <c r="B68" s="117" t="s">
        <v>597</v>
      </c>
      <c r="C68" s="118" t="s">
        <v>96</v>
      </c>
      <c r="D68" s="126" t="s">
        <v>88</v>
      </c>
      <c r="E68" s="127" t="s">
        <v>88</v>
      </c>
      <c r="F68" s="271" t="s">
        <v>598</v>
      </c>
      <c r="G68" s="135">
        <f>+G69</f>
        <v>500</v>
      </c>
      <c r="H68" s="135">
        <v>0</v>
      </c>
      <c r="I68" s="135">
        <f t="shared" si="0"/>
        <v>500</v>
      </c>
      <c r="J68" s="111">
        <v>0</v>
      </c>
      <c r="K68" s="111">
        <f t="shared" si="1"/>
        <v>500</v>
      </c>
      <c r="L68" s="112">
        <v>0</v>
      </c>
      <c r="M68" s="112">
        <f t="shared" si="2"/>
        <v>500</v>
      </c>
      <c r="N68" s="112">
        <v>0</v>
      </c>
      <c r="O68" s="112">
        <f t="shared" si="3"/>
        <v>500</v>
      </c>
      <c r="P68" s="112">
        <v>0</v>
      </c>
      <c r="Q68" s="112">
        <f t="shared" si="4"/>
        <v>500</v>
      </c>
      <c r="R68" s="112">
        <f>SUM(R69:R70)</f>
        <v>0</v>
      </c>
      <c r="S68" s="112">
        <f t="shared" si="8"/>
        <v>500</v>
      </c>
      <c r="T68" s="112">
        <v>0</v>
      </c>
      <c r="U68" s="112">
        <f t="shared" si="5"/>
        <v>500</v>
      </c>
      <c r="V68" s="112">
        <v>0</v>
      </c>
      <c r="W68" s="112">
        <f t="shared" si="6"/>
        <v>500</v>
      </c>
      <c r="X68" s="112">
        <v>0</v>
      </c>
      <c r="Y68" s="112">
        <f t="shared" si="7"/>
        <v>500</v>
      </c>
      <c r="Z68" s="49"/>
    </row>
    <row r="69" spans="1:26" s="48" customFormat="1" x14ac:dyDescent="0.2">
      <c r="A69" s="116"/>
      <c r="B69" s="140"/>
      <c r="C69" s="140"/>
      <c r="D69" s="102">
        <v>3299</v>
      </c>
      <c r="E69" s="103">
        <v>5169</v>
      </c>
      <c r="F69" s="115" t="s">
        <v>556</v>
      </c>
      <c r="G69" s="177">
        <v>500</v>
      </c>
      <c r="H69" s="177">
        <v>0</v>
      </c>
      <c r="I69" s="177">
        <f t="shared" si="0"/>
        <v>500</v>
      </c>
      <c r="J69" s="270">
        <v>0</v>
      </c>
      <c r="K69" s="270">
        <f t="shared" si="1"/>
        <v>500</v>
      </c>
      <c r="L69" s="107">
        <v>0</v>
      </c>
      <c r="M69" s="107">
        <f t="shared" si="2"/>
        <v>500</v>
      </c>
      <c r="N69" s="107">
        <v>0</v>
      </c>
      <c r="O69" s="107">
        <f t="shared" si="3"/>
        <v>500</v>
      </c>
      <c r="P69" s="107">
        <v>0</v>
      </c>
      <c r="Q69" s="107">
        <f t="shared" si="4"/>
        <v>500</v>
      </c>
      <c r="R69" s="107">
        <v>-15</v>
      </c>
      <c r="S69" s="107">
        <f t="shared" si="8"/>
        <v>485</v>
      </c>
      <c r="T69" s="107">
        <v>0</v>
      </c>
      <c r="U69" s="107">
        <f t="shared" si="5"/>
        <v>485</v>
      </c>
      <c r="V69" s="107">
        <v>0</v>
      </c>
      <c r="W69" s="107">
        <f t="shared" si="6"/>
        <v>485</v>
      </c>
      <c r="X69" s="107">
        <v>0</v>
      </c>
      <c r="Y69" s="107">
        <f t="shared" si="7"/>
        <v>485</v>
      </c>
      <c r="Z69" s="49"/>
    </row>
    <row r="70" spans="1:26" s="48" customFormat="1" x14ac:dyDescent="0.2">
      <c r="A70" s="116"/>
      <c r="B70" s="140"/>
      <c r="C70" s="140"/>
      <c r="D70" s="102">
        <v>3299</v>
      </c>
      <c r="E70" s="103">
        <v>5175</v>
      </c>
      <c r="F70" s="115" t="s">
        <v>557</v>
      </c>
      <c r="G70" s="177">
        <v>0</v>
      </c>
      <c r="H70" s="177"/>
      <c r="I70" s="177"/>
      <c r="J70" s="270"/>
      <c r="K70" s="270"/>
      <c r="L70" s="107"/>
      <c r="M70" s="107"/>
      <c r="N70" s="107"/>
      <c r="O70" s="107"/>
      <c r="P70" s="107"/>
      <c r="Q70" s="107">
        <v>0</v>
      </c>
      <c r="R70" s="107">
        <v>15</v>
      </c>
      <c r="S70" s="107">
        <f t="shared" si="8"/>
        <v>15</v>
      </c>
      <c r="T70" s="107">
        <v>0</v>
      </c>
      <c r="U70" s="107">
        <f t="shared" si="5"/>
        <v>15</v>
      </c>
      <c r="V70" s="107">
        <v>0</v>
      </c>
      <c r="W70" s="107">
        <f t="shared" si="6"/>
        <v>15</v>
      </c>
      <c r="X70" s="107">
        <v>0</v>
      </c>
      <c r="Y70" s="107">
        <f t="shared" si="7"/>
        <v>15</v>
      </c>
      <c r="Z70" s="49"/>
    </row>
    <row r="71" spans="1:26" s="48" customFormat="1" x14ac:dyDescent="0.2">
      <c r="A71" s="116" t="s">
        <v>551</v>
      </c>
      <c r="B71" s="117" t="s">
        <v>599</v>
      </c>
      <c r="C71" s="118" t="s">
        <v>96</v>
      </c>
      <c r="D71" s="126" t="s">
        <v>88</v>
      </c>
      <c r="E71" s="127" t="s">
        <v>88</v>
      </c>
      <c r="F71" s="271" t="s">
        <v>600</v>
      </c>
      <c r="G71" s="135">
        <f>+G72</f>
        <v>100</v>
      </c>
      <c r="H71" s="135">
        <v>0</v>
      </c>
      <c r="I71" s="135">
        <f t="shared" si="0"/>
        <v>100</v>
      </c>
      <c r="J71" s="111">
        <v>0</v>
      </c>
      <c r="K71" s="111">
        <f t="shared" si="1"/>
        <v>100</v>
      </c>
      <c r="L71" s="107">
        <v>0</v>
      </c>
      <c r="M71" s="107">
        <f t="shared" si="2"/>
        <v>100</v>
      </c>
      <c r="N71" s="107">
        <v>0</v>
      </c>
      <c r="O71" s="107">
        <f t="shared" si="3"/>
        <v>100</v>
      </c>
      <c r="P71" s="107">
        <v>0</v>
      </c>
      <c r="Q71" s="107">
        <f t="shared" si="4"/>
        <v>100</v>
      </c>
      <c r="R71" s="107">
        <v>0</v>
      </c>
      <c r="S71" s="112">
        <f t="shared" si="8"/>
        <v>100</v>
      </c>
      <c r="T71" s="112">
        <v>0</v>
      </c>
      <c r="U71" s="112">
        <f t="shared" si="5"/>
        <v>100</v>
      </c>
      <c r="V71" s="112">
        <v>0</v>
      </c>
      <c r="W71" s="112">
        <f t="shared" si="6"/>
        <v>100</v>
      </c>
      <c r="X71" s="112">
        <v>0</v>
      </c>
      <c r="Y71" s="112">
        <f t="shared" si="7"/>
        <v>100</v>
      </c>
      <c r="Z71" s="49"/>
    </row>
    <row r="72" spans="1:26" s="48" customFormat="1" x14ac:dyDescent="0.2">
      <c r="A72" s="116"/>
      <c r="B72" s="140"/>
      <c r="C72" s="140"/>
      <c r="D72" s="102">
        <v>3299</v>
      </c>
      <c r="E72" s="103">
        <v>5169</v>
      </c>
      <c r="F72" s="115" t="s">
        <v>556</v>
      </c>
      <c r="G72" s="177">
        <v>100</v>
      </c>
      <c r="H72" s="177">
        <v>0</v>
      </c>
      <c r="I72" s="177">
        <f t="shared" si="0"/>
        <v>100</v>
      </c>
      <c r="J72" s="270">
        <v>0</v>
      </c>
      <c r="K72" s="270">
        <f t="shared" si="1"/>
        <v>100</v>
      </c>
      <c r="L72" s="107">
        <v>0</v>
      </c>
      <c r="M72" s="107">
        <f t="shared" si="2"/>
        <v>100</v>
      </c>
      <c r="N72" s="107">
        <v>0</v>
      </c>
      <c r="O72" s="107">
        <f t="shared" si="3"/>
        <v>100</v>
      </c>
      <c r="P72" s="107">
        <v>0</v>
      </c>
      <c r="Q72" s="107">
        <f t="shared" si="4"/>
        <v>100</v>
      </c>
      <c r="R72" s="107">
        <v>0</v>
      </c>
      <c r="S72" s="107">
        <f t="shared" si="8"/>
        <v>100</v>
      </c>
      <c r="T72" s="107">
        <v>0</v>
      </c>
      <c r="U72" s="107">
        <f t="shared" si="5"/>
        <v>100</v>
      </c>
      <c r="V72" s="107">
        <v>0</v>
      </c>
      <c r="W72" s="107">
        <f t="shared" si="6"/>
        <v>100</v>
      </c>
      <c r="X72" s="107">
        <v>0</v>
      </c>
      <c r="Y72" s="107">
        <f t="shared" si="7"/>
        <v>100</v>
      </c>
      <c r="Z72" s="49"/>
    </row>
    <row r="73" spans="1:26" s="48" customFormat="1" x14ac:dyDescent="0.2">
      <c r="A73" s="116" t="s">
        <v>551</v>
      </c>
      <c r="B73" s="117" t="s">
        <v>601</v>
      </c>
      <c r="C73" s="118" t="s">
        <v>96</v>
      </c>
      <c r="D73" s="126" t="s">
        <v>88</v>
      </c>
      <c r="E73" s="127" t="s">
        <v>88</v>
      </c>
      <c r="F73" s="271" t="s">
        <v>602</v>
      </c>
      <c r="G73" s="135">
        <f>SUM(G74:G77)</f>
        <v>500</v>
      </c>
      <c r="H73" s="135">
        <v>0</v>
      </c>
      <c r="I73" s="135">
        <f t="shared" si="0"/>
        <v>500</v>
      </c>
      <c r="J73" s="111">
        <v>0</v>
      </c>
      <c r="K73" s="111">
        <f t="shared" si="1"/>
        <v>500</v>
      </c>
      <c r="L73" s="112">
        <v>0</v>
      </c>
      <c r="M73" s="112">
        <f t="shared" si="2"/>
        <v>500</v>
      </c>
      <c r="N73" s="112">
        <v>0</v>
      </c>
      <c r="O73" s="112">
        <f t="shared" si="3"/>
        <v>500</v>
      </c>
      <c r="P73" s="112">
        <v>0</v>
      </c>
      <c r="Q73" s="112">
        <f t="shared" si="4"/>
        <v>500</v>
      </c>
      <c r="R73" s="112">
        <v>0</v>
      </c>
      <c r="S73" s="112">
        <f t="shared" si="8"/>
        <v>500</v>
      </c>
      <c r="T73" s="112">
        <v>0</v>
      </c>
      <c r="U73" s="112">
        <f t="shared" si="5"/>
        <v>500</v>
      </c>
      <c r="V73" s="112">
        <v>0</v>
      </c>
      <c r="W73" s="112">
        <f t="shared" si="6"/>
        <v>500</v>
      </c>
      <c r="X73" s="112">
        <v>0</v>
      </c>
      <c r="Y73" s="112">
        <f t="shared" si="7"/>
        <v>500</v>
      </c>
      <c r="Z73" s="49"/>
    </row>
    <row r="74" spans="1:26" s="48" customFormat="1" x14ac:dyDescent="0.2">
      <c r="A74" s="116"/>
      <c r="B74" s="140"/>
      <c r="C74" s="140"/>
      <c r="D74" s="173">
        <v>3299</v>
      </c>
      <c r="E74" s="103">
        <v>5021</v>
      </c>
      <c r="F74" s="115" t="s">
        <v>580</v>
      </c>
      <c r="G74" s="177">
        <v>120</v>
      </c>
      <c r="H74" s="177">
        <v>0</v>
      </c>
      <c r="I74" s="177">
        <f t="shared" si="0"/>
        <v>120</v>
      </c>
      <c r="J74" s="270">
        <v>0</v>
      </c>
      <c r="K74" s="270">
        <f t="shared" si="1"/>
        <v>120</v>
      </c>
      <c r="L74" s="107">
        <v>0</v>
      </c>
      <c r="M74" s="107">
        <f t="shared" si="2"/>
        <v>120</v>
      </c>
      <c r="N74" s="107">
        <v>0</v>
      </c>
      <c r="O74" s="107">
        <f t="shared" si="3"/>
        <v>120</v>
      </c>
      <c r="P74" s="107">
        <v>0</v>
      </c>
      <c r="Q74" s="107">
        <f t="shared" si="4"/>
        <v>120</v>
      </c>
      <c r="R74" s="107">
        <v>0</v>
      </c>
      <c r="S74" s="107">
        <f t="shared" si="8"/>
        <v>120</v>
      </c>
      <c r="T74" s="107">
        <v>0</v>
      </c>
      <c r="U74" s="107">
        <f t="shared" si="5"/>
        <v>120</v>
      </c>
      <c r="V74" s="107">
        <v>0</v>
      </c>
      <c r="W74" s="107">
        <f t="shared" si="6"/>
        <v>120</v>
      </c>
      <c r="X74" s="107">
        <v>0</v>
      </c>
      <c r="Y74" s="107">
        <f t="shared" si="7"/>
        <v>120</v>
      </c>
      <c r="Z74" s="49"/>
    </row>
    <row r="75" spans="1:26" s="48" customFormat="1" x14ac:dyDescent="0.2">
      <c r="A75" s="116"/>
      <c r="B75" s="140"/>
      <c r="C75" s="140"/>
      <c r="D75" s="173">
        <v>3299</v>
      </c>
      <c r="E75" s="103">
        <v>5164</v>
      </c>
      <c r="F75" s="115" t="s">
        <v>561</v>
      </c>
      <c r="G75" s="177">
        <v>80</v>
      </c>
      <c r="H75" s="177">
        <v>0</v>
      </c>
      <c r="I75" s="177">
        <f t="shared" si="0"/>
        <v>80</v>
      </c>
      <c r="J75" s="270">
        <v>0</v>
      </c>
      <c r="K75" s="270">
        <f t="shared" si="1"/>
        <v>80</v>
      </c>
      <c r="L75" s="107">
        <v>0</v>
      </c>
      <c r="M75" s="107">
        <f t="shared" si="2"/>
        <v>80</v>
      </c>
      <c r="N75" s="107">
        <v>0</v>
      </c>
      <c r="O75" s="107">
        <f t="shared" si="3"/>
        <v>80</v>
      </c>
      <c r="P75" s="107">
        <v>0</v>
      </c>
      <c r="Q75" s="107">
        <f t="shared" si="4"/>
        <v>80</v>
      </c>
      <c r="R75" s="107">
        <v>0</v>
      </c>
      <c r="S75" s="107">
        <f t="shared" si="8"/>
        <v>80</v>
      </c>
      <c r="T75" s="107">
        <v>0</v>
      </c>
      <c r="U75" s="107">
        <f t="shared" si="5"/>
        <v>80</v>
      </c>
      <c r="V75" s="107">
        <v>0</v>
      </c>
      <c r="W75" s="107">
        <f t="shared" ref="W75:W91" si="9">+U75+V75</f>
        <v>80</v>
      </c>
      <c r="X75" s="107">
        <v>0</v>
      </c>
      <c r="Y75" s="107">
        <f t="shared" ref="Y75:Y91" si="10">+W75+X75</f>
        <v>80</v>
      </c>
      <c r="Z75" s="49"/>
    </row>
    <row r="76" spans="1:26" s="48" customFormat="1" x14ac:dyDescent="0.2">
      <c r="A76" s="116"/>
      <c r="B76" s="140"/>
      <c r="C76" s="140"/>
      <c r="D76" s="102">
        <v>3299</v>
      </c>
      <c r="E76" s="103">
        <v>5169</v>
      </c>
      <c r="F76" s="115" t="s">
        <v>556</v>
      </c>
      <c r="G76" s="177">
        <v>280</v>
      </c>
      <c r="H76" s="177">
        <v>0</v>
      </c>
      <c r="I76" s="177">
        <f t="shared" si="0"/>
        <v>280</v>
      </c>
      <c r="J76" s="270">
        <v>0</v>
      </c>
      <c r="K76" s="270">
        <f t="shared" si="1"/>
        <v>280</v>
      </c>
      <c r="L76" s="107">
        <v>0</v>
      </c>
      <c r="M76" s="107">
        <f t="shared" si="2"/>
        <v>280</v>
      </c>
      <c r="N76" s="107">
        <v>0</v>
      </c>
      <c r="O76" s="107">
        <f t="shared" si="3"/>
        <v>280</v>
      </c>
      <c r="P76" s="107">
        <v>0</v>
      </c>
      <c r="Q76" s="107">
        <f t="shared" si="4"/>
        <v>280</v>
      </c>
      <c r="R76" s="107">
        <v>0</v>
      </c>
      <c r="S76" s="107">
        <f t="shared" si="8"/>
        <v>280</v>
      </c>
      <c r="T76" s="107">
        <v>0</v>
      </c>
      <c r="U76" s="107">
        <f t="shared" si="5"/>
        <v>280</v>
      </c>
      <c r="V76" s="107">
        <v>0</v>
      </c>
      <c r="W76" s="107">
        <f t="shared" si="9"/>
        <v>280</v>
      </c>
      <c r="X76" s="107">
        <v>0</v>
      </c>
      <c r="Y76" s="107">
        <f t="shared" si="10"/>
        <v>280</v>
      </c>
      <c r="Z76" s="49"/>
    </row>
    <row r="77" spans="1:26" s="48" customFormat="1" x14ac:dyDescent="0.2">
      <c r="A77" s="116"/>
      <c r="B77" s="140"/>
      <c r="C77" s="140"/>
      <c r="D77" s="102">
        <v>3299</v>
      </c>
      <c r="E77" s="103">
        <v>5175</v>
      </c>
      <c r="F77" s="115" t="s">
        <v>557</v>
      </c>
      <c r="G77" s="177">
        <v>20</v>
      </c>
      <c r="H77" s="177">
        <v>0</v>
      </c>
      <c r="I77" s="177">
        <f t="shared" si="0"/>
        <v>20</v>
      </c>
      <c r="J77" s="270">
        <v>0</v>
      </c>
      <c r="K77" s="270">
        <f t="shared" si="1"/>
        <v>20</v>
      </c>
      <c r="L77" s="107">
        <v>0</v>
      </c>
      <c r="M77" s="107">
        <f t="shared" si="2"/>
        <v>20</v>
      </c>
      <c r="N77" s="107">
        <v>0</v>
      </c>
      <c r="O77" s="107">
        <f t="shared" si="3"/>
        <v>20</v>
      </c>
      <c r="P77" s="107">
        <v>0</v>
      </c>
      <c r="Q77" s="107">
        <f t="shared" si="4"/>
        <v>20</v>
      </c>
      <c r="R77" s="107">
        <v>0</v>
      </c>
      <c r="S77" s="107">
        <f t="shared" si="8"/>
        <v>20</v>
      </c>
      <c r="T77" s="107">
        <v>0</v>
      </c>
      <c r="U77" s="107">
        <f t="shared" si="5"/>
        <v>20</v>
      </c>
      <c r="V77" s="107">
        <v>0</v>
      </c>
      <c r="W77" s="107">
        <f t="shared" si="9"/>
        <v>20</v>
      </c>
      <c r="X77" s="107">
        <v>0</v>
      </c>
      <c r="Y77" s="107">
        <f t="shared" si="10"/>
        <v>20</v>
      </c>
      <c r="Z77" s="49"/>
    </row>
    <row r="78" spans="1:26" s="48" customFormat="1" x14ac:dyDescent="0.2">
      <c r="A78" s="116" t="s">
        <v>551</v>
      </c>
      <c r="B78" s="117" t="s">
        <v>603</v>
      </c>
      <c r="C78" s="118" t="s">
        <v>96</v>
      </c>
      <c r="D78" s="126" t="s">
        <v>88</v>
      </c>
      <c r="E78" s="127" t="s">
        <v>88</v>
      </c>
      <c r="F78" s="271" t="s">
        <v>604</v>
      </c>
      <c r="G78" s="135">
        <f>SUM(G79:G82)</f>
        <v>500</v>
      </c>
      <c r="H78" s="135">
        <v>0</v>
      </c>
      <c r="I78" s="135">
        <f t="shared" si="0"/>
        <v>500</v>
      </c>
      <c r="J78" s="111">
        <f>SUM(J79:J83)</f>
        <v>0</v>
      </c>
      <c r="K78" s="111">
        <f t="shared" si="1"/>
        <v>500</v>
      </c>
      <c r="L78" s="112">
        <v>0</v>
      </c>
      <c r="M78" s="112">
        <f t="shared" si="2"/>
        <v>500</v>
      </c>
      <c r="N78" s="112">
        <f>SUM(N79:N83)</f>
        <v>0</v>
      </c>
      <c r="O78" s="112">
        <f t="shared" si="3"/>
        <v>500</v>
      </c>
      <c r="P78" s="112">
        <v>0</v>
      </c>
      <c r="Q78" s="112">
        <f t="shared" si="4"/>
        <v>500</v>
      </c>
      <c r="R78" s="112">
        <v>0</v>
      </c>
      <c r="S78" s="112">
        <f t="shared" si="8"/>
        <v>500</v>
      </c>
      <c r="T78" s="112">
        <v>0</v>
      </c>
      <c r="U78" s="112">
        <f t="shared" si="5"/>
        <v>500</v>
      </c>
      <c r="V78" s="112">
        <v>0</v>
      </c>
      <c r="W78" s="112">
        <f t="shared" si="9"/>
        <v>500</v>
      </c>
      <c r="X78" s="112">
        <v>0</v>
      </c>
      <c r="Y78" s="112">
        <f t="shared" si="10"/>
        <v>500</v>
      </c>
      <c r="Z78" s="287"/>
    </row>
    <row r="79" spans="1:26" s="48" customFormat="1" x14ac:dyDescent="0.2">
      <c r="A79" s="116"/>
      <c r="B79" s="140"/>
      <c r="C79" s="140"/>
      <c r="D79" s="173">
        <v>3299</v>
      </c>
      <c r="E79" s="103">
        <v>5021</v>
      </c>
      <c r="F79" s="115" t="s">
        <v>580</v>
      </c>
      <c r="G79" s="177">
        <v>200</v>
      </c>
      <c r="H79" s="177">
        <v>0</v>
      </c>
      <c r="I79" s="177">
        <f t="shared" si="0"/>
        <v>200</v>
      </c>
      <c r="J79" s="270">
        <v>0</v>
      </c>
      <c r="K79" s="270">
        <f t="shared" si="1"/>
        <v>200</v>
      </c>
      <c r="L79" s="107">
        <v>0</v>
      </c>
      <c r="M79" s="107">
        <f t="shared" si="2"/>
        <v>200</v>
      </c>
      <c r="N79" s="107">
        <v>0</v>
      </c>
      <c r="O79" s="107">
        <f t="shared" si="3"/>
        <v>200</v>
      </c>
      <c r="P79" s="107">
        <v>0</v>
      </c>
      <c r="Q79" s="107">
        <f t="shared" si="4"/>
        <v>200</v>
      </c>
      <c r="R79" s="107">
        <v>0</v>
      </c>
      <c r="S79" s="107">
        <f t="shared" si="8"/>
        <v>200</v>
      </c>
      <c r="T79" s="107">
        <v>0</v>
      </c>
      <c r="U79" s="107">
        <f t="shared" si="5"/>
        <v>200</v>
      </c>
      <c r="V79" s="112">
        <v>0</v>
      </c>
      <c r="W79" s="107">
        <f t="shared" si="9"/>
        <v>200</v>
      </c>
      <c r="X79" s="107">
        <v>0</v>
      </c>
      <c r="Y79" s="107">
        <f t="shared" si="10"/>
        <v>200</v>
      </c>
      <c r="Z79" s="49"/>
    </row>
    <row r="80" spans="1:26" s="48" customFormat="1" x14ac:dyDescent="0.2">
      <c r="A80" s="116"/>
      <c r="B80" s="140"/>
      <c r="C80" s="140"/>
      <c r="D80" s="173">
        <v>3299</v>
      </c>
      <c r="E80" s="103">
        <v>5139</v>
      </c>
      <c r="F80" s="115" t="s">
        <v>560</v>
      </c>
      <c r="G80" s="177">
        <v>0</v>
      </c>
      <c r="H80" s="177"/>
      <c r="I80" s="177"/>
      <c r="J80" s="270"/>
      <c r="K80" s="270"/>
      <c r="L80" s="107"/>
      <c r="M80" s="107">
        <v>0</v>
      </c>
      <c r="N80" s="107">
        <v>1</v>
      </c>
      <c r="O80" s="107">
        <f t="shared" si="3"/>
        <v>1</v>
      </c>
      <c r="P80" s="107">
        <v>0</v>
      </c>
      <c r="Q80" s="107">
        <f t="shared" si="4"/>
        <v>1</v>
      </c>
      <c r="R80" s="107">
        <v>0</v>
      </c>
      <c r="S80" s="107">
        <f t="shared" si="8"/>
        <v>1</v>
      </c>
      <c r="T80" s="107">
        <v>0</v>
      </c>
      <c r="U80" s="107">
        <f t="shared" ref="U80:U91" si="11">+S80+T80</f>
        <v>1</v>
      </c>
      <c r="V80" s="107">
        <v>0</v>
      </c>
      <c r="W80" s="107">
        <f t="shared" si="9"/>
        <v>1</v>
      </c>
      <c r="X80" s="107">
        <v>0</v>
      </c>
      <c r="Y80" s="107">
        <f t="shared" si="10"/>
        <v>1</v>
      </c>
      <c r="Z80" s="49"/>
    </row>
    <row r="81" spans="1:26" s="48" customFormat="1" x14ac:dyDescent="0.2">
      <c r="A81" s="116"/>
      <c r="B81" s="140"/>
      <c r="C81" s="140"/>
      <c r="D81" s="102">
        <v>3299</v>
      </c>
      <c r="E81" s="103">
        <v>5169</v>
      </c>
      <c r="F81" s="115" t="s">
        <v>556</v>
      </c>
      <c r="G81" s="177">
        <v>200</v>
      </c>
      <c r="H81" s="177">
        <v>0</v>
      </c>
      <c r="I81" s="177">
        <f t="shared" si="0"/>
        <v>200</v>
      </c>
      <c r="J81" s="270">
        <v>-190</v>
      </c>
      <c r="K81" s="270">
        <f t="shared" si="1"/>
        <v>10</v>
      </c>
      <c r="L81" s="107">
        <v>0</v>
      </c>
      <c r="M81" s="107">
        <f t="shared" si="2"/>
        <v>10</v>
      </c>
      <c r="N81" s="107">
        <v>0</v>
      </c>
      <c r="O81" s="107">
        <f t="shared" si="3"/>
        <v>10</v>
      </c>
      <c r="P81" s="107">
        <v>0</v>
      </c>
      <c r="Q81" s="107">
        <f t="shared" ref="Q81:Q91" si="12">+O81+P81</f>
        <v>10</v>
      </c>
      <c r="R81" s="107">
        <v>0</v>
      </c>
      <c r="S81" s="107">
        <f t="shared" ref="S81:S91" si="13">+Q81+R81</f>
        <v>10</v>
      </c>
      <c r="T81" s="107">
        <v>0</v>
      </c>
      <c r="U81" s="107">
        <f t="shared" si="11"/>
        <v>10</v>
      </c>
      <c r="V81" s="107">
        <v>0</v>
      </c>
      <c r="W81" s="107">
        <f t="shared" si="9"/>
        <v>10</v>
      </c>
      <c r="X81" s="107">
        <v>0</v>
      </c>
      <c r="Y81" s="107">
        <f t="shared" si="10"/>
        <v>10</v>
      </c>
      <c r="Z81" s="49"/>
    </row>
    <row r="82" spans="1:26" s="48" customFormat="1" x14ac:dyDescent="0.2">
      <c r="A82" s="211"/>
      <c r="B82" s="227"/>
      <c r="C82" s="227"/>
      <c r="D82" s="132">
        <v>3299</v>
      </c>
      <c r="E82" s="133">
        <v>5175</v>
      </c>
      <c r="F82" s="143" t="s">
        <v>557</v>
      </c>
      <c r="G82" s="182">
        <v>100</v>
      </c>
      <c r="H82" s="182">
        <v>0</v>
      </c>
      <c r="I82" s="182">
        <f t="shared" si="0"/>
        <v>100</v>
      </c>
      <c r="J82" s="270">
        <v>-71</v>
      </c>
      <c r="K82" s="270">
        <f t="shared" si="1"/>
        <v>29</v>
      </c>
      <c r="L82" s="107">
        <v>0</v>
      </c>
      <c r="M82" s="107">
        <f t="shared" si="2"/>
        <v>29</v>
      </c>
      <c r="N82" s="107">
        <v>-1</v>
      </c>
      <c r="O82" s="107">
        <f t="shared" si="3"/>
        <v>28</v>
      </c>
      <c r="P82" s="107">
        <v>0</v>
      </c>
      <c r="Q82" s="107">
        <f t="shared" si="12"/>
        <v>28</v>
      </c>
      <c r="R82" s="107">
        <v>0</v>
      </c>
      <c r="S82" s="107">
        <f t="shared" si="13"/>
        <v>28</v>
      </c>
      <c r="T82" s="107">
        <v>0</v>
      </c>
      <c r="U82" s="107">
        <f t="shared" si="11"/>
        <v>28</v>
      </c>
      <c r="V82" s="107">
        <v>0</v>
      </c>
      <c r="W82" s="107">
        <f t="shared" si="9"/>
        <v>28</v>
      </c>
      <c r="X82" s="107">
        <v>0</v>
      </c>
      <c r="Y82" s="107">
        <f t="shared" si="10"/>
        <v>28</v>
      </c>
      <c r="Z82" s="49"/>
    </row>
    <row r="83" spans="1:26" s="48" customFormat="1" ht="13.5" thickBot="1" x14ac:dyDescent="0.25">
      <c r="A83" s="288"/>
      <c r="B83" s="289"/>
      <c r="C83" s="289"/>
      <c r="D83" s="290">
        <v>6172</v>
      </c>
      <c r="E83" s="277">
        <v>5363</v>
      </c>
      <c r="F83" s="278" t="s">
        <v>605</v>
      </c>
      <c r="G83" s="291">
        <v>0</v>
      </c>
      <c r="H83" s="291">
        <v>0</v>
      </c>
      <c r="I83" s="291">
        <v>0</v>
      </c>
      <c r="J83" s="292">
        <v>261</v>
      </c>
      <c r="K83" s="292">
        <f t="shared" si="1"/>
        <v>261</v>
      </c>
      <c r="L83" s="85">
        <v>0</v>
      </c>
      <c r="M83" s="85">
        <f t="shared" si="2"/>
        <v>261</v>
      </c>
      <c r="N83" s="85">
        <v>0</v>
      </c>
      <c r="O83" s="85">
        <f t="shared" si="3"/>
        <v>261</v>
      </c>
      <c r="P83" s="85">
        <v>0</v>
      </c>
      <c r="Q83" s="85">
        <f t="shared" si="12"/>
        <v>261</v>
      </c>
      <c r="R83" s="85">
        <v>0</v>
      </c>
      <c r="S83" s="85">
        <f t="shared" si="13"/>
        <v>261</v>
      </c>
      <c r="T83" s="85">
        <v>0</v>
      </c>
      <c r="U83" s="85">
        <f t="shared" si="11"/>
        <v>261</v>
      </c>
      <c r="V83" s="85">
        <v>0</v>
      </c>
      <c r="W83" s="85">
        <f t="shared" si="9"/>
        <v>261</v>
      </c>
      <c r="X83" s="85">
        <v>0</v>
      </c>
      <c r="Y83" s="85">
        <f t="shared" si="10"/>
        <v>261</v>
      </c>
      <c r="Z83" s="49"/>
    </row>
    <row r="84" spans="1:26" s="48" customFormat="1" ht="13.5" thickBot="1" x14ac:dyDescent="0.25">
      <c r="A84" s="86" t="s">
        <v>551</v>
      </c>
      <c r="B84" s="326" t="s">
        <v>88</v>
      </c>
      <c r="C84" s="328"/>
      <c r="D84" s="87" t="s">
        <v>88</v>
      </c>
      <c r="E84" s="88" t="s">
        <v>88</v>
      </c>
      <c r="F84" s="89" t="s">
        <v>606</v>
      </c>
      <c r="G84" s="90">
        <f>G85</f>
        <v>2000</v>
      </c>
      <c r="H84" s="90">
        <v>0</v>
      </c>
      <c r="I84" s="90">
        <f t="shared" si="0"/>
        <v>2000</v>
      </c>
      <c r="J84" s="91">
        <v>0</v>
      </c>
      <c r="K84" s="91">
        <f t="shared" si="1"/>
        <v>2000</v>
      </c>
      <c r="L84" s="92">
        <f>+L85</f>
        <v>450</v>
      </c>
      <c r="M84" s="92">
        <f t="shared" si="2"/>
        <v>2450</v>
      </c>
      <c r="N84" s="92">
        <v>0</v>
      </c>
      <c r="O84" s="92">
        <f t="shared" ref="O84:O91" si="14">+M84+N84</f>
        <v>2450</v>
      </c>
      <c r="P84" s="92">
        <v>0</v>
      </c>
      <c r="Q84" s="92">
        <f t="shared" si="12"/>
        <v>2450</v>
      </c>
      <c r="R84" s="92">
        <v>0</v>
      </c>
      <c r="S84" s="92">
        <f t="shared" si="13"/>
        <v>2450</v>
      </c>
      <c r="T84" s="92">
        <f>+T85</f>
        <v>0</v>
      </c>
      <c r="U84" s="92">
        <f t="shared" si="11"/>
        <v>2450</v>
      </c>
      <c r="V84" s="92">
        <f>+V85</f>
        <v>0</v>
      </c>
      <c r="W84" s="92">
        <f t="shared" si="9"/>
        <v>2450</v>
      </c>
      <c r="X84" s="92">
        <f>+X85</f>
        <v>-62.8</v>
      </c>
      <c r="Y84" s="92">
        <f t="shared" si="10"/>
        <v>2387.1999999999998</v>
      </c>
      <c r="Z84" s="38" t="s">
        <v>549</v>
      </c>
    </row>
    <row r="85" spans="1:26" s="48" customFormat="1" x14ac:dyDescent="0.2">
      <c r="A85" s="93" t="s">
        <v>551</v>
      </c>
      <c r="B85" s="94" t="s">
        <v>607</v>
      </c>
      <c r="C85" s="95" t="s">
        <v>96</v>
      </c>
      <c r="D85" s="96" t="s">
        <v>88</v>
      </c>
      <c r="E85" s="97" t="s">
        <v>88</v>
      </c>
      <c r="F85" s="268" t="s">
        <v>608</v>
      </c>
      <c r="G85" s="269">
        <f>SUM(G86:G91)</f>
        <v>2000</v>
      </c>
      <c r="H85" s="269">
        <v>0</v>
      </c>
      <c r="I85" s="269">
        <f t="shared" si="0"/>
        <v>2000</v>
      </c>
      <c r="J85" s="76">
        <v>0</v>
      </c>
      <c r="K85" s="76">
        <f t="shared" si="1"/>
        <v>2000</v>
      </c>
      <c r="L85" s="77">
        <f>SUM(L86:L91)</f>
        <v>450</v>
      </c>
      <c r="M85" s="77">
        <f t="shared" ref="M85:M91" si="15">+K85+L85</f>
        <v>2450</v>
      </c>
      <c r="N85" s="77">
        <v>0</v>
      </c>
      <c r="O85" s="77">
        <f t="shared" si="14"/>
        <v>2450</v>
      </c>
      <c r="P85" s="77">
        <v>0</v>
      </c>
      <c r="Q85" s="77">
        <f t="shared" si="12"/>
        <v>2450</v>
      </c>
      <c r="R85" s="77">
        <v>0</v>
      </c>
      <c r="S85" s="77">
        <f t="shared" si="13"/>
        <v>2450</v>
      </c>
      <c r="T85" s="77">
        <f>SUM(T86:T91)</f>
        <v>0</v>
      </c>
      <c r="U85" s="77">
        <f t="shared" si="11"/>
        <v>2450</v>
      </c>
      <c r="V85" s="77">
        <f>SUM(V86:V91)</f>
        <v>0</v>
      </c>
      <c r="W85" s="77">
        <f t="shared" si="9"/>
        <v>2450</v>
      </c>
      <c r="X85" s="77">
        <f>SUM(X86:X91)</f>
        <v>-62.8</v>
      </c>
      <c r="Y85" s="77">
        <f t="shared" si="10"/>
        <v>2387.1999999999998</v>
      </c>
      <c r="Z85" s="38" t="s">
        <v>549</v>
      </c>
    </row>
    <row r="86" spans="1:26" s="48" customFormat="1" x14ac:dyDescent="0.2">
      <c r="A86" s="116"/>
      <c r="B86" s="140"/>
      <c r="C86" s="140"/>
      <c r="D86" s="173">
        <v>3419</v>
      </c>
      <c r="E86" s="103">
        <v>5021</v>
      </c>
      <c r="F86" s="114" t="s">
        <v>580</v>
      </c>
      <c r="G86" s="177">
        <v>150</v>
      </c>
      <c r="H86" s="177">
        <v>0</v>
      </c>
      <c r="I86" s="177">
        <f t="shared" si="0"/>
        <v>150</v>
      </c>
      <c r="J86" s="270">
        <v>0</v>
      </c>
      <c r="K86" s="270">
        <f t="shared" ref="K86:K91" si="16">+I86+J86</f>
        <v>150</v>
      </c>
      <c r="L86" s="107">
        <v>100</v>
      </c>
      <c r="M86" s="107">
        <f t="shared" si="15"/>
        <v>250</v>
      </c>
      <c r="N86" s="107">
        <v>0</v>
      </c>
      <c r="O86" s="107">
        <f t="shared" si="14"/>
        <v>250</v>
      </c>
      <c r="P86" s="107">
        <v>0</v>
      </c>
      <c r="Q86" s="107">
        <f t="shared" si="12"/>
        <v>250</v>
      </c>
      <c r="R86" s="107">
        <v>0</v>
      </c>
      <c r="S86" s="107">
        <f t="shared" si="13"/>
        <v>250</v>
      </c>
      <c r="T86" s="107">
        <v>0</v>
      </c>
      <c r="U86" s="107">
        <f t="shared" si="11"/>
        <v>250</v>
      </c>
      <c r="V86" s="107">
        <v>0</v>
      </c>
      <c r="W86" s="107">
        <f t="shared" si="9"/>
        <v>250</v>
      </c>
      <c r="X86" s="107">
        <v>0</v>
      </c>
      <c r="Y86" s="107">
        <f t="shared" si="10"/>
        <v>250</v>
      </c>
      <c r="Z86" s="49"/>
    </row>
    <row r="87" spans="1:26" s="48" customFormat="1" x14ac:dyDescent="0.2">
      <c r="A87" s="116"/>
      <c r="B87" s="140"/>
      <c r="C87" s="140"/>
      <c r="D87" s="173">
        <v>3419</v>
      </c>
      <c r="E87" s="103">
        <v>5139</v>
      </c>
      <c r="F87" s="115" t="s">
        <v>560</v>
      </c>
      <c r="G87" s="177">
        <v>750</v>
      </c>
      <c r="H87" s="177">
        <v>0</v>
      </c>
      <c r="I87" s="177">
        <f t="shared" si="0"/>
        <v>750</v>
      </c>
      <c r="J87" s="270">
        <v>0</v>
      </c>
      <c r="K87" s="270">
        <f t="shared" si="16"/>
        <v>750</v>
      </c>
      <c r="L87" s="107">
        <v>100</v>
      </c>
      <c r="M87" s="107">
        <f t="shared" si="15"/>
        <v>850</v>
      </c>
      <c r="N87" s="107">
        <v>0</v>
      </c>
      <c r="O87" s="107">
        <f t="shared" si="14"/>
        <v>850</v>
      </c>
      <c r="P87" s="107">
        <v>0</v>
      </c>
      <c r="Q87" s="107">
        <f t="shared" si="12"/>
        <v>850</v>
      </c>
      <c r="R87" s="107">
        <v>0</v>
      </c>
      <c r="S87" s="107">
        <f t="shared" si="13"/>
        <v>850</v>
      </c>
      <c r="T87" s="107">
        <v>150</v>
      </c>
      <c r="U87" s="107">
        <f t="shared" si="11"/>
        <v>1000</v>
      </c>
      <c r="V87" s="107">
        <v>0</v>
      </c>
      <c r="W87" s="107">
        <f t="shared" si="9"/>
        <v>1000</v>
      </c>
      <c r="X87" s="107">
        <v>0</v>
      </c>
      <c r="Y87" s="107">
        <f t="shared" si="10"/>
        <v>1000</v>
      </c>
      <c r="Z87" s="49"/>
    </row>
    <row r="88" spans="1:26" s="48" customFormat="1" x14ac:dyDescent="0.2">
      <c r="A88" s="116"/>
      <c r="B88" s="140"/>
      <c r="C88" s="140"/>
      <c r="D88" s="173">
        <v>3419</v>
      </c>
      <c r="E88" s="103">
        <v>5164</v>
      </c>
      <c r="F88" s="115" t="s">
        <v>561</v>
      </c>
      <c r="G88" s="177">
        <v>100</v>
      </c>
      <c r="H88" s="177">
        <v>0</v>
      </c>
      <c r="I88" s="177">
        <f t="shared" ref="I88:I91" si="17">+G88+H88</f>
        <v>100</v>
      </c>
      <c r="J88" s="270">
        <v>0</v>
      </c>
      <c r="K88" s="270">
        <f t="shared" si="16"/>
        <v>100</v>
      </c>
      <c r="L88" s="107">
        <v>0</v>
      </c>
      <c r="M88" s="107">
        <f t="shared" si="15"/>
        <v>100</v>
      </c>
      <c r="N88" s="107">
        <v>0</v>
      </c>
      <c r="O88" s="107">
        <f t="shared" si="14"/>
        <v>100</v>
      </c>
      <c r="P88" s="107">
        <v>0</v>
      </c>
      <c r="Q88" s="107">
        <f t="shared" si="12"/>
        <v>100</v>
      </c>
      <c r="R88" s="107">
        <v>0</v>
      </c>
      <c r="S88" s="107">
        <f t="shared" si="13"/>
        <v>100</v>
      </c>
      <c r="T88" s="107">
        <v>0</v>
      </c>
      <c r="U88" s="107">
        <f t="shared" si="11"/>
        <v>100</v>
      </c>
      <c r="V88" s="107">
        <v>0</v>
      </c>
      <c r="W88" s="107">
        <f t="shared" si="9"/>
        <v>100</v>
      </c>
      <c r="X88" s="107">
        <v>0</v>
      </c>
      <c r="Y88" s="107">
        <f t="shared" si="10"/>
        <v>100</v>
      </c>
      <c r="Z88" s="49"/>
    </row>
    <row r="89" spans="1:26" s="48" customFormat="1" x14ac:dyDescent="0.2">
      <c r="A89" s="116"/>
      <c r="B89" s="140"/>
      <c r="C89" s="140"/>
      <c r="D89" s="173">
        <v>3419</v>
      </c>
      <c r="E89" s="103">
        <v>5169</v>
      </c>
      <c r="F89" s="115" t="s">
        <v>556</v>
      </c>
      <c r="G89" s="177">
        <v>960</v>
      </c>
      <c r="H89" s="177">
        <v>0</v>
      </c>
      <c r="I89" s="177">
        <f t="shared" si="17"/>
        <v>960</v>
      </c>
      <c r="J89" s="270">
        <v>0</v>
      </c>
      <c r="K89" s="270">
        <f t="shared" si="16"/>
        <v>960</v>
      </c>
      <c r="L89" s="107">
        <v>250</v>
      </c>
      <c r="M89" s="107">
        <f t="shared" si="15"/>
        <v>1210</v>
      </c>
      <c r="N89" s="107">
        <v>0</v>
      </c>
      <c r="O89" s="107">
        <f t="shared" si="14"/>
        <v>1210</v>
      </c>
      <c r="P89" s="107">
        <v>0</v>
      </c>
      <c r="Q89" s="107">
        <f t="shared" si="12"/>
        <v>1210</v>
      </c>
      <c r="R89" s="107">
        <v>0</v>
      </c>
      <c r="S89" s="107">
        <f t="shared" si="13"/>
        <v>1210</v>
      </c>
      <c r="T89" s="107">
        <v>-150</v>
      </c>
      <c r="U89" s="107">
        <f t="shared" si="11"/>
        <v>1060</v>
      </c>
      <c r="V89" s="107">
        <v>0</v>
      </c>
      <c r="W89" s="107">
        <f t="shared" si="9"/>
        <v>1060</v>
      </c>
      <c r="X89" s="107">
        <v>-62.8</v>
      </c>
      <c r="Y89" s="107">
        <f t="shared" si="10"/>
        <v>997.2</v>
      </c>
      <c r="Z89" s="49"/>
    </row>
    <row r="90" spans="1:26" s="48" customFormat="1" x14ac:dyDescent="0.2">
      <c r="A90" s="211"/>
      <c r="B90" s="227"/>
      <c r="C90" s="227"/>
      <c r="D90" s="181">
        <v>3419</v>
      </c>
      <c r="E90" s="162">
        <v>5173</v>
      </c>
      <c r="F90" s="104" t="s">
        <v>563</v>
      </c>
      <c r="G90" s="182">
        <v>25</v>
      </c>
      <c r="H90" s="177">
        <v>0</v>
      </c>
      <c r="I90" s="177">
        <f t="shared" si="17"/>
        <v>25</v>
      </c>
      <c r="J90" s="270">
        <v>0</v>
      </c>
      <c r="K90" s="270">
        <f t="shared" si="16"/>
        <v>25</v>
      </c>
      <c r="L90" s="107">
        <v>0</v>
      </c>
      <c r="M90" s="107">
        <f t="shared" si="15"/>
        <v>25</v>
      </c>
      <c r="N90" s="107">
        <v>0</v>
      </c>
      <c r="O90" s="107">
        <f t="shared" si="14"/>
        <v>25</v>
      </c>
      <c r="P90" s="107">
        <v>0</v>
      </c>
      <c r="Q90" s="107">
        <f t="shared" si="12"/>
        <v>25</v>
      </c>
      <c r="R90" s="107">
        <v>0</v>
      </c>
      <c r="S90" s="107">
        <f t="shared" si="13"/>
        <v>25</v>
      </c>
      <c r="T90" s="107">
        <v>0</v>
      </c>
      <c r="U90" s="107">
        <f t="shared" si="11"/>
        <v>25</v>
      </c>
      <c r="V90" s="107">
        <v>0</v>
      </c>
      <c r="W90" s="107">
        <f t="shared" si="9"/>
        <v>25</v>
      </c>
      <c r="X90" s="107">
        <v>0</v>
      </c>
      <c r="Y90" s="107">
        <f t="shared" si="10"/>
        <v>25</v>
      </c>
      <c r="Z90" s="49"/>
    </row>
    <row r="91" spans="1:26" s="48" customFormat="1" ht="13.5" thickBot="1" x14ac:dyDescent="0.25">
      <c r="A91" s="288"/>
      <c r="B91" s="289"/>
      <c r="C91" s="289"/>
      <c r="D91" s="276">
        <v>3419</v>
      </c>
      <c r="E91" s="277">
        <v>5175</v>
      </c>
      <c r="F91" s="278" t="s">
        <v>557</v>
      </c>
      <c r="G91" s="291">
        <v>15</v>
      </c>
      <c r="H91" s="291">
        <v>0</v>
      </c>
      <c r="I91" s="291">
        <f t="shared" si="17"/>
        <v>15</v>
      </c>
      <c r="J91" s="292">
        <v>0</v>
      </c>
      <c r="K91" s="292">
        <f t="shared" si="16"/>
        <v>15</v>
      </c>
      <c r="L91" s="247">
        <v>0</v>
      </c>
      <c r="M91" s="247">
        <f t="shared" si="15"/>
        <v>15</v>
      </c>
      <c r="N91" s="247">
        <v>0</v>
      </c>
      <c r="O91" s="247">
        <f t="shared" si="14"/>
        <v>15</v>
      </c>
      <c r="P91" s="247">
        <v>0</v>
      </c>
      <c r="Q91" s="247">
        <f t="shared" si="12"/>
        <v>15</v>
      </c>
      <c r="R91" s="247">
        <v>0</v>
      </c>
      <c r="S91" s="247">
        <f t="shared" si="13"/>
        <v>15</v>
      </c>
      <c r="T91" s="247">
        <v>0</v>
      </c>
      <c r="U91" s="247">
        <f t="shared" si="11"/>
        <v>15</v>
      </c>
      <c r="V91" s="247">
        <v>0</v>
      </c>
      <c r="W91" s="247">
        <f t="shared" si="9"/>
        <v>15</v>
      </c>
      <c r="X91" s="247">
        <v>0</v>
      </c>
      <c r="Y91" s="247">
        <f t="shared" si="10"/>
        <v>15</v>
      </c>
      <c r="Z91" s="49"/>
    </row>
    <row r="92" spans="1:26" s="48" customFormat="1" x14ac:dyDescent="0.2">
      <c r="A92" s="293"/>
      <c r="B92" s="142"/>
      <c r="C92" s="142"/>
      <c r="D92" s="294"/>
      <c r="E92" s="252"/>
      <c r="F92" s="295"/>
      <c r="G92" s="296"/>
      <c r="H92" s="297"/>
      <c r="I92" s="297"/>
      <c r="J92" s="49"/>
      <c r="N92" s="49"/>
      <c r="R92" s="49"/>
      <c r="T92" s="50"/>
      <c r="U92" s="50"/>
      <c r="V92" s="49"/>
      <c r="W92" s="49"/>
      <c r="X92" s="49"/>
      <c r="Y92" s="49"/>
      <c r="Z92" s="49"/>
    </row>
    <row r="93" spans="1:26" ht="14.45" customHeight="1" x14ac:dyDescent="0.2">
      <c r="B93" s="300"/>
      <c r="C93" s="300"/>
      <c r="D93" s="300"/>
      <c r="E93" s="298"/>
      <c r="F93" s="299"/>
      <c r="X93" s="38"/>
      <c r="Y93" s="38"/>
      <c r="Z93" s="38"/>
    </row>
    <row r="94" spans="1:26" ht="9" customHeight="1" x14ac:dyDescent="0.2">
      <c r="B94" s="314"/>
      <c r="C94" s="315"/>
      <c r="D94" s="315"/>
      <c r="E94" s="301"/>
      <c r="F94" s="298"/>
    </row>
    <row r="95" spans="1:26" ht="9.6" customHeight="1" x14ac:dyDescent="0.2">
      <c r="B95" s="300"/>
      <c r="C95" s="300"/>
      <c r="D95" s="300"/>
      <c r="E95" s="301"/>
      <c r="F95" s="301"/>
    </row>
    <row r="96" spans="1:26" ht="15" customHeight="1" x14ac:dyDescent="0.2">
      <c r="B96" s="314"/>
      <c r="C96" s="315"/>
      <c r="D96" s="315"/>
      <c r="E96" s="329"/>
      <c r="F96" s="301"/>
    </row>
    <row r="97" spans="2:20" x14ac:dyDescent="0.2">
      <c r="B97" s="300"/>
      <c r="C97" s="300"/>
      <c r="D97" s="300"/>
      <c r="E97" s="315"/>
      <c r="F97" s="329"/>
    </row>
    <row r="98" spans="2:20" ht="9.6" customHeight="1" x14ac:dyDescent="0.2">
      <c r="B98" s="300"/>
      <c r="C98" s="300"/>
      <c r="D98" s="300"/>
      <c r="E98" s="302"/>
      <c r="F98" s="315"/>
    </row>
    <row r="99" spans="2:20" ht="17.45" customHeight="1" x14ac:dyDescent="0.2">
      <c r="B99" s="314"/>
      <c r="C99" s="315"/>
      <c r="D99" s="315"/>
      <c r="E99" s="329"/>
      <c r="F99" s="302"/>
    </row>
    <row r="100" spans="2:20" ht="19.149999999999999" customHeight="1" x14ac:dyDescent="0.2">
      <c r="B100" s="300"/>
      <c r="C100" s="300"/>
      <c r="D100" s="300"/>
      <c r="E100" s="315"/>
      <c r="F100" s="329"/>
    </row>
    <row r="101" spans="2:20" x14ac:dyDescent="0.2">
      <c r="B101" s="314"/>
      <c r="C101" s="315"/>
      <c r="D101" s="315"/>
      <c r="E101" s="303"/>
      <c r="F101" s="315"/>
      <c r="G101" s="37"/>
      <c r="J101" s="37"/>
      <c r="N101" s="37"/>
      <c r="R101" s="37"/>
      <c r="T101" s="37"/>
    </row>
  </sheetData>
  <mergeCells count="19">
    <mergeCell ref="B96:D96"/>
    <mergeCell ref="E96:E97"/>
    <mergeCell ref="F97:F98"/>
    <mergeCell ref="B99:D99"/>
    <mergeCell ref="E99:E100"/>
    <mergeCell ref="F100:F101"/>
    <mergeCell ref="B101:D101"/>
    <mergeCell ref="B94:D94"/>
    <mergeCell ref="G1:I1"/>
    <mergeCell ref="A2:I2"/>
    <mergeCell ref="W2:Y2"/>
    <mergeCell ref="A4:I4"/>
    <mergeCell ref="A6:I6"/>
    <mergeCell ref="B9:C9"/>
    <mergeCell ref="B10:C10"/>
    <mergeCell ref="B11:C11"/>
    <mergeCell ref="B32:C32"/>
    <mergeCell ref="B63:C63"/>
    <mergeCell ref="B84:C84"/>
  </mergeCells>
  <pageMargins left="0.7" right="0.7" top="0.78740157499999996" bottom="0.78740157499999996" header="0.3" footer="0.3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18"/>
  <sheetViews>
    <sheetView tabSelected="1" topLeftCell="A10" zoomScaleNormal="100" workbookViewId="0">
      <selection activeCell="X426" sqref="X426:Y426"/>
    </sheetView>
  </sheetViews>
  <sheetFormatPr defaultColWidth="3.140625" defaultRowHeight="12.75" x14ac:dyDescent="0.2"/>
  <cols>
    <col min="1" max="1" width="3.140625" style="37" customWidth="1"/>
    <col min="2" max="2" width="9.85546875" style="37" customWidth="1"/>
    <col min="3" max="4" width="4.7109375" style="37" customWidth="1"/>
    <col min="5" max="5" width="8.5703125" style="37" customWidth="1"/>
    <col min="6" max="6" width="44" style="37" bestFit="1" customWidth="1"/>
    <col min="7" max="7" width="8.7109375" style="249" customWidth="1"/>
    <col min="8" max="9" width="7.7109375" style="37" hidden="1" customWidth="1"/>
    <col min="10" max="10" width="9" style="37" hidden="1" customWidth="1"/>
    <col min="11" max="11" width="8.42578125" style="37" hidden="1" customWidth="1"/>
    <col min="12" max="13" width="9.140625" style="37" hidden="1" customWidth="1"/>
    <col min="14" max="14" width="9.140625" style="38" hidden="1" customWidth="1"/>
    <col min="15" max="15" width="9.5703125" style="37" hidden="1" customWidth="1"/>
    <col min="16" max="16" width="9.140625" style="38" hidden="1" customWidth="1"/>
    <col min="17" max="18" width="9.7109375" style="38" hidden="1" customWidth="1"/>
    <col min="19" max="19" width="9.7109375" style="37" hidden="1" customWidth="1"/>
    <col min="20" max="20" width="10.42578125" style="38" hidden="1" customWidth="1"/>
    <col min="21" max="21" width="9.140625" style="37" hidden="1" customWidth="1"/>
    <col min="22" max="22" width="10.42578125" style="38" hidden="1" customWidth="1"/>
    <col min="23" max="23" width="9.140625" style="41" customWidth="1"/>
    <col min="24" max="24" width="10" style="38" customWidth="1"/>
    <col min="25" max="253" width="9.140625" style="37" customWidth="1"/>
    <col min="254" max="16384" width="3.140625" style="37"/>
  </cols>
  <sheetData>
    <row r="1" spans="1:26" ht="14.45" x14ac:dyDescent="0.3">
      <c r="G1" s="316"/>
      <c r="H1" s="317"/>
      <c r="I1" s="317"/>
      <c r="K1" s="316"/>
      <c r="L1" s="317"/>
      <c r="M1" s="317"/>
      <c r="U1" s="316"/>
      <c r="V1" s="330"/>
      <c r="W1" s="330"/>
    </row>
    <row r="2" spans="1:26" ht="18" x14ac:dyDescent="0.25">
      <c r="A2" s="318" t="s">
        <v>68</v>
      </c>
      <c r="B2" s="318"/>
      <c r="C2" s="318"/>
      <c r="D2" s="318"/>
      <c r="E2" s="318"/>
      <c r="F2" s="318"/>
      <c r="G2" s="318"/>
      <c r="H2" s="318"/>
      <c r="I2" s="318"/>
      <c r="W2" s="316" t="s">
        <v>69</v>
      </c>
      <c r="X2" s="330"/>
      <c r="Y2" s="330"/>
    </row>
    <row r="3" spans="1:26" ht="12" customHeight="1" x14ac:dyDescent="0.25">
      <c r="A3" s="39"/>
      <c r="B3" s="39"/>
      <c r="C3" s="39"/>
      <c r="D3" s="39"/>
      <c r="E3" s="39"/>
      <c r="F3" s="39"/>
      <c r="G3" s="39"/>
      <c r="H3" s="40"/>
      <c r="I3" s="40"/>
    </row>
    <row r="4" spans="1:26" ht="15.75" x14ac:dyDescent="0.25">
      <c r="A4" s="319" t="s">
        <v>70</v>
      </c>
      <c r="B4" s="319"/>
      <c r="C4" s="319"/>
      <c r="D4" s="319"/>
      <c r="E4" s="319"/>
      <c r="F4" s="319"/>
      <c r="G4" s="319"/>
      <c r="H4" s="319"/>
      <c r="I4" s="319"/>
    </row>
    <row r="5" spans="1:26" ht="12" customHeight="1" x14ac:dyDescent="0.25">
      <c r="A5" s="39"/>
      <c r="B5" s="39"/>
      <c r="C5" s="39"/>
      <c r="D5" s="39"/>
      <c r="E5" s="39"/>
      <c r="F5" s="39"/>
      <c r="G5" s="39"/>
      <c r="H5" s="40"/>
      <c r="I5" s="40"/>
    </row>
    <row r="6" spans="1:26" s="48" customFormat="1" ht="15.6" x14ac:dyDescent="0.3">
      <c r="A6" s="42"/>
      <c r="B6" s="43"/>
      <c r="C6" s="43"/>
      <c r="D6" s="44"/>
      <c r="E6" s="44"/>
      <c r="F6" s="45" t="s">
        <v>71</v>
      </c>
      <c r="G6" s="46"/>
      <c r="H6" s="47"/>
      <c r="I6" s="47"/>
      <c r="N6" s="49"/>
      <c r="P6" s="49"/>
      <c r="Q6" s="49"/>
      <c r="R6" s="49"/>
      <c r="T6" s="49"/>
      <c r="V6" s="49"/>
      <c r="W6" s="50"/>
      <c r="X6" s="49"/>
    </row>
    <row r="7" spans="1:26" s="48" customFormat="1" ht="13.5" thickBot="1" x14ac:dyDescent="0.25">
      <c r="A7" s="51"/>
      <c r="B7" s="51"/>
      <c r="C7" s="51"/>
      <c r="D7" s="51"/>
      <c r="E7" s="51"/>
      <c r="F7" s="51"/>
      <c r="G7" s="52"/>
      <c r="H7" s="51"/>
      <c r="I7" s="53"/>
      <c r="J7" s="51"/>
      <c r="K7" s="53"/>
      <c r="M7" s="53"/>
      <c r="O7" s="53"/>
      <c r="Q7" s="53"/>
      <c r="S7" s="53"/>
      <c r="U7" s="53"/>
      <c r="W7" s="53"/>
      <c r="Y7" s="53" t="s">
        <v>72</v>
      </c>
    </row>
    <row r="8" spans="1:26" s="48" customFormat="1" ht="33.6" customHeight="1" thickBot="1" x14ac:dyDescent="0.25">
      <c r="A8" s="54" t="s">
        <v>73</v>
      </c>
      <c r="B8" s="320" t="s">
        <v>74</v>
      </c>
      <c r="C8" s="321"/>
      <c r="D8" s="55" t="s">
        <v>75</v>
      </c>
      <c r="E8" s="56" t="s">
        <v>0</v>
      </c>
      <c r="F8" s="57" t="s">
        <v>76</v>
      </c>
      <c r="G8" s="58" t="s">
        <v>77</v>
      </c>
      <c r="H8" s="58" t="s">
        <v>78</v>
      </c>
      <c r="I8" s="58" t="s">
        <v>79</v>
      </c>
      <c r="J8" s="58" t="s">
        <v>80</v>
      </c>
      <c r="K8" s="58" t="s">
        <v>79</v>
      </c>
      <c r="L8" s="59" t="s">
        <v>81</v>
      </c>
      <c r="M8" s="58" t="s">
        <v>79</v>
      </c>
      <c r="N8" s="59" t="s">
        <v>82</v>
      </c>
      <c r="O8" s="58" t="s">
        <v>79</v>
      </c>
      <c r="P8" s="59" t="s">
        <v>83</v>
      </c>
      <c r="Q8" s="58" t="s">
        <v>79</v>
      </c>
      <c r="R8" s="60" t="s">
        <v>84</v>
      </c>
      <c r="S8" s="61" t="s">
        <v>79</v>
      </c>
      <c r="T8" s="60" t="s">
        <v>85</v>
      </c>
      <c r="U8" s="61" t="s">
        <v>79</v>
      </c>
      <c r="V8" s="60" t="s">
        <v>86</v>
      </c>
      <c r="W8" s="61" t="s">
        <v>79</v>
      </c>
      <c r="X8" s="60" t="s">
        <v>67</v>
      </c>
      <c r="Y8" s="61" t="s">
        <v>79</v>
      </c>
    </row>
    <row r="9" spans="1:26" s="48" customFormat="1" ht="12.75" customHeight="1" thickBot="1" x14ac:dyDescent="0.25">
      <c r="A9" s="62" t="s">
        <v>87</v>
      </c>
      <c r="B9" s="322" t="s">
        <v>88</v>
      </c>
      <c r="C9" s="323"/>
      <c r="D9" s="63" t="s">
        <v>88</v>
      </c>
      <c r="E9" s="63" t="s">
        <v>88</v>
      </c>
      <c r="F9" s="64" t="s">
        <v>89</v>
      </c>
      <c r="G9" s="65">
        <f>+G12+G81+G118</f>
        <v>21994.15</v>
      </c>
      <c r="H9" s="65">
        <f>+H12+H81+H118</f>
        <v>0</v>
      </c>
      <c r="I9" s="65">
        <f>+G9+H9</f>
        <v>21994.15</v>
      </c>
      <c r="J9" s="66">
        <f>+J12+J81+J118</f>
        <v>0</v>
      </c>
      <c r="K9" s="66">
        <f>+I9+J9</f>
        <v>21994.15</v>
      </c>
      <c r="L9" s="66">
        <f>+L12+L81+L118</f>
        <v>17371.425999999999</v>
      </c>
      <c r="M9" s="66">
        <f>+K9+L9</f>
        <v>39365.576000000001</v>
      </c>
      <c r="N9" s="66">
        <f>+N10+N12+N81+N118</f>
        <v>332.40499999999997</v>
      </c>
      <c r="O9" s="66">
        <f>+M9+N9</f>
        <v>39697.981</v>
      </c>
      <c r="P9" s="67">
        <f>+P10+P12+P81+P118</f>
        <v>22250</v>
      </c>
      <c r="Q9" s="67">
        <f>+O9+P9</f>
        <v>61947.981</v>
      </c>
      <c r="R9" s="68">
        <f>+R10+R12+R81+R118</f>
        <v>120</v>
      </c>
      <c r="S9" s="68">
        <f>+Q9+R9</f>
        <v>62067.981</v>
      </c>
      <c r="T9" s="68">
        <f>+T10+T12+T81+T118</f>
        <v>-10100</v>
      </c>
      <c r="U9" s="68">
        <f>+S9+T9</f>
        <v>51967.981</v>
      </c>
      <c r="V9" s="68">
        <f>+V10+V12+V81+V118</f>
        <v>0</v>
      </c>
      <c r="W9" s="68">
        <f>+U9+V9</f>
        <v>51967.981</v>
      </c>
      <c r="X9" s="68">
        <f>+X10+X12+X81+X118</f>
        <v>62.8</v>
      </c>
      <c r="Y9" s="68">
        <f>+W9+X9</f>
        <v>52030.781000000003</v>
      </c>
      <c r="Z9" s="49" t="s">
        <v>90</v>
      </c>
    </row>
    <row r="10" spans="1:26" s="48" customFormat="1" ht="12.75" customHeight="1" x14ac:dyDescent="0.2">
      <c r="A10" s="69" t="s">
        <v>88</v>
      </c>
      <c r="B10" s="333" t="s">
        <v>88</v>
      </c>
      <c r="C10" s="333"/>
      <c r="D10" s="70" t="s">
        <v>88</v>
      </c>
      <c r="E10" s="71" t="s">
        <v>88</v>
      </c>
      <c r="F10" s="72" t="s">
        <v>91</v>
      </c>
      <c r="G10" s="73">
        <v>0</v>
      </c>
      <c r="H10" s="74"/>
      <c r="I10" s="74"/>
      <c r="J10" s="75"/>
      <c r="K10" s="75">
        <v>0</v>
      </c>
      <c r="L10" s="75"/>
      <c r="M10" s="75">
        <v>0</v>
      </c>
      <c r="N10" s="73">
        <f>+N11</f>
        <v>34.953000000000003</v>
      </c>
      <c r="O10" s="75">
        <f t="shared" ref="O10:O130" si="0">+M10+N10</f>
        <v>34.953000000000003</v>
      </c>
      <c r="P10" s="76">
        <v>0</v>
      </c>
      <c r="Q10" s="76">
        <f t="shared" ref="Q10:Q126" si="1">+O10+P10</f>
        <v>34.953000000000003</v>
      </c>
      <c r="R10" s="77">
        <v>0</v>
      </c>
      <c r="S10" s="77">
        <f t="shared" ref="S10:S122" si="2">+Q10+R10</f>
        <v>34.953000000000003</v>
      </c>
      <c r="T10" s="77">
        <v>0</v>
      </c>
      <c r="U10" s="77">
        <f t="shared" ref="U10:U73" si="3">+S10+T10</f>
        <v>34.953000000000003</v>
      </c>
      <c r="V10" s="77">
        <v>0</v>
      </c>
      <c r="W10" s="77">
        <f t="shared" ref="W10:W73" si="4">+U10+V10</f>
        <v>34.953000000000003</v>
      </c>
      <c r="X10" s="77">
        <v>0</v>
      </c>
      <c r="Y10" s="77">
        <f t="shared" ref="Y10:Y73" si="5">+W10+X10</f>
        <v>34.953000000000003</v>
      </c>
    </row>
    <row r="11" spans="1:26" s="48" customFormat="1" ht="12.75" customHeight="1" thickBot="1" x14ac:dyDescent="0.25">
      <c r="A11" s="78"/>
      <c r="B11" s="334" t="s">
        <v>92</v>
      </c>
      <c r="C11" s="335"/>
      <c r="D11" s="79">
        <v>6402</v>
      </c>
      <c r="E11" s="79">
        <v>5364</v>
      </c>
      <c r="F11" s="80" t="s">
        <v>93</v>
      </c>
      <c r="G11" s="81">
        <v>0</v>
      </c>
      <c r="H11" s="82"/>
      <c r="I11" s="82"/>
      <c r="J11" s="83"/>
      <c r="K11" s="84">
        <v>0</v>
      </c>
      <c r="L11" s="84"/>
      <c r="M11" s="84">
        <v>0</v>
      </c>
      <c r="N11" s="81">
        <v>34.953000000000003</v>
      </c>
      <c r="O11" s="84">
        <f t="shared" si="0"/>
        <v>34.953000000000003</v>
      </c>
      <c r="P11" s="84">
        <v>0</v>
      </c>
      <c r="Q11" s="84">
        <f t="shared" si="1"/>
        <v>34.953000000000003</v>
      </c>
      <c r="R11" s="85">
        <v>0</v>
      </c>
      <c r="S11" s="85">
        <f t="shared" si="2"/>
        <v>34.953000000000003</v>
      </c>
      <c r="T11" s="85">
        <v>0</v>
      </c>
      <c r="U11" s="85">
        <f t="shared" si="3"/>
        <v>34.953000000000003</v>
      </c>
      <c r="V11" s="85">
        <v>0</v>
      </c>
      <c r="W11" s="85">
        <f t="shared" si="4"/>
        <v>34.953000000000003</v>
      </c>
      <c r="X11" s="85">
        <v>0</v>
      </c>
      <c r="Y11" s="85">
        <f t="shared" si="5"/>
        <v>34.953000000000003</v>
      </c>
    </row>
    <row r="12" spans="1:26" s="48" customFormat="1" ht="13.5" thickBot="1" x14ac:dyDescent="0.25">
      <c r="A12" s="86" t="s">
        <v>87</v>
      </c>
      <c r="B12" s="326" t="s">
        <v>88</v>
      </c>
      <c r="C12" s="327"/>
      <c r="D12" s="87" t="s">
        <v>88</v>
      </c>
      <c r="E12" s="88" t="s">
        <v>88</v>
      </c>
      <c r="F12" s="89" t="s">
        <v>94</v>
      </c>
      <c r="G12" s="90">
        <f>+G13+G15+G29+G31+G33+G35+G37+G39+G41+G43</f>
        <v>4980</v>
      </c>
      <c r="H12" s="90">
        <f>+H15+H19+H21+H23+H25</f>
        <v>0</v>
      </c>
      <c r="I12" s="90">
        <f t="shared" ref="I12:I155" si="6">+G12+H12</f>
        <v>4980</v>
      </c>
      <c r="J12" s="91">
        <f>+J15+J27</f>
        <v>0</v>
      </c>
      <c r="K12" s="91">
        <f t="shared" ref="K12:K151" si="7">+I12+J12</f>
        <v>4980</v>
      </c>
      <c r="L12" s="91">
        <f>+L15+L27</f>
        <v>0</v>
      </c>
      <c r="M12" s="91">
        <f t="shared" ref="M12:M151" si="8">+K12+L12</f>
        <v>4980</v>
      </c>
      <c r="N12" s="91">
        <f>+N49</f>
        <v>424.952</v>
      </c>
      <c r="O12" s="91">
        <f t="shared" si="0"/>
        <v>5404.9520000000002</v>
      </c>
      <c r="P12" s="91">
        <f>+P41+P73+P75</f>
        <v>250</v>
      </c>
      <c r="Q12" s="91">
        <f t="shared" si="1"/>
        <v>5654.9520000000002</v>
      </c>
      <c r="R12" s="92">
        <f>+R45+R47</f>
        <v>120</v>
      </c>
      <c r="S12" s="92">
        <f t="shared" si="2"/>
        <v>5774.9520000000002</v>
      </c>
      <c r="T12" s="92">
        <f>+T49+T52+T55+T58+T61+T64+T67+T70</f>
        <v>0</v>
      </c>
      <c r="U12" s="92">
        <f t="shared" si="3"/>
        <v>5774.9520000000002</v>
      </c>
      <c r="V12" s="92">
        <f>+V15+V77+V79</f>
        <v>0</v>
      </c>
      <c r="W12" s="92">
        <f t="shared" si="4"/>
        <v>5774.9520000000002</v>
      </c>
      <c r="X12" s="92">
        <v>0</v>
      </c>
      <c r="Y12" s="92">
        <f t="shared" si="5"/>
        <v>5774.9520000000002</v>
      </c>
    </row>
    <row r="13" spans="1:26" s="48" customFormat="1" ht="13.15" hidden="1" x14ac:dyDescent="0.25">
      <c r="A13" s="93" t="s">
        <v>87</v>
      </c>
      <c r="B13" s="94" t="s">
        <v>95</v>
      </c>
      <c r="C13" s="95" t="s">
        <v>96</v>
      </c>
      <c r="D13" s="96" t="s">
        <v>88</v>
      </c>
      <c r="E13" s="97" t="s">
        <v>88</v>
      </c>
      <c r="F13" s="98" t="s">
        <v>97</v>
      </c>
      <c r="G13" s="74">
        <f>+G14</f>
        <v>200</v>
      </c>
      <c r="H13" s="74">
        <v>0</v>
      </c>
      <c r="I13" s="74">
        <f t="shared" si="6"/>
        <v>200</v>
      </c>
      <c r="J13" s="75">
        <v>0</v>
      </c>
      <c r="K13" s="75">
        <f t="shared" si="7"/>
        <v>200</v>
      </c>
      <c r="L13" s="75">
        <v>0</v>
      </c>
      <c r="M13" s="75">
        <f t="shared" si="8"/>
        <v>200</v>
      </c>
      <c r="N13" s="75">
        <v>0</v>
      </c>
      <c r="O13" s="75">
        <f t="shared" si="0"/>
        <v>200</v>
      </c>
      <c r="P13" s="76">
        <v>0</v>
      </c>
      <c r="Q13" s="76">
        <f t="shared" si="1"/>
        <v>200</v>
      </c>
      <c r="R13" s="77">
        <v>0</v>
      </c>
      <c r="S13" s="77">
        <f t="shared" si="2"/>
        <v>200</v>
      </c>
      <c r="T13" s="77">
        <v>0</v>
      </c>
      <c r="U13" s="77">
        <f t="shared" si="3"/>
        <v>200</v>
      </c>
      <c r="V13" s="77">
        <v>0</v>
      </c>
      <c r="W13" s="77">
        <f t="shared" si="4"/>
        <v>200</v>
      </c>
      <c r="X13" s="77">
        <v>0</v>
      </c>
      <c r="Y13" s="77">
        <f t="shared" si="5"/>
        <v>200</v>
      </c>
    </row>
    <row r="14" spans="1:26" s="48" customFormat="1" ht="13.15" hidden="1" x14ac:dyDescent="0.25">
      <c r="A14" s="99"/>
      <c r="B14" s="100"/>
      <c r="C14" s="101"/>
      <c r="D14" s="102">
        <v>3299</v>
      </c>
      <c r="E14" s="103">
        <v>5321</v>
      </c>
      <c r="F14" s="104" t="s">
        <v>98</v>
      </c>
      <c r="G14" s="105">
        <v>200</v>
      </c>
      <c r="H14" s="105">
        <v>0</v>
      </c>
      <c r="I14" s="105">
        <f t="shared" si="6"/>
        <v>200</v>
      </c>
      <c r="J14" s="106">
        <v>0</v>
      </c>
      <c r="K14" s="106">
        <f t="shared" si="7"/>
        <v>200</v>
      </c>
      <c r="L14" s="106">
        <v>0</v>
      </c>
      <c r="M14" s="106">
        <f t="shared" si="8"/>
        <v>200</v>
      </c>
      <c r="N14" s="106">
        <v>0</v>
      </c>
      <c r="O14" s="106">
        <f t="shared" si="0"/>
        <v>200</v>
      </c>
      <c r="P14" s="106">
        <v>0</v>
      </c>
      <c r="Q14" s="106">
        <f t="shared" si="1"/>
        <v>200</v>
      </c>
      <c r="R14" s="107">
        <v>0</v>
      </c>
      <c r="S14" s="107">
        <f t="shared" si="2"/>
        <v>200</v>
      </c>
      <c r="T14" s="107">
        <v>0</v>
      </c>
      <c r="U14" s="107">
        <f t="shared" si="3"/>
        <v>200</v>
      </c>
      <c r="V14" s="107">
        <v>0</v>
      </c>
      <c r="W14" s="107">
        <f t="shared" si="4"/>
        <v>200</v>
      </c>
      <c r="X14" s="107">
        <v>0</v>
      </c>
      <c r="Y14" s="107">
        <f t="shared" si="5"/>
        <v>200</v>
      </c>
    </row>
    <row r="15" spans="1:26" s="48" customFormat="1" ht="13.15" hidden="1" x14ac:dyDescent="0.25">
      <c r="A15" s="93" t="s">
        <v>87</v>
      </c>
      <c r="B15" s="94" t="s">
        <v>99</v>
      </c>
      <c r="C15" s="95" t="s">
        <v>96</v>
      </c>
      <c r="D15" s="96" t="s">
        <v>88</v>
      </c>
      <c r="E15" s="97" t="s">
        <v>88</v>
      </c>
      <c r="F15" s="108" t="s">
        <v>100</v>
      </c>
      <c r="G15" s="109">
        <f>SUM(G16:G18)</f>
        <v>400</v>
      </c>
      <c r="H15" s="109">
        <f>SUM(H16:H18)</f>
        <v>-125</v>
      </c>
      <c r="I15" s="109">
        <f t="shared" si="6"/>
        <v>275</v>
      </c>
      <c r="J15" s="110">
        <f>SUM(J16:J18)</f>
        <v>-150</v>
      </c>
      <c r="K15" s="110">
        <f t="shared" si="7"/>
        <v>125</v>
      </c>
      <c r="L15" s="110">
        <v>0</v>
      </c>
      <c r="M15" s="110">
        <f t="shared" si="8"/>
        <v>125</v>
      </c>
      <c r="N15" s="110">
        <v>0</v>
      </c>
      <c r="O15" s="110">
        <f t="shared" si="0"/>
        <v>125</v>
      </c>
      <c r="P15" s="111">
        <v>0</v>
      </c>
      <c r="Q15" s="111">
        <f t="shared" si="1"/>
        <v>125</v>
      </c>
      <c r="R15" s="112">
        <v>0</v>
      </c>
      <c r="S15" s="112">
        <f t="shared" si="2"/>
        <v>125</v>
      </c>
      <c r="T15" s="112">
        <v>0</v>
      </c>
      <c r="U15" s="112">
        <f t="shared" si="3"/>
        <v>125</v>
      </c>
      <c r="V15" s="112">
        <f>SUM(V16:V18)</f>
        <v>-42</v>
      </c>
      <c r="W15" s="112">
        <f t="shared" si="4"/>
        <v>83</v>
      </c>
      <c r="X15" s="112">
        <v>0</v>
      </c>
      <c r="Y15" s="112">
        <f t="shared" si="5"/>
        <v>83</v>
      </c>
    </row>
    <row r="16" spans="1:26" s="48" customFormat="1" ht="13.15" hidden="1" x14ac:dyDescent="0.25">
      <c r="A16" s="99"/>
      <c r="B16" s="100"/>
      <c r="C16" s="101"/>
      <c r="D16" s="102">
        <v>3113</v>
      </c>
      <c r="E16" s="113">
        <v>5321</v>
      </c>
      <c r="F16" s="114" t="s">
        <v>98</v>
      </c>
      <c r="G16" s="105">
        <v>15</v>
      </c>
      <c r="H16" s="105">
        <v>0</v>
      </c>
      <c r="I16" s="105">
        <f t="shared" si="6"/>
        <v>15</v>
      </c>
      <c r="J16" s="106">
        <v>0</v>
      </c>
      <c r="K16" s="106">
        <f t="shared" si="7"/>
        <v>15</v>
      </c>
      <c r="L16" s="106">
        <v>0</v>
      </c>
      <c r="M16" s="106">
        <f t="shared" si="8"/>
        <v>15</v>
      </c>
      <c r="N16" s="106">
        <v>0</v>
      </c>
      <c r="O16" s="106">
        <f t="shared" si="0"/>
        <v>15</v>
      </c>
      <c r="P16" s="106">
        <v>0</v>
      </c>
      <c r="Q16" s="106">
        <f t="shared" si="1"/>
        <v>15</v>
      </c>
      <c r="R16" s="107">
        <v>0</v>
      </c>
      <c r="S16" s="107">
        <f t="shared" si="2"/>
        <v>15</v>
      </c>
      <c r="T16" s="107">
        <v>0</v>
      </c>
      <c r="U16" s="107">
        <f t="shared" si="3"/>
        <v>15</v>
      </c>
      <c r="V16" s="107">
        <v>0</v>
      </c>
      <c r="W16" s="107">
        <f t="shared" si="4"/>
        <v>15</v>
      </c>
      <c r="X16" s="107">
        <v>0</v>
      </c>
      <c r="Y16" s="107">
        <f t="shared" si="5"/>
        <v>15</v>
      </c>
    </row>
    <row r="17" spans="1:25" s="48" customFormat="1" ht="13.15" hidden="1" x14ac:dyDescent="0.25">
      <c r="A17" s="99"/>
      <c r="B17" s="100"/>
      <c r="C17" s="101"/>
      <c r="D17" s="102">
        <v>3233</v>
      </c>
      <c r="E17" s="113">
        <v>5321</v>
      </c>
      <c r="F17" s="114" t="s">
        <v>98</v>
      </c>
      <c r="G17" s="105">
        <v>145</v>
      </c>
      <c r="H17" s="105">
        <v>-125</v>
      </c>
      <c r="I17" s="105">
        <f t="shared" si="6"/>
        <v>20</v>
      </c>
      <c r="J17" s="106">
        <v>0</v>
      </c>
      <c r="K17" s="106">
        <f t="shared" si="7"/>
        <v>20</v>
      </c>
      <c r="L17" s="106">
        <v>0</v>
      </c>
      <c r="M17" s="106">
        <f t="shared" si="8"/>
        <v>20</v>
      </c>
      <c r="N17" s="106">
        <v>0</v>
      </c>
      <c r="O17" s="106">
        <f t="shared" si="0"/>
        <v>20</v>
      </c>
      <c r="P17" s="106">
        <v>0</v>
      </c>
      <c r="Q17" s="106">
        <f t="shared" si="1"/>
        <v>20</v>
      </c>
      <c r="R17" s="107">
        <v>0</v>
      </c>
      <c r="S17" s="107">
        <f t="shared" si="2"/>
        <v>20</v>
      </c>
      <c r="T17" s="112">
        <v>0</v>
      </c>
      <c r="U17" s="112">
        <f t="shared" si="3"/>
        <v>20</v>
      </c>
      <c r="V17" s="107">
        <v>0</v>
      </c>
      <c r="W17" s="107">
        <f t="shared" si="4"/>
        <v>20</v>
      </c>
      <c r="X17" s="107">
        <v>0</v>
      </c>
      <c r="Y17" s="107">
        <f t="shared" si="5"/>
        <v>20</v>
      </c>
    </row>
    <row r="18" spans="1:25" s="48" customFormat="1" ht="13.15" hidden="1" x14ac:dyDescent="0.25">
      <c r="A18" s="99"/>
      <c r="B18" s="100"/>
      <c r="C18" s="101"/>
      <c r="D18" s="102">
        <v>3299</v>
      </c>
      <c r="E18" s="113">
        <v>5222</v>
      </c>
      <c r="F18" s="115" t="s">
        <v>101</v>
      </c>
      <c r="G18" s="105">
        <v>240</v>
      </c>
      <c r="H18" s="105">
        <v>0</v>
      </c>
      <c r="I18" s="105">
        <f t="shared" si="6"/>
        <v>240</v>
      </c>
      <c r="J18" s="106">
        <v>-150</v>
      </c>
      <c r="K18" s="106">
        <f t="shared" si="7"/>
        <v>90</v>
      </c>
      <c r="L18" s="106">
        <v>0</v>
      </c>
      <c r="M18" s="106">
        <f t="shared" si="8"/>
        <v>90</v>
      </c>
      <c r="N18" s="106">
        <v>0</v>
      </c>
      <c r="O18" s="106">
        <f t="shared" si="0"/>
        <v>90</v>
      </c>
      <c r="P18" s="106">
        <v>0</v>
      </c>
      <c r="Q18" s="106">
        <f t="shared" si="1"/>
        <v>90</v>
      </c>
      <c r="R18" s="107">
        <v>0</v>
      </c>
      <c r="S18" s="107">
        <f t="shared" si="2"/>
        <v>90</v>
      </c>
      <c r="T18" s="107">
        <v>0</v>
      </c>
      <c r="U18" s="107">
        <f t="shared" si="3"/>
        <v>90</v>
      </c>
      <c r="V18" s="107">
        <v>-42</v>
      </c>
      <c r="W18" s="107">
        <f t="shared" si="4"/>
        <v>48</v>
      </c>
      <c r="X18" s="107">
        <v>0</v>
      </c>
      <c r="Y18" s="107">
        <f t="shared" si="5"/>
        <v>48</v>
      </c>
    </row>
    <row r="19" spans="1:25" s="48" customFormat="1" ht="21" hidden="1" x14ac:dyDescent="0.25">
      <c r="A19" s="116" t="s">
        <v>102</v>
      </c>
      <c r="B19" s="117" t="s">
        <v>103</v>
      </c>
      <c r="C19" s="118" t="s">
        <v>104</v>
      </c>
      <c r="D19" s="119" t="s">
        <v>88</v>
      </c>
      <c r="E19" s="119" t="s">
        <v>88</v>
      </c>
      <c r="F19" s="120" t="s">
        <v>105</v>
      </c>
      <c r="G19" s="109">
        <v>0</v>
      </c>
      <c r="H19" s="109">
        <f>+H20</f>
        <v>80</v>
      </c>
      <c r="I19" s="109">
        <f t="shared" si="6"/>
        <v>80</v>
      </c>
      <c r="J19" s="110">
        <v>0</v>
      </c>
      <c r="K19" s="110">
        <f t="shared" si="7"/>
        <v>80</v>
      </c>
      <c r="L19" s="110">
        <v>0</v>
      </c>
      <c r="M19" s="110">
        <f t="shared" si="8"/>
        <v>80</v>
      </c>
      <c r="N19" s="110">
        <v>0</v>
      </c>
      <c r="O19" s="110">
        <f t="shared" si="0"/>
        <v>80</v>
      </c>
      <c r="P19" s="111">
        <v>0</v>
      </c>
      <c r="Q19" s="111">
        <f t="shared" si="1"/>
        <v>80</v>
      </c>
      <c r="R19" s="112">
        <v>0</v>
      </c>
      <c r="S19" s="112">
        <f t="shared" si="2"/>
        <v>80</v>
      </c>
      <c r="T19" s="112">
        <v>0</v>
      </c>
      <c r="U19" s="112">
        <f t="shared" si="3"/>
        <v>80</v>
      </c>
      <c r="V19" s="112">
        <v>0</v>
      </c>
      <c r="W19" s="112">
        <f t="shared" si="4"/>
        <v>80</v>
      </c>
      <c r="X19" s="112">
        <v>0</v>
      </c>
      <c r="Y19" s="112">
        <f t="shared" si="5"/>
        <v>80</v>
      </c>
    </row>
    <row r="20" spans="1:25" s="48" customFormat="1" ht="13.15" hidden="1" x14ac:dyDescent="0.25">
      <c r="A20" s="116"/>
      <c r="B20" s="117"/>
      <c r="C20" s="118"/>
      <c r="D20" s="121">
        <v>3233</v>
      </c>
      <c r="E20" s="121">
        <v>5321</v>
      </c>
      <c r="F20" s="122" t="s">
        <v>98</v>
      </c>
      <c r="G20" s="105">
        <v>0</v>
      </c>
      <c r="H20" s="105">
        <v>80</v>
      </c>
      <c r="I20" s="105">
        <f t="shared" si="6"/>
        <v>80</v>
      </c>
      <c r="J20" s="106">
        <v>0</v>
      </c>
      <c r="K20" s="106">
        <f t="shared" si="7"/>
        <v>80</v>
      </c>
      <c r="L20" s="106">
        <v>0</v>
      </c>
      <c r="M20" s="106">
        <f t="shared" si="8"/>
        <v>80</v>
      </c>
      <c r="N20" s="106">
        <v>0</v>
      </c>
      <c r="O20" s="106">
        <f t="shared" si="0"/>
        <v>80</v>
      </c>
      <c r="P20" s="106">
        <v>0</v>
      </c>
      <c r="Q20" s="106">
        <f t="shared" si="1"/>
        <v>80</v>
      </c>
      <c r="R20" s="107">
        <v>0</v>
      </c>
      <c r="S20" s="107">
        <f t="shared" si="2"/>
        <v>80</v>
      </c>
      <c r="T20" s="107">
        <v>0</v>
      </c>
      <c r="U20" s="107">
        <f t="shared" si="3"/>
        <v>80</v>
      </c>
      <c r="V20" s="107">
        <v>0</v>
      </c>
      <c r="W20" s="107">
        <f t="shared" si="4"/>
        <v>80</v>
      </c>
      <c r="X20" s="107">
        <v>0</v>
      </c>
      <c r="Y20" s="107">
        <f t="shared" si="5"/>
        <v>80</v>
      </c>
    </row>
    <row r="21" spans="1:25" s="48" customFormat="1" ht="21" hidden="1" x14ac:dyDescent="0.25">
      <c r="A21" s="116" t="s">
        <v>102</v>
      </c>
      <c r="B21" s="117" t="s">
        <v>106</v>
      </c>
      <c r="C21" s="118" t="s">
        <v>107</v>
      </c>
      <c r="D21" s="119" t="s">
        <v>88</v>
      </c>
      <c r="E21" s="119" t="s">
        <v>88</v>
      </c>
      <c r="F21" s="120" t="s">
        <v>108</v>
      </c>
      <c r="G21" s="109">
        <v>0</v>
      </c>
      <c r="H21" s="109">
        <f>+H22</f>
        <v>15</v>
      </c>
      <c r="I21" s="109">
        <f t="shared" si="6"/>
        <v>15</v>
      </c>
      <c r="J21" s="110">
        <v>0</v>
      </c>
      <c r="K21" s="110">
        <f t="shared" si="7"/>
        <v>15</v>
      </c>
      <c r="L21" s="110">
        <v>0</v>
      </c>
      <c r="M21" s="110">
        <f t="shared" si="8"/>
        <v>15</v>
      </c>
      <c r="N21" s="110">
        <v>0</v>
      </c>
      <c r="O21" s="110">
        <f t="shared" si="0"/>
        <v>15</v>
      </c>
      <c r="P21" s="111">
        <v>0</v>
      </c>
      <c r="Q21" s="111">
        <f t="shared" si="1"/>
        <v>15</v>
      </c>
      <c r="R21" s="112">
        <v>0</v>
      </c>
      <c r="S21" s="112">
        <f t="shared" si="2"/>
        <v>15</v>
      </c>
      <c r="T21" s="112">
        <v>0</v>
      </c>
      <c r="U21" s="112">
        <f t="shared" si="3"/>
        <v>15</v>
      </c>
      <c r="V21" s="112">
        <v>0</v>
      </c>
      <c r="W21" s="112">
        <f t="shared" si="4"/>
        <v>15</v>
      </c>
      <c r="X21" s="112">
        <v>0</v>
      </c>
      <c r="Y21" s="112">
        <f t="shared" si="5"/>
        <v>15</v>
      </c>
    </row>
    <row r="22" spans="1:25" s="48" customFormat="1" ht="13.15" hidden="1" x14ac:dyDescent="0.25">
      <c r="A22" s="116"/>
      <c r="B22" s="117"/>
      <c r="C22" s="118"/>
      <c r="D22" s="121">
        <v>3233</v>
      </c>
      <c r="E22" s="121">
        <v>5321</v>
      </c>
      <c r="F22" s="122" t="s">
        <v>98</v>
      </c>
      <c r="G22" s="105">
        <v>0</v>
      </c>
      <c r="H22" s="105">
        <v>15</v>
      </c>
      <c r="I22" s="105">
        <f t="shared" si="6"/>
        <v>15</v>
      </c>
      <c r="J22" s="106">
        <v>0</v>
      </c>
      <c r="K22" s="106">
        <f t="shared" si="7"/>
        <v>15</v>
      </c>
      <c r="L22" s="106">
        <v>0</v>
      </c>
      <c r="M22" s="106">
        <f t="shared" si="8"/>
        <v>15</v>
      </c>
      <c r="N22" s="106">
        <v>0</v>
      </c>
      <c r="O22" s="106">
        <f t="shared" si="0"/>
        <v>15</v>
      </c>
      <c r="P22" s="106">
        <v>0</v>
      </c>
      <c r="Q22" s="106">
        <f t="shared" si="1"/>
        <v>15</v>
      </c>
      <c r="R22" s="107">
        <v>0</v>
      </c>
      <c r="S22" s="107">
        <f t="shared" si="2"/>
        <v>15</v>
      </c>
      <c r="T22" s="107">
        <v>0</v>
      </c>
      <c r="U22" s="107">
        <f t="shared" si="3"/>
        <v>15</v>
      </c>
      <c r="V22" s="107">
        <v>0</v>
      </c>
      <c r="W22" s="107">
        <f t="shared" si="4"/>
        <v>15</v>
      </c>
      <c r="X22" s="107">
        <v>0</v>
      </c>
      <c r="Y22" s="107">
        <f t="shared" si="5"/>
        <v>15</v>
      </c>
    </row>
    <row r="23" spans="1:25" s="48" customFormat="1" ht="21" hidden="1" x14ac:dyDescent="0.25">
      <c r="A23" s="116" t="s">
        <v>87</v>
      </c>
      <c r="B23" s="117" t="s">
        <v>109</v>
      </c>
      <c r="C23" s="118" t="s">
        <v>110</v>
      </c>
      <c r="D23" s="119" t="s">
        <v>88</v>
      </c>
      <c r="E23" s="119" t="s">
        <v>88</v>
      </c>
      <c r="F23" s="120" t="s">
        <v>111</v>
      </c>
      <c r="G23" s="109">
        <v>0</v>
      </c>
      <c r="H23" s="109">
        <f>+H24</f>
        <v>15</v>
      </c>
      <c r="I23" s="109">
        <f t="shared" si="6"/>
        <v>15</v>
      </c>
      <c r="J23" s="110">
        <v>0</v>
      </c>
      <c r="K23" s="110">
        <f t="shared" si="7"/>
        <v>15</v>
      </c>
      <c r="L23" s="110">
        <v>0</v>
      </c>
      <c r="M23" s="110">
        <f t="shared" si="8"/>
        <v>15</v>
      </c>
      <c r="N23" s="110">
        <v>0</v>
      </c>
      <c r="O23" s="110">
        <f t="shared" si="0"/>
        <v>15</v>
      </c>
      <c r="P23" s="111">
        <v>0</v>
      </c>
      <c r="Q23" s="111">
        <f t="shared" si="1"/>
        <v>15</v>
      </c>
      <c r="R23" s="112">
        <v>0</v>
      </c>
      <c r="S23" s="112">
        <f t="shared" si="2"/>
        <v>15</v>
      </c>
      <c r="T23" s="112">
        <v>0</v>
      </c>
      <c r="U23" s="112">
        <f t="shared" si="3"/>
        <v>15</v>
      </c>
      <c r="V23" s="112">
        <v>0</v>
      </c>
      <c r="W23" s="112">
        <f t="shared" si="4"/>
        <v>15</v>
      </c>
      <c r="X23" s="112">
        <v>0</v>
      </c>
      <c r="Y23" s="112">
        <f t="shared" si="5"/>
        <v>15</v>
      </c>
    </row>
    <row r="24" spans="1:25" s="48" customFormat="1" ht="13.15" hidden="1" x14ac:dyDescent="0.25">
      <c r="A24" s="116"/>
      <c r="B24" s="117"/>
      <c r="C24" s="118"/>
      <c r="D24" s="121">
        <v>3233</v>
      </c>
      <c r="E24" s="121">
        <v>5321</v>
      </c>
      <c r="F24" s="122" t="s">
        <v>98</v>
      </c>
      <c r="G24" s="105">
        <v>0</v>
      </c>
      <c r="H24" s="105">
        <v>15</v>
      </c>
      <c r="I24" s="105">
        <f t="shared" si="6"/>
        <v>15</v>
      </c>
      <c r="J24" s="106">
        <v>0</v>
      </c>
      <c r="K24" s="106">
        <f t="shared" si="7"/>
        <v>15</v>
      </c>
      <c r="L24" s="106">
        <v>0</v>
      </c>
      <c r="M24" s="106">
        <f t="shared" si="8"/>
        <v>15</v>
      </c>
      <c r="N24" s="106">
        <v>0</v>
      </c>
      <c r="O24" s="106">
        <f t="shared" si="0"/>
        <v>15</v>
      </c>
      <c r="P24" s="106">
        <v>0</v>
      </c>
      <c r="Q24" s="106">
        <f t="shared" si="1"/>
        <v>15</v>
      </c>
      <c r="R24" s="107">
        <v>0</v>
      </c>
      <c r="S24" s="107">
        <f t="shared" si="2"/>
        <v>15</v>
      </c>
      <c r="T24" s="107">
        <v>0</v>
      </c>
      <c r="U24" s="107">
        <f t="shared" si="3"/>
        <v>15</v>
      </c>
      <c r="V24" s="107">
        <v>0</v>
      </c>
      <c r="W24" s="107">
        <f t="shared" si="4"/>
        <v>15</v>
      </c>
      <c r="X24" s="107">
        <v>0</v>
      </c>
      <c r="Y24" s="107">
        <f t="shared" si="5"/>
        <v>15</v>
      </c>
    </row>
    <row r="25" spans="1:25" s="48" customFormat="1" ht="20.45" hidden="1" x14ac:dyDescent="0.25">
      <c r="A25" s="116" t="s">
        <v>87</v>
      </c>
      <c r="B25" s="117" t="s">
        <v>112</v>
      </c>
      <c r="C25" s="118" t="s">
        <v>113</v>
      </c>
      <c r="D25" s="119" t="s">
        <v>88</v>
      </c>
      <c r="E25" s="119" t="s">
        <v>88</v>
      </c>
      <c r="F25" s="123" t="s">
        <v>114</v>
      </c>
      <c r="G25" s="109">
        <v>0</v>
      </c>
      <c r="H25" s="109">
        <f>+H26</f>
        <v>15</v>
      </c>
      <c r="I25" s="109">
        <f t="shared" si="6"/>
        <v>15</v>
      </c>
      <c r="J25" s="110">
        <v>0</v>
      </c>
      <c r="K25" s="110">
        <f t="shared" si="7"/>
        <v>15</v>
      </c>
      <c r="L25" s="110">
        <v>0</v>
      </c>
      <c r="M25" s="110">
        <f t="shared" si="8"/>
        <v>15</v>
      </c>
      <c r="N25" s="110">
        <v>0</v>
      </c>
      <c r="O25" s="110">
        <f t="shared" si="0"/>
        <v>15</v>
      </c>
      <c r="P25" s="111">
        <v>0</v>
      </c>
      <c r="Q25" s="111">
        <f t="shared" si="1"/>
        <v>15</v>
      </c>
      <c r="R25" s="112">
        <v>0</v>
      </c>
      <c r="S25" s="112">
        <f t="shared" si="2"/>
        <v>15</v>
      </c>
      <c r="T25" s="112">
        <v>0</v>
      </c>
      <c r="U25" s="112">
        <f t="shared" si="3"/>
        <v>15</v>
      </c>
      <c r="V25" s="112">
        <v>0</v>
      </c>
      <c r="W25" s="112">
        <f t="shared" si="4"/>
        <v>15</v>
      </c>
      <c r="X25" s="112">
        <v>0</v>
      </c>
      <c r="Y25" s="112">
        <f t="shared" si="5"/>
        <v>15</v>
      </c>
    </row>
    <row r="26" spans="1:25" s="48" customFormat="1" ht="13.15" hidden="1" x14ac:dyDescent="0.25">
      <c r="A26" s="99"/>
      <c r="B26" s="100"/>
      <c r="C26" s="101"/>
      <c r="D26" s="121">
        <v>3113</v>
      </c>
      <c r="E26" s="121">
        <v>5321</v>
      </c>
      <c r="F26" s="122" t="s">
        <v>98</v>
      </c>
      <c r="G26" s="105">
        <v>0</v>
      </c>
      <c r="H26" s="105">
        <v>15</v>
      </c>
      <c r="I26" s="105">
        <f t="shared" si="6"/>
        <v>15</v>
      </c>
      <c r="J26" s="106">
        <v>0</v>
      </c>
      <c r="K26" s="106">
        <f t="shared" si="7"/>
        <v>15</v>
      </c>
      <c r="L26" s="106">
        <v>0</v>
      </c>
      <c r="M26" s="106">
        <f t="shared" si="8"/>
        <v>15</v>
      </c>
      <c r="N26" s="106">
        <v>0</v>
      </c>
      <c r="O26" s="106">
        <f t="shared" si="0"/>
        <v>15</v>
      </c>
      <c r="P26" s="106">
        <v>0</v>
      </c>
      <c r="Q26" s="106">
        <f t="shared" si="1"/>
        <v>15</v>
      </c>
      <c r="R26" s="107">
        <v>0</v>
      </c>
      <c r="S26" s="107">
        <f t="shared" si="2"/>
        <v>15</v>
      </c>
      <c r="T26" s="107">
        <v>0</v>
      </c>
      <c r="U26" s="107">
        <f t="shared" si="3"/>
        <v>15</v>
      </c>
      <c r="V26" s="107">
        <v>0</v>
      </c>
      <c r="W26" s="107">
        <f t="shared" si="4"/>
        <v>15</v>
      </c>
      <c r="X26" s="107">
        <v>0</v>
      </c>
      <c r="Y26" s="107">
        <f t="shared" si="5"/>
        <v>15</v>
      </c>
    </row>
    <row r="27" spans="1:25" s="48" customFormat="1" ht="21" hidden="1" x14ac:dyDescent="0.25">
      <c r="A27" s="116" t="s">
        <v>87</v>
      </c>
      <c r="B27" s="117" t="s">
        <v>115</v>
      </c>
      <c r="C27" s="118" t="s">
        <v>96</v>
      </c>
      <c r="D27" s="119" t="s">
        <v>88</v>
      </c>
      <c r="E27" s="124" t="s">
        <v>88</v>
      </c>
      <c r="F27" s="120" t="s">
        <v>116</v>
      </c>
      <c r="G27" s="109">
        <v>0</v>
      </c>
      <c r="H27" s="109"/>
      <c r="I27" s="109">
        <v>0</v>
      </c>
      <c r="J27" s="110">
        <f>+J28</f>
        <v>150</v>
      </c>
      <c r="K27" s="110">
        <f t="shared" si="7"/>
        <v>150</v>
      </c>
      <c r="L27" s="110">
        <f>+L28</f>
        <v>0</v>
      </c>
      <c r="M27" s="110">
        <f t="shared" si="8"/>
        <v>150</v>
      </c>
      <c r="N27" s="110">
        <v>0</v>
      </c>
      <c r="O27" s="110">
        <f t="shared" si="0"/>
        <v>150</v>
      </c>
      <c r="P27" s="111">
        <v>0</v>
      </c>
      <c r="Q27" s="111">
        <f t="shared" si="1"/>
        <v>150</v>
      </c>
      <c r="R27" s="112">
        <v>0</v>
      </c>
      <c r="S27" s="112">
        <f t="shared" si="2"/>
        <v>150</v>
      </c>
      <c r="T27" s="112">
        <v>0</v>
      </c>
      <c r="U27" s="112">
        <f t="shared" si="3"/>
        <v>150</v>
      </c>
      <c r="V27" s="112">
        <v>0</v>
      </c>
      <c r="W27" s="112">
        <f t="shared" si="4"/>
        <v>150</v>
      </c>
      <c r="X27" s="112">
        <v>0</v>
      </c>
      <c r="Y27" s="112">
        <f t="shared" si="5"/>
        <v>150</v>
      </c>
    </row>
    <row r="28" spans="1:25" s="48" customFormat="1" ht="13.15" hidden="1" x14ac:dyDescent="0.25">
      <c r="A28" s="99"/>
      <c r="B28" s="100"/>
      <c r="C28" s="101"/>
      <c r="D28" s="121">
        <v>3299</v>
      </c>
      <c r="E28" s="125">
        <v>5222</v>
      </c>
      <c r="F28" s="122" t="s">
        <v>101</v>
      </c>
      <c r="G28" s="105">
        <v>0</v>
      </c>
      <c r="H28" s="105"/>
      <c r="I28" s="105">
        <v>0</v>
      </c>
      <c r="J28" s="106">
        <v>150</v>
      </c>
      <c r="K28" s="106">
        <f t="shared" si="7"/>
        <v>150</v>
      </c>
      <c r="L28" s="106">
        <v>0</v>
      </c>
      <c r="M28" s="106">
        <f t="shared" si="8"/>
        <v>150</v>
      </c>
      <c r="N28" s="106">
        <v>0</v>
      </c>
      <c r="O28" s="106">
        <f t="shared" si="0"/>
        <v>150</v>
      </c>
      <c r="P28" s="106">
        <v>0</v>
      </c>
      <c r="Q28" s="106">
        <f t="shared" si="1"/>
        <v>150</v>
      </c>
      <c r="R28" s="107">
        <v>0</v>
      </c>
      <c r="S28" s="107">
        <f t="shared" si="2"/>
        <v>150</v>
      </c>
      <c r="T28" s="107">
        <v>0</v>
      </c>
      <c r="U28" s="107">
        <f t="shared" si="3"/>
        <v>150</v>
      </c>
      <c r="V28" s="107">
        <v>0</v>
      </c>
      <c r="W28" s="107">
        <f t="shared" si="4"/>
        <v>150</v>
      </c>
      <c r="X28" s="107">
        <v>0</v>
      </c>
      <c r="Y28" s="107">
        <f t="shared" si="5"/>
        <v>150</v>
      </c>
    </row>
    <row r="29" spans="1:25" s="48" customFormat="1" ht="20.45" hidden="1" x14ac:dyDescent="0.25">
      <c r="A29" s="116" t="s">
        <v>87</v>
      </c>
      <c r="B29" s="117" t="s">
        <v>117</v>
      </c>
      <c r="C29" s="118" t="s">
        <v>118</v>
      </c>
      <c r="D29" s="126" t="s">
        <v>88</v>
      </c>
      <c r="E29" s="127" t="s">
        <v>88</v>
      </c>
      <c r="F29" s="108" t="s">
        <v>119</v>
      </c>
      <c r="G29" s="109">
        <f>+G30</f>
        <v>50</v>
      </c>
      <c r="H29" s="109">
        <v>0</v>
      </c>
      <c r="I29" s="109">
        <f t="shared" si="6"/>
        <v>50</v>
      </c>
      <c r="J29" s="110">
        <v>0</v>
      </c>
      <c r="K29" s="110">
        <f t="shared" si="7"/>
        <v>50</v>
      </c>
      <c r="L29" s="110">
        <v>0</v>
      </c>
      <c r="M29" s="110">
        <f t="shared" si="8"/>
        <v>50</v>
      </c>
      <c r="N29" s="110">
        <v>0</v>
      </c>
      <c r="O29" s="110">
        <f t="shared" si="0"/>
        <v>50</v>
      </c>
      <c r="P29" s="111">
        <v>0</v>
      </c>
      <c r="Q29" s="111">
        <f t="shared" si="1"/>
        <v>50</v>
      </c>
      <c r="R29" s="112">
        <v>0</v>
      </c>
      <c r="S29" s="112">
        <f t="shared" si="2"/>
        <v>50</v>
      </c>
      <c r="T29" s="112">
        <v>0</v>
      </c>
      <c r="U29" s="112">
        <f t="shared" si="3"/>
        <v>50</v>
      </c>
      <c r="V29" s="112">
        <v>0</v>
      </c>
      <c r="W29" s="112">
        <f t="shared" si="4"/>
        <v>50</v>
      </c>
      <c r="X29" s="112">
        <v>0</v>
      </c>
      <c r="Y29" s="112">
        <f t="shared" si="5"/>
        <v>50</v>
      </c>
    </row>
    <row r="30" spans="1:25" s="48" customFormat="1" ht="13.15" hidden="1" x14ac:dyDescent="0.25">
      <c r="A30" s="99"/>
      <c r="B30" s="100"/>
      <c r="C30" s="101"/>
      <c r="D30" s="102">
        <v>3299</v>
      </c>
      <c r="E30" s="103">
        <v>5332</v>
      </c>
      <c r="F30" s="115" t="s">
        <v>120</v>
      </c>
      <c r="G30" s="105">
        <v>50</v>
      </c>
      <c r="H30" s="105">
        <v>0</v>
      </c>
      <c r="I30" s="105">
        <f t="shared" si="6"/>
        <v>50</v>
      </c>
      <c r="J30" s="106">
        <v>0</v>
      </c>
      <c r="K30" s="106">
        <f t="shared" si="7"/>
        <v>50</v>
      </c>
      <c r="L30" s="106">
        <v>0</v>
      </c>
      <c r="M30" s="106">
        <f t="shared" si="8"/>
        <v>50</v>
      </c>
      <c r="N30" s="106">
        <v>0</v>
      </c>
      <c r="O30" s="106">
        <f t="shared" si="0"/>
        <v>50</v>
      </c>
      <c r="P30" s="106">
        <v>0</v>
      </c>
      <c r="Q30" s="106">
        <f t="shared" si="1"/>
        <v>50</v>
      </c>
      <c r="R30" s="107">
        <v>0</v>
      </c>
      <c r="S30" s="107">
        <f t="shared" si="2"/>
        <v>50</v>
      </c>
      <c r="T30" s="107">
        <v>0</v>
      </c>
      <c r="U30" s="107">
        <f t="shared" si="3"/>
        <v>50</v>
      </c>
      <c r="V30" s="107">
        <v>0</v>
      </c>
      <c r="W30" s="107">
        <f t="shared" si="4"/>
        <v>50</v>
      </c>
      <c r="X30" s="107">
        <v>0</v>
      </c>
      <c r="Y30" s="107">
        <f t="shared" si="5"/>
        <v>50</v>
      </c>
    </row>
    <row r="31" spans="1:25" s="48" customFormat="1" ht="20.45" hidden="1" x14ac:dyDescent="0.25">
      <c r="A31" s="116" t="s">
        <v>87</v>
      </c>
      <c r="B31" s="117" t="s">
        <v>121</v>
      </c>
      <c r="C31" s="118" t="s">
        <v>122</v>
      </c>
      <c r="D31" s="126" t="s">
        <v>88</v>
      </c>
      <c r="E31" s="127" t="s">
        <v>88</v>
      </c>
      <c r="F31" s="108" t="s">
        <v>123</v>
      </c>
      <c r="G31" s="109">
        <f>+G32</f>
        <v>100</v>
      </c>
      <c r="H31" s="109">
        <v>0</v>
      </c>
      <c r="I31" s="109">
        <f t="shared" si="6"/>
        <v>100</v>
      </c>
      <c r="J31" s="110">
        <v>0</v>
      </c>
      <c r="K31" s="110">
        <f t="shared" si="7"/>
        <v>100</v>
      </c>
      <c r="L31" s="110">
        <v>0</v>
      </c>
      <c r="M31" s="110">
        <f t="shared" si="8"/>
        <v>100</v>
      </c>
      <c r="N31" s="110">
        <v>0</v>
      </c>
      <c r="O31" s="110">
        <f t="shared" si="0"/>
        <v>100</v>
      </c>
      <c r="P31" s="111">
        <v>0</v>
      </c>
      <c r="Q31" s="111">
        <f t="shared" si="1"/>
        <v>100</v>
      </c>
      <c r="R31" s="112">
        <v>0</v>
      </c>
      <c r="S31" s="112">
        <f t="shared" si="2"/>
        <v>100</v>
      </c>
      <c r="T31" s="112">
        <v>0</v>
      </c>
      <c r="U31" s="112">
        <f t="shared" si="3"/>
        <v>100</v>
      </c>
      <c r="V31" s="112">
        <v>0</v>
      </c>
      <c r="W31" s="112">
        <f t="shared" si="4"/>
        <v>100</v>
      </c>
      <c r="X31" s="112">
        <v>0</v>
      </c>
      <c r="Y31" s="112">
        <f t="shared" si="5"/>
        <v>100</v>
      </c>
    </row>
    <row r="32" spans="1:25" s="48" customFormat="1" ht="13.15" hidden="1" x14ac:dyDescent="0.25">
      <c r="A32" s="99"/>
      <c r="B32" s="100"/>
      <c r="C32" s="101"/>
      <c r="D32" s="102">
        <v>3299</v>
      </c>
      <c r="E32" s="103">
        <v>5321</v>
      </c>
      <c r="F32" s="115" t="s">
        <v>98</v>
      </c>
      <c r="G32" s="105">
        <v>100</v>
      </c>
      <c r="H32" s="105">
        <v>0</v>
      </c>
      <c r="I32" s="105">
        <f t="shared" si="6"/>
        <v>100</v>
      </c>
      <c r="J32" s="106">
        <v>0</v>
      </c>
      <c r="K32" s="106">
        <f t="shared" si="7"/>
        <v>100</v>
      </c>
      <c r="L32" s="106">
        <v>0</v>
      </c>
      <c r="M32" s="106">
        <f t="shared" si="8"/>
        <v>100</v>
      </c>
      <c r="N32" s="106">
        <v>0</v>
      </c>
      <c r="O32" s="106">
        <f t="shared" si="0"/>
        <v>100</v>
      </c>
      <c r="P32" s="106">
        <v>0</v>
      </c>
      <c r="Q32" s="106">
        <f t="shared" si="1"/>
        <v>100</v>
      </c>
      <c r="R32" s="107">
        <v>0</v>
      </c>
      <c r="S32" s="107">
        <f t="shared" si="2"/>
        <v>100</v>
      </c>
      <c r="T32" s="107">
        <v>0</v>
      </c>
      <c r="U32" s="107">
        <f t="shared" si="3"/>
        <v>100</v>
      </c>
      <c r="V32" s="107">
        <v>0</v>
      </c>
      <c r="W32" s="107">
        <f t="shared" si="4"/>
        <v>100</v>
      </c>
      <c r="X32" s="107">
        <v>0</v>
      </c>
      <c r="Y32" s="107">
        <f t="shared" si="5"/>
        <v>100</v>
      </c>
    </row>
    <row r="33" spans="1:25" s="48" customFormat="1" ht="13.15" hidden="1" x14ac:dyDescent="0.25">
      <c r="A33" s="93" t="s">
        <v>87</v>
      </c>
      <c r="B33" s="94" t="s">
        <v>124</v>
      </c>
      <c r="C33" s="95" t="s">
        <v>96</v>
      </c>
      <c r="D33" s="96" t="s">
        <v>88</v>
      </c>
      <c r="E33" s="97" t="s">
        <v>88</v>
      </c>
      <c r="F33" s="98" t="s">
        <v>125</v>
      </c>
      <c r="G33" s="109">
        <f>+G34</f>
        <v>30</v>
      </c>
      <c r="H33" s="109">
        <v>0</v>
      </c>
      <c r="I33" s="109">
        <f t="shared" si="6"/>
        <v>30</v>
      </c>
      <c r="J33" s="110">
        <v>0</v>
      </c>
      <c r="K33" s="110">
        <f t="shared" si="7"/>
        <v>30</v>
      </c>
      <c r="L33" s="110">
        <v>0</v>
      </c>
      <c r="M33" s="110">
        <f t="shared" si="8"/>
        <v>30</v>
      </c>
      <c r="N33" s="110">
        <v>0</v>
      </c>
      <c r="O33" s="110">
        <f t="shared" si="0"/>
        <v>30</v>
      </c>
      <c r="P33" s="111">
        <v>0</v>
      </c>
      <c r="Q33" s="111">
        <f t="shared" si="1"/>
        <v>30</v>
      </c>
      <c r="R33" s="112">
        <v>0</v>
      </c>
      <c r="S33" s="112">
        <f t="shared" si="2"/>
        <v>30</v>
      </c>
      <c r="T33" s="112">
        <v>0</v>
      </c>
      <c r="U33" s="112">
        <f t="shared" si="3"/>
        <v>30</v>
      </c>
      <c r="V33" s="112">
        <v>0</v>
      </c>
      <c r="W33" s="112">
        <f t="shared" si="4"/>
        <v>30</v>
      </c>
      <c r="X33" s="112">
        <v>0</v>
      </c>
      <c r="Y33" s="112">
        <f t="shared" si="5"/>
        <v>30</v>
      </c>
    </row>
    <row r="34" spans="1:25" s="48" customFormat="1" ht="13.15" hidden="1" x14ac:dyDescent="0.25">
      <c r="A34" s="99"/>
      <c r="B34" s="100"/>
      <c r="C34" s="101"/>
      <c r="D34" s="102">
        <v>3299</v>
      </c>
      <c r="E34" s="103">
        <v>5222</v>
      </c>
      <c r="F34" s="115" t="s">
        <v>101</v>
      </c>
      <c r="G34" s="105">
        <v>30</v>
      </c>
      <c r="H34" s="105">
        <v>0</v>
      </c>
      <c r="I34" s="105">
        <f t="shared" si="6"/>
        <v>30</v>
      </c>
      <c r="J34" s="106">
        <v>0</v>
      </c>
      <c r="K34" s="106">
        <f t="shared" si="7"/>
        <v>30</v>
      </c>
      <c r="L34" s="106">
        <v>0</v>
      </c>
      <c r="M34" s="106">
        <f t="shared" si="8"/>
        <v>30</v>
      </c>
      <c r="N34" s="106">
        <v>0</v>
      </c>
      <c r="O34" s="106">
        <f t="shared" si="0"/>
        <v>30</v>
      </c>
      <c r="P34" s="106">
        <v>0</v>
      </c>
      <c r="Q34" s="106">
        <f t="shared" si="1"/>
        <v>30</v>
      </c>
      <c r="R34" s="107">
        <v>0</v>
      </c>
      <c r="S34" s="107">
        <f t="shared" si="2"/>
        <v>30</v>
      </c>
      <c r="T34" s="107">
        <v>0</v>
      </c>
      <c r="U34" s="107">
        <f t="shared" si="3"/>
        <v>30</v>
      </c>
      <c r="V34" s="107">
        <v>0</v>
      </c>
      <c r="W34" s="107">
        <f t="shared" si="4"/>
        <v>30</v>
      </c>
      <c r="X34" s="107">
        <v>0</v>
      </c>
      <c r="Y34" s="107">
        <f t="shared" si="5"/>
        <v>30</v>
      </c>
    </row>
    <row r="35" spans="1:25" s="48" customFormat="1" ht="20.45" hidden="1" x14ac:dyDescent="0.25">
      <c r="A35" s="116" t="s">
        <v>87</v>
      </c>
      <c r="B35" s="117" t="s">
        <v>126</v>
      </c>
      <c r="C35" s="118" t="s">
        <v>118</v>
      </c>
      <c r="D35" s="126" t="s">
        <v>88</v>
      </c>
      <c r="E35" s="127" t="s">
        <v>88</v>
      </c>
      <c r="F35" s="108" t="s">
        <v>127</v>
      </c>
      <c r="G35" s="109">
        <f>+G36</f>
        <v>500</v>
      </c>
      <c r="H35" s="109">
        <v>0</v>
      </c>
      <c r="I35" s="109">
        <f t="shared" si="6"/>
        <v>500</v>
      </c>
      <c r="J35" s="110">
        <v>0</v>
      </c>
      <c r="K35" s="110">
        <f t="shared" si="7"/>
        <v>500</v>
      </c>
      <c r="L35" s="110">
        <v>0</v>
      </c>
      <c r="M35" s="110">
        <f t="shared" si="8"/>
        <v>500</v>
      </c>
      <c r="N35" s="110">
        <v>0</v>
      </c>
      <c r="O35" s="110">
        <f t="shared" si="0"/>
        <v>500</v>
      </c>
      <c r="P35" s="111">
        <v>0</v>
      </c>
      <c r="Q35" s="111">
        <f t="shared" si="1"/>
        <v>500</v>
      </c>
      <c r="R35" s="112">
        <v>0</v>
      </c>
      <c r="S35" s="112">
        <f t="shared" si="2"/>
        <v>500</v>
      </c>
      <c r="T35" s="112">
        <v>0</v>
      </c>
      <c r="U35" s="112">
        <f t="shared" si="3"/>
        <v>500</v>
      </c>
      <c r="V35" s="112">
        <v>0</v>
      </c>
      <c r="W35" s="112">
        <f t="shared" si="4"/>
        <v>500</v>
      </c>
      <c r="X35" s="112">
        <v>0</v>
      </c>
      <c r="Y35" s="112">
        <f t="shared" si="5"/>
        <v>500</v>
      </c>
    </row>
    <row r="36" spans="1:25" s="48" customFormat="1" ht="13.15" hidden="1" x14ac:dyDescent="0.25">
      <c r="A36" s="99"/>
      <c r="B36" s="100"/>
      <c r="C36" s="101"/>
      <c r="D36" s="102">
        <v>3299</v>
      </c>
      <c r="E36" s="103">
        <v>5332</v>
      </c>
      <c r="F36" s="115" t="s">
        <v>120</v>
      </c>
      <c r="G36" s="105">
        <v>500</v>
      </c>
      <c r="H36" s="105">
        <v>0</v>
      </c>
      <c r="I36" s="105">
        <f t="shared" si="6"/>
        <v>500</v>
      </c>
      <c r="J36" s="106">
        <v>0</v>
      </c>
      <c r="K36" s="106">
        <f t="shared" si="7"/>
        <v>500</v>
      </c>
      <c r="L36" s="106">
        <v>0</v>
      </c>
      <c r="M36" s="106">
        <f t="shared" si="8"/>
        <v>500</v>
      </c>
      <c r="N36" s="106">
        <v>0</v>
      </c>
      <c r="O36" s="106">
        <f t="shared" si="0"/>
        <v>500</v>
      </c>
      <c r="P36" s="106">
        <v>0</v>
      </c>
      <c r="Q36" s="106">
        <f t="shared" si="1"/>
        <v>500</v>
      </c>
      <c r="R36" s="107">
        <v>0</v>
      </c>
      <c r="S36" s="107">
        <f t="shared" si="2"/>
        <v>500</v>
      </c>
      <c r="T36" s="107">
        <v>0</v>
      </c>
      <c r="U36" s="107">
        <f t="shared" si="3"/>
        <v>500</v>
      </c>
      <c r="V36" s="107">
        <v>0</v>
      </c>
      <c r="W36" s="107">
        <f t="shared" si="4"/>
        <v>500</v>
      </c>
      <c r="X36" s="107">
        <v>0</v>
      </c>
      <c r="Y36" s="107">
        <f t="shared" si="5"/>
        <v>500</v>
      </c>
    </row>
    <row r="37" spans="1:25" s="48" customFormat="1" ht="13.15" hidden="1" x14ac:dyDescent="0.25">
      <c r="A37" s="93" t="s">
        <v>87</v>
      </c>
      <c r="B37" s="94" t="s">
        <v>128</v>
      </c>
      <c r="C37" s="95" t="s">
        <v>96</v>
      </c>
      <c r="D37" s="96" t="s">
        <v>88</v>
      </c>
      <c r="E37" s="97" t="s">
        <v>88</v>
      </c>
      <c r="F37" s="98" t="s">
        <v>129</v>
      </c>
      <c r="G37" s="109">
        <f>+G38</f>
        <v>500</v>
      </c>
      <c r="H37" s="109">
        <v>0</v>
      </c>
      <c r="I37" s="109">
        <f t="shared" si="6"/>
        <v>500</v>
      </c>
      <c r="J37" s="110">
        <v>0</v>
      </c>
      <c r="K37" s="110">
        <f t="shared" si="7"/>
        <v>500</v>
      </c>
      <c r="L37" s="110">
        <v>0</v>
      </c>
      <c r="M37" s="110">
        <f t="shared" si="8"/>
        <v>500</v>
      </c>
      <c r="N37" s="110">
        <v>0</v>
      </c>
      <c r="O37" s="110">
        <f t="shared" si="0"/>
        <v>500</v>
      </c>
      <c r="P37" s="111">
        <v>0</v>
      </c>
      <c r="Q37" s="111">
        <f t="shared" si="1"/>
        <v>500</v>
      </c>
      <c r="R37" s="112">
        <v>0</v>
      </c>
      <c r="S37" s="112">
        <f t="shared" si="2"/>
        <v>500</v>
      </c>
      <c r="T37" s="112">
        <v>0</v>
      </c>
      <c r="U37" s="112">
        <f t="shared" si="3"/>
        <v>500</v>
      </c>
      <c r="V37" s="112">
        <v>0</v>
      </c>
      <c r="W37" s="112">
        <f t="shared" si="4"/>
        <v>500</v>
      </c>
      <c r="X37" s="112">
        <v>0</v>
      </c>
      <c r="Y37" s="112">
        <f t="shared" si="5"/>
        <v>500</v>
      </c>
    </row>
    <row r="38" spans="1:25" s="48" customFormat="1" ht="13.15" hidden="1" x14ac:dyDescent="0.25">
      <c r="A38" s="99"/>
      <c r="B38" s="100"/>
      <c r="C38" s="101"/>
      <c r="D38" s="102">
        <v>3299</v>
      </c>
      <c r="E38" s="103">
        <v>5221</v>
      </c>
      <c r="F38" s="115" t="s">
        <v>130</v>
      </c>
      <c r="G38" s="105">
        <v>500</v>
      </c>
      <c r="H38" s="105">
        <v>0</v>
      </c>
      <c r="I38" s="105">
        <f t="shared" si="6"/>
        <v>500</v>
      </c>
      <c r="J38" s="106">
        <v>0</v>
      </c>
      <c r="K38" s="106">
        <f t="shared" si="7"/>
        <v>500</v>
      </c>
      <c r="L38" s="106">
        <v>0</v>
      </c>
      <c r="M38" s="106">
        <f t="shared" si="8"/>
        <v>500</v>
      </c>
      <c r="N38" s="106">
        <v>0</v>
      </c>
      <c r="O38" s="106">
        <f t="shared" si="0"/>
        <v>500</v>
      </c>
      <c r="P38" s="106">
        <v>0</v>
      </c>
      <c r="Q38" s="106">
        <f t="shared" si="1"/>
        <v>500</v>
      </c>
      <c r="R38" s="107">
        <v>0</v>
      </c>
      <c r="S38" s="107">
        <f t="shared" si="2"/>
        <v>500</v>
      </c>
      <c r="T38" s="107">
        <v>0</v>
      </c>
      <c r="U38" s="107">
        <f t="shared" si="3"/>
        <v>500</v>
      </c>
      <c r="V38" s="107">
        <v>0</v>
      </c>
      <c r="W38" s="107">
        <f t="shared" si="4"/>
        <v>500</v>
      </c>
      <c r="X38" s="107">
        <v>0</v>
      </c>
      <c r="Y38" s="107">
        <f t="shared" si="5"/>
        <v>500</v>
      </c>
    </row>
    <row r="39" spans="1:25" s="48" customFormat="1" ht="30.6" hidden="1" x14ac:dyDescent="0.25">
      <c r="A39" s="116" t="s">
        <v>87</v>
      </c>
      <c r="B39" s="117" t="s">
        <v>131</v>
      </c>
      <c r="C39" s="118" t="s">
        <v>96</v>
      </c>
      <c r="D39" s="126" t="s">
        <v>88</v>
      </c>
      <c r="E39" s="127" t="s">
        <v>88</v>
      </c>
      <c r="F39" s="108" t="s">
        <v>132</v>
      </c>
      <c r="G39" s="109">
        <f>+G40</f>
        <v>100</v>
      </c>
      <c r="H39" s="109">
        <v>0</v>
      </c>
      <c r="I39" s="109">
        <f t="shared" si="6"/>
        <v>100</v>
      </c>
      <c r="J39" s="110">
        <v>0</v>
      </c>
      <c r="K39" s="110">
        <f t="shared" si="7"/>
        <v>100</v>
      </c>
      <c r="L39" s="110">
        <v>0</v>
      </c>
      <c r="M39" s="110">
        <f t="shared" si="8"/>
        <v>100</v>
      </c>
      <c r="N39" s="110">
        <v>0</v>
      </c>
      <c r="O39" s="110">
        <f t="shared" si="0"/>
        <v>100</v>
      </c>
      <c r="P39" s="111">
        <v>0</v>
      </c>
      <c r="Q39" s="111">
        <f t="shared" si="1"/>
        <v>100</v>
      </c>
      <c r="R39" s="112">
        <v>0</v>
      </c>
      <c r="S39" s="112">
        <f t="shared" si="2"/>
        <v>100</v>
      </c>
      <c r="T39" s="112">
        <v>0</v>
      </c>
      <c r="U39" s="112">
        <f t="shared" si="3"/>
        <v>100</v>
      </c>
      <c r="V39" s="112">
        <v>0</v>
      </c>
      <c r="W39" s="112">
        <f t="shared" si="4"/>
        <v>100</v>
      </c>
      <c r="X39" s="112">
        <v>0</v>
      </c>
      <c r="Y39" s="112">
        <f t="shared" si="5"/>
        <v>100</v>
      </c>
    </row>
    <row r="40" spans="1:25" s="48" customFormat="1" ht="13.15" hidden="1" x14ac:dyDescent="0.25">
      <c r="A40" s="99"/>
      <c r="B40" s="100"/>
      <c r="C40" s="101"/>
      <c r="D40" s="102">
        <v>3299</v>
      </c>
      <c r="E40" s="103">
        <v>5222</v>
      </c>
      <c r="F40" s="115" t="s">
        <v>101</v>
      </c>
      <c r="G40" s="105">
        <v>100</v>
      </c>
      <c r="H40" s="105">
        <v>0</v>
      </c>
      <c r="I40" s="105">
        <f t="shared" si="6"/>
        <v>100</v>
      </c>
      <c r="J40" s="106">
        <v>0</v>
      </c>
      <c r="K40" s="106">
        <f t="shared" si="7"/>
        <v>100</v>
      </c>
      <c r="L40" s="106">
        <v>0</v>
      </c>
      <c r="M40" s="106">
        <f t="shared" si="8"/>
        <v>100</v>
      </c>
      <c r="N40" s="106">
        <v>0</v>
      </c>
      <c r="O40" s="106">
        <f t="shared" si="0"/>
        <v>100</v>
      </c>
      <c r="P40" s="106">
        <v>0</v>
      </c>
      <c r="Q40" s="106">
        <f t="shared" si="1"/>
        <v>100</v>
      </c>
      <c r="R40" s="107">
        <v>0</v>
      </c>
      <c r="S40" s="107">
        <f t="shared" si="2"/>
        <v>100</v>
      </c>
      <c r="T40" s="107">
        <v>0</v>
      </c>
      <c r="U40" s="107">
        <f t="shared" si="3"/>
        <v>100</v>
      </c>
      <c r="V40" s="107">
        <v>0</v>
      </c>
      <c r="W40" s="107">
        <f t="shared" si="4"/>
        <v>100</v>
      </c>
      <c r="X40" s="107">
        <v>0</v>
      </c>
      <c r="Y40" s="107">
        <f t="shared" si="5"/>
        <v>100</v>
      </c>
    </row>
    <row r="41" spans="1:25" s="48" customFormat="1" ht="13.15" hidden="1" x14ac:dyDescent="0.25">
      <c r="A41" s="116" t="s">
        <v>87</v>
      </c>
      <c r="B41" s="117" t="s">
        <v>133</v>
      </c>
      <c r="C41" s="118" t="s">
        <v>96</v>
      </c>
      <c r="D41" s="126" t="s">
        <v>88</v>
      </c>
      <c r="E41" s="127" t="s">
        <v>88</v>
      </c>
      <c r="F41" s="108" t="s">
        <v>134</v>
      </c>
      <c r="G41" s="109">
        <f>+G42</f>
        <v>100</v>
      </c>
      <c r="H41" s="109">
        <v>0</v>
      </c>
      <c r="I41" s="109">
        <f t="shared" si="6"/>
        <v>100</v>
      </c>
      <c r="J41" s="110">
        <v>0</v>
      </c>
      <c r="K41" s="110">
        <f t="shared" si="7"/>
        <v>100</v>
      </c>
      <c r="L41" s="110">
        <v>0</v>
      </c>
      <c r="M41" s="110">
        <f t="shared" si="8"/>
        <v>100</v>
      </c>
      <c r="N41" s="110">
        <v>0</v>
      </c>
      <c r="O41" s="110">
        <f t="shared" si="0"/>
        <v>100</v>
      </c>
      <c r="P41" s="110">
        <f>+P42</f>
        <v>-100</v>
      </c>
      <c r="Q41" s="111">
        <f t="shared" si="1"/>
        <v>0</v>
      </c>
      <c r="R41" s="112">
        <v>0</v>
      </c>
      <c r="S41" s="112">
        <f t="shared" si="2"/>
        <v>0</v>
      </c>
      <c r="T41" s="112">
        <v>0</v>
      </c>
      <c r="U41" s="112">
        <f t="shared" si="3"/>
        <v>0</v>
      </c>
      <c r="V41" s="112">
        <v>0</v>
      </c>
      <c r="W41" s="112">
        <f t="shared" si="4"/>
        <v>0</v>
      </c>
      <c r="X41" s="112">
        <v>0</v>
      </c>
      <c r="Y41" s="112">
        <f t="shared" si="5"/>
        <v>0</v>
      </c>
    </row>
    <row r="42" spans="1:25" s="48" customFormat="1" ht="20.45" hidden="1" x14ac:dyDescent="0.25">
      <c r="A42" s="99"/>
      <c r="B42" s="100"/>
      <c r="C42" s="101"/>
      <c r="D42" s="102">
        <v>3299</v>
      </c>
      <c r="E42" s="103">
        <v>5229</v>
      </c>
      <c r="F42" s="128" t="s">
        <v>135</v>
      </c>
      <c r="G42" s="105">
        <v>100</v>
      </c>
      <c r="H42" s="105">
        <v>0</v>
      </c>
      <c r="I42" s="105">
        <f t="shared" si="6"/>
        <v>100</v>
      </c>
      <c r="J42" s="106">
        <v>0</v>
      </c>
      <c r="K42" s="106">
        <f t="shared" si="7"/>
        <v>100</v>
      </c>
      <c r="L42" s="106">
        <v>0</v>
      </c>
      <c r="M42" s="106">
        <f t="shared" si="8"/>
        <v>100</v>
      </c>
      <c r="N42" s="106">
        <v>0</v>
      </c>
      <c r="O42" s="106">
        <f t="shared" si="0"/>
        <v>100</v>
      </c>
      <c r="P42" s="106">
        <v>-100</v>
      </c>
      <c r="Q42" s="106">
        <f t="shared" si="1"/>
        <v>0</v>
      </c>
      <c r="R42" s="107">
        <v>0</v>
      </c>
      <c r="S42" s="107">
        <f t="shared" si="2"/>
        <v>0</v>
      </c>
      <c r="T42" s="107">
        <v>0</v>
      </c>
      <c r="U42" s="107">
        <f t="shared" si="3"/>
        <v>0</v>
      </c>
      <c r="V42" s="107">
        <v>0</v>
      </c>
      <c r="W42" s="107">
        <f t="shared" si="4"/>
        <v>0</v>
      </c>
      <c r="X42" s="107">
        <v>0</v>
      </c>
      <c r="Y42" s="107">
        <f t="shared" si="5"/>
        <v>0</v>
      </c>
    </row>
    <row r="43" spans="1:25" s="48" customFormat="1" ht="13.15" hidden="1" x14ac:dyDescent="0.25">
      <c r="A43" s="116" t="s">
        <v>87</v>
      </c>
      <c r="B43" s="117" t="s">
        <v>136</v>
      </c>
      <c r="C43" s="118" t="s">
        <v>96</v>
      </c>
      <c r="D43" s="126" t="s">
        <v>88</v>
      </c>
      <c r="E43" s="127" t="s">
        <v>88</v>
      </c>
      <c r="F43" s="108" t="s">
        <v>137</v>
      </c>
      <c r="G43" s="109">
        <f>+G44</f>
        <v>3000</v>
      </c>
      <c r="H43" s="109">
        <v>0</v>
      </c>
      <c r="I43" s="109">
        <f t="shared" si="6"/>
        <v>3000</v>
      </c>
      <c r="J43" s="110">
        <v>0</v>
      </c>
      <c r="K43" s="110">
        <f t="shared" si="7"/>
        <v>3000</v>
      </c>
      <c r="L43" s="110">
        <v>0</v>
      </c>
      <c r="M43" s="110">
        <f t="shared" si="8"/>
        <v>3000</v>
      </c>
      <c r="N43" s="110">
        <v>0</v>
      </c>
      <c r="O43" s="110">
        <f t="shared" si="0"/>
        <v>3000</v>
      </c>
      <c r="P43" s="111">
        <v>0</v>
      </c>
      <c r="Q43" s="111">
        <f t="shared" si="1"/>
        <v>3000</v>
      </c>
      <c r="R43" s="112">
        <v>0</v>
      </c>
      <c r="S43" s="112">
        <f t="shared" si="2"/>
        <v>3000</v>
      </c>
      <c r="T43" s="112">
        <v>0</v>
      </c>
      <c r="U43" s="112">
        <f t="shared" si="3"/>
        <v>3000</v>
      </c>
      <c r="V43" s="112">
        <v>0</v>
      </c>
      <c r="W43" s="112">
        <f t="shared" si="4"/>
        <v>3000</v>
      </c>
      <c r="X43" s="112">
        <v>0</v>
      </c>
      <c r="Y43" s="112">
        <f t="shared" si="5"/>
        <v>3000</v>
      </c>
    </row>
    <row r="44" spans="1:25" s="48" customFormat="1" ht="13.15" hidden="1" x14ac:dyDescent="0.25">
      <c r="A44" s="129"/>
      <c r="B44" s="130"/>
      <c r="C44" s="131"/>
      <c r="D44" s="132">
        <v>3299</v>
      </c>
      <c r="E44" s="133">
        <v>5622</v>
      </c>
      <c r="F44" s="134" t="s">
        <v>138</v>
      </c>
      <c r="G44" s="105">
        <v>3000</v>
      </c>
      <c r="H44" s="105">
        <v>0</v>
      </c>
      <c r="I44" s="105">
        <f t="shared" si="6"/>
        <v>3000</v>
      </c>
      <c r="J44" s="106">
        <v>0</v>
      </c>
      <c r="K44" s="106">
        <f t="shared" si="7"/>
        <v>3000</v>
      </c>
      <c r="L44" s="106">
        <v>0</v>
      </c>
      <c r="M44" s="106">
        <f t="shared" si="8"/>
        <v>3000</v>
      </c>
      <c r="N44" s="106">
        <v>0</v>
      </c>
      <c r="O44" s="106">
        <f t="shared" si="0"/>
        <v>3000</v>
      </c>
      <c r="P44" s="106">
        <v>0</v>
      </c>
      <c r="Q44" s="106">
        <f t="shared" si="1"/>
        <v>3000</v>
      </c>
      <c r="R44" s="107">
        <v>0</v>
      </c>
      <c r="S44" s="107">
        <f t="shared" si="2"/>
        <v>3000</v>
      </c>
      <c r="T44" s="107">
        <v>0</v>
      </c>
      <c r="U44" s="107">
        <f t="shared" si="3"/>
        <v>3000</v>
      </c>
      <c r="V44" s="107">
        <v>0</v>
      </c>
      <c r="W44" s="107">
        <f t="shared" si="4"/>
        <v>3000</v>
      </c>
      <c r="X44" s="107">
        <v>0</v>
      </c>
      <c r="Y44" s="107">
        <f t="shared" si="5"/>
        <v>3000</v>
      </c>
    </row>
    <row r="45" spans="1:25" s="48" customFormat="1" ht="20.45" hidden="1" x14ac:dyDescent="0.25">
      <c r="A45" s="116" t="s">
        <v>87</v>
      </c>
      <c r="B45" s="117" t="s">
        <v>139</v>
      </c>
      <c r="C45" s="118" t="s">
        <v>140</v>
      </c>
      <c r="D45" s="126" t="s">
        <v>88</v>
      </c>
      <c r="E45" s="127" t="s">
        <v>88</v>
      </c>
      <c r="F45" s="108" t="s">
        <v>141</v>
      </c>
      <c r="G45" s="135">
        <v>0</v>
      </c>
      <c r="H45" s="135"/>
      <c r="I45" s="135"/>
      <c r="J45" s="111"/>
      <c r="K45" s="111"/>
      <c r="L45" s="111"/>
      <c r="M45" s="111"/>
      <c r="N45" s="111"/>
      <c r="O45" s="111"/>
      <c r="P45" s="111"/>
      <c r="Q45" s="111">
        <v>0</v>
      </c>
      <c r="R45" s="112">
        <f>+R46</f>
        <v>70</v>
      </c>
      <c r="S45" s="112">
        <f t="shared" si="2"/>
        <v>70</v>
      </c>
      <c r="T45" s="112">
        <v>0</v>
      </c>
      <c r="U45" s="112">
        <f t="shared" si="3"/>
        <v>70</v>
      </c>
      <c r="V45" s="112">
        <v>0</v>
      </c>
      <c r="W45" s="112">
        <f t="shared" si="4"/>
        <v>70</v>
      </c>
      <c r="X45" s="112">
        <v>0</v>
      </c>
      <c r="Y45" s="112">
        <f t="shared" si="5"/>
        <v>70</v>
      </c>
    </row>
    <row r="46" spans="1:25" s="48" customFormat="1" ht="13.15" hidden="1" x14ac:dyDescent="0.25">
      <c r="A46" s="99"/>
      <c r="B46" s="100"/>
      <c r="C46" s="101"/>
      <c r="D46" s="102">
        <v>3299</v>
      </c>
      <c r="E46" s="113">
        <v>5213</v>
      </c>
      <c r="F46" s="114" t="s">
        <v>142</v>
      </c>
      <c r="G46" s="105">
        <v>0</v>
      </c>
      <c r="H46" s="105"/>
      <c r="I46" s="105"/>
      <c r="J46" s="106"/>
      <c r="K46" s="106"/>
      <c r="L46" s="106"/>
      <c r="M46" s="106"/>
      <c r="N46" s="106"/>
      <c r="O46" s="106"/>
      <c r="P46" s="106"/>
      <c r="Q46" s="106">
        <v>0</v>
      </c>
      <c r="R46" s="107">
        <v>70</v>
      </c>
      <c r="S46" s="107">
        <f t="shared" si="2"/>
        <v>70</v>
      </c>
      <c r="T46" s="107">
        <v>0</v>
      </c>
      <c r="U46" s="107">
        <f t="shared" si="3"/>
        <v>70</v>
      </c>
      <c r="V46" s="107">
        <v>0</v>
      </c>
      <c r="W46" s="107">
        <f t="shared" si="4"/>
        <v>70</v>
      </c>
      <c r="X46" s="107">
        <v>0</v>
      </c>
      <c r="Y46" s="107">
        <f t="shared" si="5"/>
        <v>70</v>
      </c>
    </row>
    <row r="47" spans="1:25" s="48" customFormat="1" ht="20.45" hidden="1" x14ac:dyDescent="0.25">
      <c r="A47" s="93" t="s">
        <v>87</v>
      </c>
      <c r="B47" s="94" t="s">
        <v>143</v>
      </c>
      <c r="C47" s="95" t="s">
        <v>96</v>
      </c>
      <c r="D47" s="96" t="s">
        <v>88</v>
      </c>
      <c r="E47" s="97" t="s">
        <v>88</v>
      </c>
      <c r="F47" s="98" t="s">
        <v>144</v>
      </c>
      <c r="G47" s="135">
        <v>0</v>
      </c>
      <c r="H47" s="135"/>
      <c r="I47" s="135"/>
      <c r="J47" s="111"/>
      <c r="K47" s="111"/>
      <c r="L47" s="111"/>
      <c r="M47" s="111"/>
      <c r="N47" s="111"/>
      <c r="O47" s="111"/>
      <c r="P47" s="111"/>
      <c r="Q47" s="111">
        <v>0</v>
      </c>
      <c r="R47" s="112">
        <f>+R48</f>
        <v>50</v>
      </c>
      <c r="S47" s="112">
        <f t="shared" si="2"/>
        <v>50</v>
      </c>
      <c r="T47" s="112">
        <v>0</v>
      </c>
      <c r="U47" s="112">
        <f t="shared" si="3"/>
        <v>50</v>
      </c>
      <c r="V47" s="112">
        <v>0</v>
      </c>
      <c r="W47" s="112">
        <f t="shared" si="4"/>
        <v>50</v>
      </c>
      <c r="X47" s="112">
        <v>0</v>
      </c>
      <c r="Y47" s="112">
        <f t="shared" si="5"/>
        <v>50</v>
      </c>
    </row>
    <row r="48" spans="1:25" s="48" customFormat="1" ht="13.15" hidden="1" x14ac:dyDescent="0.25">
      <c r="A48" s="136"/>
      <c r="B48" s="137"/>
      <c r="C48" s="138"/>
      <c r="D48" s="139">
        <v>3299</v>
      </c>
      <c r="E48" s="113">
        <v>5339</v>
      </c>
      <c r="F48" s="114" t="s">
        <v>145</v>
      </c>
      <c r="G48" s="105">
        <v>0</v>
      </c>
      <c r="H48" s="105"/>
      <c r="I48" s="105"/>
      <c r="J48" s="106"/>
      <c r="K48" s="106"/>
      <c r="L48" s="106"/>
      <c r="M48" s="106"/>
      <c r="N48" s="106"/>
      <c r="O48" s="106"/>
      <c r="P48" s="106"/>
      <c r="Q48" s="106">
        <v>0</v>
      </c>
      <c r="R48" s="107">
        <v>50</v>
      </c>
      <c r="S48" s="107">
        <f t="shared" si="2"/>
        <v>50</v>
      </c>
      <c r="T48" s="107">
        <v>0</v>
      </c>
      <c r="U48" s="107">
        <f t="shared" si="3"/>
        <v>50</v>
      </c>
      <c r="V48" s="107">
        <v>0</v>
      </c>
      <c r="W48" s="107">
        <f t="shared" si="4"/>
        <v>50</v>
      </c>
      <c r="X48" s="107">
        <v>0</v>
      </c>
      <c r="Y48" s="107">
        <f t="shared" si="5"/>
        <v>50</v>
      </c>
    </row>
    <row r="49" spans="1:25" s="48" customFormat="1" ht="20.45" hidden="1" x14ac:dyDescent="0.25">
      <c r="A49" s="116" t="s">
        <v>87</v>
      </c>
      <c r="B49" s="117" t="s">
        <v>146</v>
      </c>
      <c r="C49" s="118" t="s">
        <v>96</v>
      </c>
      <c r="D49" s="126" t="s">
        <v>88</v>
      </c>
      <c r="E49" s="127" t="s">
        <v>88</v>
      </c>
      <c r="F49" s="108" t="s">
        <v>147</v>
      </c>
      <c r="G49" s="109">
        <v>0</v>
      </c>
      <c r="H49" s="105"/>
      <c r="I49" s="105"/>
      <c r="J49" s="106"/>
      <c r="K49" s="110">
        <v>0</v>
      </c>
      <c r="L49" s="110"/>
      <c r="M49" s="110">
        <v>0</v>
      </c>
      <c r="N49" s="110">
        <f>SUM(N50:N51)</f>
        <v>424.952</v>
      </c>
      <c r="O49" s="110">
        <f t="shared" si="0"/>
        <v>424.952</v>
      </c>
      <c r="P49" s="111">
        <v>0</v>
      </c>
      <c r="Q49" s="111">
        <f t="shared" si="1"/>
        <v>424.952</v>
      </c>
      <c r="R49" s="112"/>
      <c r="S49" s="112">
        <f t="shared" si="2"/>
        <v>424.952</v>
      </c>
      <c r="T49" s="112">
        <f>SUM(T50:T51)</f>
        <v>-419</v>
      </c>
      <c r="U49" s="112">
        <f t="shared" si="3"/>
        <v>5.9519999999999982</v>
      </c>
      <c r="V49" s="112">
        <v>0</v>
      </c>
      <c r="W49" s="112">
        <f t="shared" si="4"/>
        <v>5.9519999999999982</v>
      </c>
      <c r="X49" s="112">
        <v>0</v>
      </c>
      <c r="Y49" s="112">
        <f t="shared" si="5"/>
        <v>5.9519999999999982</v>
      </c>
    </row>
    <row r="50" spans="1:25" s="48" customFormat="1" ht="13.15" hidden="1" x14ac:dyDescent="0.25">
      <c r="A50" s="116"/>
      <c r="B50" s="140" t="s">
        <v>148</v>
      </c>
      <c r="C50" s="140"/>
      <c r="D50" s="102">
        <v>3419</v>
      </c>
      <c r="E50" s="103">
        <v>5229</v>
      </c>
      <c r="F50" s="115" t="s">
        <v>149</v>
      </c>
      <c r="G50" s="105">
        <v>0</v>
      </c>
      <c r="H50" s="105"/>
      <c r="I50" s="105"/>
      <c r="J50" s="106"/>
      <c r="K50" s="106">
        <v>0</v>
      </c>
      <c r="L50" s="106"/>
      <c r="M50" s="106">
        <v>0</v>
      </c>
      <c r="N50" s="106">
        <v>127.5</v>
      </c>
      <c r="O50" s="106">
        <f t="shared" si="0"/>
        <v>127.5</v>
      </c>
      <c r="P50" s="106">
        <v>0</v>
      </c>
      <c r="Q50" s="106">
        <f t="shared" si="1"/>
        <v>127.5</v>
      </c>
      <c r="R50" s="107"/>
      <c r="S50" s="107">
        <f t="shared" si="2"/>
        <v>127.5</v>
      </c>
      <c r="T50" s="107">
        <v>-125.7</v>
      </c>
      <c r="U50" s="107">
        <f t="shared" si="3"/>
        <v>1.7999999999999972</v>
      </c>
      <c r="V50" s="107">
        <v>0</v>
      </c>
      <c r="W50" s="107">
        <f t="shared" si="4"/>
        <v>1.7999999999999972</v>
      </c>
      <c r="X50" s="107">
        <v>0</v>
      </c>
      <c r="Y50" s="107">
        <f t="shared" si="5"/>
        <v>1.7999999999999972</v>
      </c>
    </row>
    <row r="51" spans="1:25" s="48" customFormat="1" ht="13.15" hidden="1" x14ac:dyDescent="0.25">
      <c r="A51" s="141"/>
      <c r="B51" s="142" t="s">
        <v>150</v>
      </c>
      <c r="C51" s="142"/>
      <c r="D51" s="132">
        <v>3419</v>
      </c>
      <c r="E51" s="133">
        <v>5229</v>
      </c>
      <c r="F51" s="143" t="s">
        <v>149</v>
      </c>
      <c r="G51" s="105">
        <v>0</v>
      </c>
      <c r="H51" s="105"/>
      <c r="I51" s="105"/>
      <c r="J51" s="106"/>
      <c r="K51" s="106">
        <v>0</v>
      </c>
      <c r="L51" s="106"/>
      <c r="M51" s="106">
        <v>0</v>
      </c>
      <c r="N51" s="106">
        <v>297.452</v>
      </c>
      <c r="O51" s="106">
        <f t="shared" si="0"/>
        <v>297.452</v>
      </c>
      <c r="P51" s="106">
        <v>0</v>
      </c>
      <c r="Q51" s="106">
        <f t="shared" si="1"/>
        <v>297.452</v>
      </c>
      <c r="R51" s="107"/>
      <c r="S51" s="107">
        <f t="shared" si="2"/>
        <v>297.452</v>
      </c>
      <c r="T51" s="107">
        <v>-293.3</v>
      </c>
      <c r="U51" s="107">
        <f t="shared" si="3"/>
        <v>4.1519999999999868</v>
      </c>
      <c r="V51" s="107">
        <v>0</v>
      </c>
      <c r="W51" s="107">
        <f t="shared" si="4"/>
        <v>4.1519999999999868</v>
      </c>
      <c r="X51" s="107">
        <v>0</v>
      </c>
      <c r="Y51" s="107">
        <f t="shared" si="5"/>
        <v>4.1519999999999868</v>
      </c>
    </row>
    <row r="52" spans="1:25" s="48" customFormat="1" ht="13.15" hidden="1" x14ac:dyDescent="0.25">
      <c r="A52" s="116" t="s">
        <v>87</v>
      </c>
      <c r="B52" s="117" t="s">
        <v>151</v>
      </c>
      <c r="C52" s="118" t="s">
        <v>96</v>
      </c>
      <c r="D52" s="126" t="s">
        <v>88</v>
      </c>
      <c r="E52" s="127" t="s">
        <v>88</v>
      </c>
      <c r="F52" s="108" t="s">
        <v>152</v>
      </c>
      <c r="G52" s="135">
        <v>0</v>
      </c>
      <c r="H52" s="105"/>
      <c r="I52" s="105"/>
      <c r="J52" s="106"/>
      <c r="K52" s="106"/>
      <c r="L52" s="106"/>
      <c r="M52" s="106"/>
      <c r="N52" s="106"/>
      <c r="O52" s="106"/>
      <c r="P52" s="106"/>
      <c r="Q52" s="106"/>
      <c r="R52" s="112"/>
      <c r="S52" s="112">
        <f t="shared" si="2"/>
        <v>0</v>
      </c>
      <c r="T52" s="112">
        <f>SUM(T53:T54)</f>
        <v>55</v>
      </c>
      <c r="U52" s="112">
        <f t="shared" si="3"/>
        <v>55</v>
      </c>
      <c r="V52" s="112">
        <v>0</v>
      </c>
      <c r="W52" s="112">
        <f t="shared" si="4"/>
        <v>55</v>
      </c>
      <c r="X52" s="112">
        <v>0</v>
      </c>
      <c r="Y52" s="112">
        <f t="shared" si="5"/>
        <v>55</v>
      </c>
    </row>
    <row r="53" spans="1:25" s="48" customFormat="1" ht="13.15" hidden="1" x14ac:dyDescent="0.25">
      <c r="A53" s="116"/>
      <c r="B53" s="140" t="s">
        <v>148</v>
      </c>
      <c r="C53" s="140"/>
      <c r="D53" s="102">
        <v>3299</v>
      </c>
      <c r="E53" s="103">
        <v>5222</v>
      </c>
      <c r="F53" s="115" t="s">
        <v>101</v>
      </c>
      <c r="G53" s="105">
        <v>0</v>
      </c>
      <c r="H53" s="105"/>
      <c r="I53" s="105"/>
      <c r="J53" s="106"/>
      <c r="K53" s="106"/>
      <c r="L53" s="106"/>
      <c r="M53" s="106"/>
      <c r="N53" s="106"/>
      <c r="O53" s="106"/>
      <c r="P53" s="106"/>
      <c r="Q53" s="106"/>
      <c r="R53" s="107"/>
      <c r="S53" s="107">
        <f t="shared" si="2"/>
        <v>0</v>
      </c>
      <c r="T53" s="107">
        <v>16.5</v>
      </c>
      <c r="U53" s="107">
        <f t="shared" si="3"/>
        <v>16.5</v>
      </c>
      <c r="V53" s="107">
        <v>0</v>
      </c>
      <c r="W53" s="107">
        <f t="shared" si="4"/>
        <v>16.5</v>
      </c>
      <c r="X53" s="107">
        <v>0</v>
      </c>
      <c r="Y53" s="107">
        <f t="shared" si="5"/>
        <v>16.5</v>
      </c>
    </row>
    <row r="54" spans="1:25" s="48" customFormat="1" ht="13.15" hidden="1" x14ac:dyDescent="0.25">
      <c r="A54" s="116"/>
      <c r="B54" s="140" t="s">
        <v>150</v>
      </c>
      <c r="C54" s="140"/>
      <c r="D54" s="102">
        <v>3299</v>
      </c>
      <c r="E54" s="103">
        <v>5222</v>
      </c>
      <c r="F54" s="115" t="s">
        <v>101</v>
      </c>
      <c r="G54" s="105">
        <v>0</v>
      </c>
      <c r="H54" s="105"/>
      <c r="I54" s="105"/>
      <c r="J54" s="106"/>
      <c r="K54" s="106"/>
      <c r="L54" s="106"/>
      <c r="M54" s="106"/>
      <c r="N54" s="106"/>
      <c r="O54" s="106"/>
      <c r="P54" s="106"/>
      <c r="Q54" s="106"/>
      <c r="R54" s="107"/>
      <c r="S54" s="107">
        <f t="shared" si="2"/>
        <v>0</v>
      </c>
      <c r="T54" s="107">
        <v>38.5</v>
      </c>
      <c r="U54" s="107">
        <f t="shared" si="3"/>
        <v>38.5</v>
      </c>
      <c r="V54" s="107">
        <v>0</v>
      </c>
      <c r="W54" s="107">
        <f t="shared" si="4"/>
        <v>38.5</v>
      </c>
      <c r="X54" s="107">
        <v>0</v>
      </c>
      <c r="Y54" s="107">
        <f t="shared" si="5"/>
        <v>38.5</v>
      </c>
    </row>
    <row r="55" spans="1:25" s="48" customFormat="1" ht="13.15" hidden="1" x14ac:dyDescent="0.25">
      <c r="A55" s="116" t="s">
        <v>87</v>
      </c>
      <c r="B55" s="117" t="s">
        <v>153</v>
      </c>
      <c r="C55" s="118" t="s">
        <v>96</v>
      </c>
      <c r="D55" s="126" t="s">
        <v>88</v>
      </c>
      <c r="E55" s="127" t="s">
        <v>88</v>
      </c>
      <c r="F55" s="108" t="s">
        <v>154</v>
      </c>
      <c r="G55" s="135">
        <v>0</v>
      </c>
      <c r="H55" s="105"/>
      <c r="I55" s="105"/>
      <c r="J55" s="106"/>
      <c r="K55" s="106"/>
      <c r="L55" s="106"/>
      <c r="M55" s="106"/>
      <c r="N55" s="106"/>
      <c r="O55" s="106"/>
      <c r="P55" s="106"/>
      <c r="Q55" s="106"/>
      <c r="R55" s="112"/>
      <c r="S55" s="112">
        <f t="shared" si="2"/>
        <v>0</v>
      </c>
      <c r="T55" s="112">
        <f t="shared" ref="T55" si="9">SUM(T56:T57)</f>
        <v>69</v>
      </c>
      <c r="U55" s="112">
        <f t="shared" si="3"/>
        <v>69</v>
      </c>
      <c r="V55" s="112">
        <v>0</v>
      </c>
      <c r="W55" s="112">
        <f t="shared" si="4"/>
        <v>69</v>
      </c>
      <c r="X55" s="112">
        <v>0</v>
      </c>
      <c r="Y55" s="112">
        <f t="shared" si="5"/>
        <v>69</v>
      </c>
    </row>
    <row r="56" spans="1:25" s="48" customFormat="1" ht="13.15" hidden="1" x14ac:dyDescent="0.25">
      <c r="A56" s="116"/>
      <c r="B56" s="140" t="s">
        <v>148</v>
      </c>
      <c r="C56" s="140"/>
      <c r="D56" s="102">
        <v>3299</v>
      </c>
      <c r="E56" s="103">
        <v>5222</v>
      </c>
      <c r="F56" s="115" t="s">
        <v>101</v>
      </c>
      <c r="G56" s="105">
        <v>0</v>
      </c>
      <c r="H56" s="105"/>
      <c r="I56" s="105"/>
      <c r="J56" s="106"/>
      <c r="K56" s="106"/>
      <c r="L56" s="106"/>
      <c r="M56" s="106"/>
      <c r="N56" s="106"/>
      <c r="O56" s="106"/>
      <c r="P56" s="106"/>
      <c r="Q56" s="106"/>
      <c r="R56" s="107"/>
      <c r="S56" s="107">
        <f t="shared" si="2"/>
        <v>0</v>
      </c>
      <c r="T56" s="107">
        <v>20.7</v>
      </c>
      <c r="U56" s="107">
        <f t="shared" si="3"/>
        <v>20.7</v>
      </c>
      <c r="V56" s="107">
        <v>0</v>
      </c>
      <c r="W56" s="107">
        <f t="shared" si="4"/>
        <v>20.7</v>
      </c>
      <c r="X56" s="107">
        <v>0</v>
      </c>
      <c r="Y56" s="107">
        <f t="shared" si="5"/>
        <v>20.7</v>
      </c>
    </row>
    <row r="57" spans="1:25" s="48" customFormat="1" ht="13.15" hidden="1" x14ac:dyDescent="0.25">
      <c r="A57" s="116"/>
      <c r="B57" s="140" t="s">
        <v>150</v>
      </c>
      <c r="C57" s="140"/>
      <c r="D57" s="102">
        <v>3299</v>
      </c>
      <c r="E57" s="103">
        <v>5222</v>
      </c>
      <c r="F57" s="115" t="s">
        <v>101</v>
      </c>
      <c r="G57" s="105">
        <v>0</v>
      </c>
      <c r="H57" s="105"/>
      <c r="I57" s="105"/>
      <c r="J57" s="106"/>
      <c r="K57" s="106"/>
      <c r="L57" s="106"/>
      <c r="M57" s="106"/>
      <c r="N57" s="106"/>
      <c r="O57" s="106"/>
      <c r="P57" s="106"/>
      <c r="Q57" s="106"/>
      <c r="R57" s="107"/>
      <c r="S57" s="107">
        <f t="shared" si="2"/>
        <v>0</v>
      </c>
      <c r="T57" s="107">
        <v>48.3</v>
      </c>
      <c r="U57" s="107">
        <f t="shared" si="3"/>
        <v>48.3</v>
      </c>
      <c r="V57" s="107">
        <v>0</v>
      </c>
      <c r="W57" s="107">
        <f t="shared" si="4"/>
        <v>48.3</v>
      </c>
      <c r="X57" s="107">
        <v>0</v>
      </c>
      <c r="Y57" s="107">
        <f t="shared" si="5"/>
        <v>48.3</v>
      </c>
    </row>
    <row r="58" spans="1:25" s="48" customFormat="1" ht="20.45" hidden="1" x14ac:dyDescent="0.25">
      <c r="A58" s="116" t="s">
        <v>87</v>
      </c>
      <c r="B58" s="117" t="s">
        <v>155</v>
      </c>
      <c r="C58" s="118" t="s">
        <v>96</v>
      </c>
      <c r="D58" s="126" t="s">
        <v>88</v>
      </c>
      <c r="E58" s="127" t="s">
        <v>88</v>
      </c>
      <c r="F58" s="108" t="s">
        <v>156</v>
      </c>
      <c r="G58" s="135">
        <v>0</v>
      </c>
      <c r="H58" s="105"/>
      <c r="I58" s="105"/>
      <c r="J58" s="106"/>
      <c r="K58" s="106"/>
      <c r="L58" s="106"/>
      <c r="M58" s="106"/>
      <c r="N58" s="106"/>
      <c r="O58" s="106"/>
      <c r="P58" s="106"/>
      <c r="Q58" s="106"/>
      <c r="R58" s="112"/>
      <c r="S58" s="112">
        <f t="shared" si="2"/>
        <v>0</v>
      </c>
      <c r="T58" s="112">
        <f t="shared" ref="T58" si="10">SUM(T59:T60)</f>
        <v>69</v>
      </c>
      <c r="U58" s="112">
        <f t="shared" si="3"/>
        <v>69</v>
      </c>
      <c r="V58" s="112">
        <v>0</v>
      </c>
      <c r="W58" s="112">
        <f t="shared" si="4"/>
        <v>69</v>
      </c>
      <c r="X58" s="112">
        <v>0</v>
      </c>
      <c r="Y58" s="112">
        <f t="shared" si="5"/>
        <v>69</v>
      </c>
    </row>
    <row r="59" spans="1:25" s="48" customFormat="1" ht="13.15" hidden="1" x14ac:dyDescent="0.25">
      <c r="A59" s="116"/>
      <c r="B59" s="140" t="s">
        <v>148</v>
      </c>
      <c r="C59" s="140"/>
      <c r="D59" s="102">
        <v>3299</v>
      </c>
      <c r="E59" s="103">
        <v>5222</v>
      </c>
      <c r="F59" s="115" t="s">
        <v>101</v>
      </c>
      <c r="G59" s="105">
        <v>0</v>
      </c>
      <c r="H59" s="105"/>
      <c r="I59" s="105"/>
      <c r="J59" s="106"/>
      <c r="K59" s="106"/>
      <c r="L59" s="106"/>
      <c r="M59" s="106"/>
      <c r="N59" s="106"/>
      <c r="O59" s="106"/>
      <c r="P59" s="106"/>
      <c r="Q59" s="106"/>
      <c r="R59" s="107"/>
      <c r="S59" s="107">
        <f t="shared" si="2"/>
        <v>0</v>
      </c>
      <c r="T59" s="107">
        <v>20.7</v>
      </c>
      <c r="U59" s="107">
        <f t="shared" si="3"/>
        <v>20.7</v>
      </c>
      <c r="V59" s="107">
        <v>0</v>
      </c>
      <c r="W59" s="107">
        <f t="shared" si="4"/>
        <v>20.7</v>
      </c>
      <c r="X59" s="107">
        <v>0</v>
      </c>
      <c r="Y59" s="107">
        <f t="shared" si="5"/>
        <v>20.7</v>
      </c>
    </row>
    <row r="60" spans="1:25" s="48" customFormat="1" ht="13.15" hidden="1" x14ac:dyDescent="0.25">
      <c r="A60" s="116"/>
      <c r="B60" s="140" t="s">
        <v>150</v>
      </c>
      <c r="C60" s="140"/>
      <c r="D60" s="102">
        <v>3299</v>
      </c>
      <c r="E60" s="103">
        <v>5222</v>
      </c>
      <c r="F60" s="115" t="s">
        <v>101</v>
      </c>
      <c r="G60" s="105">
        <v>0</v>
      </c>
      <c r="H60" s="105"/>
      <c r="I60" s="105"/>
      <c r="J60" s="106"/>
      <c r="K60" s="106"/>
      <c r="L60" s="106"/>
      <c r="M60" s="106"/>
      <c r="N60" s="106"/>
      <c r="O60" s="106"/>
      <c r="P60" s="106"/>
      <c r="Q60" s="106"/>
      <c r="R60" s="107"/>
      <c r="S60" s="107">
        <f t="shared" si="2"/>
        <v>0</v>
      </c>
      <c r="T60" s="107">
        <v>48.3</v>
      </c>
      <c r="U60" s="107">
        <f t="shared" si="3"/>
        <v>48.3</v>
      </c>
      <c r="V60" s="107">
        <v>0</v>
      </c>
      <c r="W60" s="107">
        <f t="shared" si="4"/>
        <v>48.3</v>
      </c>
      <c r="X60" s="107">
        <v>0</v>
      </c>
      <c r="Y60" s="107">
        <f t="shared" si="5"/>
        <v>48.3</v>
      </c>
    </row>
    <row r="61" spans="1:25" s="48" customFormat="1" ht="20.45" hidden="1" x14ac:dyDescent="0.25">
      <c r="A61" s="116" t="s">
        <v>87</v>
      </c>
      <c r="B61" s="117" t="s">
        <v>157</v>
      </c>
      <c r="C61" s="118" t="s">
        <v>96</v>
      </c>
      <c r="D61" s="126" t="s">
        <v>88</v>
      </c>
      <c r="E61" s="127" t="s">
        <v>88</v>
      </c>
      <c r="F61" s="108" t="s">
        <v>158</v>
      </c>
      <c r="G61" s="135">
        <v>0</v>
      </c>
      <c r="H61" s="105"/>
      <c r="I61" s="105"/>
      <c r="J61" s="106"/>
      <c r="K61" s="106"/>
      <c r="L61" s="106"/>
      <c r="M61" s="106"/>
      <c r="N61" s="106"/>
      <c r="O61" s="106"/>
      <c r="P61" s="106"/>
      <c r="Q61" s="106"/>
      <c r="R61" s="112"/>
      <c r="S61" s="112">
        <f t="shared" si="2"/>
        <v>0</v>
      </c>
      <c r="T61" s="112">
        <f t="shared" ref="T61" si="11">SUM(T62:T63)</f>
        <v>52</v>
      </c>
      <c r="U61" s="112">
        <f t="shared" si="3"/>
        <v>52</v>
      </c>
      <c r="V61" s="112">
        <v>0</v>
      </c>
      <c r="W61" s="112">
        <f t="shared" si="4"/>
        <v>52</v>
      </c>
      <c r="X61" s="112">
        <v>0</v>
      </c>
      <c r="Y61" s="112">
        <f t="shared" si="5"/>
        <v>52</v>
      </c>
    </row>
    <row r="62" spans="1:25" s="48" customFormat="1" ht="13.15" hidden="1" x14ac:dyDescent="0.25">
      <c r="A62" s="116"/>
      <c r="B62" s="140" t="s">
        <v>148</v>
      </c>
      <c r="C62" s="140"/>
      <c r="D62" s="102">
        <v>3299</v>
      </c>
      <c r="E62" s="103">
        <v>5222</v>
      </c>
      <c r="F62" s="115" t="s">
        <v>101</v>
      </c>
      <c r="G62" s="105">
        <v>0</v>
      </c>
      <c r="H62" s="105"/>
      <c r="I62" s="105"/>
      <c r="J62" s="106"/>
      <c r="K62" s="106"/>
      <c r="L62" s="106"/>
      <c r="M62" s="106"/>
      <c r="N62" s="106"/>
      <c r="O62" s="106"/>
      <c r="P62" s="106"/>
      <c r="Q62" s="106"/>
      <c r="R62" s="107"/>
      <c r="S62" s="107">
        <f t="shared" si="2"/>
        <v>0</v>
      </c>
      <c r="T62" s="107">
        <v>15.6</v>
      </c>
      <c r="U62" s="107">
        <f t="shared" si="3"/>
        <v>15.6</v>
      </c>
      <c r="V62" s="107">
        <v>0</v>
      </c>
      <c r="W62" s="107">
        <f t="shared" si="4"/>
        <v>15.6</v>
      </c>
      <c r="X62" s="107">
        <v>0</v>
      </c>
      <c r="Y62" s="107">
        <f t="shared" si="5"/>
        <v>15.6</v>
      </c>
    </row>
    <row r="63" spans="1:25" s="48" customFormat="1" ht="13.15" hidden="1" x14ac:dyDescent="0.25">
      <c r="A63" s="116"/>
      <c r="B63" s="140" t="s">
        <v>150</v>
      </c>
      <c r="C63" s="140"/>
      <c r="D63" s="102">
        <v>3299</v>
      </c>
      <c r="E63" s="103">
        <v>5222</v>
      </c>
      <c r="F63" s="115" t="s">
        <v>101</v>
      </c>
      <c r="G63" s="105">
        <v>0</v>
      </c>
      <c r="H63" s="105"/>
      <c r="I63" s="105"/>
      <c r="J63" s="106"/>
      <c r="K63" s="106"/>
      <c r="L63" s="106"/>
      <c r="M63" s="106"/>
      <c r="N63" s="106"/>
      <c r="O63" s="106"/>
      <c r="P63" s="106"/>
      <c r="Q63" s="106"/>
      <c r="R63" s="107"/>
      <c r="S63" s="107">
        <f t="shared" si="2"/>
        <v>0</v>
      </c>
      <c r="T63" s="107">
        <v>36.4</v>
      </c>
      <c r="U63" s="107">
        <f t="shared" si="3"/>
        <v>36.4</v>
      </c>
      <c r="V63" s="107">
        <v>0</v>
      </c>
      <c r="W63" s="107">
        <f t="shared" si="4"/>
        <v>36.4</v>
      </c>
      <c r="X63" s="107">
        <v>0</v>
      </c>
      <c r="Y63" s="107">
        <f t="shared" si="5"/>
        <v>36.4</v>
      </c>
    </row>
    <row r="64" spans="1:25" s="48" customFormat="1" ht="20.45" hidden="1" x14ac:dyDescent="0.25">
      <c r="A64" s="116" t="s">
        <v>87</v>
      </c>
      <c r="B64" s="117" t="s">
        <v>159</v>
      </c>
      <c r="C64" s="118" t="s">
        <v>96</v>
      </c>
      <c r="D64" s="126" t="s">
        <v>88</v>
      </c>
      <c r="E64" s="127" t="s">
        <v>88</v>
      </c>
      <c r="F64" s="108" t="s">
        <v>160</v>
      </c>
      <c r="G64" s="135">
        <v>0</v>
      </c>
      <c r="H64" s="105"/>
      <c r="I64" s="105"/>
      <c r="J64" s="106"/>
      <c r="K64" s="106"/>
      <c r="L64" s="106"/>
      <c r="M64" s="106"/>
      <c r="N64" s="106"/>
      <c r="O64" s="106"/>
      <c r="P64" s="106"/>
      <c r="Q64" s="106"/>
      <c r="R64" s="112"/>
      <c r="S64" s="112">
        <f t="shared" si="2"/>
        <v>0</v>
      </c>
      <c r="T64" s="112">
        <f t="shared" ref="T64" si="12">SUM(T65:T66)</f>
        <v>69</v>
      </c>
      <c r="U64" s="112">
        <f t="shared" si="3"/>
        <v>69</v>
      </c>
      <c r="V64" s="112">
        <v>0</v>
      </c>
      <c r="W64" s="112">
        <f t="shared" si="4"/>
        <v>69</v>
      </c>
      <c r="X64" s="112">
        <v>0</v>
      </c>
      <c r="Y64" s="112">
        <f t="shared" si="5"/>
        <v>69</v>
      </c>
    </row>
    <row r="65" spans="1:25" s="48" customFormat="1" ht="13.15" hidden="1" x14ac:dyDescent="0.25">
      <c r="A65" s="116"/>
      <c r="B65" s="140" t="s">
        <v>148</v>
      </c>
      <c r="C65" s="140"/>
      <c r="D65" s="102">
        <v>3299</v>
      </c>
      <c r="E65" s="103">
        <v>5222</v>
      </c>
      <c r="F65" s="115" t="s">
        <v>101</v>
      </c>
      <c r="G65" s="105">
        <v>0</v>
      </c>
      <c r="H65" s="105"/>
      <c r="I65" s="105"/>
      <c r="J65" s="106"/>
      <c r="K65" s="106"/>
      <c r="L65" s="106"/>
      <c r="M65" s="106"/>
      <c r="N65" s="106"/>
      <c r="O65" s="106"/>
      <c r="P65" s="106"/>
      <c r="Q65" s="106"/>
      <c r="R65" s="107"/>
      <c r="S65" s="107">
        <f t="shared" si="2"/>
        <v>0</v>
      </c>
      <c r="T65" s="107">
        <v>20.7</v>
      </c>
      <c r="U65" s="107">
        <f t="shared" si="3"/>
        <v>20.7</v>
      </c>
      <c r="V65" s="107">
        <v>0</v>
      </c>
      <c r="W65" s="107">
        <f t="shared" si="4"/>
        <v>20.7</v>
      </c>
      <c r="X65" s="107">
        <v>0</v>
      </c>
      <c r="Y65" s="107">
        <f t="shared" si="5"/>
        <v>20.7</v>
      </c>
    </row>
    <row r="66" spans="1:25" s="48" customFormat="1" ht="13.15" hidden="1" x14ac:dyDescent="0.25">
      <c r="A66" s="116"/>
      <c r="B66" s="140" t="s">
        <v>150</v>
      </c>
      <c r="C66" s="140"/>
      <c r="D66" s="102">
        <v>3299</v>
      </c>
      <c r="E66" s="103">
        <v>5222</v>
      </c>
      <c r="F66" s="115" t="s">
        <v>101</v>
      </c>
      <c r="G66" s="105">
        <v>0</v>
      </c>
      <c r="H66" s="105"/>
      <c r="I66" s="105"/>
      <c r="J66" s="106"/>
      <c r="K66" s="106"/>
      <c r="L66" s="106"/>
      <c r="M66" s="106"/>
      <c r="N66" s="106"/>
      <c r="O66" s="106"/>
      <c r="P66" s="106"/>
      <c r="Q66" s="106"/>
      <c r="R66" s="107"/>
      <c r="S66" s="107">
        <f t="shared" si="2"/>
        <v>0</v>
      </c>
      <c r="T66" s="107">
        <v>48.3</v>
      </c>
      <c r="U66" s="107">
        <f t="shared" si="3"/>
        <v>48.3</v>
      </c>
      <c r="V66" s="107">
        <v>0</v>
      </c>
      <c r="W66" s="107">
        <f t="shared" si="4"/>
        <v>48.3</v>
      </c>
      <c r="X66" s="107">
        <v>0</v>
      </c>
      <c r="Y66" s="107">
        <f t="shared" si="5"/>
        <v>48.3</v>
      </c>
    </row>
    <row r="67" spans="1:25" s="48" customFormat="1" ht="20.45" hidden="1" x14ac:dyDescent="0.25">
      <c r="A67" s="116" t="s">
        <v>87</v>
      </c>
      <c r="B67" s="117" t="s">
        <v>161</v>
      </c>
      <c r="C67" s="118" t="s">
        <v>96</v>
      </c>
      <c r="D67" s="126" t="s">
        <v>88</v>
      </c>
      <c r="E67" s="127" t="s">
        <v>88</v>
      </c>
      <c r="F67" s="108" t="s">
        <v>162</v>
      </c>
      <c r="G67" s="135">
        <v>0</v>
      </c>
      <c r="H67" s="105"/>
      <c r="I67" s="105"/>
      <c r="J67" s="106"/>
      <c r="K67" s="106"/>
      <c r="L67" s="106"/>
      <c r="M67" s="106"/>
      <c r="N67" s="106"/>
      <c r="O67" s="106"/>
      <c r="P67" s="106"/>
      <c r="Q67" s="106"/>
      <c r="R67" s="112"/>
      <c r="S67" s="112">
        <f t="shared" si="2"/>
        <v>0</v>
      </c>
      <c r="T67" s="112">
        <f t="shared" ref="T67" si="13">SUM(T68:T69)</f>
        <v>50</v>
      </c>
      <c r="U67" s="112">
        <f t="shared" si="3"/>
        <v>50</v>
      </c>
      <c r="V67" s="112">
        <v>0</v>
      </c>
      <c r="W67" s="112">
        <f t="shared" si="4"/>
        <v>50</v>
      </c>
      <c r="X67" s="112">
        <v>0</v>
      </c>
      <c r="Y67" s="112">
        <f t="shared" si="5"/>
        <v>50</v>
      </c>
    </row>
    <row r="68" spans="1:25" s="48" customFormat="1" ht="13.15" hidden="1" x14ac:dyDescent="0.25">
      <c r="A68" s="116"/>
      <c r="B68" s="140" t="s">
        <v>148</v>
      </c>
      <c r="C68" s="140"/>
      <c r="D68" s="102">
        <v>3299</v>
      </c>
      <c r="E68" s="103">
        <v>5222</v>
      </c>
      <c r="F68" s="115" t="s">
        <v>101</v>
      </c>
      <c r="G68" s="105">
        <v>0</v>
      </c>
      <c r="H68" s="105"/>
      <c r="I68" s="105"/>
      <c r="J68" s="106"/>
      <c r="K68" s="106"/>
      <c r="L68" s="106"/>
      <c r="M68" s="106"/>
      <c r="N68" s="106"/>
      <c r="O68" s="106"/>
      <c r="P68" s="106"/>
      <c r="Q68" s="106"/>
      <c r="R68" s="107"/>
      <c r="S68" s="107">
        <f t="shared" si="2"/>
        <v>0</v>
      </c>
      <c r="T68" s="107">
        <v>15</v>
      </c>
      <c r="U68" s="107">
        <f t="shared" si="3"/>
        <v>15</v>
      </c>
      <c r="V68" s="107">
        <v>0</v>
      </c>
      <c r="W68" s="107">
        <f t="shared" si="4"/>
        <v>15</v>
      </c>
      <c r="X68" s="107">
        <v>0</v>
      </c>
      <c r="Y68" s="107">
        <f t="shared" si="5"/>
        <v>15</v>
      </c>
    </row>
    <row r="69" spans="1:25" s="48" customFormat="1" ht="13.15" hidden="1" x14ac:dyDescent="0.25">
      <c r="A69" s="116"/>
      <c r="B69" s="140" t="s">
        <v>150</v>
      </c>
      <c r="C69" s="140"/>
      <c r="D69" s="102">
        <v>3299</v>
      </c>
      <c r="E69" s="103">
        <v>5222</v>
      </c>
      <c r="F69" s="115" t="s">
        <v>101</v>
      </c>
      <c r="G69" s="105">
        <v>0</v>
      </c>
      <c r="H69" s="105"/>
      <c r="I69" s="105"/>
      <c r="J69" s="106"/>
      <c r="K69" s="106"/>
      <c r="L69" s="106"/>
      <c r="M69" s="106"/>
      <c r="N69" s="106"/>
      <c r="O69" s="106"/>
      <c r="P69" s="106"/>
      <c r="Q69" s="106"/>
      <c r="R69" s="107"/>
      <c r="S69" s="107">
        <f t="shared" si="2"/>
        <v>0</v>
      </c>
      <c r="T69" s="107">
        <v>35</v>
      </c>
      <c r="U69" s="107">
        <f t="shared" si="3"/>
        <v>35</v>
      </c>
      <c r="V69" s="107">
        <v>0</v>
      </c>
      <c r="W69" s="107">
        <f t="shared" si="4"/>
        <v>35</v>
      </c>
      <c r="X69" s="107">
        <v>0</v>
      </c>
      <c r="Y69" s="107">
        <f t="shared" si="5"/>
        <v>35</v>
      </c>
    </row>
    <row r="70" spans="1:25" s="48" customFormat="1" ht="20.45" hidden="1" x14ac:dyDescent="0.25">
      <c r="A70" s="116" t="s">
        <v>87</v>
      </c>
      <c r="B70" s="117" t="s">
        <v>163</v>
      </c>
      <c r="C70" s="118" t="s">
        <v>96</v>
      </c>
      <c r="D70" s="126" t="s">
        <v>88</v>
      </c>
      <c r="E70" s="127" t="s">
        <v>88</v>
      </c>
      <c r="F70" s="108" t="s">
        <v>164</v>
      </c>
      <c r="G70" s="135">
        <v>0</v>
      </c>
      <c r="H70" s="105"/>
      <c r="I70" s="105"/>
      <c r="J70" s="106"/>
      <c r="K70" s="106"/>
      <c r="L70" s="106"/>
      <c r="M70" s="106"/>
      <c r="N70" s="106"/>
      <c r="O70" s="106"/>
      <c r="P70" s="106"/>
      <c r="Q70" s="106"/>
      <c r="R70" s="112"/>
      <c r="S70" s="112">
        <f t="shared" si="2"/>
        <v>0</v>
      </c>
      <c r="T70" s="112">
        <f t="shared" ref="T70" si="14">SUM(T71:T72)</f>
        <v>55</v>
      </c>
      <c r="U70" s="112">
        <f t="shared" si="3"/>
        <v>55</v>
      </c>
      <c r="V70" s="112">
        <v>0</v>
      </c>
      <c r="W70" s="112">
        <f t="shared" si="4"/>
        <v>55</v>
      </c>
      <c r="X70" s="112">
        <v>0</v>
      </c>
      <c r="Y70" s="112">
        <f t="shared" si="5"/>
        <v>55</v>
      </c>
    </row>
    <row r="71" spans="1:25" s="48" customFormat="1" ht="13.15" hidden="1" x14ac:dyDescent="0.25">
      <c r="A71" s="116"/>
      <c r="B71" s="140" t="s">
        <v>148</v>
      </c>
      <c r="C71" s="140"/>
      <c r="D71" s="102">
        <v>3299</v>
      </c>
      <c r="E71" s="103">
        <v>5222</v>
      </c>
      <c r="F71" s="115" t="s">
        <v>101</v>
      </c>
      <c r="G71" s="105">
        <v>0</v>
      </c>
      <c r="H71" s="105"/>
      <c r="I71" s="105"/>
      <c r="J71" s="106"/>
      <c r="K71" s="106"/>
      <c r="L71" s="106"/>
      <c r="M71" s="106"/>
      <c r="N71" s="106"/>
      <c r="O71" s="106"/>
      <c r="P71" s="106"/>
      <c r="Q71" s="106"/>
      <c r="R71" s="107"/>
      <c r="S71" s="107">
        <f t="shared" si="2"/>
        <v>0</v>
      </c>
      <c r="T71" s="107">
        <v>16.5</v>
      </c>
      <c r="U71" s="107">
        <f t="shared" si="3"/>
        <v>16.5</v>
      </c>
      <c r="V71" s="107">
        <v>0</v>
      </c>
      <c r="W71" s="107">
        <f t="shared" si="4"/>
        <v>16.5</v>
      </c>
      <c r="X71" s="107">
        <v>0</v>
      </c>
      <c r="Y71" s="107">
        <f t="shared" si="5"/>
        <v>16.5</v>
      </c>
    </row>
    <row r="72" spans="1:25" s="48" customFormat="1" ht="13.15" hidden="1" x14ac:dyDescent="0.25">
      <c r="A72" s="116"/>
      <c r="B72" s="140" t="s">
        <v>150</v>
      </c>
      <c r="C72" s="140"/>
      <c r="D72" s="102">
        <v>3299</v>
      </c>
      <c r="E72" s="103">
        <v>5222</v>
      </c>
      <c r="F72" s="115" t="s">
        <v>101</v>
      </c>
      <c r="G72" s="105">
        <v>0</v>
      </c>
      <c r="H72" s="105"/>
      <c r="I72" s="105"/>
      <c r="J72" s="106"/>
      <c r="K72" s="106"/>
      <c r="L72" s="106"/>
      <c r="M72" s="106"/>
      <c r="N72" s="106"/>
      <c r="O72" s="106"/>
      <c r="P72" s="106"/>
      <c r="Q72" s="106"/>
      <c r="R72" s="107"/>
      <c r="S72" s="107">
        <f t="shared" si="2"/>
        <v>0</v>
      </c>
      <c r="T72" s="107">
        <v>38.5</v>
      </c>
      <c r="U72" s="107">
        <f t="shared" si="3"/>
        <v>38.5</v>
      </c>
      <c r="V72" s="107">
        <v>0</v>
      </c>
      <c r="W72" s="107">
        <f t="shared" si="4"/>
        <v>38.5</v>
      </c>
      <c r="X72" s="107">
        <v>0</v>
      </c>
      <c r="Y72" s="107">
        <f t="shared" si="5"/>
        <v>38.5</v>
      </c>
    </row>
    <row r="73" spans="1:25" s="48" customFormat="1" ht="21" hidden="1" x14ac:dyDescent="0.25">
      <c r="A73" s="144" t="s">
        <v>87</v>
      </c>
      <c r="B73" s="117" t="s">
        <v>165</v>
      </c>
      <c r="C73" s="118" t="s">
        <v>166</v>
      </c>
      <c r="D73" s="145" t="s">
        <v>88</v>
      </c>
      <c r="E73" s="146" t="s">
        <v>88</v>
      </c>
      <c r="F73" s="147" t="s">
        <v>167</v>
      </c>
      <c r="G73" s="148">
        <v>0</v>
      </c>
      <c r="H73" s="105"/>
      <c r="I73" s="105"/>
      <c r="J73" s="106"/>
      <c r="K73" s="106"/>
      <c r="L73" s="106"/>
      <c r="M73" s="148">
        <v>0</v>
      </c>
      <c r="N73" s="148">
        <v>0</v>
      </c>
      <c r="O73" s="148">
        <v>0</v>
      </c>
      <c r="P73" s="149">
        <v>200</v>
      </c>
      <c r="Q73" s="111">
        <f t="shared" si="1"/>
        <v>200</v>
      </c>
      <c r="R73" s="112">
        <v>0</v>
      </c>
      <c r="S73" s="112">
        <f t="shared" si="2"/>
        <v>200</v>
      </c>
      <c r="T73" s="112">
        <v>0</v>
      </c>
      <c r="U73" s="112">
        <f t="shared" si="3"/>
        <v>200</v>
      </c>
      <c r="V73" s="112">
        <v>0</v>
      </c>
      <c r="W73" s="112">
        <f t="shared" si="4"/>
        <v>200</v>
      </c>
      <c r="X73" s="112">
        <v>0</v>
      </c>
      <c r="Y73" s="112">
        <f t="shared" si="5"/>
        <v>200</v>
      </c>
    </row>
    <row r="74" spans="1:25" s="48" customFormat="1" ht="13.15" hidden="1" x14ac:dyDescent="0.25">
      <c r="A74" s="150"/>
      <c r="B74" s="151"/>
      <c r="C74" s="152"/>
      <c r="D74" s="153">
        <v>3231</v>
      </c>
      <c r="E74" s="154">
        <v>5321</v>
      </c>
      <c r="F74" s="115" t="s">
        <v>98</v>
      </c>
      <c r="G74" s="155">
        <v>0</v>
      </c>
      <c r="H74" s="105"/>
      <c r="I74" s="105"/>
      <c r="J74" s="106"/>
      <c r="K74" s="106"/>
      <c r="L74" s="106"/>
      <c r="M74" s="155">
        <v>0</v>
      </c>
      <c r="N74" s="155">
        <v>0</v>
      </c>
      <c r="O74" s="155">
        <v>0</v>
      </c>
      <c r="P74" s="156">
        <v>200</v>
      </c>
      <c r="Q74" s="106">
        <f t="shared" si="1"/>
        <v>200</v>
      </c>
      <c r="R74" s="107">
        <v>0</v>
      </c>
      <c r="S74" s="107">
        <f t="shared" si="2"/>
        <v>200</v>
      </c>
      <c r="T74" s="107">
        <v>0</v>
      </c>
      <c r="U74" s="107">
        <f t="shared" ref="U74:U167" si="15">+S74+T74</f>
        <v>200</v>
      </c>
      <c r="V74" s="107">
        <v>0</v>
      </c>
      <c r="W74" s="107">
        <f t="shared" ref="W74:W167" si="16">+U74+V74</f>
        <v>200</v>
      </c>
      <c r="X74" s="107">
        <v>0</v>
      </c>
      <c r="Y74" s="107">
        <f t="shared" ref="Y74:Y137" si="17">+W74+X74</f>
        <v>200</v>
      </c>
    </row>
    <row r="75" spans="1:25" s="48" customFormat="1" ht="21" hidden="1" x14ac:dyDescent="0.25">
      <c r="A75" s="157" t="s">
        <v>87</v>
      </c>
      <c r="B75" s="117" t="s">
        <v>168</v>
      </c>
      <c r="C75" s="118" t="s">
        <v>96</v>
      </c>
      <c r="D75" s="158" t="s">
        <v>88</v>
      </c>
      <c r="E75" s="159" t="s">
        <v>88</v>
      </c>
      <c r="F75" s="160" t="s">
        <v>169</v>
      </c>
      <c r="G75" s="148">
        <v>0</v>
      </c>
      <c r="H75" s="105"/>
      <c r="I75" s="105"/>
      <c r="J75" s="106"/>
      <c r="K75" s="106"/>
      <c r="L75" s="106"/>
      <c r="M75" s="148">
        <v>0</v>
      </c>
      <c r="N75" s="148">
        <v>0</v>
      </c>
      <c r="O75" s="148">
        <v>0</v>
      </c>
      <c r="P75" s="149">
        <v>150</v>
      </c>
      <c r="Q75" s="111">
        <f t="shared" si="1"/>
        <v>150</v>
      </c>
      <c r="R75" s="112">
        <v>0</v>
      </c>
      <c r="S75" s="112">
        <f t="shared" si="2"/>
        <v>150</v>
      </c>
      <c r="T75" s="112">
        <v>0</v>
      </c>
      <c r="U75" s="112">
        <f t="shared" si="15"/>
        <v>150</v>
      </c>
      <c r="V75" s="112">
        <v>0</v>
      </c>
      <c r="W75" s="112">
        <f t="shared" si="16"/>
        <v>150</v>
      </c>
      <c r="X75" s="112">
        <v>0</v>
      </c>
      <c r="Y75" s="112">
        <f t="shared" si="17"/>
        <v>150</v>
      </c>
    </row>
    <row r="76" spans="1:25" s="48" customFormat="1" ht="13.15" hidden="1" x14ac:dyDescent="0.25">
      <c r="A76" s="157"/>
      <c r="B76" s="160"/>
      <c r="C76" s="161"/>
      <c r="D76" s="153">
        <v>3299</v>
      </c>
      <c r="E76" s="162">
        <v>5222</v>
      </c>
      <c r="F76" s="104" t="s">
        <v>101</v>
      </c>
      <c r="G76" s="163">
        <v>0</v>
      </c>
      <c r="H76" s="164"/>
      <c r="I76" s="164"/>
      <c r="J76" s="84"/>
      <c r="K76" s="84"/>
      <c r="L76" s="84"/>
      <c r="M76" s="163">
        <v>0</v>
      </c>
      <c r="N76" s="163">
        <v>0</v>
      </c>
      <c r="O76" s="163">
        <v>0</v>
      </c>
      <c r="P76" s="165">
        <v>150</v>
      </c>
      <c r="Q76" s="84">
        <f t="shared" si="1"/>
        <v>150</v>
      </c>
      <c r="R76" s="85">
        <v>0</v>
      </c>
      <c r="S76" s="85">
        <f t="shared" si="2"/>
        <v>150</v>
      </c>
      <c r="T76" s="85">
        <v>0</v>
      </c>
      <c r="U76" s="85">
        <f t="shared" si="15"/>
        <v>150</v>
      </c>
      <c r="V76" s="85">
        <v>0</v>
      </c>
      <c r="W76" s="85">
        <f t="shared" si="16"/>
        <v>150</v>
      </c>
      <c r="X76" s="107">
        <v>0</v>
      </c>
      <c r="Y76" s="107">
        <f t="shared" si="17"/>
        <v>150</v>
      </c>
    </row>
    <row r="77" spans="1:25" s="48" customFormat="1" ht="31.15" hidden="1" x14ac:dyDescent="0.25">
      <c r="A77" s="157" t="s">
        <v>87</v>
      </c>
      <c r="B77" s="117" t="s">
        <v>170</v>
      </c>
      <c r="C77" s="118" t="s">
        <v>96</v>
      </c>
      <c r="D77" s="158" t="s">
        <v>88</v>
      </c>
      <c r="E77" s="159" t="s">
        <v>88</v>
      </c>
      <c r="F77" s="160" t="s">
        <v>171</v>
      </c>
      <c r="G77" s="148">
        <v>0</v>
      </c>
      <c r="H77" s="166"/>
      <c r="I77" s="166"/>
      <c r="J77" s="167"/>
      <c r="K77" s="167"/>
      <c r="L77" s="167"/>
      <c r="M77" s="168"/>
      <c r="N77" s="168"/>
      <c r="O77" s="168"/>
      <c r="P77" s="169"/>
      <c r="Q77" s="167"/>
      <c r="R77" s="170"/>
      <c r="S77" s="170"/>
      <c r="T77" s="170"/>
      <c r="U77" s="148">
        <v>0</v>
      </c>
      <c r="V77" s="112">
        <f>V78</f>
        <v>30</v>
      </c>
      <c r="W77" s="112">
        <f t="shared" si="16"/>
        <v>30</v>
      </c>
      <c r="X77" s="112">
        <v>0</v>
      </c>
      <c r="Y77" s="112">
        <f t="shared" si="17"/>
        <v>30</v>
      </c>
    </row>
    <row r="78" spans="1:25" s="48" customFormat="1" ht="13.15" hidden="1" x14ac:dyDescent="0.25">
      <c r="A78" s="157"/>
      <c r="B78" s="160"/>
      <c r="C78" s="161"/>
      <c r="D78" s="153">
        <v>3299</v>
      </c>
      <c r="E78" s="162">
        <v>5222</v>
      </c>
      <c r="F78" s="104" t="s">
        <v>101</v>
      </c>
      <c r="G78" s="163">
        <v>0</v>
      </c>
      <c r="H78" s="166"/>
      <c r="I78" s="166"/>
      <c r="J78" s="167"/>
      <c r="K78" s="167"/>
      <c r="L78" s="167"/>
      <c r="M78" s="168"/>
      <c r="N78" s="168"/>
      <c r="O78" s="168"/>
      <c r="P78" s="169"/>
      <c r="Q78" s="167"/>
      <c r="R78" s="170"/>
      <c r="S78" s="170"/>
      <c r="T78" s="170"/>
      <c r="U78" s="163">
        <v>0</v>
      </c>
      <c r="V78" s="85">
        <v>30</v>
      </c>
      <c r="W78" s="85">
        <f t="shared" si="16"/>
        <v>30</v>
      </c>
      <c r="X78" s="107">
        <v>0</v>
      </c>
      <c r="Y78" s="107">
        <f t="shared" si="17"/>
        <v>30</v>
      </c>
    </row>
    <row r="79" spans="1:25" s="48" customFormat="1" ht="13.15" hidden="1" x14ac:dyDescent="0.25">
      <c r="A79" s="157" t="s">
        <v>87</v>
      </c>
      <c r="B79" s="117" t="s">
        <v>172</v>
      </c>
      <c r="C79" s="118" t="s">
        <v>96</v>
      </c>
      <c r="D79" s="158" t="s">
        <v>88</v>
      </c>
      <c r="E79" s="159" t="s">
        <v>88</v>
      </c>
      <c r="F79" s="160" t="s">
        <v>173</v>
      </c>
      <c r="G79" s="148">
        <v>0</v>
      </c>
      <c r="H79" s="166"/>
      <c r="I79" s="166"/>
      <c r="J79" s="167"/>
      <c r="K79" s="167"/>
      <c r="L79" s="167"/>
      <c r="M79" s="168"/>
      <c r="N79" s="168"/>
      <c r="O79" s="168"/>
      <c r="P79" s="169"/>
      <c r="Q79" s="167"/>
      <c r="R79" s="170"/>
      <c r="S79" s="170"/>
      <c r="T79" s="170"/>
      <c r="U79" s="148">
        <v>0</v>
      </c>
      <c r="V79" s="112">
        <f>V80</f>
        <v>12</v>
      </c>
      <c r="W79" s="112">
        <f t="shared" si="16"/>
        <v>12</v>
      </c>
      <c r="X79" s="112">
        <v>0</v>
      </c>
      <c r="Y79" s="112">
        <f t="shared" si="17"/>
        <v>12</v>
      </c>
    </row>
    <row r="80" spans="1:25" s="48" customFormat="1" ht="13.9" hidden="1" thickBot="1" x14ac:dyDescent="0.3">
      <c r="A80" s="157"/>
      <c r="B80" s="160"/>
      <c r="C80" s="161"/>
      <c r="D80" s="153">
        <v>3299</v>
      </c>
      <c r="E80" s="162">
        <v>5222</v>
      </c>
      <c r="F80" s="104" t="s">
        <v>101</v>
      </c>
      <c r="G80" s="163">
        <v>0</v>
      </c>
      <c r="H80" s="166"/>
      <c r="I80" s="166"/>
      <c r="J80" s="167"/>
      <c r="K80" s="167"/>
      <c r="L80" s="167"/>
      <c r="M80" s="168"/>
      <c r="N80" s="168"/>
      <c r="O80" s="168"/>
      <c r="P80" s="169"/>
      <c r="Q80" s="167"/>
      <c r="R80" s="170"/>
      <c r="S80" s="170"/>
      <c r="T80" s="170"/>
      <c r="U80" s="163">
        <v>0</v>
      </c>
      <c r="V80" s="85">
        <v>12</v>
      </c>
      <c r="W80" s="85">
        <f t="shared" si="16"/>
        <v>12</v>
      </c>
      <c r="X80" s="85">
        <v>0</v>
      </c>
      <c r="Y80" s="85">
        <f t="shared" si="17"/>
        <v>12</v>
      </c>
    </row>
    <row r="81" spans="1:25" s="48" customFormat="1" ht="13.5" thickBot="1" x14ac:dyDescent="0.25">
      <c r="A81" s="86" t="s">
        <v>87</v>
      </c>
      <c r="B81" s="326" t="s">
        <v>88</v>
      </c>
      <c r="C81" s="327"/>
      <c r="D81" s="87" t="s">
        <v>88</v>
      </c>
      <c r="E81" s="88" t="s">
        <v>88</v>
      </c>
      <c r="F81" s="89" t="s">
        <v>174</v>
      </c>
      <c r="G81" s="171">
        <f>+G82+G88+G90+G92</f>
        <v>1764.1499999999999</v>
      </c>
      <c r="H81" s="171">
        <v>0</v>
      </c>
      <c r="I81" s="171">
        <f t="shared" si="6"/>
        <v>1764.1499999999999</v>
      </c>
      <c r="J81" s="172">
        <v>0</v>
      </c>
      <c r="K81" s="172">
        <f t="shared" si="7"/>
        <v>1764.1499999999999</v>
      </c>
      <c r="L81" s="172">
        <v>0</v>
      </c>
      <c r="M81" s="172">
        <f t="shared" si="8"/>
        <v>1764.1499999999999</v>
      </c>
      <c r="N81" s="172">
        <f>+N82+N84+N86</f>
        <v>-127.5</v>
      </c>
      <c r="O81" s="172">
        <f t="shared" si="0"/>
        <v>1636.6499999999999</v>
      </c>
      <c r="P81" s="172">
        <v>0</v>
      </c>
      <c r="Q81" s="172">
        <f t="shared" si="1"/>
        <v>1636.6499999999999</v>
      </c>
      <c r="R81" s="92">
        <v>0</v>
      </c>
      <c r="S81" s="92">
        <f t="shared" si="2"/>
        <v>1636.6499999999999</v>
      </c>
      <c r="T81" s="92">
        <v>0</v>
      </c>
      <c r="U81" s="92">
        <f t="shared" si="15"/>
        <v>1636.6499999999999</v>
      </c>
      <c r="V81" s="92">
        <f>+V82+V94+V96+V98+V100+V102+V104+V106+V108+V110+V112+V114+V116</f>
        <v>0</v>
      </c>
      <c r="W81" s="92">
        <f t="shared" si="16"/>
        <v>1636.6499999999999</v>
      </c>
      <c r="X81" s="92">
        <v>0</v>
      </c>
      <c r="Y81" s="92">
        <f t="shared" si="17"/>
        <v>1636.6499999999999</v>
      </c>
    </row>
    <row r="82" spans="1:25" s="48" customFormat="1" ht="13.15" hidden="1" x14ac:dyDescent="0.25">
      <c r="A82" s="93" t="s">
        <v>87</v>
      </c>
      <c r="B82" s="94" t="s">
        <v>175</v>
      </c>
      <c r="C82" s="95" t="s">
        <v>96</v>
      </c>
      <c r="D82" s="96" t="s">
        <v>88</v>
      </c>
      <c r="E82" s="96" t="s">
        <v>88</v>
      </c>
      <c r="F82" s="98" t="s">
        <v>176</v>
      </c>
      <c r="G82" s="74">
        <f>+G83</f>
        <v>900</v>
      </c>
      <c r="H82" s="74">
        <v>0</v>
      </c>
      <c r="I82" s="74">
        <f t="shared" si="6"/>
        <v>900</v>
      </c>
      <c r="J82" s="75">
        <v>0</v>
      </c>
      <c r="K82" s="75">
        <f t="shared" si="7"/>
        <v>900</v>
      </c>
      <c r="L82" s="75">
        <v>0</v>
      </c>
      <c r="M82" s="75">
        <f t="shared" si="8"/>
        <v>900</v>
      </c>
      <c r="N82" s="75">
        <f>+N83</f>
        <v>-267.5</v>
      </c>
      <c r="O82" s="75">
        <f t="shared" si="0"/>
        <v>632.5</v>
      </c>
      <c r="P82" s="76">
        <v>0</v>
      </c>
      <c r="Q82" s="76">
        <f t="shared" si="1"/>
        <v>632.5</v>
      </c>
      <c r="R82" s="77">
        <v>0</v>
      </c>
      <c r="S82" s="77">
        <f t="shared" si="2"/>
        <v>632.5</v>
      </c>
      <c r="T82" s="77">
        <v>0</v>
      </c>
      <c r="U82" s="77">
        <f t="shared" si="15"/>
        <v>632.5</v>
      </c>
      <c r="V82" s="77">
        <v>-603.9</v>
      </c>
      <c r="W82" s="77">
        <f t="shared" si="16"/>
        <v>28.600000000000023</v>
      </c>
      <c r="X82" s="77">
        <v>0</v>
      </c>
      <c r="Y82" s="77">
        <f t="shared" si="17"/>
        <v>28.600000000000023</v>
      </c>
    </row>
    <row r="83" spans="1:25" s="48" customFormat="1" ht="13.15" hidden="1" x14ac:dyDescent="0.25">
      <c r="A83" s="99"/>
      <c r="B83" s="100"/>
      <c r="C83" s="101"/>
      <c r="D83" s="102">
        <v>3299</v>
      </c>
      <c r="E83" s="103">
        <v>5321</v>
      </c>
      <c r="F83" s="115" t="s">
        <v>98</v>
      </c>
      <c r="G83" s="105">
        <v>900</v>
      </c>
      <c r="H83" s="105">
        <v>0</v>
      </c>
      <c r="I83" s="105">
        <f t="shared" si="6"/>
        <v>900</v>
      </c>
      <c r="J83" s="106">
        <v>0</v>
      </c>
      <c r="K83" s="106">
        <f t="shared" si="7"/>
        <v>900</v>
      </c>
      <c r="L83" s="106">
        <v>0</v>
      </c>
      <c r="M83" s="106">
        <f t="shared" si="8"/>
        <v>900</v>
      </c>
      <c r="N83" s="106">
        <v>-267.5</v>
      </c>
      <c r="O83" s="106">
        <f t="shared" si="0"/>
        <v>632.5</v>
      </c>
      <c r="P83" s="106">
        <v>0</v>
      </c>
      <c r="Q83" s="106">
        <f t="shared" si="1"/>
        <v>632.5</v>
      </c>
      <c r="R83" s="107">
        <v>0</v>
      </c>
      <c r="S83" s="107">
        <f t="shared" si="2"/>
        <v>632.5</v>
      </c>
      <c r="T83" s="107">
        <v>0</v>
      </c>
      <c r="U83" s="107">
        <f t="shared" si="15"/>
        <v>632.5</v>
      </c>
      <c r="V83" s="107">
        <v>-603.9</v>
      </c>
      <c r="W83" s="107">
        <f t="shared" si="16"/>
        <v>28.600000000000023</v>
      </c>
      <c r="X83" s="107">
        <v>0</v>
      </c>
      <c r="Y83" s="107">
        <f t="shared" si="17"/>
        <v>28.600000000000023</v>
      </c>
    </row>
    <row r="84" spans="1:25" s="48" customFormat="1" ht="30.6" hidden="1" x14ac:dyDescent="0.25">
      <c r="A84" s="116" t="s">
        <v>87</v>
      </c>
      <c r="B84" s="117" t="s">
        <v>177</v>
      </c>
      <c r="C84" s="118" t="s">
        <v>178</v>
      </c>
      <c r="D84" s="126" t="s">
        <v>88</v>
      </c>
      <c r="E84" s="127" t="s">
        <v>88</v>
      </c>
      <c r="F84" s="98" t="s">
        <v>179</v>
      </c>
      <c r="G84" s="109">
        <v>0</v>
      </c>
      <c r="H84" s="105"/>
      <c r="I84" s="105"/>
      <c r="J84" s="106"/>
      <c r="K84" s="110">
        <v>0</v>
      </c>
      <c r="L84" s="110"/>
      <c r="M84" s="110">
        <v>0</v>
      </c>
      <c r="N84" s="110">
        <f>+N85</f>
        <v>65</v>
      </c>
      <c r="O84" s="110">
        <f t="shared" si="0"/>
        <v>65</v>
      </c>
      <c r="P84" s="111">
        <v>0</v>
      </c>
      <c r="Q84" s="111">
        <f t="shared" si="1"/>
        <v>65</v>
      </c>
      <c r="R84" s="112">
        <v>0</v>
      </c>
      <c r="S84" s="112">
        <f t="shared" si="2"/>
        <v>65</v>
      </c>
      <c r="T84" s="112">
        <v>0</v>
      </c>
      <c r="U84" s="112">
        <f t="shared" si="15"/>
        <v>65</v>
      </c>
      <c r="V84" s="112">
        <v>0</v>
      </c>
      <c r="W84" s="112">
        <f t="shared" si="16"/>
        <v>65</v>
      </c>
      <c r="X84" s="112">
        <v>0</v>
      </c>
      <c r="Y84" s="112">
        <f t="shared" si="17"/>
        <v>65</v>
      </c>
    </row>
    <row r="85" spans="1:25" s="48" customFormat="1" ht="13.15" hidden="1" x14ac:dyDescent="0.25">
      <c r="A85" s="99"/>
      <c r="B85" s="100"/>
      <c r="C85" s="101"/>
      <c r="D85" s="102">
        <v>3299</v>
      </c>
      <c r="E85" s="103">
        <v>5321</v>
      </c>
      <c r="F85" s="115" t="s">
        <v>98</v>
      </c>
      <c r="G85" s="105">
        <v>0</v>
      </c>
      <c r="H85" s="105"/>
      <c r="I85" s="105"/>
      <c r="J85" s="106"/>
      <c r="K85" s="106">
        <v>0</v>
      </c>
      <c r="L85" s="106"/>
      <c r="M85" s="106">
        <v>0</v>
      </c>
      <c r="N85" s="106">
        <v>65</v>
      </c>
      <c r="O85" s="106">
        <f t="shared" si="0"/>
        <v>65</v>
      </c>
      <c r="P85" s="106">
        <v>0</v>
      </c>
      <c r="Q85" s="106">
        <f t="shared" si="1"/>
        <v>65</v>
      </c>
      <c r="R85" s="107">
        <v>0</v>
      </c>
      <c r="S85" s="107">
        <f t="shared" si="2"/>
        <v>65</v>
      </c>
      <c r="T85" s="107">
        <v>0</v>
      </c>
      <c r="U85" s="107">
        <f t="shared" si="15"/>
        <v>65</v>
      </c>
      <c r="V85" s="107">
        <v>0</v>
      </c>
      <c r="W85" s="107">
        <f t="shared" si="16"/>
        <v>65</v>
      </c>
      <c r="X85" s="107">
        <v>0</v>
      </c>
      <c r="Y85" s="107">
        <f t="shared" si="17"/>
        <v>65</v>
      </c>
    </row>
    <row r="86" spans="1:25" s="48" customFormat="1" ht="30.6" hidden="1" x14ac:dyDescent="0.25">
      <c r="A86" s="116" t="s">
        <v>87</v>
      </c>
      <c r="B86" s="117" t="s">
        <v>180</v>
      </c>
      <c r="C86" s="118" t="s">
        <v>181</v>
      </c>
      <c r="D86" s="126" t="s">
        <v>88</v>
      </c>
      <c r="E86" s="127" t="s">
        <v>88</v>
      </c>
      <c r="F86" s="98" t="s">
        <v>182</v>
      </c>
      <c r="G86" s="109">
        <v>0</v>
      </c>
      <c r="H86" s="105"/>
      <c r="I86" s="105"/>
      <c r="J86" s="106"/>
      <c r="K86" s="110">
        <v>0</v>
      </c>
      <c r="L86" s="110"/>
      <c r="M86" s="110">
        <v>0</v>
      </c>
      <c r="N86" s="110">
        <f>+N87</f>
        <v>75</v>
      </c>
      <c r="O86" s="110">
        <f t="shared" si="0"/>
        <v>75</v>
      </c>
      <c r="P86" s="111">
        <v>0</v>
      </c>
      <c r="Q86" s="111">
        <f t="shared" si="1"/>
        <v>75</v>
      </c>
      <c r="R86" s="112">
        <v>0</v>
      </c>
      <c r="S86" s="112">
        <f t="shared" si="2"/>
        <v>75</v>
      </c>
      <c r="T86" s="112">
        <v>0</v>
      </c>
      <c r="U86" s="112">
        <f t="shared" si="15"/>
        <v>75</v>
      </c>
      <c r="V86" s="112">
        <v>0</v>
      </c>
      <c r="W86" s="112">
        <f t="shared" si="16"/>
        <v>75</v>
      </c>
      <c r="X86" s="112">
        <v>0</v>
      </c>
      <c r="Y86" s="112">
        <f t="shared" si="17"/>
        <v>75</v>
      </c>
    </row>
    <row r="87" spans="1:25" s="48" customFormat="1" ht="13.15" hidden="1" x14ac:dyDescent="0.25">
      <c r="A87" s="99"/>
      <c r="B87" s="100"/>
      <c r="C87" s="101"/>
      <c r="D87" s="102">
        <v>3299</v>
      </c>
      <c r="E87" s="103">
        <v>5321</v>
      </c>
      <c r="F87" s="115" t="s">
        <v>98</v>
      </c>
      <c r="G87" s="105">
        <v>0</v>
      </c>
      <c r="H87" s="105"/>
      <c r="I87" s="105"/>
      <c r="J87" s="106"/>
      <c r="K87" s="106">
        <v>0</v>
      </c>
      <c r="L87" s="106"/>
      <c r="M87" s="106">
        <v>0</v>
      </c>
      <c r="N87" s="106">
        <v>75</v>
      </c>
      <c r="O87" s="106">
        <f t="shared" si="0"/>
        <v>75</v>
      </c>
      <c r="P87" s="106">
        <v>0</v>
      </c>
      <c r="Q87" s="106">
        <f t="shared" si="1"/>
        <v>75</v>
      </c>
      <c r="R87" s="107">
        <v>0</v>
      </c>
      <c r="S87" s="107">
        <f t="shared" si="2"/>
        <v>75</v>
      </c>
      <c r="T87" s="107">
        <v>0</v>
      </c>
      <c r="U87" s="107">
        <f t="shared" si="15"/>
        <v>75</v>
      </c>
      <c r="V87" s="107">
        <v>0</v>
      </c>
      <c r="W87" s="107">
        <f t="shared" si="16"/>
        <v>75</v>
      </c>
      <c r="X87" s="107">
        <v>0</v>
      </c>
      <c r="Y87" s="107">
        <f t="shared" si="17"/>
        <v>75</v>
      </c>
    </row>
    <row r="88" spans="1:25" s="48" customFormat="1" ht="30.6" hidden="1" x14ac:dyDescent="0.25">
      <c r="A88" s="116" t="s">
        <v>87</v>
      </c>
      <c r="B88" s="117" t="s">
        <v>183</v>
      </c>
      <c r="C88" s="118" t="s">
        <v>178</v>
      </c>
      <c r="D88" s="126" t="s">
        <v>88</v>
      </c>
      <c r="E88" s="126" t="s">
        <v>88</v>
      </c>
      <c r="F88" s="98" t="s">
        <v>184</v>
      </c>
      <c r="G88" s="109">
        <f>+G89</f>
        <v>224.04</v>
      </c>
      <c r="H88" s="109">
        <v>0</v>
      </c>
      <c r="I88" s="109">
        <f t="shared" si="6"/>
        <v>224.04</v>
      </c>
      <c r="J88" s="110">
        <v>0</v>
      </c>
      <c r="K88" s="110">
        <f t="shared" si="7"/>
        <v>224.04</v>
      </c>
      <c r="L88" s="110">
        <v>0</v>
      </c>
      <c r="M88" s="110">
        <f t="shared" si="8"/>
        <v>224.04</v>
      </c>
      <c r="N88" s="110">
        <v>0</v>
      </c>
      <c r="O88" s="110">
        <f t="shared" si="0"/>
        <v>224.04</v>
      </c>
      <c r="P88" s="111">
        <v>0</v>
      </c>
      <c r="Q88" s="111">
        <f t="shared" si="1"/>
        <v>224.04</v>
      </c>
      <c r="R88" s="112">
        <v>0</v>
      </c>
      <c r="S88" s="112">
        <f t="shared" si="2"/>
        <v>224.04</v>
      </c>
      <c r="T88" s="112">
        <v>0</v>
      </c>
      <c r="U88" s="112">
        <f t="shared" si="15"/>
        <v>224.04</v>
      </c>
      <c r="V88" s="112">
        <v>0</v>
      </c>
      <c r="W88" s="112">
        <f t="shared" si="16"/>
        <v>224.04</v>
      </c>
      <c r="X88" s="112">
        <v>0</v>
      </c>
      <c r="Y88" s="112">
        <f t="shared" si="17"/>
        <v>224.04</v>
      </c>
    </row>
    <row r="89" spans="1:25" s="48" customFormat="1" ht="13.15" hidden="1" x14ac:dyDescent="0.25">
      <c r="A89" s="99"/>
      <c r="B89" s="100"/>
      <c r="C89" s="101"/>
      <c r="D89" s="102">
        <v>3113</v>
      </c>
      <c r="E89" s="173">
        <v>5321</v>
      </c>
      <c r="F89" s="115" t="s">
        <v>98</v>
      </c>
      <c r="G89" s="105">
        <v>224.04</v>
      </c>
      <c r="H89" s="105">
        <v>0</v>
      </c>
      <c r="I89" s="105">
        <f t="shared" si="6"/>
        <v>224.04</v>
      </c>
      <c r="J89" s="106">
        <v>0</v>
      </c>
      <c r="K89" s="106">
        <f t="shared" si="7"/>
        <v>224.04</v>
      </c>
      <c r="L89" s="106">
        <v>0</v>
      </c>
      <c r="M89" s="106">
        <f t="shared" si="8"/>
        <v>224.04</v>
      </c>
      <c r="N89" s="106">
        <v>0</v>
      </c>
      <c r="O89" s="106">
        <f t="shared" si="0"/>
        <v>224.04</v>
      </c>
      <c r="P89" s="106">
        <v>0</v>
      </c>
      <c r="Q89" s="106">
        <f t="shared" si="1"/>
        <v>224.04</v>
      </c>
      <c r="R89" s="107">
        <v>0</v>
      </c>
      <c r="S89" s="107">
        <f t="shared" si="2"/>
        <v>224.04</v>
      </c>
      <c r="T89" s="107">
        <v>0</v>
      </c>
      <c r="U89" s="107">
        <f t="shared" si="15"/>
        <v>224.04</v>
      </c>
      <c r="V89" s="107">
        <v>0</v>
      </c>
      <c r="W89" s="107">
        <f t="shared" si="16"/>
        <v>224.04</v>
      </c>
      <c r="X89" s="107">
        <v>0</v>
      </c>
      <c r="Y89" s="107">
        <f t="shared" si="17"/>
        <v>224.04</v>
      </c>
    </row>
    <row r="90" spans="1:25" s="48" customFormat="1" ht="24.75" hidden="1" customHeight="1" x14ac:dyDescent="0.25">
      <c r="A90" s="93" t="s">
        <v>87</v>
      </c>
      <c r="B90" s="94" t="s">
        <v>185</v>
      </c>
      <c r="C90" s="95" t="s">
        <v>181</v>
      </c>
      <c r="D90" s="96" t="s">
        <v>88</v>
      </c>
      <c r="E90" s="96" t="s">
        <v>88</v>
      </c>
      <c r="F90" s="98" t="s">
        <v>186</v>
      </c>
      <c r="G90" s="109">
        <f>+G91</f>
        <v>461.79</v>
      </c>
      <c r="H90" s="109">
        <v>0</v>
      </c>
      <c r="I90" s="109">
        <f t="shared" si="6"/>
        <v>461.79</v>
      </c>
      <c r="J90" s="110">
        <v>0</v>
      </c>
      <c r="K90" s="110">
        <f t="shared" si="7"/>
        <v>461.79</v>
      </c>
      <c r="L90" s="110">
        <v>0</v>
      </c>
      <c r="M90" s="110">
        <f t="shared" si="8"/>
        <v>461.79</v>
      </c>
      <c r="N90" s="110">
        <v>0</v>
      </c>
      <c r="O90" s="110">
        <f t="shared" si="0"/>
        <v>461.79</v>
      </c>
      <c r="P90" s="111">
        <v>0</v>
      </c>
      <c r="Q90" s="111">
        <f t="shared" si="1"/>
        <v>461.79</v>
      </c>
      <c r="R90" s="112">
        <v>0</v>
      </c>
      <c r="S90" s="112">
        <f t="shared" si="2"/>
        <v>461.79</v>
      </c>
      <c r="T90" s="112">
        <v>0</v>
      </c>
      <c r="U90" s="112">
        <f t="shared" si="15"/>
        <v>461.79</v>
      </c>
      <c r="V90" s="112">
        <v>0</v>
      </c>
      <c r="W90" s="112">
        <f t="shared" si="16"/>
        <v>461.79</v>
      </c>
      <c r="X90" s="112">
        <v>0</v>
      </c>
      <c r="Y90" s="112">
        <f t="shared" si="17"/>
        <v>461.79</v>
      </c>
    </row>
    <row r="91" spans="1:25" s="48" customFormat="1" ht="13.15" hidden="1" x14ac:dyDescent="0.25">
      <c r="A91" s="99"/>
      <c r="B91" s="100"/>
      <c r="C91" s="101"/>
      <c r="D91" s="102">
        <v>3113</v>
      </c>
      <c r="E91" s="173">
        <v>5321</v>
      </c>
      <c r="F91" s="115" t="s">
        <v>98</v>
      </c>
      <c r="G91" s="105">
        <v>461.79</v>
      </c>
      <c r="H91" s="105">
        <v>0</v>
      </c>
      <c r="I91" s="105">
        <f t="shared" si="6"/>
        <v>461.79</v>
      </c>
      <c r="J91" s="106">
        <v>0</v>
      </c>
      <c r="K91" s="106">
        <f t="shared" si="7"/>
        <v>461.79</v>
      </c>
      <c r="L91" s="106">
        <v>0</v>
      </c>
      <c r="M91" s="106">
        <f t="shared" si="8"/>
        <v>461.79</v>
      </c>
      <c r="N91" s="106">
        <v>0</v>
      </c>
      <c r="O91" s="106">
        <f t="shared" si="0"/>
        <v>461.79</v>
      </c>
      <c r="P91" s="106">
        <v>0</v>
      </c>
      <c r="Q91" s="106">
        <f t="shared" si="1"/>
        <v>461.79</v>
      </c>
      <c r="R91" s="107">
        <v>0</v>
      </c>
      <c r="S91" s="107">
        <f t="shared" si="2"/>
        <v>461.79</v>
      </c>
      <c r="T91" s="107">
        <v>0</v>
      </c>
      <c r="U91" s="107">
        <f t="shared" si="15"/>
        <v>461.79</v>
      </c>
      <c r="V91" s="107">
        <v>0</v>
      </c>
      <c r="W91" s="107">
        <f t="shared" si="16"/>
        <v>461.79</v>
      </c>
      <c r="X91" s="107">
        <v>0</v>
      </c>
      <c r="Y91" s="107">
        <f t="shared" si="17"/>
        <v>461.79</v>
      </c>
    </row>
    <row r="92" spans="1:25" s="48" customFormat="1" ht="27.75" hidden="1" customHeight="1" x14ac:dyDescent="0.25">
      <c r="A92" s="116" t="s">
        <v>87</v>
      </c>
      <c r="B92" s="117" t="s">
        <v>187</v>
      </c>
      <c r="C92" s="118" t="s">
        <v>188</v>
      </c>
      <c r="D92" s="126" t="s">
        <v>88</v>
      </c>
      <c r="E92" s="126" t="s">
        <v>88</v>
      </c>
      <c r="F92" s="98" t="s">
        <v>189</v>
      </c>
      <c r="G92" s="109">
        <f>+G93</f>
        <v>178.32</v>
      </c>
      <c r="H92" s="109">
        <v>0</v>
      </c>
      <c r="I92" s="109">
        <f t="shared" si="6"/>
        <v>178.32</v>
      </c>
      <c r="J92" s="110">
        <v>0</v>
      </c>
      <c r="K92" s="110">
        <f t="shared" si="7"/>
        <v>178.32</v>
      </c>
      <c r="L92" s="110">
        <v>0</v>
      </c>
      <c r="M92" s="110">
        <f t="shared" si="8"/>
        <v>178.32</v>
      </c>
      <c r="N92" s="110">
        <v>0</v>
      </c>
      <c r="O92" s="110">
        <f t="shared" si="0"/>
        <v>178.32</v>
      </c>
      <c r="P92" s="111">
        <v>0</v>
      </c>
      <c r="Q92" s="111">
        <f t="shared" si="1"/>
        <v>178.32</v>
      </c>
      <c r="R92" s="112">
        <v>0</v>
      </c>
      <c r="S92" s="112">
        <f t="shared" si="2"/>
        <v>178.32</v>
      </c>
      <c r="T92" s="112">
        <v>0</v>
      </c>
      <c r="U92" s="112">
        <f t="shared" si="15"/>
        <v>178.32</v>
      </c>
      <c r="V92" s="112">
        <v>0</v>
      </c>
      <c r="W92" s="112">
        <f t="shared" si="16"/>
        <v>178.32</v>
      </c>
      <c r="X92" s="112">
        <v>0</v>
      </c>
      <c r="Y92" s="112">
        <f t="shared" si="17"/>
        <v>178.32</v>
      </c>
    </row>
    <row r="93" spans="1:25" s="48" customFormat="1" ht="13.15" hidden="1" x14ac:dyDescent="0.25">
      <c r="A93" s="99"/>
      <c r="B93" s="100"/>
      <c r="C93" s="101"/>
      <c r="D93" s="102">
        <v>3113</v>
      </c>
      <c r="E93" s="173">
        <v>5321</v>
      </c>
      <c r="F93" s="115" t="s">
        <v>98</v>
      </c>
      <c r="G93" s="164">
        <v>178.32</v>
      </c>
      <c r="H93" s="164">
        <v>0</v>
      </c>
      <c r="I93" s="164">
        <f t="shared" si="6"/>
        <v>178.32</v>
      </c>
      <c r="J93" s="84">
        <v>0</v>
      </c>
      <c r="K93" s="84">
        <f t="shared" si="7"/>
        <v>178.32</v>
      </c>
      <c r="L93" s="84">
        <v>0</v>
      </c>
      <c r="M93" s="84">
        <f t="shared" si="8"/>
        <v>178.32</v>
      </c>
      <c r="N93" s="84">
        <v>0</v>
      </c>
      <c r="O93" s="84">
        <f t="shared" si="0"/>
        <v>178.32</v>
      </c>
      <c r="P93" s="84">
        <v>0</v>
      </c>
      <c r="Q93" s="84">
        <f t="shared" si="1"/>
        <v>178.32</v>
      </c>
      <c r="R93" s="85">
        <v>0</v>
      </c>
      <c r="S93" s="85">
        <f t="shared" si="2"/>
        <v>178.32</v>
      </c>
      <c r="T93" s="85">
        <v>0</v>
      </c>
      <c r="U93" s="85">
        <f t="shared" si="15"/>
        <v>178.32</v>
      </c>
      <c r="V93" s="85">
        <v>0</v>
      </c>
      <c r="W93" s="85">
        <f t="shared" si="16"/>
        <v>178.32</v>
      </c>
      <c r="X93" s="107">
        <v>0</v>
      </c>
      <c r="Y93" s="107">
        <f t="shared" si="17"/>
        <v>178.32</v>
      </c>
    </row>
    <row r="94" spans="1:25" s="48" customFormat="1" ht="20.45" hidden="1" x14ac:dyDescent="0.25">
      <c r="A94" s="93" t="s">
        <v>87</v>
      </c>
      <c r="B94" s="94" t="s">
        <v>190</v>
      </c>
      <c r="C94" s="95" t="s">
        <v>191</v>
      </c>
      <c r="D94" s="96" t="s">
        <v>88</v>
      </c>
      <c r="E94" s="96" t="s">
        <v>88</v>
      </c>
      <c r="F94" s="98" t="s">
        <v>192</v>
      </c>
      <c r="G94" s="135">
        <v>0</v>
      </c>
      <c r="H94" s="166"/>
      <c r="I94" s="166"/>
      <c r="J94" s="167"/>
      <c r="K94" s="167"/>
      <c r="L94" s="167"/>
      <c r="M94" s="167"/>
      <c r="N94" s="167"/>
      <c r="O94" s="167"/>
      <c r="P94" s="167"/>
      <c r="Q94" s="167"/>
      <c r="R94" s="170"/>
      <c r="S94" s="170"/>
      <c r="T94" s="170"/>
      <c r="U94" s="135">
        <v>0</v>
      </c>
      <c r="V94" s="112">
        <f>V95</f>
        <v>16.5</v>
      </c>
      <c r="W94" s="112">
        <f t="shared" si="16"/>
        <v>16.5</v>
      </c>
      <c r="X94" s="112">
        <v>0</v>
      </c>
      <c r="Y94" s="112">
        <f t="shared" si="17"/>
        <v>16.5</v>
      </c>
    </row>
    <row r="95" spans="1:25" s="48" customFormat="1" ht="13.15" hidden="1" x14ac:dyDescent="0.25">
      <c r="A95" s="174"/>
      <c r="B95" s="175"/>
      <c r="C95" s="176"/>
      <c r="D95" s="173">
        <v>3113</v>
      </c>
      <c r="E95" s="173">
        <v>5321</v>
      </c>
      <c r="F95" s="115" t="s">
        <v>98</v>
      </c>
      <c r="G95" s="177">
        <v>0</v>
      </c>
      <c r="H95" s="166"/>
      <c r="I95" s="166"/>
      <c r="J95" s="167"/>
      <c r="K95" s="167"/>
      <c r="L95" s="167"/>
      <c r="M95" s="167"/>
      <c r="N95" s="167"/>
      <c r="O95" s="167"/>
      <c r="P95" s="167"/>
      <c r="Q95" s="167"/>
      <c r="R95" s="170"/>
      <c r="S95" s="170"/>
      <c r="T95" s="170"/>
      <c r="U95" s="177">
        <v>0</v>
      </c>
      <c r="V95" s="107">
        <v>16.5</v>
      </c>
      <c r="W95" s="107">
        <f t="shared" si="16"/>
        <v>16.5</v>
      </c>
      <c r="X95" s="107">
        <v>0</v>
      </c>
      <c r="Y95" s="107">
        <f t="shared" si="17"/>
        <v>16.5</v>
      </c>
    </row>
    <row r="96" spans="1:25" s="48" customFormat="1" ht="30.6" hidden="1" x14ac:dyDescent="0.25">
      <c r="A96" s="93" t="s">
        <v>87</v>
      </c>
      <c r="B96" s="94" t="s">
        <v>193</v>
      </c>
      <c r="C96" s="95" t="s">
        <v>194</v>
      </c>
      <c r="D96" s="96" t="s">
        <v>88</v>
      </c>
      <c r="E96" s="96" t="s">
        <v>88</v>
      </c>
      <c r="F96" s="98" t="s">
        <v>195</v>
      </c>
      <c r="G96" s="135">
        <v>0</v>
      </c>
      <c r="H96" s="166"/>
      <c r="I96" s="166"/>
      <c r="J96" s="167"/>
      <c r="K96" s="167"/>
      <c r="L96" s="167"/>
      <c r="M96" s="167"/>
      <c r="N96" s="167"/>
      <c r="O96" s="167"/>
      <c r="P96" s="167"/>
      <c r="Q96" s="167"/>
      <c r="R96" s="170"/>
      <c r="S96" s="170"/>
      <c r="T96" s="170"/>
      <c r="U96" s="135">
        <v>0</v>
      </c>
      <c r="V96" s="112">
        <f>V97</f>
        <v>9.9</v>
      </c>
      <c r="W96" s="112">
        <f t="shared" si="16"/>
        <v>9.9</v>
      </c>
      <c r="X96" s="112">
        <v>0</v>
      </c>
      <c r="Y96" s="112">
        <f t="shared" si="17"/>
        <v>9.9</v>
      </c>
    </row>
    <row r="97" spans="1:25" s="48" customFormat="1" ht="13.15" hidden="1" x14ac:dyDescent="0.25">
      <c r="A97" s="174"/>
      <c r="B97" s="175"/>
      <c r="C97" s="176"/>
      <c r="D97" s="173">
        <v>3113</v>
      </c>
      <c r="E97" s="173">
        <v>5321</v>
      </c>
      <c r="F97" s="115" t="s">
        <v>98</v>
      </c>
      <c r="G97" s="177">
        <v>0</v>
      </c>
      <c r="H97" s="166"/>
      <c r="I97" s="166"/>
      <c r="J97" s="167"/>
      <c r="K97" s="167"/>
      <c r="L97" s="167"/>
      <c r="M97" s="167"/>
      <c r="N97" s="167"/>
      <c r="O97" s="167"/>
      <c r="P97" s="167"/>
      <c r="Q97" s="167"/>
      <c r="R97" s="170"/>
      <c r="S97" s="170"/>
      <c r="T97" s="170"/>
      <c r="U97" s="177">
        <v>0</v>
      </c>
      <c r="V97" s="107">
        <v>9.9</v>
      </c>
      <c r="W97" s="107">
        <f t="shared" si="16"/>
        <v>9.9</v>
      </c>
      <c r="X97" s="107">
        <v>0</v>
      </c>
      <c r="Y97" s="107">
        <f t="shared" si="17"/>
        <v>9.9</v>
      </c>
    </row>
    <row r="98" spans="1:25" s="48" customFormat="1" ht="30.6" hidden="1" x14ac:dyDescent="0.25">
      <c r="A98" s="93" t="s">
        <v>87</v>
      </c>
      <c r="B98" s="94" t="s">
        <v>196</v>
      </c>
      <c r="C98" s="95" t="s">
        <v>197</v>
      </c>
      <c r="D98" s="96" t="s">
        <v>88</v>
      </c>
      <c r="E98" s="96" t="s">
        <v>88</v>
      </c>
      <c r="F98" s="98" t="s">
        <v>198</v>
      </c>
      <c r="G98" s="135">
        <v>0</v>
      </c>
      <c r="H98" s="166"/>
      <c r="I98" s="166"/>
      <c r="J98" s="167"/>
      <c r="K98" s="167"/>
      <c r="L98" s="167"/>
      <c r="M98" s="167"/>
      <c r="N98" s="167"/>
      <c r="O98" s="167"/>
      <c r="P98" s="167"/>
      <c r="Q98" s="167"/>
      <c r="R98" s="170"/>
      <c r="S98" s="170"/>
      <c r="T98" s="170"/>
      <c r="U98" s="135">
        <v>0</v>
      </c>
      <c r="V98" s="112">
        <f>V99</f>
        <v>234.3</v>
      </c>
      <c r="W98" s="112">
        <f t="shared" si="16"/>
        <v>234.3</v>
      </c>
      <c r="X98" s="112">
        <v>0</v>
      </c>
      <c r="Y98" s="112">
        <f t="shared" si="17"/>
        <v>234.3</v>
      </c>
    </row>
    <row r="99" spans="1:25" s="48" customFormat="1" ht="13.15" hidden="1" x14ac:dyDescent="0.25">
      <c r="A99" s="174"/>
      <c r="B99" s="175"/>
      <c r="C99" s="176"/>
      <c r="D99" s="173">
        <v>3114</v>
      </c>
      <c r="E99" s="173">
        <v>5321</v>
      </c>
      <c r="F99" s="115" t="s">
        <v>98</v>
      </c>
      <c r="G99" s="177">
        <v>0</v>
      </c>
      <c r="H99" s="166"/>
      <c r="I99" s="166"/>
      <c r="J99" s="167"/>
      <c r="K99" s="167"/>
      <c r="L99" s="167"/>
      <c r="M99" s="167"/>
      <c r="N99" s="167"/>
      <c r="O99" s="167"/>
      <c r="P99" s="167"/>
      <c r="Q99" s="167"/>
      <c r="R99" s="170"/>
      <c r="S99" s="170"/>
      <c r="T99" s="170"/>
      <c r="U99" s="177">
        <v>0</v>
      </c>
      <c r="V99" s="107">
        <v>234.3</v>
      </c>
      <c r="W99" s="107">
        <f t="shared" si="16"/>
        <v>234.3</v>
      </c>
      <c r="X99" s="107">
        <v>0</v>
      </c>
      <c r="Y99" s="107">
        <f t="shared" si="17"/>
        <v>234.3</v>
      </c>
    </row>
    <row r="100" spans="1:25" s="48" customFormat="1" ht="30.6" hidden="1" x14ac:dyDescent="0.25">
      <c r="A100" s="93" t="s">
        <v>87</v>
      </c>
      <c r="B100" s="94" t="s">
        <v>199</v>
      </c>
      <c r="C100" s="95" t="s">
        <v>200</v>
      </c>
      <c r="D100" s="96" t="s">
        <v>88</v>
      </c>
      <c r="E100" s="96" t="s">
        <v>88</v>
      </c>
      <c r="F100" s="98" t="s">
        <v>201</v>
      </c>
      <c r="G100" s="135">
        <v>0</v>
      </c>
      <c r="H100" s="166"/>
      <c r="I100" s="166"/>
      <c r="J100" s="167"/>
      <c r="K100" s="167"/>
      <c r="L100" s="167"/>
      <c r="M100" s="167"/>
      <c r="N100" s="167"/>
      <c r="O100" s="167"/>
      <c r="P100" s="167"/>
      <c r="Q100" s="167"/>
      <c r="R100" s="170"/>
      <c r="S100" s="170"/>
      <c r="T100" s="170"/>
      <c r="U100" s="135">
        <v>0</v>
      </c>
      <c r="V100" s="112">
        <f>V101</f>
        <v>9.9</v>
      </c>
      <c r="W100" s="112">
        <f t="shared" si="16"/>
        <v>9.9</v>
      </c>
      <c r="X100" s="112">
        <v>0</v>
      </c>
      <c r="Y100" s="112">
        <f t="shared" si="17"/>
        <v>9.9</v>
      </c>
    </row>
    <row r="101" spans="1:25" s="48" customFormat="1" ht="13.15" hidden="1" x14ac:dyDescent="0.25">
      <c r="A101" s="174"/>
      <c r="B101" s="175"/>
      <c r="C101" s="176"/>
      <c r="D101" s="173">
        <v>3113</v>
      </c>
      <c r="E101" s="173">
        <v>5321</v>
      </c>
      <c r="F101" s="115" t="s">
        <v>98</v>
      </c>
      <c r="G101" s="177">
        <v>0</v>
      </c>
      <c r="H101" s="166"/>
      <c r="I101" s="166"/>
      <c r="J101" s="167"/>
      <c r="K101" s="167"/>
      <c r="L101" s="167"/>
      <c r="M101" s="167"/>
      <c r="N101" s="167"/>
      <c r="O101" s="167"/>
      <c r="P101" s="167"/>
      <c r="Q101" s="167"/>
      <c r="R101" s="170"/>
      <c r="S101" s="170"/>
      <c r="T101" s="170"/>
      <c r="U101" s="177">
        <v>0</v>
      </c>
      <c r="V101" s="107">
        <v>9.9</v>
      </c>
      <c r="W101" s="107">
        <f t="shared" si="16"/>
        <v>9.9</v>
      </c>
      <c r="X101" s="107">
        <v>0</v>
      </c>
      <c r="Y101" s="107">
        <f t="shared" si="17"/>
        <v>9.9</v>
      </c>
    </row>
    <row r="102" spans="1:25" s="48" customFormat="1" ht="20.45" hidden="1" x14ac:dyDescent="0.25">
      <c r="A102" s="93" t="s">
        <v>87</v>
      </c>
      <c r="B102" s="94" t="s">
        <v>202</v>
      </c>
      <c r="C102" s="95" t="s">
        <v>203</v>
      </c>
      <c r="D102" s="96" t="s">
        <v>88</v>
      </c>
      <c r="E102" s="96" t="s">
        <v>88</v>
      </c>
      <c r="F102" s="98" t="s">
        <v>204</v>
      </c>
      <c r="G102" s="135">
        <v>0</v>
      </c>
      <c r="H102" s="166"/>
      <c r="I102" s="166"/>
      <c r="J102" s="167"/>
      <c r="K102" s="167"/>
      <c r="L102" s="167"/>
      <c r="M102" s="167"/>
      <c r="N102" s="167"/>
      <c r="O102" s="167"/>
      <c r="P102" s="167"/>
      <c r="Q102" s="167"/>
      <c r="R102" s="170"/>
      <c r="S102" s="170"/>
      <c r="T102" s="170"/>
      <c r="U102" s="135">
        <v>0</v>
      </c>
      <c r="V102" s="112">
        <f>V103</f>
        <v>39.6</v>
      </c>
      <c r="W102" s="112">
        <f t="shared" si="16"/>
        <v>39.6</v>
      </c>
      <c r="X102" s="112">
        <v>0</v>
      </c>
      <c r="Y102" s="112">
        <f t="shared" si="17"/>
        <v>39.6</v>
      </c>
    </row>
    <row r="103" spans="1:25" s="48" customFormat="1" ht="13.15" hidden="1" x14ac:dyDescent="0.25">
      <c r="A103" s="174"/>
      <c r="B103" s="175"/>
      <c r="C103" s="176"/>
      <c r="D103" s="173">
        <v>3113</v>
      </c>
      <c r="E103" s="173">
        <v>5321</v>
      </c>
      <c r="F103" s="115" t="s">
        <v>98</v>
      </c>
      <c r="G103" s="177">
        <v>0</v>
      </c>
      <c r="H103" s="166"/>
      <c r="I103" s="166"/>
      <c r="J103" s="167"/>
      <c r="K103" s="167"/>
      <c r="L103" s="167"/>
      <c r="M103" s="167"/>
      <c r="N103" s="167"/>
      <c r="O103" s="167"/>
      <c r="P103" s="167"/>
      <c r="Q103" s="167"/>
      <c r="R103" s="170"/>
      <c r="S103" s="170"/>
      <c r="T103" s="170"/>
      <c r="U103" s="177">
        <v>0</v>
      </c>
      <c r="V103" s="107">
        <v>39.6</v>
      </c>
      <c r="W103" s="107">
        <f t="shared" si="16"/>
        <v>39.6</v>
      </c>
      <c r="X103" s="107">
        <v>0</v>
      </c>
      <c r="Y103" s="107">
        <f t="shared" si="17"/>
        <v>39.6</v>
      </c>
    </row>
    <row r="104" spans="1:25" s="48" customFormat="1" ht="30.6" hidden="1" x14ac:dyDescent="0.25">
      <c r="A104" s="93" t="s">
        <v>87</v>
      </c>
      <c r="B104" s="94" t="s">
        <v>205</v>
      </c>
      <c r="C104" s="95" t="s">
        <v>206</v>
      </c>
      <c r="D104" s="96" t="s">
        <v>88</v>
      </c>
      <c r="E104" s="96" t="s">
        <v>88</v>
      </c>
      <c r="F104" s="98" t="s">
        <v>207</v>
      </c>
      <c r="G104" s="135">
        <v>0</v>
      </c>
      <c r="H104" s="166"/>
      <c r="I104" s="166"/>
      <c r="J104" s="167"/>
      <c r="K104" s="167"/>
      <c r="L104" s="167"/>
      <c r="M104" s="167"/>
      <c r="N104" s="167"/>
      <c r="O104" s="167"/>
      <c r="P104" s="167"/>
      <c r="Q104" s="167"/>
      <c r="R104" s="170"/>
      <c r="S104" s="170"/>
      <c r="T104" s="170"/>
      <c r="U104" s="135">
        <v>0</v>
      </c>
      <c r="V104" s="112">
        <f>V105</f>
        <v>59.4</v>
      </c>
      <c r="W104" s="112">
        <f t="shared" si="16"/>
        <v>59.4</v>
      </c>
      <c r="X104" s="112">
        <v>0</v>
      </c>
      <c r="Y104" s="112">
        <f t="shared" si="17"/>
        <v>59.4</v>
      </c>
    </row>
    <row r="105" spans="1:25" s="48" customFormat="1" ht="13.15" hidden="1" x14ac:dyDescent="0.25">
      <c r="A105" s="174"/>
      <c r="B105" s="175"/>
      <c r="C105" s="176"/>
      <c r="D105" s="173">
        <v>3114</v>
      </c>
      <c r="E105" s="173">
        <v>5321</v>
      </c>
      <c r="F105" s="115" t="s">
        <v>98</v>
      </c>
      <c r="G105" s="177">
        <v>0</v>
      </c>
      <c r="H105" s="166"/>
      <c r="I105" s="166"/>
      <c r="J105" s="167"/>
      <c r="K105" s="167"/>
      <c r="L105" s="167"/>
      <c r="M105" s="167"/>
      <c r="N105" s="167"/>
      <c r="O105" s="167"/>
      <c r="P105" s="167"/>
      <c r="Q105" s="167"/>
      <c r="R105" s="170"/>
      <c r="S105" s="170"/>
      <c r="T105" s="170"/>
      <c r="U105" s="177">
        <v>0</v>
      </c>
      <c r="V105" s="107">
        <v>59.4</v>
      </c>
      <c r="W105" s="107">
        <f t="shared" si="16"/>
        <v>59.4</v>
      </c>
      <c r="X105" s="107">
        <v>0</v>
      </c>
      <c r="Y105" s="107">
        <f t="shared" si="17"/>
        <v>59.4</v>
      </c>
    </row>
    <row r="106" spans="1:25" s="48" customFormat="1" ht="20.45" hidden="1" x14ac:dyDescent="0.25">
      <c r="A106" s="93" t="s">
        <v>87</v>
      </c>
      <c r="B106" s="94" t="s">
        <v>208</v>
      </c>
      <c r="C106" s="95" t="s">
        <v>209</v>
      </c>
      <c r="D106" s="96" t="s">
        <v>88</v>
      </c>
      <c r="E106" s="96" t="s">
        <v>88</v>
      </c>
      <c r="F106" s="98" t="s">
        <v>210</v>
      </c>
      <c r="G106" s="135">
        <v>0</v>
      </c>
      <c r="H106" s="166"/>
      <c r="I106" s="166"/>
      <c r="J106" s="167"/>
      <c r="K106" s="167"/>
      <c r="L106" s="167"/>
      <c r="M106" s="167"/>
      <c r="N106" s="167"/>
      <c r="O106" s="167"/>
      <c r="P106" s="167"/>
      <c r="Q106" s="167"/>
      <c r="R106" s="170"/>
      <c r="S106" s="170"/>
      <c r="T106" s="170"/>
      <c r="U106" s="135">
        <v>0</v>
      </c>
      <c r="V106" s="112">
        <f>V107</f>
        <v>42.9</v>
      </c>
      <c r="W106" s="112">
        <f t="shared" si="16"/>
        <v>42.9</v>
      </c>
      <c r="X106" s="112">
        <v>0</v>
      </c>
      <c r="Y106" s="112">
        <f t="shared" si="17"/>
        <v>42.9</v>
      </c>
    </row>
    <row r="107" spans="1:25" s="48" customFormat="1" ht="13.15" hidden="1" x14ac:dyDescent="0.25">
      <c r="A107" s="174"/>
      <c r="B107" s="175"/>
      <c r="C107" s="176"/>
      <c r="D107" s="173">
        <v>3113</v>
      </c>
      <c r="E107" s="173">
        <v>5321</v>
      </c>
      <c r="F107" s="115" t="s">
        <v>98</v>
      </c>
      <c r="G107" s="177">
        <v>0</v>
      </c>
      <c r="H107" s="166"/>
      <c r="I107" s="166"/>
      <c r="J107" s="167"/>
      <c r="K107" s="167"/>
      <c r="L107" s="167"/>
      <c r="M107" s="167"/>
      <c r="N107" s="167"/>
      <c r="O107" s="167"/>
      <c r="P107" s="167"/>
      <c r="Q107" s="167"/>
      <c r="R107" s="170"/>
      <c r="S107" s="170"/>
      <c r="T107" s="170"/>
      <c r="U107" s="177">
        <v>0</v>
      </c>
      <c r="V107" s="107">
        <v>42.9</v>
      </c>
      <c r="W107" s="107">
        <f t="shared" si="16"/>
        <v>42.9</v>
      </c>
      <c r="X107" s="107">
        <v>0</v>
      </c>
      <c r="Y107" s="107">
        <f t="shared" si="17"/>
        <v>42.9</v>
      </c>
    </row>
    <row r="108" spans="1:25" s="48" customFormat="1" ht="20.45" hidden="1" x14ac:dyDescent="0.25">
      <c r="A108" s="93" t="s">
        <v>87</v>
      </c>
      <c r="B108" s="94" t="s">
        <v>211</v>
      </c>
      <c r="C108" s="95" t="s">
        <v>212</v>
      </c>
      <c r="D108" s="96" t="s">
        <v>88</v>
      </c>
      <c r="E108" s="96" t="s">
        <v>88</v>
      </c>
      <c r="F108" s="98" t="s">
        <v>213</v>
      </c>
      <c r="G108" s="135">
        <v>0</v>
      </c>
      <c r="H108" s="166"/>
      <c r="I108" s="166"/>
      <c r="J108" s="167"/>
      <c r="K108" s="167"/>
      <c r="L108" s="167"/>
      <c r="M108" s="167"/>
      <c r="N108" s="167"/>
      <c r="O108" s="167"/>
      <c r="P108" s="167"/>
      <c r="Q108" s="167"/>
      <c r="R108" s="170"/>
      <c r="S108" s="170"/>
      <c r="T108" s="170"/>
      <c r="U108" s="135">
        <v>0</v>
      </c>
      <c r="V108" s="112">
        <f>V109</f>
        <v>95.7</v>
      </c>
      <c r="W108" s="112">
        <f t="shared" si="16"/>
        <v>95.7</v>
      </c>
      <c r="X108" s="112">
        <v>0</v>
      </c>
      <c r="Y108" s="112">
        <f t="shared" si="17"/>
        <v>95.7</v>
      </c>
    </row>
    <row r="109" spans="1:25" s="48" customFormat="1" ht="13.15" hidden="1" x14ac:dyDescent="0.25">
      <c r="A109" s="174"/>
      <c r="B109" s="175"/>
      <c r="C109" s="176"/>
      <c r="D109" s="173">
        <v>3114</v>
      </c>
      <c r="E109" s="173">
        <v>5321</v>
      </c>
      <c r="F109" s="115" t="s">
        <v>98</v>
      </c>
      <c r="G109" s="177">
        <v>0</v>
      </c>
      <c r="H109" s="166"/>
      <c r="I109" s="166"/>
      <c r="J109" s="167"/>
      <c r="K109" s="167"/>
      <c r="L109" s="167"/>
      <c r="M109" s="167"/>
      <c r="N109" s="167"/>
      <c r="O109" s="167"/>
      <c r="P109" s="167"/>
      <c r="Q109" s="167"/>
      <c r="R109" s="170"/>
      <c r="S109" s="170"/>
      <c r="T109" s="170"/>
      <c r="U109" s="177">
        <v>0</v>
      </c>
      <c r="V109" s="107">
        <v>95.7</v>
      </c>
      <c r="W109" s="107">
        <f t="shared" si="16"/>
        <v>95.7</v>
      </c>
      <c r="X109" s="107">
        <v>0</v>
      </c>
      <c r="Y109" s="107">
        <f t="shared" si="17"/>
        <v>95.7</v>
      </c>
    </row>
    <row r="110" spans="1:25" s="48" customFormat="1" ht="20.45" hidden="1" x14ac:dyDescent="0.25">
      <c r="A110" s="93" t="s">
        <v>87</v>
      </c>
      <c r="B110" s="94" t="s">
        <v>214</v>
      </c>
      <c r="C110" s="95" t="s">
        <v>215</v>
      </c>
      <c r="D110" s="96" t="s">
        <v>88</v>
      </c>
      <c r="E110" s="96" t="s">
        <v>88</v>
      </c>
      <c r="F110" s="98" t="s">
        <v>216</v>
      </c>
      <c r="G110" s="135">
        <v>0</v>
      </c>
      <c r="H110" s="166"/>
      <c r="I110" s="166"/>
      <c r="J110" s="167"/>
      <c r="K110" s="167"/>
      <c r="L110" s="167"/>
      <c r="M110" s="167"/>
      <c r="N110" s="167"/>
      <c r="O110" s="167"/>
      <c r="P110" s="167"/>
      <c r="Q110" s="167"/>
      <c r="R110" s="170"/>
      <c r="S110" s="170"/>
      <c r="T110" s="170"/>
      <c r="U110" s="135">
        <v>0</v>
      </c>
      <c r="V110" s="112">
        <f>V111</f>
        <v>3.3</v>
      </c>
      <c r="W110" s="112">
        <f t="shared" si="16"/>
        <v>3.3</v>
      </c>
      <c r="X110" s="112">
        <v>0</v>
      </c>
      <c r="Y110" s="112">
        <f t="shared" si="17"/>
        <v>3.3</v>
      </c>
    </row>
    <row r="111" spans="1:25" s="48" customFormat="1" ht="13.15" hidden="1" x14ac:dyDescent="0.25">
      <c r="A111" s="174"/>
      <c r="B111" s="175"/>
      <c r="C111" s="176"/>
      <c r="D111" s="173">
        <v>3113</v>
      </c>
      <c r="E111" s="173">
        <v>5321</v>
      </c>
      <c r="F111" s="115" t="s">
        <v>98</v>
      </c>
      <c r="G111" s="177">
        <v>0</v>
      </c>
      <c r="H111" s="166"/>
      <c r="I111" s="166"/>
      <c r="J111" s="167"/>
      <c r="K111" s="167"/>
      <c r="L111" s="167"/>
      <c r="M111" s="167"/>
      <c r="N111" s="167"/>
      <c r="O111" s="167"/>
      <c r="P111" s="167"/>
      <c r="Q111" s="167"/>
      <c r="R111" s="170"/>
      <c r="S111" s="170"/>
      <c r="T111" s="170"/>
      <c r="U111" s="177">
        <v>0</v>
      </c>
      <c r="V111" s="107">
        <v>3.3</v>
      </c>
      <c r="W111" s="107">
        <f t="shared" si="16"/>
        <v>3.3</v>
      </c>
      <c r="X111" s="107">
        <v>0</v>
      </c>
      <c r="Y111" s="107">
        <f t="shared" si="17"/>
        <v>3.3</v>
      </c>
    </row>
    <row r="112" spans="1:25" s="48" customFormat="1" ht="20.45" hidden="1" x14ac:dyDescent="0.25">
      <c r="A112" s="93" t="s">
        <v>87</v>
      </c>
      <c r="B112" s="94" t="s">
        <v>217</v>
      </c>
      <c r="C112" s="95" t="s">
        <v>218</v>
      </c>
      <c r="D112" s="96" t="s">
        <v>88</v>
      </c>
      <c r="E112" s="96" t="s">
        <v>88</v>
      </c>
      <c r="F112" s="98" t="s">
        <v>219</v>
      </c>
      <c r="G112" s="135">
        <v>0</v>
      </c>
      <c r="H112" s="166"/>
      <c r="I112" s="166"/>
      <c r="J112" s="167"/>
      <c r="K112" s="167"/>
      <c r="L112" s="167"/>
      <c r="M112" s="167"/>
      <c r="N112" s="167"/>
      <c r="O112" s="167"/>
      <c r="P112" s="167"/>
      <c r="Q112" s="167"/>
      <c r="R112" s="170"/>
      <c r="S112" s="170"/>
      <c r="T112" s="170"/>
      <c r="U112" s="135">
        <v>0</v>
      </c>
      <c r="V112" s="112">
        <f>V113</f>
        <v>3.3</v>
      </c>
      <c r="W112" s="112">
        <f t="shared" si="16"/>
        <v>3.3</v>
      </c>
      <c r="X112" s="112">
        <v>0</v>
      </c>
      <c r="Y112" s="112">
        <f t="shared" si="17"/>
        <v>3.3</v>
      </c>
    </row>
    <row r="113" spans="1:26" s="48" customFormat="1" ht="13.15" hidden="1" x14ac:dyDescent="0.25">
      <c r="A113" s="174"/>
      <c r="B113" s="175"/>
      <c r="C113" s="176"/>
      <c r="D113" s="173">
        <v>3113</v>
      </c>
      <c r="E113" s="173">
        <v>5321</v>
      </c>
      <c r="F113" s="115" t="s">
        <v>98</v>
      </c>
      <c r="G113" s="177">
        <v>0</v>
      </c>
      <c r="H113" s="166"/>
      <c r="I113" s="166"/>
      <c r="J113" s="167"/>
      <c r="K113" s="167"/>
      <c r="L113" s="167"/>
      <c r="M113" s="167"/>
      <c r="N113" s="167"/>
      <c r="O113" s="167"/>
      <c r="P113" s="167"/>
      <c r="Q113" s="167"/>
      <c r="R113" s="170"/>
      <c r="S113" s="170"/>
      <c r="T113" s="170"/>
      <c r="U113" s="177">
        <v>0</v>
      </c>
      <c r="V113" s="107">
        <v>3.3</v>
      </c>
      <c r="W113" s="107">
        <f t="shared" si="16"/>
        <v>3.3</v>
      </c>
      <c r="X113" s="107">
        <v>0</v>
      </c>
      <c r="Y113" s="107">
        <f t="shared" si="17"/>
        <v>3.3</v>
      </c>
    </row>
    <row r="114" spans="1:26" s="48" customFormat="1" ht="30.6" hidden="1" x14ac:dyDescent="0.25">
      <c r="A114" s="93" t="s">
        <v>87</v>
      </c>
      <c r="B114" s="94" t="s">
        <v>220</v>
      </c>
      <c r="C114" s="95" t="s">
        <v>221</v>
      </c>
      <c r="D114" s="96" t="s">
        <v>88</v>
      </c>
      <c r="E114" s="96" t="s">
        <v>88</v>
      </c>
      <c r="F114" s="98" t="s">
        <v>222</v>
      </c>
      <c r="G114" s="135">
        <v>0</v>
      </c>
      <c r="H114" s="166"/>
      <c r="I114" s="166"/>
      <c r="J114" s="167"/>
      <c r="K114" s="167"/>
      <c r="L114" s="167"/>
      <c r="M114" s="167"/>
      <c r="N114" s="167"/>
      <c r="O114" s="167"/>
      <c r="P114" s="167"/>
      <c r="Q114" s="167"/>
      <c r="R114" s="170"/>
      <c r="S114" s="170"/>
      <c r="T114" s="170"/>
      <c r="U114" s="135">
        <v>0</v>
      </c>
      <c r="V114" s="112">
        <f>V115</f>
        <v>46.2</v>
      </c>
      <c r="W114" s="112">
        <f t="shared" si="16"/>
        <v>46.2</v>
      </c>
      <c r="X114" s="112">
        <v>0</v>
      </c>
      <c r="Y114" s="112">
        <f t="shared" si="17"/>
        <v>46.2</v>
      </c>
    </row>
    <row r="115" spans="1:26" s="48" customFormat="1" ht="13.15" hidden="1" x14ac:dyDescent="0.25">
      <c r="A115" s="174"/>
      <c r="B115" s="175"/>
      <c r="C115" s="176"/>
      <c r="D115" s="173">
        <v>3114</v>
      </c>
      <c r="E115" s="173">
        <v>5321</v>
      </c>
      <c r="F115" s="115" t="s">
        <v>98</v>
      </c>
      <c r="G115" s="177">
        <v>0</v>
      </c>
      <c r="H115" s="166"/>
      <c r="I115" s="166"/>
      <c r="J115" s="167"/>
      <c r="K115" s="167"/>
      <c r="L115" s="167"/>
      <c r="M115" s="167"/>
      <c r="N115" s="167"/>
      <c r="O115" s="167"/>
      <c r="P115" s="167"/>
      <c r="Q115" s="167"/>
      <c r="R115" s="170"/>
      <c r="S115" s="170"/>
      <c r="T115" s="170"/>
      <c r="U115" s="177">
        <v>0</v>
      </c>
      <c r="V115" s="107">
        <v>46.2</v>
      </c>
      <c r="W115" s="107">
        <f t="shared" si="16"/>
        <v>46.2</v>
      </c>
      <c r="X115" s="107">
        <v>0</v>
      </c>
      <c r="Y115" s="107">
        <f t="shared" si="17"/>
        <v>46.2</v>
      </c>
    </row>
    <row r="116" spans="1:26" s="48" customFormat="1" ht="20.45" hidden="1" x14ac:dyDescent="0.25">
      <c r="A116" s="93" t="s">
        <v>87</v>
      </c>
      <c r="B116" s="94" t="s">
        <v>223</v>
      </c>
      <c r="C116" s="95" t="s">
        <v>224</v>
      </c>
      <c r="D116" s="96" t="s">
        <v>88</v>
      </c>
      <c r="E116" s="96" t="s">
        <v>88</v>
      </c>
      <c r="F116" s="98" t="s">
        <v>225</v>
      </c>
      <c r="G116" s="135">
        <v>0</v>
      </c>
      <c r="H116" s="166"/>
      <c r="I116" s="166"/>
      <c r="J116" s="167"/>
      <c r="K116" s="167"/>
      <c r="L116" s="167"/>
      <c r="M116" s="167"/>
      <c r="N116" s="167"/>
      <c r="O116" s="167"/>
      <c r="P116" s="167"/>
      <c r="Q116" s="167"/>
      <c r="R116" s="170"/>
      <c r="S116" s="170"/>
      <c r="T116" s="170"/>
      <c r="U116" s="135">
        <v>0</v>
      </c>
      <c r="V116" s="112">
        <f>V117</f>
        <v>42.9</v>
      </c>
      <c r="W116" s="112">
        <f t="shared" si="16"/>
        <v>42.9</v>
      </c>
      <c r="X116" s="112">
        <v>0</v>
      </c>
      <c r="Y116" s="112">
        <f t="shared" si="17"/>
        <v>42.9</v>
      </c>
    </row>
    <row r="117" spans="1:26" s="48" customFormat="1" ht="13.9" hidden="1" thickBot="1" x14ac:dyDescent="0.3">
      <c r="A117" s="178"/>
      <c r="B117" s="179"/>
      <c r="C117" s="180"/>
      <c r="D117" s="181">
        <v>3114</v>
      </c>
      <c r="E117" s="181">
        <v>5321</v>
      </c>
      <c r="F117" s="104" t="s">
        <v>98</v>
      </c>
      <c r="G117" s="182">
        <v>0</v>
      </c>
      <c r="H117" s="166"/>
      <c r="I117" s="166"/>
      <c r="J117" s="167"/>
      <c r="K117" s="167"/>
      <c r="L117" s="167"/>
      <c r="M117" s="167"/>
      <c r="N117" s="167"/>
      <c r="O117" s="167"/>
      <c r="P117" s="167"/>
      <c r="Q117" s="167"/>
      <c r="R117" s="170"/>
      <c r="S117" s="170"/>
      <c r="T117" s="170"/>
      <c r="U117" s="182">
        <v>0</v>
      </c>
      <c r="V117" s="85">
        <v>42.9</v>
      </c>
      <c r="W117" s="85">
        <f t="shared" si="16"/>
        <v>42.9</v>
      </c>
      <c r="X117" s="85">
        <v>0</v>
      </c>
      <c r="Y117" s="85">
        <f t="shared" si="17"/>
        <v>42.9</v>
      </c>
    </row>
    <row r="118" spans="1:26" s="48" customFormat="1" ht="13.5" customHeight="1" thickBot="1" x14ac:dyDescent="0.25">
      <c r="A118" s="86" t="s">
        <v>87</v>
      </c>
      <c r="B118" s="326" t="s">
        <v>88</v>
      </c>
      <c r="C118" s="327"/>
      <c r="D118" s="87" t="s">
        <v>88</v>
      </c>
      <c r="E118" s="88" t="s">
        <v>88</v>
      </c>
      <c r="F118" s="89" t="s">
        <v>226</v>
      </c>
      <c r="G118" s="171">
        <f>+G119+G136+G145</f>
        <v>15250</v>
      </c>
      <c r="H118" s="171">
        <v>0</v>
      </c>
      <c r="I118" s="171">
        <f t="shared" si="6"/>
        <v>15250</v>
      </c>
      <c r="J118" s="172">
        <v>0</v>
      </c>
      <c r="K118" s="172">
        <f t="shared" si="7"/>
        <v>15250</v>
      </c>
      <c r="L118" s="172">
        <f>L119+L145</f>
        <v>17371.425999999999</v>
      </c>
      <c r="M118" s="172">
        <f t="shared" si="8"/>
        <v>32621.425999999999</v>
      </c>
      <c r="N118" s="172">
        <f>+N119+N136+N145</f>
        <v>0</v>
      </c>
      <c r="O118" s="172">
        <f t="shared" si="0"/>
        <v>32621.425999999999</v>
      </c>
      <c r="P118" s="172">
        <f>+P119+P136++P145</f>
        <v>22000</v>
      </c>
      <c r="Q118" s="172">
        <f t="shared" si="1"/>
        <v>54621.425999999999</v>
      </c>
      <c r="R118" s="92">
        <v>0</v>
      </c>
      <c r="S118" s="92">
        <f t="shared" si="2"/>
        <v>54621.425999999999</v>
      </c>
      <c r="T118" s="92">
        <f>+T119+T136+T145</f>
        <v>-10100</v>
      </c>
      <c r="U118" s="92">
        <f t="shared" si="15"/>
        <v>44521.425999999999</v>
      </c>
      <c r="V118" s="92">
        <f>+V119+V136+V145</f>
        <v>0</v>
      </c>
      <c r="W118" s="92">
        <f t="shared" si="16"/>
        <v>44521.425999999999</v>
      </c>
      <c r="X118" s="92">
        <f>+X119+X136+X145</f>
        <v>62.8</v>
      </c>
      <c r="Y118" s="92">
        <f t="shared" si="17"/>
        <v>44584.226000000002</v>
      </c>
      <c r="Z118" s="49" t="s">
        <v>90</v>
      </c>
    </row>
    <row r="119" spans="1:26" s="48" customFormat="1" ht="13.5" thickBot="1" x14ac:dyDescent="0.25">
      <c r="A119" s="183" t="s">
        <v>88</v>
      </c>
      <c r="B119" s="331" t="s">
        <v>88</v>
      </c>
      <c r="C119" s="332"/>
      <c r="D119" s="184" t="s">
        <v>88</v>
      </c>
      <c r="E119" s="185" t="s">
        <v>88</v>
      </c>
      <c r="F119" s="186" t="s">
        <v>227</v>
      </c>
      <c r="G119" s="187">
        <f>+G120+G122+G124</f>
        <v>1600</v>
      </c>
      <c r="H119" s="187">
        <v>0</v>
      </c>
      <c r="I119" s="187">
        <f t="shared" si="6"/>
        <v>1600</v>
      </c>
      <c r="J119" s="188">
        <v>0</v>
      </c>
      <c r="K119" s="188">
        <f t="shared" si="7"/>
        <v>1600</v>
      </c>
      <c r="L119" s="188">
        <f>L126+L128+L130+L132+L134</f>
        <v>15120</v>
      </c>
      <c r="M119" s="188">
        <f t="shared" si="8"/>
        <v>16720</v>
      </c>
      <c r="N119" s="188">
        <v>0</v>
      </c>
      <c r="O119" s="188">
        <f t="shared" si="0"/>
        <v>16720</v>
      </c>
      <c r="P119" s="189">
        <v>0</v>
      </c>
      <c r="Q119" s="189">
        <f t="shared" si="1"/>
        <v>16720</v>
      </c>
      <c r="R119" s="190">
        <v>0</v>
      </c>
      <c r="S119" s="190">
        <f t="shared" si="2"/>
        <v>16720</v>
      </c>
      <c r="T119" s="190">
        <f>+T124</f>
        <v>150</v>
      </c>
      <c r="U119" s="190">
        <f t="shared" si="15"/>
        <v>16870</v>
      </c>
      <c r="V119" s="190">
        <v>0</v>
      </c>
      <c r="W119" s="190">
        <f t="shared" si="16"/>
        <v>16870</v>
      </c>
      <c r="X119" s="190">
        <v>0</v>
      </c>
      <c r="Y119" s="190">
        <f t="shared" si="17"/>
        <v>16870</v>
      </c>
    </row>
    <row r="120" spans="1:26" s="48" customFormat="1" ht="20.45" hidden="1" x14ac:dyDescent="0.25">
      <c r="A120" s="116" t="s">
        <v>87</v>
      </c>
      <c r="B120" s="117" t="s">
        <v>228</v>
      </c>
      <c r="C120" s="118" t="s">
        <v>96</v>
      </c>
      <c r="D120" s="126" t="s">
        <v>88</v>
      </c>
      <c r="E120" s="127" t="s">
        <v>88</v>
      </c>
      <c r="F120" s="108" t="s">
        <v>229</v>
      </c>
      <c r="G120" s="109">
        <f>+G121</f>
        <v>1000</v>
      </c>
      <c r="H120" s="109">
        <v>0</v>
      </c>
      <c r="I120" s="109">
        <f t="shared" si="6"/>
        <v>1000</v>
      </c>
      <c r="J120" s="110">
        <v>0</v>
      </c>
      <c r="K120" s="110">
        <f t="shared" si="7"/>
        <v>1000</v>
      </c>
      <c r="L120" s="110">
        <v>0</v>
      </c>
      <c r="M120" s="110">
        <f t="shared" si="8"/>
        <v>1000</v>
      </c>
      <c r="N120" s="110">
        <v>0</v>
      </c>
      <c r="O120" s="110">
        <f t="shared" si="0"/>
        <v>1000</v>
      </c>
      <c r="P120" s="111">
        <v>0</v>
      </c>
      <c r="Q120" s="111">
        <f t="shared" si="1"/>
        <v>1000</v>
      </c>
      <c r="R120" s="112">
        <v>0</v>
      </c>
      <c r="S120" s="112">
        <f t="shared" si="2"/>
        <v>1000</v>
      </c>
      <c r="T120" s="112">
        <v>0</v>
      </c>
      <c r="U120" s="112">
        <f t="shared" si="15"/>
        <v>1000</v>
      </c>
      <c r="V120" s="112">
        <v>0</v>
      </c>
      <c r="W120" s="112">
        <f t="shared" si="16"/>
        <v>1000</v>
      </c>
      <c r="X120" s="112">
        <v>0</v>
      </c>
      <c r="Y120" s="112">
        <f t="shared" si="17"/>
        <v>1000</v>
      </c>
    </row>
    <row r="121" spans="1:26" s="48" customFormat="1" ht="13.15" hidden="1" x14ac:dyDescent="0.25">
      <c r="A121" s="99"/>
      <c r="B121" s="100"/>
      <c r="C121" s="101"/>
      <c r="D121" s="102">
        <v>3419</v>
      </c>
      <c r="E121" s="103">
        <v>5221</v>
      </c>
      <c r="F121" s="115" t="s">
        <v>230</v>
      </c>
      <c r="G121" s="105">
        <v>1000</v>
      </c>
      <c r="H121" s="105">
        <v>0</v>
      </c>
      <c r="I121" s="105">
        <f t="shared" si="6"/>
        <v>1000</v>
      </c>
      <c r="J121" s="106">
        <v>0</v>
      </c>
      <c r="K121" s="106">
        <f t="shared" si="7"/>
        <v>1000</v>
      </c>
      <c r="L121" s="106">
        <v>0</v>
      </c>
      <c r="M121" s="106">
        <f t="shared" si="8"/>
        <v>1000</v>
      </c>
      <c r="N121" s="106">
        <v>0</v>
      </c>
      <c r="O121" s="106">
        <f t="shared" si="0"/>
        <v>1000</v>
      </c>
      <c r="P121" s="106">
        <v>0</v>
      </c>
      <c r="Q121" s="106">
        <f t="shared" si="1"/>
        <v>1000</v>
      </c>
      <c r="R121" s="107">
        <v>0</v>
      </c>
      <c r="S121" s="107">
        <f t="shared" si="2"/>
        <v>1000</v>
      </c>
      <c r="T121" s="107">
        <v>0</v>
      </c>
      <c r="U121" s="107">
        <f t="shared" si="15"/>
        <v>1000</v>
      </c>
      <c r="V121" s="107">
        <v>0</v>
      </c>
      <c r="W121" s="107">
        <f t="shared" si="16"/>
        <v>1000</v>
      </c>
      <c r="X121" s="107">
        <v>0</v>
      </c>
      <c r="Y121" s="107">
        <f t="shared" si="17"/>
        <v>1000</v>
      </c>
    </row>
    <row r="122" spans="1:26" s="48" customFormat="1" ht="30.6" hidden="1" x14ac:dyDescent="0.25">
      <c r="A122" s="116" t="s">
        <v>87</v>
      </c>
      <c r="B122" s="117" t="s">
        <v>231</v>
      </c>
      <c r="C122" s="118" t="s">
        <v>96</v>
      </c>
      <c r="D122" s="126" t="s">
        <v>88</v>
      </c>
      <c r="E122" s="127" t="s">
        <v>88</v>
      </c>
      <c r="F122" s="108" t="s">
        <v>232</v>
      </c>
      <c r="G122" s="109">
        <f>+G123</f>
        <v>400</v>
      </c>
      <c r="H122" s="109">
        <v>0</v>
      </c>
      <c r="I122" s="109">
        <f t="shared" si="6"/>
        <v>400</v>
      </c>
      <c r="J122" s="110">
        <v>0</v>
      </c>
      <c r="K122" s="110">
        <f t="shared" si="7"/>
        <v>400</v>
      </c>
      <c r="L122" s="110">
        <v>0</v>
      </c>
      <c r="M122" s="110">
        <f t="shared" si="8"/>
        <v>400</v>
      </c>
      <c r="N122" s="110">
        <v>0</v>
      </c>
      <c r="O122" s="110">
        <f t="shared" si="0"/>
        <v>400</v>
      </c>
      <c r="P122" s="111">
        <v>0</v>
      </c>
      <c r="Q122" s="111">
        <f t="shared" si="1"/>
        <v>400</v>
      </c>
      <c r="R122" s="112">
        <v>0</v>
      </c>
      <c r="S122" s="112">
        <f t="shared" si="2"/>
        <v>400</v>
      </c>
      <c r="T122" s="112">
        <v>0</v>
      </c>
      <c r="U122" s="112">
        <f t="shared" si="15"/>
        <v>400</v>
      </c>
      <c r="V122" s="112">
        <v>0</v>
      </c>
      <c r="W122" s="112">
        <f t="shared" si="16"/>
        <v>400</v>
      </c>
      <c r="X122" s="112">
        <v>0</v>
      </c>
      <c r="Y122" s="112">
        <f t="shared" si="17"/>
        <v>400</v>
      </c>
    </row>
    <row r="123" spans="1:26" s="48" customFormat="1" ht="13.15" hidden="1" x14ac:dyDescent="0.25">
      <c r="A123" s="99"/>
      <c r="B123" s="100" t="s">
        <v>233</v>
      </c>
      <c r="C123" s="101"/>
      <c r="D123" s="102">
        <v>3419</v>
      </c>
      <c r="E123" s="103">
        <v>5329</v>
      </c>
      <c r="F123" s="115" t="s">
        <v>234</v>
      </c>
      <c r="G123" s="105">
        <v>400</v>
      </c>
      <c r="H123" s="105">
        <v>0</v>
      </c>
      <c r="I123" s="105">
        <f t="shared" si="6"/>
        <v>400</v>
      </c>
      <c r="J123" s="106">
        <v>0</v>
      </c>
      <c r="K123" s="106">
        <f t="shared" si="7"/>
        <v>400</v>
      </c>
      <c r="L123" s="106">
        <v>0</v>
      </c>
      <c r="M123" s="106">
        <f t="shared" si="8"/>
        <v>400</v>
      </c>
      <c r="N123" s="106">
        <v>0</v>
      </c>
      <c r="O123" s="106">
        <f t="shared" si="0"/>
        <v>400</v>
      </c>
      <c r="P123" s="106">
        <v>0</v>
      </c>
      <c r="Q123" s="106">
        <f t="shared" si="1"/>
        <v>400</v>
      </c>
      <c r="R123" s="107">
        <v>0</v>
      </c>
      <c r="S123" s="107">
        <f t="shared" ref="S123:S188" si="18">+Q123+R123</f>
        <v>400</v>
      </c>
      <c r="T123" s="107">
        <v>0</v>
      </c>
      <c r="U123" s="107">
        <f t="shared" si="15"/>
        <v>400</v>
      </c>
      <c r="V123" s="107">
        <v>0</v>
      </c>
      <c r="W123" s="107">
        <f t="shared" si="16"/>
        <v>400</v>
      </c>
      <c r="X123" s="107">
        <v>0</v>
      </c>
      <c r="Y123" s="107">
        <f t="shared" si="17"/>
        <v>400</v>
      </c>
    </row>
    <row r="124" spans="1:26" s="48" customFormat="1" ht="20.45" hidden="1" x14ac:dyDescent="0.25">
      <c r="A124" s="116" t="s">
        <v>87</v>
      </c>
      <c r="B124" s="117" t="s">
        <v>235</v>
      </c>
      <c r="C124" s="118" t="s">
        <v>236</v>
      </c>
      <c r="D124" s="126" t="s">
        <v>88</v>
      </c>
      <c r="E124" s="127" t="s">
        <v>88</v>
      </c>
      <c r="F124" s="108" t="s">
        <v>237</v>
      </c>
      <c r="G124" s="109">
        <f>+G125</f>
        <v>200</v>
      </c>
      <c r="H124" s="109">
        <v>0</v>
      </c>
      <c r="I124" s="109">
        <f t="shared" si="6"/>
        <v>200</v>
      </c>
      <c r="J124" s="110">
        <v>0</v>
      </c>
      <c r="K124" s="110">
        <f t="shared" si="7"/>
        <v>200</v>
      </c>
      <c r="L124" s="110">
        <v>0</v>
      </c>
      <c r="M124" s="110">
        <f t="shared" si="8"/>
        <v>200</v>
      </c>
      <c r="N124" s="110">
        <v>0</v>
      </c>
      <c r="O124" s="110">
        <f t="shared" si="0"/>
        <v>200</v>
      </c>
      <c r="P124" s="111">
        <v>0</v>
      </c>
      <c r="Q124" s="111">
        <f t="shared" si="1"/>
        <v>200</v>
      </c>
      <c r="R124" s="112">
        <v>0</v>
      </c>
      <c r="S124" s="112">
        <f t="shared" si="18"/>
        <v>200</v>
      </c>
      <c r="T124" s="112">
        <f>+T125</f>
        <v>150</v>
      </c>
      <c r="U124" s="112">
        <f t="shared" si="15"/>
        <v>350</v>
      </c>
      <c r="V124" s="112">
        <v>0</v>
      </c>
      <c r="W124" s="112">
        <f t="shared" si="16"/>
        <v>350</v>
      </c>
      <c r="X124" s="112">
        <v>0</v>
      </c>
      <c r="Y124" s="112">
        <f t="shared" si="17"/>
        <v>350</v>
      </c>
    </row>
    <row r="125" spans="1:26" s="48" customFormat="1" ht="13.15" hidden="1" x14ac:dyDescent="0.25">
      <c r="A125" s="99"/>
      <c r="B125" s="100"/>
      <c r="C125" s="101"/>
      <c r="D125" s="102">
        <v>3419</v>
      </c>
      <c r="E125" s="103">
        <v>5329</v>
      </c>
      <c r="F125" s="115" t="s">
        <v>234</v>
      </c>
      <c r="G125" s="105">
        <v>200</v>
      </c>
      <c r="H125" s="105">
        <v>0</v>
      </c>
      <c r="I125" s="105">
        <f t="shared" si="6"/>
        <v>200</v>
      </c>
      <c r="J125" s="106">
        <v>0</v>
      </c>
      <c r="K125" s="106">
        <f t="shared" si="7"/>
        <v>200</v>
      </c>
      <c r="L125" s="106">
        <v>0</v>
      </c>
      <c r="M125" s="106">
        <f t="shared" si="8"/>
        <v>200</v>
      </c>
      <c r="N125" s="106">
        <v>0</v>
      </c>
      <c r="O125" s="106">
        <f t="shared" si="0"/>
        <v>200</v>
      </c>
      <c r="P125" s="106">
        <v>0</v>
      </c>
      <c r="Q125" s="106">
        <f t="shared" si="1"/>
        <v>200</v>
      </c>
      <c r="R125" s="107">
        <v>0</v>
      </c>
      <c r="S125" s="107">
        <f t="shared" si="18"/>
        <v>200</v>
      </c>
      <c r="T125" s="107">
        <v>150</v>
      </c>
      <c r="U125" s="107">
        <f t="shared" si="15"/>
        <v>350</v>
      </c>
      <c r="V125" s="107">
        <v>0</v>
      </c>
      <c r="W125" s="107">
        <f t="shared" si="16"/>
        <v>350</v>
      </c>
      <c r="X125" s="107">
        <v>0</v>
      </c>
      <c r="Y125" s="107">
        <f t="shared" si="17"/>
        <v>350</v>
      </c>
    </row>
    <row r="126" spans="1:26" s="48" customFormat="1" ht="20.45" hidden="1" x14ac:dyDescent="0.25">
      <c r="A126" s="116" t="s">
        <v>87</v>
      </c>
      <c r="B126" s="117" t="s">
        <v>238</v>
      </c>
      <c r="C126" s="118" t="s">
        <v>96</v>
      </c>
      <c r="D126" s="126" t="s">
        <v>88</v>
      </c>
      <c r="E126" s="127" t="s">
        <v>88</v>
      </c>
      <c r="F126" s="108" t="s">
        <v>229</v>
      </c>
      <c r="G126" s="109">
        <v>0</v>
      </c>
      <c r="H126" s="109"/>
      <c r="I126" s="109">
        <v>0</v>
      </c>
      <c r="J126" s="110">
        <v>0</v>
      </c>
      <c r="K126" s="110">
        <v>0</v>
      </c>
      <c r="L126" s="110">
        <v>60</v>
      </c>
      <c r="M126" s="110">
        <f t="shared" ref="M126:M135" si="19">L126</f>
        <v>60</v>
      </c>
      <c r="N126" s="110">
        <v>0</v>
      </c>
      <c r="O126" s="110">
        <f t="shared" si="0"/>
        <v>60</v>
      </c>
      <c r="P126" s="111">
        <v>0</v>
      </c>
      <c r="Q126" s="111">
        <f t="shared" si="1"/>
        <v>60</v>
      </c>
      <c r="R126" s="112">
        <v>0</v>
      </c>
      <c r="S126" s="112">
        <f t="shared" si="18"/>
        <v>60</v>
      </c>
      <c r="T126" s="112">
        <v>0</v>
      </c>
      <c r="U126" s="112">
        <f t="shared" si="15"/>
        <v>60</v>
      </c>
      <c r="V126" s="112">
        <v>0</v>
      </c>
      <c r="W126" s="112">
        <f t="shared" si="16"/>
        <v>60</v>
      </c>
      <c r="X126" s="112">
        <v>0</v>
      </c>
      <c r="Y126" s="112">
        <f t="shared" si="17"/>
        <v>60</v>
      </c>
    </row>
    <row r="127" spans="1:26" s="48" customFormat="1" ht="13.15" hidden="1" x14ac:dyDescent="0.25">
      <c r="A127" s="99"/>
      <c r="B127" s="100"/>
      <c r="C127" s="101"/>
      <c r="D127" s="102">
        <v>3419</v>
      </c>
      <c r="E127" s="103">
        <v>5221</v>
      </c>
      <c r="F127" s="114" t="s">
        <v>230</v>
      </c>
      <c r="G127" s="105">
        <v>0</v>
      </c>
      <c r="H127" s="105"/>
      <c r="I127" s="105">
        <v>0</v>
      </c>
      <c r="J127" s="106">
        <v>0</v>
      </c>
      <c r="K127" s="106">
        <v>0</v>
      </c>
      <c r="L127" s="106">
        <v>60</v>
      </c>
      <c r="M127" s="106">
        <f t="shared" si="19"/>
        <v>60</v>
      </c>
      <c r="N127" s="106">
        <v>0</v>
      </c>
      <c r="O127" s="106">
        <f t="shared" si="0"/>
        <v>60</v>
      </c>
      <c r="P127" s="106">
        <v>0</v>
      </c>
      <c r="Q127" s="106">
        <f t="shared" ref="Q127:Q192" si="20">+O127+P127</f>
        <v>60</v>
      </c>
      <c r="R127" s="107">
        <v>0</v>
      </c>
      <c r="S127" s="107">
        <f t="shared" si="18"/>
        <v>60</v>
      </c>
      <c r="T127" s="107">
        <v>0</v>
      </c>
      <c r="U127" s="107">
        <f t="shared" si="15"/>
        <v>60</v>
      </c>
      <c r="V127" s="107">
        <v>0</v>
      </c>
      <c r="W127" s="107">
        <f t="shared" si="16"/>
        <v>60</v>
      </c>
      <c r="X127" s="107">
        <v>0</v>
      </c>
      <c r="Y127" s="107">
        <f t="shared" si="17"/>
        <v>60</v>
      </c>
    </row>
    <row r="128" spans="1:26" s="48" customFormat="1" ht="30.6" hidden="1" x14ac:dyDescent="0.25">
      <c r="A128" s="116" t="s">
        <v>87</v>
      </c>
      <c r="B128" s="117" t="s">
        <v>239</v>
      </c>
      <c r="C128" s="118" t="s">
        <v>96</v>
      </c>
      <c r="D128" s="126" t="s">
        <v>88</v>
      </c>
      <c r="E128" s="127" t="s">
        <v>88</v>
      </c>
      <c r="F128" s="108" t="s">
        <v>232</v>
      </c>
      <c r="G128" s="109">
        <v>0</v>
      </c>
      <c r="H128" s="109"/>
      <c r="I128" s="109">
        <v>0</v>
      </c>
      <c r="J128" s="110">
        <v>0</v>
      </c>
      <c r="K128" s="110">
        <v>0</v>
      </c>
      <c r="L128" s="110">
        <v>40</v>
      </c>
      <c r="M128" s="110">
        <f t="shared" si="19"/>
        <v>40</v>
      </c>
      <c r="N128" s="110">
        <v>0</v>
      </c>
      <c r="O128" s="110">
        <f t="shared" si="0"/>
        <v>40</v>
      </c>
      <c r="P128" s="111">
        <v>0</v>
      </c>
      <c r="Q128" s="111">
        <f t="shared" si="20"/>
        <v>40</v>
      </c>
      <c r="R128" s="112">
        <v>0</v>
      </c>
      <c r="S128" s="112">
        <f t="shared" si="18"/>
        <v>40</v>
      </c>
      <c r="T128" s="112">
        <v>0</v>
      </c>
      <c r="U128" s="112">
        <f t="shared" si="15"/>
        <v>40</v>
      </c>
      <c r="V128" s="112">
        <v>0</v>
      </c>
      <c r="W128" s="112">
        <f t="shared" si="16"/>
        <v>40</v>
      </c>
      <c r="X128" s="112">
        <v>0</v>
      </c>
      <c r="Y128" s="112">
        <f t="shared" si="17"/>
        <v>40</v>
      </c>
    </row>
    <row r="129" spans="1:26" s="48" customFormat="1" ht="13.15" hidden="1" x14ac:dyDescent="0.25">
      <c r="A129" s="99"/>
      <c r="B129" s="100" t="s">
        <v>233</v>
      </c>
      <c r="C129" s="101"/>
      <c r="D129" s="102">
        <v>3419</v>
      </c>
      <c r="E129" s="103">
        <v>5329</v>
      </c>
      <c r="F129" s="115" t="s">
        <v>234</v>
      </c>
      <c r="G129" s="105">
        <v>0</v>
      </c>
      <c r="H129" s="105"/>
      <c r="I129" s="105">
        <v>0</v>
      </c>
      <c r="J129" s="106">
        <v>0</v>
      </c>
      <c r="K129" s="106">
        <v>0</v>
      </c>
      <c r="L129" s="106">
        <v>40</v>
      </c>
      <c r="M129" s="106">
        <f t="shared" si="19"/>
        <v>40</v>
      </c>
      <c r="N129" s="106">
        <v>0</v>
      </c>
      <c r="O129" s="106">
        <f t="shared" si="0"/>
        <v>40</v>
      </c>
      <c r="P129" s="106">
        <v>0</v>
      </c>
      <c r="Q129" s="106">
        <f t="shared" si="20"/>
        <v>40</v>
      </c>
      <c r="R129" s="107">
        <v>0</v>
      </c>
      <c r="S129" s="107">
        <f t="shared" si="18"/>
        <v>40</v>
      </c>
      <c r="T129" s="107">
        <v>0</v>
      </c>
      <c r="U129" s="107">
        <f t="shared" si="15"/>
        <v>40</v>
      </c>
      <c r="V129" s="107">
        <v>0</v>
      </c>
      <c r="W129" s="107">
        <f t="shared" si="16"/>
        <v>40</v>
      </c>
      <c r="X129" s="107">
        <v>0</v>
      </c>
      <c r="Y129" s="107">
        <f t="shared" si="17"/>
        <v>40</v>
      </c>
    </row>
    <row r="130" spans="1:26" s="48" customFormat="1" ht="20.45" hidden="1" x14ac:dyDescent="0.25">
      <c r="A130" s="116" t="s">
        <v>87</v>
      </c>
      <c r="B130" s="117" t="s">
        <v>240</v>
      </c>
      <c r="C130" s="118" t="s">
        <v>236</v>
      </c>
      <c r="D130" s="126" t="s">
        <v>88</v>
      </c>
      <c r="E130" s="127" t="s">
        <v>88</v>
      </c>
      <c r="F130" s="108" t="s">
        <v>237</v>
      </c>
      <c r="G130" s="109">
        <v>0</v>
      </c>
      <c r="H130" s="109"/>
      <c r="I130" s="109">
        <v>0</v>
      </c>
      <c r="J130" s="110">
        <v>0</v>
      </c>
      <c r="K130" s="110">
        <v>0</v>
      </c>
      <c r="L130" s="110">
        <v>20</v>
      </c>
      <c r="M130" s="110">
        <f t="shared" si="19"/>
        <v>20</v>
      </c>
      <c r="N130" s="110">
        <v>0</v>
      </c>
      <c r="O130" s="110">
        <f t="shared" si="0"/>
        <v>20</v>
      </c>
      <c r="P130" s="111">
        <v>0</v>
      </c>
      <c r="Q130" s="111">
        <f t="shared" si="20"/>
        <v>20</v>
      </c>
      <c r="R130" s="112">
        <v>0</v>
      </c>
      <c r="S130" s="112">
        <f t="shared" si="18"/>
        <v>20</v>
      </c>
      <c r="T130" s="112">
        <v>0</v>
      </c>
      <c r="U130" s="112">
        <f t="shared" si="15"/>
        <v>20</v>
      </c>
      <c r="V130" s="112">
        <v>0</v>
      </c>
      <c r="W130" s="112">
        <f t="shared" si="16"/>
        <v>20</v>
      </c>
      <c r="X130" s="112">
        <v>0</v>
      </c>
      <c r="Y130" s="112">
        <f t="shared" si="17"/>
        <v>20</v>
      </c>
    </row>
    <row r="131" spans="1:26" s="48" customFormat="1" ht="13.15" hidden="1" x14ac:dyDescent="0.25">
      <c r="A131" s="99"/>
      <c r="B131" s="100"/>
      <c r="C131" s="101"/>
      <c r="D131" s="102">
        <v>3419</v>
      </c>
      <c r="E131" s="103">
        <v>5329</v>
      </c>
      <c r="F131" s="114" t="s">
        <v>234</v>
      </c>
      <c r="G131" s="105">
        <v>0</v>
      </c>
      <c r="H131" s="105"/>
      <c r="I131" s="105">
        <v>0</v>
      </c>
      <c r="J131" s="106">
        <v>0</v>
      </c>
      <c r="K131" s="106">
        <v>0</v>
      </c>
      <c r="L131" s="106">
        <v>20</v>
      </c>
      <c r="M131" s="106">
        <f t="shared" si="19"/>
        <v>20</v>
      </c>
      <c r="N131" s="106">
        <v>0</v>
      </c>
      <c r="O131" s="106">
        <f t="shared" ref="O131:O210" si="21">+M131+N131</f>
        <v>20</v>
      </c>
      <c r="P131" s="106">
        <v>0</v>
      </c>
      <c r="Q131" s="106">
        <f t="shared" si="20"/>
        <v>20</v>
      </c>
      <c r="R131" s="107">
        <v>0</v>
      </c>
      <c r="S131" s="107">
        <f t="shared" si="18"/>
        <v>20</v>
      </c>
      <c r="T131" s="107">
        <v>0</v>
      </c>
      <c r="U131" s="107">
        <f t="shared" si="15"/>
        <v>20</v>
      </c>
      <c r="V131" s="107">
        <v>0</v>
      </c>
      <c r="W131" s="107">
        <f t="shared" si="16"/>
        <v>20</v>
      </c>
      <c r="X131" s="107">
        <v>0</v>
      </c>
      <c r="Y131" s="107">
        <f t="shared" si="17"/>
        <v>20</v>
      </c>
    </row>
    <row r="132" spans="1:26" s="48" customFormat="1" ht="20.45" hidden="1" x14ac:dyDescent="0.25">
      <c r="A132" s="116" t="s">
        <v>87</v>
      </c>
      <c r="B132" s="117" t="s">
        <v>241</v>
      </c>
      <c r="C132" s="118" t="s">
        <v>242</v>
      </c>
      <c r="D132" s="126" t="s">
        <v>88</v>
      </c>
      <c r="E132" s="127" t="s">
        <v>88</v>
      </c>
      <c r="F132" s="108" t="s">
        <v>243</v>
      </c>
      <c r="G132" s="109">
        <v>0</v>
      </c>
      <c r="H132" s="109"/>
      <c r="I132" s="109">
        <v>0</v>
      </c>
      <c r="J132" s="110">
        <v>0</v>
      </c>
      <c r="K132" s="110">
        <v>0</v>
      </c>
      <c r="L132" s="110">
        <v>10000</v>
      </c>
      <c r="M132" s="110">
        <f t="shared" si="19"/>
        <v>10000</v>
      </c>
      <c r="N132" s="110">
        <v>0</v>
      </c>
      <c r="O132" s="110">
        <f t="shared" si="21"/>
        <v>10000</v>
      </c>
      <c r="P132" s="111">
        <v>0</v>
      </c>
      <c r="Q132" s="111">
        <f t="shared" si="20"/>
        <v>10000</v>
      </c>
      <c r="R132" s="112">
        <v>0</v>
      </c>
      <c r="S132" s="112">
        <f t="shared" si="18"/>
        <v>10000</v>
      </c>
      <c r="T132" s="112">
        <v>0</v>
      </c>
      <c r="U132" s="112">
        <f t="shared" si="15"/>
        <v>10000</v>
      </c>
      <c r="V132" s="112">
        <v>0</v>
      </c>
      <c r="W132" s="112">
        <f t="shared" si="16"/>
        <v>10000</v>
      </c>
      <c r="X132" s="112">
        <v>0</v>
      </c>
      <c r="Y132" s="112">
        <f t="shared" si="17"/>
        <v>10000</v>
      </c>
    </row>
    <row r="133" spans="1:26" s="48" customFormat="1" ht="13.15" hidden="1" x14ac:dyDescent="0.25">
      <c r="A133" s="99"/>
      <c r="B133" s="100"/>
      <c r="C133" s="101"/>
      <c r="D133" s="102">
        <v>3419</v>
      </c>
      <c r="E133" s="103">
        <v>6341</v>
      </c>
      <c r="F133" s="115" t="s">
        <v>244</v>
      </c>
      <c r="G133" s="105">
        <v>0</v>
      </c>
      <c r="H133" s="105"/>
      <c r="I133" s="105">
        <v>0</v>
      </c>
      <c r="J133" s="106">
        <v>0</v>
      </c>
      <c r="K133" s="106">
        <v>0</v>
      </c>
      <c r="L133" s="106">
        <v>10000</v>
      </c>
      <c r="M133" s="106">
        <f t="shared" si="19"/>
        <v>10000</v>
      </c>
      <c r="N133" s="106">
        <v>0</v>
      </c>
      <c r="O133" s="106">
        <f t="shared" si="21"/>
        <v>10000</v>
      </c>
      <c r="P133" s="106">
        <v>0</v>
      </c>
      <c r="Q133" s="106">
        <f t="shared" si="20"/>
        <v>10000</v>
      </c>
      <c r="R133" s="107">
        <v>0</v>
      </c>
      <c r="S133" s="107">
        <f t="shared" si="18"/>
        <v>10000</v>
      </c>
      <c r="T133" s="107">
        <v>0</v>
      </c>
      <c r="U133" s="107">
        <f t="shared" si="15"/>
        <v>10000</v>
      </c>
      <c r="V133" s="107">
        <v>0</v>
      </c>
      <c r="W133" s="107">
        <f t="shared" si="16"/>
        <v>10000</v>
      </c>
      <c r="X133" s="107">
        <v>0</v>
      </c>
      <c r="Y133" s="107">
        <f t="shared" si="17"/>
        <v>10000</v>
      </c>
    </row>
    <row r="134" spans="1:26" s="48" customFormat="1" ht="20.45" hidden="1" x14ac:dyDescent="0.25">
      <c r="A134" s="93" t="s">
        <v>87</v>
      </c>
      <c r="B134" s="94" t="s">
        <v>245</v>
      </c>
      <c r="C134" s="95" t="s">
        <v>246</v>
      </c>
      <c r="D134" s="96" t="s">
        <v>88</v>
      </c>
      <c r="E134" s="97" t="s">
        <v>88</v>
      </c>
      <c r="F134" s="98" t="s">
        <v>247</v>
      </c>
      <c r="G134" s="109">
        <v>0</v>
      </c>
      <c r="H134" s="109"/>
      <c r="I134" s="109"/>
      <c r="J134" s="110"/>
      <c r="K134" s="110">
        <v>0</v>
      </c>
      <c r="L134" s="110">
        <v>5000</v>
      </c>
      <c r="M134" s="110">
        <f t="shared" si="19"/>
        <v>5000</v>
      </c>
      <c r="N134" s="110">
        <v>0</v>
      </c>
      <c r="O134" s="110">
        <f t="shared" si="21"/>
        <v>5000</v>
      </c>
      <c r="P134" s="111">
        <v>0</v>
      </c>
      <c r="Q134" s="111">
        <f t="shared" si="20"/>
        <v>5000</v>
      </c>
      <c r="R134" s="112">
        <v>0</v>
      </c>
      <c r="S134" s="112">
        <f t="shared" si="18"/>
        <v>5000</v>
      </c>
      <c r="T134" s="112">
        <v>0</v>
      </c>
      <c r="U134" s="112">
        <f t="shared" si="15"/>
        <v>5000</v>
      </c>
      <c r="V134" s="112">
        <v>0</v>
      </c>
      <c r="W134" s="112">
        <f t="shared" si="16"/>
        <v>5000</v>
      </c>
      <c r="X134" s="112">
        <v>0</v>
      </c>
      <c r="Y134" s="112">
        <f t="shared" si="17"/>
        <v>5000</v>
      </c>
    </row>
    <row r="135" spans="1:26" s="48" customFormat="1" ht="13.9" hidden="1" thickBot="1" x14ac:dyDescent="0.3">
      <c r="A135" s="178"/>
      <c r="B135" s="179"/>
      <c r="C135" s="191"/>
      <c r="D135" s="181">
        <v>3419</v>
      </c>
      <c r="E135" s="162">
        <v>6341</v>
      </c>
      <c r="F135" s="104" t="s">
        <v>244</v>
      </c>
      <c r="G135" s="164">
        <v>0</v>
      </c>
      <c r="H135" s="164"/>
      <c r="I135" s="164"/>
      <c r="J135" s="84"/>
      <c r="K135" s="84">
        <v>0</v>
      </c>
      <c r="L135" s="84">
        <v>5000</v>
      </c>
      <c r="M135" s="84">
        <f t="shared" si="19"/>
        <v>5000</v>
      </c>
      <c r="N135" s="84">
        <v>0</v>
      </c>
      <c r="O135" s="84">
        <f t="shared" si="21"/>
        <v>5000</v>
      </c>
      <c r="P135" s="84">
        <v>0</v>
      </c>
      <c r="Q135" s="84">
        <f t="shared" si="20"/>
        <v>5000</v>
      </c>
      <c r="R135" s="85">
        <v>0</v>
      </c>
      <c r="S135" s="85">
        <f t="shared" si="18"/>
        <v>5000</v>
      </c>
      <c r="T135" s="85">
        <v>0</v>
      </c>
      <c r="U135" s="85">
        <f t="shared" si="15"/>
        <v>5000</v>
      </c>
      <c r="V135" s="85">
        <v>0</v>
      </c>
      <c r="W135" s="85">
        <f t="shared" si="16"/>
        <v>5000</v>
      </c>
      <c r="X135" s="85">
        <v>0</v>
      </c>
      <c r="Y135" s="85">
        <f t="shared" si="17"/>
        <v>5000</v>
      </c>
    </row>
    <row r="136" spans="1:26" s="48" customFormat="1" x14ac:dyDescent="0.2">
      <c r="A136" s="192" t="s">
        <v>88</v>
      </c>
      <c r="B136" s="193" t="s">
        <v>88</v>
      </c>
      <c r="C136" s="194" t="s">
        <v>88</v>
      </c>
      <c r="D136" s="195" t="s">
        <v>88</v>
      </c>
      <c r="E136" s="196" t="s">
        <v>88</v>
      </c>
      <c r="F136" s="197" t="s">
        <v>248</v>
      </c>
      <c r="G136" s="198">
        <f>+G137+G139+G141</f>
        <v>400</v>
      </c>
      <c r="H136" s="198">
        <v>0</v>
      </c>
      <c r="I136" s="198">
        <f t="shared" si="6"/>
        <v>400</v>
      </c>
      <c r="J136" s="199">
        <v>0</v>
      </c>
      <c r="K136" s="199">
        <f t="shared" si="7"/>
        <v>400</v>
      </c>
      <c r="L136" s="199">
        <v>0</v>
      </c>
      <c r="M136" s="199">
        <f t="shared" si="8"/>
        <v>400</v>
      </c>
      <c r="N136" s="199">
        <v>0</v>
      </c>
      <c r="O136" s="199">
        <f t="shared" si="21"/>
        <v>400</v>
      </c>
      <c r="P136" s="199">
        <v>0</v>
      </c>
      <c r="Q136" s="199">
        <f t="shared" si="20"/>
        <v>400</v>
      </c>
      <c r="R136" s="200">
        <v>0</v>
      </c>
      <c r="S136" s="200">
        <f t="shared" si="18"/>
        <v>400</v>
      </c>
      <c r="T136" s="200">
        <v>0</v>
      </c>
      <c r="U136" s="200">
        <f t="shared" si="15"/>
        <v>400</v>
      </c>
      <c r="V136" s="200">
        <v>0</v>
      </c>
      <c r="W136" s="200">
        <f t="shared" si="16"/>
        <v>400</v>
      </c>
      <c r="X136" s="200">
        <f>+X143</f>
        <v>62.8</v>
      </c>
      <c r="Y136" s="200">
        <f t="shared" si="17"/>
        <v>462.8</v>
      </c>
      <c r="Z136" s="49" t="s">
        <v>90</v>
      </c>
    </row>
    <row r="137" spans="1:26" s="48" customFormat="1" ht="22.5" x14ac:dyDescent="0.2">
      <c r="A137" s="116" t="s">
        <v>87</v>
      </c>
      <c r="B137" s="117" t="s">
        <v>249</v>
      </c>
      <c r="C137" s="118" t="s">
        <v>96</v>
      </c>
      <c r="D137" s="126" t="s">
        <v>88</v>
      </c>
      <c r="E137" s="127" t="s">
        <v>88</v>
      </c>
      <c r="F137" s="108" t="s">
        <v>250</v>
      </c>
      <c r="G137" s="109">
        <f>+G138</f>
        <v>100</v>
      </c>
      <c r="H137" s="109">
        <v>0</v>
      </c>
      <c r="I137" s="109">
        <f t="shared" si="6"/>
        <v>100</v>
      </c>
      <c r="J137" s="110">
        <v>0</v>
      </c>
      <c r="K137" s="110">
        <f t="shared" si="7"/>
        <v>100</v>
      </c>
      <c r="L137" s="110">
        <v>0</v>
      </c>
      <c r="M137" s="110">
        <f t="shared" si="8"/>
        <v>100</v>
      </c>
      <c r="N137" s="110">
        <v>0</v>
      </c>
      <c r="O137" s="110">
        <f t="shared" si="21"/>
        <v>100</v>
      </c>
      <c r="P137" s="111">
        <v>0</v>
      </c>
      <c r="Q137" s="111">
        <f t="shared" si="20"/>
        <v>100</v>
      </c>
      <c r="R137" s="112">
        <v>0</v>
      </c>
      <c r="S137" s="112">
        <f t="shared" si="18"/>
        <v>100</v>
      </c>
      <c r="T137" s="112">
        <v>0</v>
      </c>
      <c r="U137" s="112">
        <f t="shared" si="15"/>
        <v>100</v>
      </c>
      <c r="V137" s="112">
        <v>0</v>
      </c>
      <c r="W137" s="112">
        <f t="shared" si="16"/>
        <v>100</v>
      </c>
      <c r="X137" s="112">
        <v>0</v>
      </c>
      <c r="Y137" s="112">
        <f t="shared" si="17"/>
        <v>100</v>
      </c>
    </row>
    <row r="138" spans="1:26" s="48" customFormat="1" x14ac:dyDescent="0.2">
      <c r="A138" s="116"/>
      <c r="B138" s="140"/>
      <c r="C138" s="140"/>
      <c r="D138" s="102">
        <v>3419</v>
      </c>
      <c r="E138" s="103">
        <v>5222</v>
      </c>
      <c r="F138" s="115" t="s">
        <v>101</v>
      </c>
      <c r="G138" s="105">
        <v>100</v>
      </c>
      <c r="H138" s="105">
        <v>0</v>
      </c>
      <c r="I138" s="105">
        <f t="shared" si="6"/>
        <v>100</v>
      </c>
      <c r="J138" s="106">
        <v>0</v>
      </c>
      <c r="K138" s="106">
        <f t="shared" si="7"/>
        <v>100</v>
      </c>
      <c r="L138" s="106">
        <v>0</v>
      </c>
      <c r="M138" s="106">
        <f t="shared" si="8"/>
        <v>100</v>
      </c>
      <c r="N138" s="106">
        <v>0</v>
      </c>
      <c r="O138" s="106">
        <f t="shared" si="21"/>
        <v>100</v>
      </c>
      <c r="P138" s="106">
        <v>0</v>
      </c>
      <c r="Q138" s="106">
        <f t="shared" si="20"/>
        <v>100</v>
      </c>
      <c r="R138" s="107">
        <v>0</v>
      </c>
      <c r="S138" s="107">
        <f t="shared" si="18"/>
        <v>100</v>
      </c>
      <c r="T138" s="107">
        <v>0</v>
      </c>
      <c r="U138" s="107">
        <f t="shared" si="15"/>
        <v>100</v>
      </c>
      <c r="V138" s="107">
        <v>0</v>
      </c>
      <c r="W138" s="107">
        <f t="shared" si="16"/>
        <v>100</v>
      </c>
      <c r="X138" s="107">
        <v>0</v>
      </c>
      <c r="Y138" s="107">
        <f t="shared" ref="Y138:Y201" si="22">+W138+X138</f>
        <v>100</v>
      </c>
    </row>
    <row r="139" spans="1:26" s="48" customFormat="1" ht="33.75" x14ac:dyDescent="0.2">
      <c r="A139" s="93" t="s">
        <v>87</v>
      </c>
      <c r="B139" s="94" t="s">
        <v>251</v>
      </c>
      <c r="C139" s="95" t="s">
        <v>96</v>
      </c>
      <c r="D139" s="96" t="s">
        <v>88</v>
      </c>
      <c r="E139" s="97" t="s">
        <v>88</v>
      </c>
      <c r="F139" s="98" t="s">
        <v>252</v>
      </c>
      <c r="G139" s="109">
        <f>+G140</f>
        <v>100</v>
      </c>
      <c r="H139" s="109">
        <v>0</v>
      </c>
      <c r="I139" s="109">
        <f t="shared" si="6"/>
        <v>100</v>
      </c>
      <c r="J139" s="110">
        <v>0</v>
      </c>
      <c r="K139" s="110">
        <f t="shared" si="7"/>
        <v>100</v>
      </c>
      <c r="L139" s="110">
        <v>0</v>
      </c>
      <c r="M139" s="110">
        <f t="shared" si="8"/>
        <v>100</v>
      </c>
      <c r="N139" s="110">
        <v>0</v>
      </c>
      <c r="O139" s="110">
        <f t="shared" si="21"/>
        <v>100</v>
      </c>
      <c r="P139" s="111">
        <v>0</v>
      </c>
      <c r="Q139" s="111">
        <f t="shared" si="20"/>
        <v>100</v>
      </c>
      <c r="R139" s="112">
        <v>0</v>
      </c>
      <c r="S139" s="112">
        <f t="shared" si="18"/>
        <v>100</v>
      </c>
      <c r="T139" s="112">
        <v>0</v>
      </c>
      <c r="U139" s="112">
        <f t="shared" si="15"/>
        <v>100</v>
      </c>
      <c r="V139" s="112">
        <v>0</v>
      </c>
      <c r="W139" s="112">
        <f t="shared" si="16"/>
        <v>100</v>
      </c>
      <c r="X139" s="112">
        <v>0</v>
      </c>
      <c r="Y139" s="112">
        <f t="shared" si="22"/>
        <v>100</v>
      </c>
    </row>
    <row r="140" spans="1:26" s="48" customFormat="1" x14ac:dyDescent="0.2">
      <c r="A140" s="116"/>
      <c r="B140" s="140"/>
      <c r="C140" s="140"/>
      <c r="D140" s="102">
        <v>3419</v>
      </c>
      <c r="E140" s="103">
        <v>5229</v>
      </c>
      <c r="F140" s="115" t="s">
        <v>253</v>
      </c>
      <c r="G140" s="105">
        <v>100</v>
      </c>
      <c r="H140" s="105">
        <v>0</v>
      </c>
      <c r="I140" s="105">
        <f t="shared" si="6"/>
        <v>100</v>
      </c>
      <c r="J140" s="106">
        <v>0</v>
      </c>
      <c r="K140" s="106">
        <f t="shared" si="7"/>
        <v>100</v>
      </c>
      <c r="L140" s="106">
        <v>0</v>
      </c>
      <c r="M140" s="106">
        <f t="shared" si="8"/>
        <v>100</v>
      </c>
      <c r="N140" s="106">
        <v>0</v>
      </c>
      <c r="O140" s="106">
        <f t="shared" si="21"/>
        <v>100</v>
      </c>
      <c r="P140" s="106">
        <v>0</v>
      </c>
      <c r="Q140" s="106">
        <f t="shared" si="20"/>
        <v>100</v>
      </c>
      <c r="R140" s="107">
        <v>0</v>
      </c>
      <c r="S140" s="107">
        <f t="shared" si="18"/>
        <v>100</v>
      </c>
      <c r="T140" s="107">
        <v>0</v>
      </c>
      <c r="U140" s="107">
        <f t="shared" si="15"/>
        <v>100</v>
      </c>
      <c r="V140" s="107">
        <v>0</v>
      </c>
      <c r="W140" s="107">
        <f t="shared" si="16"/>
        <v>100</v>
      </c>
      <c r="X140" s="107">
        <v>0</v>
      </c>
      <c r="Y140" s="107">
        <f t="shared" si="22"/>
        <v>100</v>
      </c>
    </row>
    <row r="141" spans="1:26" s="48" customFormat="1" ht="22.5" x14ac:dyDescent="0.2">
      <c r="A141" s="116" t="s">
        <v>87</v>
      </c>
      <c r="B141" s="117" t="s">
        <v>254</v>
      </c>
      <c r="C141" s="118" t="s">
        <v>96</v>
      </c>
      <c r="D141" s="126" t="s">
        <v>88</v>
      </c>
      <c r="E141" s="127" t="s">
        <v>88</v>
      </c>
      <c r="F141" s="108" t="s">
        <v>255</v>
      </c>
      <c r="G141" s="109">
        <f>+G142</f>
        <v>200</v>
      </c>
      <c r="H141" s="109">
        <v>0</v>
      </c>
      <c r="I141" s="109">
        <f t="shared" si="6"/>
        <v>200</v>
      </c>
      <c r="J141" s="110">
        <v>0</v>
      </c>
      <c r="K141" s="110">
        <f t="shared" si="7"/>
        <v>200</v>
      </c>
      <c r="L141" s="110">
        <v>0</v>
      </c>
      <c r="M141" s="110">
        <f t="shared" si="8"/>
        <v>200</v>
      </c>
      <c r="N141" s="110">
        <v>0</v>
      </c>
      <c r="O141" s="110">
        <f t="shared" si="21"/>
        <v>200</v>
      </c>
      <c r="P141" s="111">
        <v>0</v>
      </c>
      <c r="Q141" s="111">
        <f t="shared" si="20"/>
        <v>200</v>
      </c>
      <c r="R141" s="112">
        <v>0</v>
      </c>
      <c r="S141" s="112">
        <f t="shared" si="18"/>
        <v>200</v>
      </c>
      <c r="T141" s="112">
        <v>0</v>
      </c>
      <c r="U141" s="112">
        <f t="shared" si="15"/>
        <v>200</v>
      </c>
      <c r="V141" s="112">
        <v>0</v>
      </c>
      <c r="W141" s="112">
        <f t="shared" si="16"/>
        <v>200</v>
      </c>
      <c r="X141" s="112">
        <v>0</v>
      </c>
      <c r="Y141" s="112">
        <f t="shared" si="22"/>
        <v>200</v>
      </c>
    </row>
    <row r="142" spans="1:26" s="48" customFormat="1" x14ac:dyDescent="0.2">
      <c r="A142" s="201"/>
      <c r="B142" s="202"/>
      <c r="C142" s="203"/>
      <c r="D142" s="204">
        <v>3419</v>
      </c>
      <c r="E142" s="181">
        <v>5222</v>
      </c>
      <c r="F142" s="104" t="s">
        <v>101</v>
      </c>
      <c r="G142" s="164">
        <v>200</v>
      </c>
      <c r="H142" s="164">
        <v>0</v>
      </c>
      <c r="I142" s="164">
        <f t="shared" si="6"/>
        <v>200</v>
      </c>
      <c r="J142" s="84">
        <v>0</v>
      </c>
      <c r="K142" s="84">
        <f t="shared" si="7"/>
        <v>200</v>
      </c>
      <c r="L142" s="84">
        <v>0</v>
      </c>
      <c r="M142" s="84">
        <f t="shared" si="8"/>
        <v>200</v>
      </c>
      <c r="N142" s="84">
        <v>0</v>
      </c>
      <c r="O142" s="84">
        <f t="shared" si="21"/>
        <v>200</v>
      </c>
      <c r="P142" s="84">
        <v>0</v>
      </c>
      <c r="Q142" s="84">
        <f t="shared" si="20"/>
        <v>200</v>
      </c>
      <c r="R142" s="85">
        <v>0</v>
      </c>
      <c r="S142" s="85">
        <f t="shared" si="18"/>
        <v>200</v>
      </c>
      <c r="T142" s="85">
        <v>0</v>
      </c>
      <c r="U142" s="85">
        <f t="shared" si="15"/>
        <v>200</v>
      </c>
      <c r="V142" s="85">
        <v>0</v>
      </c>
      <c r="W142" s="85">
        <f t="shared" si="16"/>
        <v>200</v>
      </c>
      <c r="X142" s="107">
        <v>0</v>
      </c>
      <c r="Y142" s="107">
        <f t="shared" si="22"/>
        <v>200</v>
      </c>
    </row>
    <row r="143" spans="1:26" s="48" customFormat="1" ht="22.5" x14ac:dyDescent="0.2">
      <c r="A143" s="116" t="s">
        <v>87</v>
      </c>
      <c r="B143" s="117" t="s">
        <v>256</v>
      </c>
      <c r="C143" s="118" t="s">
        <v>96</v>
      </c>
      <c r="D143" s="126" t="s">
        <v>88</v>
      </c>
      <c r="E143" s="127" t="s">
        <v>88</v>
      </c>
      <c r="F143" s="108" t="s">
        <v>257</v>
      </c>
      <c r="G143" s="135">
        <v>0</v>
      </c>
      <c r="H143" s="135"/>
      <c r="I143" s="135"/>
      <c r="J143" s="111"/>
      <c r="K143" s="111"/>
      <c r="L143" s="111"/>
      <c r="M143" s="111"/>
      <c r="N143" s="111"/>
      <c r="O143" s="111"/>
      <c r="P143" s="111"/>
      <c r="Q143" s="111"/>
      <c r="R143" s="112"/>
      <c r="S143" s="112"/>
      <c r="T143" s="112"/>
      <c r="U143" s="112"/>
      <c r="V143" s="112"/>
      <c r="W143" s="112">
        <v>0</v>
      </c>
      <c r="X143" s="112">
        <f>+X144</f>
        <v>62.8</v>
      </c>
      <c r="Y143" s="112">
        <f t="shared" si="22"/>
        <v>62.8</v>
      </c>
      <c r="Z143" s="49" t="s">
        <v>90</v>
      </c>
    </row>
    <row r="144" spans="1:26" s="48" customFormat="1" ht="13.9" thickBot="1" x14ac:dyDescent="0.3">
      <c r="A144" s="201"/>
      <c r="B144" s="202"/>
      <c r="C144" s="203"/>
      <c r="D144" s="304">
        <v>3419</v>
      </c>
      <c r="E144" s="133">
        <v>5492</v>
      </c>
      <c r="F144" s="134" t="s">
        <v>258</v>
      </c>
      <c r="G144" s="164">
        <v>0</v>
      </c>
      <c r="H144" s="164"/>
      <c r="I144" s="164"/>
      <c r="J144" s="84"/>
      <c r="K144" s="84"/>
      <c r="L144" s="84"/>
      <c r="M144" s="84"/>
      <c r="N144" s="84"/>
      <c r="O144" s="84"/>
      <c r="P144" s="84"/>
      <c r="Q144" s="84"/>
      <c r="R144" s="85"/>
      <c r="S144" s="85"/>
      <c r="T144" s="85"/>
      <c r="U144" s="85"/>
      <c r="V144" s="85"/>
      <c r="W144" s="85">
        <v>0</v>
      </c>
      <c r="X144" s="85">
        <v>62.8</v>
      </c>
      <c r="Y144" s="85">
        <f t="shared" si="22"/>
        <v>62.8</v>
      </c>
    </row>
    <row r="145" spans="1:25" s="48" customFormat="1" ht="13.9" thickBot="1" x14ac:dyDescent="0.3">
      <c r="A145" s="305" t="s">
        <v>88</v>
      </c>
      <c r="B145" s="306" t="s">
        <v>88</v>
      </c>
      <c r="C145" s="307" t="s">
        <v>88</v>
      </c>
      <c r="D145" s="308" t="s">
        <v>88</v>
      </c>
      <c r="E145" s="309" t="s">
        <v>88</v>
      </c>
      <c r="F145" s="310" t="s">
        <v>259</v>
      </c>
      <c r="G145" s="311">
        <f>+G146+G148+G150+G152+G154</f>
        <v>13250</v>
      </c>
      <c r="H145" s="311">
        <v>0</v>
      </c>
      <c r="I145" s="311">
        <f t="shared" si="6"/>
        <v>13250</v>
      </c>
      <c r="J145" s="312">
        <v>0</v>
      </c>
      <c r="K145" s="312">
        <f t="shared" si="7"/>
        <v>13250</v>
      </c>
      <c r="L145" s="312">
        <f>L172+L174+L176+L178+L180+L182+L184+L186+L188+L190+L192+L194+L196+L198+L200+L202+L204+L206+L208+L210+L212+L214+L216+L218+L220+L222+L224+L226+L228+L230+L232+L234+L236+L238+L240+L242+L244+L246+L248+L250+L252+L254+L256+L258+L260+L262+L264+L266+L268+L148+L154+L170</f>
        <v>2251.4259999999999</v>
      </c>
      <c r="M145" s="312">
        <f t="shared" si="8"/>
        <v>15501.425999999999</v>
      </c>
      <c r="N145" s="312">
        <v>0</v>
      </c>
      <c r="O145" s="312">
        <f t="shared" si="21"/>
        <v>15501.425999999999</v>
      </c>
      <c r="P145" s="312">
        <f>+P154+P156+P158+P160+P162+P164+P166+P168+P410+P415</f>
        <v>22000</v>
      </c>
      <c r="Q145" s="312">
        <f t="shared" si="20"/>
        <v>37501.425999999999</v>
      </c>
      <c r="R145" s="313">
        <v>0</v>
      </c>
      <c r="S145" s="313">
        <f t="shared" si="18"/>
        <v>37501.425999999999</v>
      </c>
      <c r="T145" s="313">
        <f>+T154+T270+T272+T274+T276+T278+T280+T282+T284+T286+T288+T290+T292+T294+T296+T298+T300+T302+T304+T306+T308+T310+T312+T314+T316+T318+T320+T322+T324+T326+T328+T330+T332+T334+T336+T338+T340+T342+T344+T346+T348+T350+T352+T354+T356+T358+T360+T362+T364+T366+T368+T370+T372+T374+T376+T378+T380+T382+T384+T386+T388+T390+T392+T394+T396+T398+T410+T415</f>
        <v>-10250</v>
      </c>
      <c r="U145" s="313">
        <f t="shared" si="15"/>
        <v>27251.425999999999</v>
      </c>
      <c r="V145" s="313">
        <f>+V154+V400+V402+V404+V406+V408</f>
        <v>0</v>
      </c>
      <c r="W145" s="313">
        <f t="shared" si="16"/>
        <v>27251.425999999999</v>
      </c>
      <c r="X145" s="313">
        <v>0</v>
      </c>
      <c r="Y145" s="313">
        <f t="shared" si="22"/>
        <v>27251.425999999999</v>
      </c>
    </row>
    <row r="146" spans="1:25" s="48" customFormat="1" ht="20.45" hidden="1" x14ac:dyDescent="0.25">
      <c r="A146" s="93" t="s">
        <v>87</v>
      </c>
      <c r="B146" s="94" t="s">
        <v>260</v>
      </c>
      <c r="C146" s="95" t="s">
        <v>96</v>
      </c>
      <c r="D146" s="96" t="s">
        <v>88</v>
      </c>
      <c r="E146" s="97" t="s">
        <v>88</v>
      </c>
      <c r="F146" s="205" t="s">
        <v>261</v>
      </c>
      <c r="G146" s="74">
        <f>+G147</f>
        <v>1000</v>
      </c>
      <c r="H146" s="74">
        <v>0</v>
      </c>
      <c r="I146" s="74">
        <f t="shared" si="6"/>
        <v>1000</v>
      </c>
      <c r="J146" s="75">
        <v>0</v>
      </c>
      <c r="K146" s="75">
        <f t="shared" si="7"/>
        <v>1000</v>
      </c>
      <c r="L146" s="75">
        <v>0</v>
      </c>
      <c r="M146" s="75">
        <f t="shared" si="8"/>
        <v>1000</v>
      </c>
      <c r="N146" s="75">
        <v>0</v>
      </c>
      <c r="O146" s="75">
        <f t="shared" si="21"/>
        <v>1000</v>
      </c>
      <c r="P146" s="76">
        <v>0</v>
      </c>
      <c r="Q146" s="76">
        <f t="shared" si="20"/>
        <v>1000</v>
      </c>
      <c r="R146" s="77">
        <v>0</v>
      </c>
      <c r="S146" s="77">
        <f t="shared" si="18"/>
        <v>1000</v>
      </c>
      <c r="T146" s="77">
        <v>0</v>
      </c>
      <c r="U146" s="77">
        <f t="shared" si="15"/>
        <v>1000</v>
      </c>
      <c r="V146" s="77">
        <v>0</v>
      </c>
      <c r="W146" s="77">
        <f t="shared" si="16"/>
        <v>1000</v>
      </c>
      <c r="X146" s="77">
        <v>0</v>
      </c>
      <c r="Y146" s="77">
        <f t="shared" si="22"/>
        <v>1000</v>
      </c>
    </row>
    <row r="147" spans="1:25" s="48" customFormat="1" ht="13.15" hidden="1" x14ac:dyDescent="0.25">
      <c r="A147" s="116"/>
      <c r="B147" s="140"/>
      <c r="C147" s="140"/>
      <c r="D147" s="102">
        <v>3419</v>
      </c>
      <c r="E147" s="103">
        <v>5222</v>
      </c>
      <c r="F147" s="206" t="s">
        <v>101</v>
      </c>
      <c r="G147" s="105">
        <v>1000</v>
      </c>
      <c r="H147" s="105">
        <v>0</v>
      </c>
      <c r="I147" s="105">
        <f t="shared" si="6"/>
        <v>1000</v>
      </c>
      <c r="J147" s="106">
        <v>0</v>
      </c>
      <c r="K147" s="106">
        <f t="shared" si="7"/>
        <v>1000</v>
      </c>
      <c r="L147" s="106">
        <v>0</v>
      </c>
      <c r="M147" s="106">
        <f t="shared" si="8"/>
        <v>1000</v>
      </c>
      <c r="N147" s="106">
        <v>0</v>
      </c>
      <c r="O147" s="106">
        <f t="shared" si="21"/>
        <v>1000</v>
      </c>
      <c r="P147" s="106">
        <v>0</v>
      </c>
      <c r="Q147" s="106">
        <f t="shared" si="20"/>
        <v>1000</v>
      </c>
      <c r="R147" s="107">
        <v>0</v>
      </c>
      <c r="S147" s="107">
        <f t="shared" si="18"/>
        <v>1000</v>
      </c>
      <c r="T147" s="107">
        <v>0</v>
      </c>
      <c r="U147" s="107">
        <f t="shared" si="15"/>
        <v>1000</v>
      </c>
      <c r="V147" s="107">
        <v>0</v>
      </c>
      <c r="W147" s="107">
        <f t="shared" si="16"/>
        <v>1000</v>
      </c>
      <c r="X147" s="107">
        <v>0</v>
      </c>
      <c r="Y147" s="107">
        <f t="shared" si="22"/>
        <v>1000</v>
      </c>
    </row>
    <row r="148" spans="1:25" s="48" customFormat="1" ht="20.45" hidden="1" x14ac:dyDescent="0.25">
      <c r="A148" s="116" t="s">
        <v>87</v>
      </c>
      <c r="B148" s="117" t="s">
        <v>262</v>
      </c>
      <c r="C148" s="118" t="s">
        <v>96</v>
      </c>
      <c r="D148" s="126" t="s">
        <v>88</v>
      </c>
      <c r="E148" s="127" t="s">
        <v>88</v>
      </c>
      <c r="F148" s="123" t="s">
        <v>263</v>
      </c>
      <c r="G148" s="109">
        <f t="shared" ref="G148" si="23">+G149</f>
        <v>500</v>
      </c>
      <c r="H148" s="109">
        <v>0</v>
      </c>
      <c r="I148" s="109">
        <f t="shared" si="6"/>
        <v>500</v>
      </c>
      <c r="J148" s="110">
        <v>0</v>
      </c>
      <c r="K148" s="110">
        <f t="shared" si="7"/>
        <v>500</v>
      </c>
      <c r="L148" s="110">
        <f>+L149</f>
        <v>-500</v>
      </c>
      <c r="M148" s="110">
        <f t="shared" si="8"/>
        <v>0</v>
      </c>
      <c r="N148" s="110">
        <v>0</v>
      </c>
      <c r="O148" s="110">
        <f t="shared" si="21"/>
        <v>0</v>
      </c>
      <c r="P148" s="111">
        <v>0</v>
      </c>
      <c r="Q148" s="111">
        <f t="shared" si="20"/>
        <v>0</v>
      </c>
      <c r="R148" s="112">
        <v>0</v>
      </c>
      <c r="S148" s="112">
        <f t="shared" si="18"/>
        <v>0</v>
      </c>
      <c r="T148" s="112">
        <v>0</v>
      </c>
      <c r="U148" s="112">
        <f t="shared" si="15"/>
        <v>0</v>
      </c>
      <c r="V148" s="112">
        <v>0</v>
      </c>
      <c r="W148" s="112">
        <f t="shared" si="16"/>
        <v>0</v>
      </c>
      <c r="X148" s="112">
        <v>0</v>
      </c>
      <c r="Y148" s="112">
        <f t="shared" si="22"/>
        <v>0</v>
      </c>
    </row>
    <row r="149" spans="1:25" s="48" customFormat="1" ht="13.15" hidden="1" x14ac:dyDescent="0.25">
      <c r="A149" s="116"/>
      <c r="B149" s="140"/>
      <c r="C149" s="140"/>
      <c r="D149" s="102">
        <v>3419</v>
      </c>
      <c r="E149" s="103">
        <v>5222</v>
      </c>
      <c r="F149" s="206" t="s">
        <v>101</v>
      </c>
      <c r="G149" s="105">
        <v>500</v>
      </c>
      <c r="H149" s="105">
        <v>0</v>
      </c>
      <c r="I149" s="105">
        <f t="shared" si="6"/>
        <v>500</v>
      </c>
      <c r="J149" s="106">
        <v>0</v>
      </c>
      <c r="K149" s="106">
        <f t="shared" si="7"/>
        <v>500</v>
      </c>
      <c r="L149" s="106">
        <v>-500</v>
      </c>
      <c r="M149" s="106">
        <f t="shared" si="8"/>
        <v>0</v>
      </c>
      <c r="N149" s="106">
        <v>0</v>
      </c>
      <c r="O149" s="106">
        <f t="shared" si="21"/>
        <v>0</v>
      </c>
      <c r="P149" s="106">
        <v>0</v>
      </c>
      <c r="Q149" s="106">
        <f t="shared" si="20"/>
        <v>0</v>
      </c>
      <c r="R149" s="107">
        <v>0</v>
      </c>
      <c r="S149" s="107">
        <f t="shared" si="18"/>
        <v>0</v>
      </c>
      <c r="T149" s="107">
        <v>0</v>
      </c>
      <c r="U149" s="107">
        <f t="shared" si="15"/>
        <v>0</v>
      </c>
      <c r="V149" s="107">
        <v>0</v>
      </c>
      <c r="W149" s="107">
        <f t="shared" si="16"/>
        <v>0</v>
      </c>
      <c r="X149" s="107">
        <v>0</v>
      </c>
      <c r="Y149" s="107">
        <f t="shared" si="22"/>
        <v>0</v>
      </c>
    </row>
    <row r="150" spans="1:25" s="48" customFormat="1" ht="13.15" hidden="1" x14ac:dyDescent="0.25">
      <c r="A150" s="116" t="s">
        <v>87</v>
      </c>
      <c r="B150" s="117" t="s">
        <v>264</v>
      </c>
      <c r="C150" s="118" t="s">
        <v>96</v>
      </c>
      <c r="D150" s="126" t="s">
        <v>88</v>
      </c>
      <c r="E150" s="127" t="s">
        <v>88</v>
      </c>
      <c r="F150" s="123" t="s">
        <v>265</v>
      </c>
      <c r="G150" s="109">
        <f t="shared" ref="G150" si="24">+G151</f>
        <v>500</v>
      </c>
      <c r="H150" s="109">
        <v>0</v>
      </c>
      <c r="I150" s="109">
        <f t="shared" si="6"/>
        <v>500</v>
      </c>
      <c r="J150" s="110">
        <v>0</v>
      </c>
      <c r="K150" s="110">
        <f t="shared" si="7"/>
        <v>500</v>
      </c>
      <c r="L150" s="110">
        <v>0</v>
      </c>
      <c r="M150" s="110">
        <f t="shared" si="8"/>
        <v>500</v>
      </c>
      <c r="N150" s="110">
        <v>0</v>
      </c>
      <c r="O150" s="110">
        <f t="shared" si="21"/>
        <v>500</v>
      </c>
      <c r="P150" s="111">
        <v>0</v>
      </c>
      <c r="Q150" s="111">
        <f t="shared" si="20"/>
        <v>500</v>
      </c>
      <c r="R150" s="112">
        <v>0</v>
      </c>
      <c r="S150" s="112">
        <f t="shared" si="18"/>
        <v>500</v>
      </c>
      <c r="T150" s="112">
        <v>0</v>
      </c>
      <c r="U150" s="112">
        <f t="shared" si="15"/>
        <v>500</v>
      </c>
      <c r="V150" s="112">
        <v>0</v>
      </c>
      <c r="W150" s="112">
        <f t="shared" si="16"/>
        <v>500</v>
      </c>
      <c r="X150" s="112">
        <v>0</v>
      </c>
      <c r="Y150" s="112">
        <f t="shared" si="22"/>
        <v>500</v>
      </c>
    </row>
    <row r="151" spans="1:25" s="48" customFormat="1" ht="13.15" hidden="1" x14ac:dyDescent="0.25">
      <c r="A151" s="116"/>
      <c r="B151" s="140"/>
      <c r="C151" s="140"/>
      <c r="D151" s="102">
        <v>3419</v>
      </c>
      <c r="E151" s="103">
        <v>5222</v>
      </c>
      <c r="F151" s="206" t="s">
        <v>101</v>
      </c>
      <c r="G151" s="105">
        <v>500</v>
      </c>
      <c r="H151" s="105">
        <v>0</v>
      </c>
      <c r="I151" s="105">
        <f t="shared" si="6"/>
        <v>500</v>
      </c>
      <c r="J151" s="106">
        <v>0</v>
      </c>
      <c r="K151" s="106">
        <f t="shared" si="7"/>
        <v>500</v>
      </c>
      <c r="L151" s="106">
        <v>0</v>
      </c>
      <c r="M151" s="106">
        <f t="shared" si="8"/>
        <v>500</v>
      </c>
      <c r="N151" s="106">
        <v>0</v>
      </c>
      <c r="O151" s="110">
        <f t="shared" si="21"/>
        <v>500</v>
      </c>
      <c r="P151" s="106">
        <v>0</v>
      </c>
      <c r="Q151" s="106">
        <f t="shared" si="20"/>
        <v>500</v>
      </c>
      <c r="R151" s="107">
        <v>0</v>
      </c>
      <c r="S151" s="107">
        <f t="shared" si="18"/>
        <v>500</v>
      </c>
      <c r="T151" s="107">
        <v>0</v>
      </c>
      <c r="U151" s="107">
        <f t="shared" si="15"/>
        <v>500</v>
      </c>
      <c r="V151" s="107">
        <v>0</v>
      </c>
      <c r="W151" s="107">
        <f t="shared" si="16"/>
        <v>500</v>
      </c>
      <c r="X151" s="107">
        <v>0</v>
      </c>
      <c r="Y151" s="107">
        <f t="shared" si="22"/>
        <v>500</v>
      </c>
    </row>
    <row r="152" spans="1:25" s="48" customFormat="1" ht="20.45" hidden="1" x14ac:dyDescent="0.25">
      <c r="A152" s="116" t="s">
        <v>87</v>
      </c>
      <c r="B152" s="117" t="s">
        <v>266</v>
      </c>
      <c r="C152" s="118" t="s">
        <v>96</v>
      </c>
      <c r="D152" s="126" t="s">
        <v>88</v>
      </c>
      <c r="E152" s="127" t="s">
        <v>88</v>
      </c>
      <c r="F152" s="123" t="s">
        <v>267</v>
      </c>
      <c r="G152" s="109">
        <f t="shared" ref="G152" si="25">+G153</f>
        <v>250</v>
      </c>
      <c r="H152" s="109">
        <v>0</v>
      </c>
      <c r="I152" s="109">
        <f t="shared" si="6"/>
        <v>250</v>
      </c>
      <c r="J152" s="110">
        <v>0</v>
      </c>
      <c r="K152" s="110">
        <f t="shared" ref="K152:K155" si="26">+I152+J152</f>
        <v>250</v>
      </c>
      <c r="L152" s="110">
        <v>0</v>
      </c>
      <c r="M152" s="110">
        <f t="shared" ref="M152:M171" si="27">+K152+L152</f>
        <v>250</v>
      </c>
      <c r="N152" s="110">
        <v>0</v>
      </c>
      <c r="O152" s="110">
        <f t="shared" si="21"/>
        <v>250</v>
      </c>
      <c r="P152" s="111">
        <v>0</v>
      </c>
      <c r="Q152" s="111">
        <f t="shared" si="20"/>
        <v>250</v>
      </c>
      <c r="R152" s="112">
        <v>0</v>
      </c>
      <c r="S152" s="112">
        <f t="shared" si="18"/>
        <v>250</v>
      </c>
      <c r="T152" s="112">
        <v>0</v>
      </c>
      <c r="U152" s="112">
        <f t="shared" si="15"/>
        <v>250</v>
      </c>
      <c r="V152" s="112">
        <v>0</v>
      </c>
      <c r="W152" s="112">
        <f t="shared" si="16"/>
        <v>250</v>
      </c>
      <c r="X152" s="112">
        <v>0</v>
      </c>
      <c r="Y152" s="112">
        <f t="shared" si="22"/>
        <v>250</v>
      </c>
    </row>
    <row r="153" spans="1:25" s="48" customFormat="1" ht="13.15" hidden="1" x14ac:dyDescent="0.25">
      <c r="A153" s="116"/>
      <c r="B153" s="140"/>
      <c r="C153" s="140"/>
      <c r="D153" s="102">
        <v>3419</v>
      </c>
      <c r="E153" s="103">
        <v>5222</v>
      </c>
      <c r="F153" s="206" t="s">
        <v>101</v>
      </c>
      <c r="G153" s="105">
        <v>250</v>
      </c>
      <c r="H153" s="105">
        <v>0</v>
      </c>
      <c r="I153" s="105">
        <f t="shared" si="6"/>
        <v>250</v>
      </c>
      <c r="J153" s="106">
        <v>0</v>
      </c>
      <c r="K153" s="106">
        <f t="shared" si="26"/>
        <v>250</v>
      </c>
      <c r="L153" s="106">
        <v>0</v>
      </c>
      <c r="M153" s="106">
        <f t="shared" si="27"/>
        <v>250</v>
      </c>
      <c r="N153" s="106">
        <v>0</v>
      </c>
      <c r="O153" s="106">
        <f t="shared" si="21"/>
        <v>250</v>
      </c>
      <c r="P153" s="106">
        <v>0</v>
      </c>
      <c r="Q153" s="106">
        <f t="shared" si="20"/>
        <v>250</v>
      </c>
      <c r="R153" s="107">
        <v>0</v>
      </c>
      <c r="S153" s="107">
        <f t="shared" si="18"/>
        <v>250</v>
      </c>
      <c r="T153" s="107">
        <v>0</v>
      </c>
      <c r="U153" s="107">
        <f t="shared" si="15"/>
        <v>250</v>
      </c>
      <c r="V153" s="107">
        <v>0</v>
      </c>
      <c r="W153" s="107">
        <f t="shared" si="16"/>
        <v>250</v>
      </c>
      <c r="X153" s="107">
        <v>0</v>
      </c>
      <c r="Y153" s="107">
        <f t="shared" si="22"/>
        <v>250</v>
      </c>
    </row>
    <row r="154" spans="1:25" s="48" customFormat="1" ht="13.15" hidden="1" x14ac:dyDescent="0.25">
      <c r="A154" s="116" t="s">
        <v>87</v>
      </c>
      <c r="B154" s="117" t="s">
        <v>268</v>
      </c>
      <c r="C154" s="118" t="s">
        <v>96</v>
      </c>
      <c r="D154" s="126" t="s">
        <v>88</v>
      </c>
      <c r="E154" s="127" t="s">
        <v>88</v>
      </c>
      <c r="F154" s="207" t="s">
        <v>269</v>
      </c>
      <c r="G154" s="109">
        <f t="shared" ref="G154" si="28">+G155</f>
        <v>11000</v>
      </c>
      <c r="H154" s="109">
        <v>0</v>
      </c>
      <c r="I154" s="109">
        <f t="shared" si="6"/>
        <v>11000</v>
      </c>
      <c r="J154" s="110">
        <v>0</v>
      </c>
      <c r="K154" s="110">
        <f t="shared" si="26"/>
        <v>11000</v>
      </c>
      <c r="L154" s="110">
        <v>200</v>
      </c>
      <c r="M154" s="110">
        <f t="shared" si="27"/>
        <v>11200</v>
      </c>
      <c r="N154" s="110">
        <v>0</v>
      </c>
      <c r="O154" s="110">
        <f t="shared" si="21"/>
        <v>11200</v>
      </c>
      <c r="P154" s="110">
        <f>+P155</f>
        <v>-775</v>
      </c>
      <c r="Q154" s="111">
        <f t="shared" si="20"/>
        <v>10425</v>
      </c>
      <c r="R154" s="112">
        <v>0</v>
      </c>
      <c r="S154" s="112">
        <f t="shared" si="18"/>
        <v>10425</v>
      </c>
      <c r="T154" s="112">
        <f>+T155</f>
        <v>-9107.41</v>
      </c>
      <c r="U154" s="112">
        <f t="shared" si="15"/>
        <v>1317.5900000000001</v>
      </c>
      <c r="V154" s="112">
        <f>+V155</f>
        <v>-410.75</v>
      </c>
      <c r="W154" s="112">
        <f t="shared" si="16"/>
        <v>906.84000000000015</v>
      </c>
      <c r="X154" s="112">
        <v>0</v>
      </c>
      <c r="Y154" s="112">
        <f t="shared" si="22"/>
        <v>906.84000000000015</v>
      </c>
    </row>
    <row r="155" spans="1:25" s="48" customFormat="1" ht="13.15" hidden="1" x14ac:dyDescent="0.25">
      <c r="A155" s="116"/>
      <c r="B155" s="140"/>
      <c r="C155" s="140"/>
      <c r="D155" s="102">
        <v>3419</v>
      </c>
      <c r="E155" s="103">
        <v>5222</v>
      </c>
      <c r="F155" s="208" t="s">
        <v>101</v>
      </c>
      <c r="G155" s="105">
        <v>11000</v>
      </c>
      <c r="H155" s="105">
        <v>0</v>
      </c>
      <c r="I155" s="105">
        <f t="shared" si="6"/>
        <v>11000</v>
      </c>
      <c r="J155" s="106">
        <v>0</v>
      </c>
      <c r="K155" s="106">
        <f t="shared" si="26"/>
        <v>11000</v>
      </c>
      <c r="L155" s="106">
        <v>200</v>
      </c>
      <c r="M155" s="106">
        <f t="shared" si="27"/>
        <v>11200</v>
      </c>
      <c r="N155" s="106">
        <v>0</v>
      </c>
      <c r="O155" s="106">
        <f t="shared" si="21"/>
        <v>11200</v>
      </c>
      <c r="P155" s="106">
        <v>-775</v>
      </c>
      <c r="Q155" s="106">
        <f t="shared" si="20"/>
        <v>10425</v>
      </c>
      <c r="R155" s="107">
        <v>0</v>
      </c>
      <c r="S155" s="107">
        <f t="shared" si="18"/>
        <v>10425</v>
      </c>
      <c r="T155" s="107">
        <v>-9107.41</v>
      </c>
      <c r="U155" s="107">
        <f t="shared" si="15"/>
        <v>1317.5900000000001</v>
      </c>
      <c r="V155" s="107">
        <v>-410.75</v>
      </c>
      <c r="W155" s="107">
        <f t="shared" si="16"/>
        <v>906.84000000000015</v>
      </c>
      <c r="X155" s="107">
        <v>0</v>
      </c>
      <c r="Y155" s="107">
        <f t="shared" si="22"/>
        <v>906.84000000000015</v>
      </c>
    </row>
    <row r="156" spans="1:25" s="48" customFormat="1" ht="30.6" hidden="1" x14ac:dyDescent="0.25">
      <c r="A156" s="116" t="s">
        <v>87</v>
      </c>
      <c r="B156" s="117" t="s">
        <v>270</v>
      </c>
      <c r="C156" s="118" t="s">
        <v>96</v>
      </c>
      <c r="D156" s="126" t="s">
        <v>88</v>
      </c>
      <c r="E156" s="127" t="s">
        <v>88</v>
      </c>
      <c r="F156" s="207" t="s">
        <v>271</v>
      </c>
      <c r="G156" s="109">
        <v>0</v>
      </c>
      <c r="H156" s="105"/>
      <c r="I156" s="105"/>
      <c r="J156" s="106"/>
      <c r="K156" s="106"/>
      <c r="L156" s="106"/>
      <c r="M156" s="109">
        <v>0</v>
      </c>
      <c r="N156" s="109">
        <v>0</v>
      </c>
      <c r="O156" s="109">
        <v>0</v>
      </c>
      <c r="P156" s="110">
        <f>+P157</f>
        <v>100</v>
      </c>
      <c r="Q156" s="111">
        <f t="shared" si="20"/>
        <v>100</v>
      </c>
      <c r="R156" s="112">
        <v>0</v>
      </c>
      <c r="S156" s="112">
        <f t="shared" si="18"/>
        <v>100</v>
      </c>
      <c r="T156" s="112">
        <v>0</v>
      </c>
      <c r="U156" s="112">
        <f t="shared" si="15"/>
        <v>100</v>
      </c>
      <c r="V156" s="112">
        <v>0</v>
      </c>
      <c r="W156" s="112">
        <f t="shared" si="16"/>
        <v>100</v>
      </c>
      <c r="X156" s="112">
        <v>0</v>
      </c>
      <c r="Y156" s="112">
        <f t="shared" si="22"/>
        <v>100</v>
      </c>
    </row>
    <row r="157" spans="1:25" s="48" customFormat="1" ht="13.15" hidden="1" x14ac:dyDescent="0.25">
      <c r="A157" s="116"/>
      <c r="B157" s="140"/>
      <c r="C157" s="140"/>
      <c r="D157" s="102">
        <v>3419</v>
      </c>
      <c r="E157" s="103">
        <v>5222</v>
      </c>
      <c r="F157" s="208" t="s">
        <v>101</v>
      </c>
      <c r="G157" s="105">
        <v>0</v>
      </c>
      <c r="H157" s="105"/>
      <c r="I157" s="105"/>
      <c r="J157" s="106"/>
      <c r="K157" s="106"/>
      <c r="L157" s="106"/>
      <c r="M157" s="105">
        <v>0</v>
      </c>
      <c r="N157" s="105">
        <v>0</v>
      </c>
      <c r="O157" s="105">
        <v>0</v>
      </c>
      <c r="P157" s="106">
        <v>100</v>
      </c>
      <c r="Q157" s="106">
        <f t="shared" si="20"/>
        <v>100</v>
      </c>
      <c r="R157" s="107">
        <v>0</v>
      </c>
      <c r="S157" s="107">
        <f t="shared" si="18"/>
        <v>100</v>
      </c>
      <c r="T157" s="107">
        <v>0</v>
      </c>
      <c r="U157" s="107">
        <f t="shared" si="15"/>
        <v>100</v>
      </c>
      <c r="V157" s="107">
        <v>0</v>
      </c>
      <c r="W157" s="107">
        <f t="shared" si="16"/>
        <v>100</v>
      </c>
      <c r="X157" s="107">
        <v>0</v>
      </c>
      <c r="Y157" s="107">
        <f t="shared" si="22"/>
        <v>100</v>
      </c>
    </row>
    <row r="158" spans="1:25" s="48" customFormat="1" ht="30.6" hidden="1" x14ac:dyDescent="0.25">
      <c r="A158" s="116" t="s">
        <v>87</v>
      </c>
      <c r="B158" s="117" t="s">
        <v>272</v>
      </c>
      <c r="C158" s="118" t="s">
        <v>96</v>
      </c>
      <c r="D158" s="126" t="s">
        <v>88</v>
      </c>
      <c r="E158" s="127" t="s">
        <v>88</v>
      </c>
      <c r="F158" s="207" t="s">
        <v>273</v>
      </c>
      <c r="G158" s="109">
        <v>0</v>
      </c>
      <c r="H158" s="105"/>
      <c r="I158" s="105"/>
      <c r="J158" s="106"/>
      <c r="K158" s="106"/>
      <c r="L158" s="106"/>
      <c r="M158" s="109">
        <v>0</v>
      </c>
      <c r="N158" s="109">
        <v>0</v>
      </c>
      <c r="O158" s="109">
        <v>0</v>
      </c>
      <c r="P158" s="110">
        <f t="shared" ref="P158" si="29">+P159</f>
        <v>100</v>
      </c>
      <c r="Q158" s="111">
        <f t="shared" si="20"/>
        <v>100</v>
      </c>
      <c r="R158" s="112">
        <v>0</v>
      </c>
      <c r="S158" s="112">
        <f t="shared" si="18"/>
        <v>100</v>
      </c>
      <c r="T158" s="112">
        <v>0</v>
      </c>
      <c r="U158" s="112">
        <f t="shared" si="15"/>
        <v>100</v>
      </c>
      <c r="V158" s="112">
        <v>0</v>
      </c>
      <c r="W158" s="112">
        <f t="shared" si="16"/>
        <v>100</v>
      </c>
      <c r="X158" s="112">
        <v>0</v>
      </c>
      <c r="Y158" s="112">
        <f t="shared" si="22"/>
        <v>100</v>
      </c>
    </row>
    <row r="159" spans="1:25" s="48" customFormat="1" ht="13.15" hidden="1" x14ac:dyDescent="0.25">
      <c r="A159" s="116"/>
      <c r="B159" s="140"/>
      <c r="C159" s="140"/>
      <c r="D159" s="102">
        <v>3419</v>
      </c>
      <c r="E159" s="103">
        <v>5222</v>
      </c>
      <c r="F159" s="208" t="s">
        <v>101</v>
      </c>
      <c r="G159" s="105">
        <v>0</v>
      </c>
      <c r="H159" s="105"/>
      <c r="I159" s="105"/>
      <c r="J159" s="106"/>
      <c r="K159" s="106"/>
      <c r="L159" s="106"/>
      <c r="M159" s="105">
        <v>0</v>
      </c>
      <c r="N159" s="105">
        <v>0</v>
      </c>
      <c r="O159" s="105">
        <v>0</v>
      </c>
      <c r="P159" s="106">
        <v>100</v>
      </c>
      <c r="Q159" s="106">
        <f t="shared" si="20"/>
        <v>100</v>
      </c>
      <c r="R159" s="107">
        <v>0</v>
      </c>
      <c r="S159" s="107">
        <f t="shared" si="18"/>
        <v>100</v>
      </c>
      <c r="T159" s="107">
        <v>0</v>
      </c>
      <c r="U159" s="107">
        <f t="shared" si="15"/>
        <v>100</v>
      </c>
      <c r="V159" s="107">
        <v>0</v>
      </c>
      <c r="W159" s="107">
        <f t="shared" si="16"/>
        <v>100</v>
      </c>
      <c r="X159" s="107">
        <v>0</v>
      </c>
      <c r="Y159" s="107">
        <f t="shared" si="22"/>
        <v>100</v>
      </c>
    </row>
    <row r="160" spans="1:25" s="48" customFormat="1" ht="30.6" hidden="1" x14ac:dyDescent="0.25">
      <c r="A160" s="116" t="s">
        <v>87</v>
      </c>
      <c r="B160" s="117" t="s">
        <v>274</v>
      </c>
      <c r="C160" s="118" t="s">
        <v>96</v>
      </c>
      <c r="D160" s="126" t="s">
        <v>88</v>
      </c>
      <c r="E160" s="127" t="s">
        <v>88</v>
      </c>
      <c r="F160" s="207" t="s">
        <v>275</v>
      </c>
      <c r="G160" s="109">
        <v>0</v>
      </c>
      <c r="H160" s="105"/>
      <c r="I160" s="105"/>
      <c r="J160" s="106"/>
      <c r="K160" s="106"/>
      <c r="L160" s="106"/>
      <c r="M160" s="109">
        <v>0</v>
      </c>
      <c r="N160" s="109">
        <v>0</v>
      </c>
      <c r="O160" s="109">
        <v>0</v>
      </c>
      <c r="P160" s="110">
        <f t="shared" ref="P160" si="30">+P161</f>
        <v>100</v>
      </c>
      <c r="Q160" s="111">
        <f t="shared" si="20"/>
        <v>100</v>
      </c>
      <c r="R160" s="112">
        <v>0</v>
      </c>
      <c r="S160" s="112">
        <f t="shared" si="18"/>
        <v>100</v>
      </c>
      <c r="T160" s="112">
        <v>0</v>
      </c>
      <c r="U160" s="112">
        <f t="shared" si="15"/>
        <v>100</v>
      </c>
      <c r="V160" s="112">
        <v>0</v>
      </c>
      <c r="W160" s="112">
        <f t="shared" si="16"/>
        <v>100</v>
      </c>
      <c r="X160" s="112">
        <v>0</v>
      </c>
      <c r="Y160" s="112">
        <f t="shared" si="22"/>
        <v>100</v>
      </c>
    </row>
    <row r="161" spans="1:25" s="48" customFormat="1" ht="13.15" hidden="1" x14ac:dyDescent="0.25">
      <c r="A161" s="116"/>
      <c r="B161" s="140"/>
      <c r="C161" s="140"/>
      <c r="D161" s="102">
        <v>3419</v>
      </c>
      <c r="E161" s="103">
        <v>5222</v>
      </c>
      <c r="F161" s="208" t="s">
        <v>101</v>
      </c>
      <c r="G161" s="105">
        <v>0</v>
      </c>
      <c r="H161" s="105"/>
      <c r="I161" s="105"/>
      <c r="J161" s="106"/>
      <c r="K161" s="106"/>
      <c r="L161" s="106"/>
      <c r="M161" s="105">
        <v>0</v>
      </c>
      <c r="N161" s="105">
        <v>0</v>
      </c>
      <c r="O161" s="105">
        <v>0</v>
      </c>
      <c r="P161" s="106">
        <v>100</v>
      </c>
      <c r="Q161" s="106">
        <f t="shared" si="20"/>
        <v>100</v>
      </c>
      <c r="R161" s="107">
        <v>0</v>
      </c>
      <c r="S161" s="107">
        <f t="shared" si="18"/>
        <v>100</v>
      </c>
      <c r="T161" s="107">
        <v>0</v>
      </c>
      <c r="U161" s="107">
        <f t="shared" si="15"/>
        <v>100</v>
      </c>
      <c r="V161" s="107">
        <v>0</v>
      </c>
      <c r="W161" s="107">
        <f t="shared" si="16"/>
        <v>100</v>
      </c>
      <c r="X161" s="107">
        <v>0</v>
      </c>
      <c r="Y161" s="107">
        <f t="shared" si="22"/>
        <v>100</v>
      </c>
    </row>
    <row r="162" spans="1:25" s="48" customFormat="1" ht="30.6" hidden="1" x14ac:dyDescent="0.25">
      <c r="A162" s="116" t="s">
        <v>87</v>
      </c>
      <c r="B162" s="117" t="s">
        <v>276</v>
      </c>
      <c r="C162" s="118" t="s">
        <v>96</v>
      </c>
      <c r="D162" s="126" t="s">
        <v>88</v>
      </c>
      <c r="E162" s="127" t="s">
        <v>88</v>
      </c>
      <c r="F162" s="207" t="s">
        <v>277</v>
      </c>
      <c r="G162" s="109">
        <v>0</v>
      </c>
      <c r="H162" s="105"/>
      <c r="I162" s="105"/>
      <c r="J162" s="106"/>
      <c r="K162" s="106"/>
      <c r="L162" s="106"/>
      <c r="M162" s="109">
        <v>0</v>
      </c>
      <c r="N162" s="109">
        <v>0</v>
      </c>
      <c r="O162" s="109">
        <v>0</v>
      </c>
      <c r="P162" s="110">
        <f t="shared" ref="P162" si="31">+P163</f>
        <v>100</v>
      </c>
      <c r="Q162" s="111">
        <f t="shared" si="20"/>
        <v>100</v>
      </c>
      <c r="R162" s="112">
        <v>0</v>
      </c>
      <c r="S162" s="112">
        <f t="shared" si="18"/>
        <v>100</v>
      </c>
      <c r="T162" s="112">
        <v>0</v>
      </c>
      <c r="U162" s="112">
        <f t="shared" si="15"/>
        <v>100</v>
      </c>
      <c r="V162" s="112">
        <v>0</v>
      </c>
      <c r="W162" s="112">
        <f t="shared" si="16"/>
        <v>100</v>
      </c>
      <c r="X162" s="112">
        <v>0</v>
      </c>
      <c r="Y162" s="112">
        <f t="shared" si="22"/>
        <v>100</v>
      </c>
    </row>
    <row r="163" spans="1:25" s="48" customFormat="1" ht="13.15" hidden="1" x14ac:dyDescent="0.25">
      <c r="A163" s="116"/>
      <c r="B163" s="140"/>
      <c r="C163" s="140"/>
      <c r="D163" s="102">
        <v>3419</v>
      </c>
      <c r="E163" s="103">
        <v>5222</v>
      </c>
      <c r="F163" s="208" t="s">
        <v>101</v>
      </c>
      <c r="G163" s="105">
        <v>0</v>
      </c>
      <c r="H163" s="105"/>
      <c r="I163" s="105"/>
      <c r="J163" s="106"/>
      <c r="K163" s="106"/>
      <c r="L163" s="106"/>
      <c r="M163" s="105">
        <v>0</v>
      </c>
      <c r="N163" s="105">
        <v>0</v>
      </c>
      <c r="O163" s="105">
        <v>0</v>
      </c>
      <c r="P163" s="106">
        <v>100</v>
      </c>
      <c r="Q163" s="106">
        <f t="shared" si="20"/>
        <v>100</v>
      </c>
      <c r="R163" s="107">
        <v>0</v>
      </c>
      <c r="S163" s="107">
        <f t="shared" si="18"/>
        <v>100</v>
      </c>
      <c r="T163" s="107">
        <v>0</v>
      </c>
      <c r="U163" s="107">
        <f t="shared" si="15"/>
        <v>100</v>
      </c>
      <c r="V163" s="107">
        <v>0</v>
      </c>
      <c r="W163" s="107">
        <f t="shared" si="16"/>
        <v>100</v>
      </c>
      <c r="X163" s="107">
        <v>0</v>
      </c>
      <c r="Y163" s="107">
        <f t="shared" si="22"/>
        <v>100</v>
      </c>
    </row>
    <row r="164" spans="1:25" s="48" customFormat="1" ht="30.6" hidden="1" x14ac:dyDescent="0.25">
      <c r="A164" s="116" t="s">
        <v>87</v>
      </c>
      <c r="B164" s="117" t="s">
        <v>278</v>
      </c>
      <c r="C164" s="118" t="s">
        <v>96</v>
      </c>
      <c r="D164" s="126" t="s">
        <v>88</v>
      </c>
      <c r="E164" s="127" t="s">
        <v>88</v>
      </c>
      <c r="F164" s="207" t="s">
        <v>279</v>
      </c>
      <c r="G164" s="109">
        <v>0</v>
      </c>
      <c r="H164" s="105"/>
      <c r="I164" s="105"/>
      <c r="J164" s="106"/>
      <c r="K164" s="106"/>
      <c r="L164" s="106"/>
      <c r="M164" s="109">
        <v>0</v>
      </c>
      <c r="N164" s="109">
        <v>0</v>
      </c>
      <c r="O164" s="109">
        <v>0</v>
      </c>
      <c r="P164" s="110">
        <f t="shared" ref="P164" si="32">+P165</f>
        <v>200</v>
      </c>
      <c r="Q164" s="111">
        <f t="shared" si="20"/>
        <v>200</v>
      </c>
      <c r="R164" s="112">
        <v>0</v>
      </c>
      <c r="S164" s="112">
        <f t="shared" si="18"/>
        <v>200</v>
      </c>
      <c r="T164" s="112">
        <v>0</v>
      </c>
      <c r="U164" s="112">
        <f t="shared" si="15"/>
        <v>200</v>
      </c>
      <c r="V164" s="112">
        <v>0</v>
      </c>
      <c r="W164" s="112">
        <f t="shared" si="16"/>
        <v>200</v>
      </c>
      <c r="X164" s="112">
        <v>0</v>
      </c>
      <c r="Y164" s="112">
        <f t="shared" si="22"/>
        <v>200</v>
      </c>
    </row>
    <row r="165" spans="1:25" s="48" customFormat="1" ht="13.15" hidden="1" x14ac:dyDescent="0.25">
      <c r="A165" s="116"/>
      <c r="B165" s="140"/>
      <c r="C165" s="140"/>
      <c r="D165" s="102">
        <v>3419</v>
      </c>
      <c r="E165" s="103">
        <v>5222</v>
      </c>
      <c r="F165" s="208" t="s">
        <v>101</v>
      </c>
      <c r="G165" s="105">
        <v>0</v>
      </c>
      <c r="H165" s="105"/>
      <c r="I165" s="105"/>
      <c r="J165" s="106"/>
      <c r="K165" s="106"/>
      <c r="L165" s="106"/>
      <c r="M165" s="105">
        <v>0</v>
      </c>
      <c r="N165" s="105">
        <v>0</v>
      </c>
      <c r="O165" s="105">
        <v>0</v>
      </c>
      <c r="P165" s="106">
        <v>200</v>
      </c>
      <c r="Q165" s="106">
        <f t="shared" si="20"/>
        <v>200</v>
      </c>
      <c r="R165" s="107">
        <v>0</v>
      </c>
      <c r="S165" s="107">
        <f t="shared" si="18"/>
        <v>200</v>
      </c>
      <c r="T165" s="107">
        <v>0</v>
      </c>
      <c r="U165" s="107">
        <f t="shared" si="15"/>
        <v>200</v>
      </c>
      <c r="V165" s="107">
        <v>0</v>
      </c>
      <c r="W165" s="107">
        <f t="shared" si="16"/>
        <v>200</v>
      </c>
      <c r="X165" s="107">
        <v>0</v>
      </c>
      <c r="Y165" s="107">
        <f t="shared" si="22"/>
        <v>200</v>
      </c>
    </row>
    <row r="166" spans="1:25" s="48" customFormat="1" ht="30.6" hidden="1" x14ac:dyDescent="0.25">
      <c r="A166" s="116" t="s">
        <v>87</v>
      </c>
      <c r="B166" s="140" t="s">
        <v>280</v>
      </c>
      <c r="C166" s="140" t="s">
        <v>96</v>
      </c>
      <c r="D166" s="126" t="s">
        <v>88</v>
      </c>
      <c r="E166" s="127" t="s">
        <v>88</v>
      </c>
      <c r="F166" s="209" t="s">
        <v>281</v>
      </c>
      <c r="G166" s="109">
        <v>0</v>
      </c>
      <c r="H166" s="105"/>
      <c r="I166" s="105"/>
      <c r="J166" s="106"/>
      <c r="K166" s="106"/>
      <c r="L166" s="106"/>
      <c r="M166" s="109">
        <v>0</v>
      </c>
      <c r="N166" s="109">
        <v>0</v>
      </c>
      <c r="O166" s="109">
        <v>0</v>
      </c>
      <c r="P166" s="110">
        <f>+P167</f>
        <v>150</v>
      </c>
      <c r="Q166" s="111">
        <f t="shared" si="20"/>
        <v>150</v>
      </c>
      <c r="R166" s="112">
        <v>0</v>
      </c>
      <c r="S166" s="112">
        <f t="shared" si="18"/>
        <v>150</v>
      </c>
      <c r="T166" s="112">
        <v>0</v>
      </c>
      <c r="U166" s="112">
        <f t="shared" si="15"/>
        <v>150</v>
      </c>
      <c r="V166" s="112">
        <v>0</v>
      </c>
      <c r="W166" s="112">
        <f t="shared" si="16"/>
        <v>150</v>
      </c>
      <c r="X166" s="112">
        <v>0</v>
      </c>
      <c r="Y166" s="112">
        <f t="shared" si="22"/>
        <v>150</v>
      </c>
    </row>
    <row r="167" spans="1:25" s="48" customFormat="1" ht="13.15" hidden="1" x14ac:dyDescent="0.25">
      <c r="A167" s="116"/>
      <c r="B167" s="140"/>
      <c r="C167" s="140"/>
      <c r="D167" s="102">
        <v>3419</v>
      </c>
      <c r="E167" s="103">
        <v>5222</v>
      </c>
      <c r="F167" s="208" t="s">
        <v>101</v>
      </c>
      <c r="G167" s="105">
        <v>0</v>
      </c>
      <c r="H167" s="105"/>
      <c r="I167" s="105"/>
      <c r="J167" s="106"/>
      <c r="K167" s="106"/>
      <c r="L167" s="106"/>
      <c r="M167" s="105">
        <v>0</v>
      </c>
      <c r="N167" s="105">
        <v>0</v>
      </c>
      <c r="O167" s="105">
        <v>0</v>
      </c>
      <c r="P167" s="106">
        <v>150</v>
      </c>
      <c r="Q167" s="106">
        <f t="shared" si="20"/>
        <v>150</v>
      </c>
      <c r="R167" s="107">
        <v>0</v>
      </c>
      <c r="S167" s="107">
        <f t="shared" si="18"/>
        <v>150</v>
      </c>
      <c r="T167" s="107">
        <v>0</v>
      </c>
      <c r="U167" s="107">
        <f t="shared" si="15"/>
        <v>150</v>
      </c>
      <c r="V167" s="107">
        <v>0</v>
      </c>
      <c r="W167" s="107">
        <f t="shared" si="16"/>
        <v>150</v>
      </c>
      <c r="X167" s="107">
        <v>0</v>
      </c>
      <c r="Y167" s="107">
        <f t="shared" si="22"/>
        <v>150</v>
      </c>
    </row>
    <row r="168" spans="1:25" s="48" customFormat="1" ht="30.6" hidden="1" x14ac:dyDescent="0.25">
      <c r="A168" s="116" t="s">
        <v>87</v>
      </c>
      <c r="B168" s="117" t="s">
        <v>282</v>
      </c>
      <c r="C168" s="118" t="s">
        <v>96</v>
      </c>
      <c r="D168" s="126" t="s">
        <v>88</v>
      </c>
      <c r="E168" s="127" t="s">
        <v>88</v>
      </c>
      <c r="F168" s="207" t="s">
        <v>283</v>
      </c>
      <c r="G168" s="109">
        <v>0</v>
      </c>
      <c r="H168" s="105"/>
      <c r="I168" s="105"/>
      <c r="J168" s="106"/>
      <c r="K168" s="106"/>
      <c r="L168" s="106"/>
      <c r="M168" s="109">
        <v>0</v>
      </c>
      <c r="N168" s="109">
        <v>0</v>
      </c>
      <c r="O168" s="109">
        <v>0</v>
      </c>
      <c r="P168" s="110">
        <f t="shared" ref="P168" si="33">+P169</f>
        <v>25</v>
      </c>
      <c r="Q168" s="111">
        <f t="shared" si="20"/>
        <v>25</v>
      </c>
      <c r="R168" s="112">
        <v>0</v>
      </c>
      <c r="S168" s="112">
        <f t="shared" si="18"/>
        <v>25</v>
      </c>
      <c r="T168" s="112">
        <v>0</v>
      </c>
      <c r="U168" s="112">
        <f t="shared" ref="U168:U231" si="34">+S168+T168</f>
        <v>25</v>
      </c>
      <c r="V168" s="112">
        <v>0</v>
      </c>
      <c r="W168" s="112">
        <f t="shared" ref="W168:W231" si="35">+U168+V168</f>
        <v>25</v>
      </c>
      <c r="X168" s="112">
        <v>0</v>
      </c>
      <c r="Y168" s="112">
        <f t="shared" si="22"/>
        <v>25</v>
      </c>
    </row>
    <row r="169" spans="1:25" s="48" customFormat="1" ht="13.15" hidden="1" x14ac:dyDescent="0.25">
      <c r="A169" s="116"/>
      <c r="B169" s="140"/>
      <c r="C169" s="140"/>
      <c r="D169" s="102">
        <v>3419</v>
      </c>
      <c r="E169" s="103">
        <v>5222</v>
      </c>
      <c r="F169" s="208" t="s">
        <v>101</v>
      </c>
      <c r="G169" s="105">
        <v>0</v>
      </c>
      <c r="H169" s="105"/>
      <c r="I169" s="105"/>
      <c r="J169" s="106"/>
      <c r="K169" s="106"/>
      <c r="L169" s="106"/>
      <c r="M169" s="105">
        <v>0</v>
      </c>
      <c r="N169" s="105">
        <v>0</v>
      </c>
      <c r="O169" s="105">
        <v>0</v>
      </c>
      <c r="P169" s="106">
        <v>25</v>
      </c>
      <c r="Q169" s="106">
        <f t="shared" si="20"/>
        <v>25</v>
      </c>
      <c r="R169" s="107">
        <v>0</v>
      </c>
      <c r="S169" s="107">
        <f t="shared" si="18"/>
        <v>25</v>
      </c>
      <c r="T169" s="107">
        <v>0</v>
      </c>
      <c r="U169" s="107">
        <f t="shared" si="34"/>
        <v>25</v>
      </c>
      <c r="V169" s="107">
        <v>0</v>
      </c>
      <c r="W169" s="107">
        <f t="shared" si="35"/>
        <v>25</v>
      </c>
      <c r="X169" s="107">
        <v>0</v>
      </c>
      <c r="Y169" s="107">
        <f t="shared" si="22"/>
        <v>25</v>
      </c>
    </row>
    <row r="170" spans="1:25" s="48" customFormat="1" ht="13.15" hidden="1" x14ac:dyDescent="0.25">
      <c r="A170" s="116" t="s">
        <v>87</v>
      </c>
      <c r="B170" s="117" t="s">
        <v>284</v>
      </c>
      <c r="C170" s="118" t="s">
        <v>96</v>
      </c>
      <c r="D170" s="126" t="s">
        <v>88</v>
      </c>
      <c r="E170" s="127" t="s">
        <v>88</v>
      </c>
      <c r="F170" s="207" t="s">
        <v>285</v>
      </c>
      <c r="G170" s="109">
        <v>0</v>
      </c>
      <c r="H170" s="105"/>
      <c r="I170" s="105"/>
      <c r="J170" s="106"/>
      <c r="K170" s="110">
        <v>0</v>
      </c>
      <c r="L170" s="110">
        <f>+L171</f>
        <v>300</v>
      </c>
      <c r="M170" s="110">
        <f t="shared" si="27"/>
        <v>300</v>
      </c>
      <c r="N170" s="110">
        <v>0</v>
      </c>
      <c r="O170" s="110">
        <f t="shared" si="21"/>
        <v>300</v>
      </c>
      <c r="P170" s="111">
        <v>0</v>
      </c>
      <c r="Q170" s="111">
        <f t="shared" si="20"/>
        <v>300</v>
      </c>
      <c r="R170" s="112">
        <v>0</v>
      </c>
      <c r="S170" s="112">
        <f t="shared" si="18"/>
        <v>300</v>
      </c>
      <c r="T170" s="112">
        <v>0</v>
      </c>
      <c r="U170" s="112">
        <f t="shared" si="34"/>
        <v>300</v>
      </c>
      <c r="V170" s="112">
        <v>0</v>
      </c>
      <c r="W170" s="112">
        <f t="shared" si="35"/>
        <v>300</v>
      </c>
      <c r="X170" s="112">
        <v>0</v>
      </c>
      <c r="Y170" s="112">
        <f t="shared" si="22"/>
        <v>300</v>
      </c>
    </row>
    <row r="171" spans="1:25" s="48" customFormat="1" ht="13.15" hidden="1" x14ac:dyDescent="0.25">
      <c r="A171" s="116"/>
      <c r="B171" s="140"/>
      <c r="C171" s="140"/>
      <c r="D171" s="102">
        <v>3419</v>
      </c>
      <c r="E171" s="103">
        <v>5222</v>
      </c>
      <c r="F171" s="208" t="s">
        <v>101</v>
      </c>
      <c r="G171" s="105">
        <v>0</v>
      </c>
      <c r="H171" s="105"/>
      <c r="I171" s="105"/>
      <c r="J171" s="106"/>
      <c r="K171" s="106">
        <v>0</v>
      </c>
      <c r="L171" s="106">
        <v>300</v>
      </c>
      <c r="M171" s="106">
        <f t="shared" si="27"/>
        <v>300</v>
      </c>
      <c r="N171" s="106">
        <v>0</v>
      </c>
      <c r="O171" s="106">
        <f t="shared" si="21"/>
        <v>300</v>
      </c>
      <c r="P171" s="106">
        <v>0</v>
      </c>
      <c r="Q171" s="106">
        <f t="shared" si="20"/>
        <v>300</v>
      </c>
      <c r="R171" s="107">
        <v>0</v>
      </c>
      <c r="S171" s="107">
        <f t="shared" si="18"/>
        <v>300</v>
      </c>
      <c r="T171" s="107">
        <v>0</v>
      </c>
      <c r="U171" s="107">
        <f t="shared" si="34"/>
        <v>300</v>
      </c>
      <c r="V171" s="107">
        <v>0</v>
      </c>
      <c r="W171" s="107">
        <f t="shared" si="35"/>
        <v>300</v>
      </c>
      <c r="X171" s="107">
        <v>0</v>
      </c>
      <c r="Y171" s="107">
        <f t="shared" si="22"/>
        <v>300</v>
      </c>
    </row>
    <row r="172" spans="1:25" s="48" customFormat="1" ht="20.45" hidden="1" x14ac:dyDescent="0.25">
      <c r="A172" s="93" t="s">
        <v>87</v>
      </c>
      <c r="B172" s="94" t="s">
        <v>286</v>
      </c>
      <c r="C172" s="95" t="s">
        <v>96</v>
      </c>
      <c r="D172" s="96" t="s">
        <v>88</v>
      </c>
      <c r="E172" s="97" t="s">
        <v>88</v>
      </c>
      <c r="F172" s="98" t="s">
        <v>287</v>
      </c>
      <c r="G172" s="109">
        <v>0</v>
      </c>
      <c r="H172" s="109"/>
      <c r="I172" s="109">
        <v>0</v>
      </c>
      <c r="J172" s="110">
        <v>0</v>
      </c>
      <c r="K172" s="110">
        <v>0</v>
      </c>
      <c r="L172" s="110">
        <v>50</v>
      </c>
      <c r="M172" s="110">
        <f>K172+L172</f>
        <v>50</v>
      </c>
      <c r="N172" s="110">
        <v>0</v>
      </c>
      <c r="O172" s="110">
        <f t="shared" si="21"/>
        <v>50</v>
      </c>
      <c r="P172" s="111">
        <v>0</v>
      </c>
      <c r="Q172" s="111">
        <f t="shared" si="20"/>
        <v>50</v>
      </c>
      <c r="R172" s="112">
        <v>0</v>
      </c>
      <c r="S172" s="112">
        <f t="shared" si="18"/>
        <v>50</v>
      </c>
      <c r="T172" s="112">
        <v>0</v>
      </c>
      <c r="U172" s="112">
        <f t="shared" si="34"/>
        <v>50</v>
      </c>
      <c r="V172" s="112">
        <v>0</v>
      </c>
      <c r="W172" s="112">
        <f t="shared" si="35"/>
        <v>50</v>
      </c>
      <c r="X172" s="112">
        <v>0</v>
      </c>
      <c r="Y172" s="112">
        <f t="shared" si="22"/>
        <v>50</v>
      </c>
    </row>
    <row r="173" spans="1:25" s="48" customFormat="1" ht="13.15" hidden="1" x14ac:dyDescent="0.25">
      <c r="A173" s="93"/>
      <c r="B173" s="94"/>
      <c r="C173" s="95"/>
      <c r="D173" s="139">
        <v>3419</v>
      </c>
      <c r="E173" s="113">
        <v>5213</v>
      </c>
      <c r="F173" s="114" t="s">
        <v>142</v>
      </c>
      <c r="G173" s="105">
        <v>0</v>
      </c>
      <c r="H173" s="105"/>
      <c r="I173" s="105">
        <v>0</v>
      </c>
      <c r="J173" s="106">
        <v>0</v>
      </c>
      <c r="K173" s="106">
        <v>0</v>
      </c>
      <c r="L173" s="106">
        <v>50</v>
      </c>
      <c r="M173" s="106">
        <f>K173+L173</f>
        <v>50</v>
      </c>
      <c r="N173" s="106">
        <v>0</v>
      </c>
      <c r="O173" s="106">
        <f t="shared" si="21"/>
        <v>50</v>
      </c>
      <c r="P173" s="106">
        <v>0</v>
      </c>
      <c r="Q173" s="106">
        <f t="shared" si="20"/>
        <v>50</v>
      </c>
      <c r="R173" s="107">
        <v>0</v>
      </c>
      <c r="S173" s="107">
        <f t="shared" si="18"/>
        <v>50</v>
      </c>
      <c r="T173" s="107">
        <v>0</v>
      </c>
      <c r="U173" s="107">
        <f t="shared" si="34"/>
        <v>50</v>
      </c>
      <c r="V173" s="107">
        <v>0</v>
      </c>
      <c r="W173" s="107">
        <f t="shared" si="35"/>
        <v>50</v>
      </c>
      <c r="X173" s="107">
        <v>0</v>
      </c>
      <c r="Y173" s="107">
        <f t="shared" si="22"/>
        <v>50</v>
      </c>
    </row>
    <row r="174" spans="1:25" s="48" customFormat="1" ht="20.45" hidden="1" x14ac:dyDescent="0.25">
      <c r="A174" s="116" t="s">
        <v>87</v>
      </c>
      <c r="B174" s="117" t="s">
        <v>288</v>
      </c>
      <c r="C174" s="118" t="s">
        <v>96</v>
      </c>
      <c r="D174" s="126" t="s">
        <v>88</v>
      </c>
      <c r="E174" s="127" t="s">
        <v>88</v>
      </c>
      <c r="F174" s="108" t="s">
        <v>289</v>
      </c>
      <c r="G174" s="109">
        <v>0</v>
      </c>
      <c r="H174" s="109">
        <v>0</v>
      </c>
      <c r="I174" s="109">
        <v>0</v>
      </c>
      <c r="J174" s="109">
        <v>0</v>
      </c>
      <c r="K174" s="109">
        <v>0</v>
      </c>
      <c r="L174" s="110">
        <v>12.5</v>
      </c>
      <c r="M174" s="110">
        <f>K174+L174</f>
        <v>12.5</v>
      </c>
      <c r="N174" s="110">
        <v>0</v>
      </c>
      <c r="O174" s="110">
        <f t="shared" si="21"/>
        <v>12.5</v>
      </c>
      <c r="P174" s="111">
        <v>0</v>
      </c>
      <c r="Q174" s="111">
        <f t="shared" si="20"/>
        <v>12.5</v>
      </c>
      <c r="R174" s="112">
        <v>0</v>
      </c>
      <c r="S174" s="112">
        <f t="shared" si="18"/>
        <v>12.5</v>
      </c>
      <c r="T174" s="112">
        <v>0</v>
      </c>
      <c r="U174" s="112">
        <f t="shared" si="34"/>
        <v>12.5</v>
      </c>
      <c r="V174" s="112">
        <v>0</v>
      </c>
      <c r="W174" s="112">
        <f t="shared" si="35"/>
        <v>12.5</v>
      </c>
      <c r="X174" s="112">
        <v>0</v>
      </c>
      <c r="Y174" s="112">
        <f t="shared" si="22"/>
        <v>12.5</v>
      </c>
    </row>
    <row r="175" spans="1:25" s="48" customFormat="1" ht="13.15" hidden="1" x14ac:dyDescent="0.25">
      <c r="A175" s="116"/>
      <c r="B175" s="140"/>
      <c r="C175" s="140"/>
      <c r="D175" s="102">
        <v>3419</v>
      </c>
      <c r="E175" s="103">
        <v>5222</v>
      </c>
      <c r="F175" s="128" t="s">
        <v>101</v>
      </c>
      <c r="G175" s="105">
        <v>0</v>
      </c>
      <c r="H175" s="105">
        <v>0</v>
      </c>
      <c r="I175" s="105">
        <v>0</v>
      </c>
      <c r="J175" s="105">
        <v>0</v>
      </c>
      <c r="K175" s="105">
        <v>0</v>
      </c>
      <c r="L175" s="106">
        <v>12.5</v>
      </c>
      <c r="M175" s="106">
        <f>K175+L175</f>
        <v>12.5</v>
      </c>
      <c r="N175" s="106">
        <v>0</v>
      </c>
      <c r="O175" s="106">
        <f t="shared" si="21"/>
        <v>12.5</v>
      </c>
      <c r="P175" s="106">
        <v>0</v>
      </c>
      <c r="Q175" s="106">
        <f t="shared" si="20"/>
        <v>12.5</v>
      </c>
      <c r="R175" s="107">
        <v>0</v>
      </c>
      <c r="S175" s="107">
        <f t="shared" si="18"/>
        <v>12.5</v>
      </c>
      <c r="T175" s="107">
        <v>0</v>
      </c>
      <c r="U175" s="107">
        <f t="shared" si="34"/>
        <v>12.5</v>
      </c>
      <c r="V175" s="107">
        <v>0</v>
      </c>
      <c r="W175" s="107">
        <f t="shared" si="35"/>
        <v>12.5</v>
      </c>
      <c r="X175" s="107">
        <v>0</v>
      </c>
      <c r="Y175" s="107">
        <f t="shared" si="22"/>
        <v>12.5</v>
      </c>
    </row>
    <row r="176" spans="1:25" s="48" customFormat="1" ht="30.6" hidden="1" x14ac:dyDescent="0.25">
      <c r="A176" s="116" t="s">
        <v>87</v>
      </c>
      <c r="B176" s="117" t="s">
        <v>290</v>
      </c>
      <c r="C176" s="118" t="s">
        <v>96</v>
      </c>
      <c r="D176" s="126" t="s">
        <v>88</v>
      </c>
      <c r="E176" s="127" t="s">
        <v>88</v>
      </c>
      <c r="F176" s="108" t="s">
        <v>291</v>
      </c>
      <c r="G176" s="109">
        <v>0</v>
      </c>
      <c r="H176" s="109">
        <v>0</v>
      </c>
      <c r="I176" s="109">
        <v>0</v>
      </c>
      <c r="J176" s="109">
        <v>0</v>
      </c>
      <c r="K176" s="109">
        <v>0</v>
      </c>
      <c r="L176" s="110">
        <v>10.6</v>
      </c>
      <c r="M176" s="110">
        <f t="shared" ref="M176:M267" si="36">K176+L176</f>
        <v>10.6</v>
      </c>
      <c r="N176" s="110">
        <v>0</v>
      </c>
      <c r="O176" s="110">
        <f t="shared" si="21"/>
        <v>10.6</v>
      </c>
      <c r="P176" s="111">
        <v>0</v>
      </c>
      <c r="Q176" s="111">
        <f t="shared" si="20"/>
        <v>10.6</v>
      </c>
      <c r="R176" s="112">
        <v>0</v>
      </c>
      <c r="S176" s="112">
        <f t="shared" si="18"/>
        <v>10.6</v>
      </c>
      <c r="T176" s="112">
        <v>0</v>
      </c>
      <c r="U176" s="112">
        <f t="shared" si="34"/>
        <v>10.6</v>
      </c>
      <c r="V176" s="112">
        <v>0</v>
      </c>
      <c r="W176" s="112">
        <f t="shared" si="35"/>
        <v>10.6</v>
      </c>
      <c r="X176" s="112">
        <v>0</v>
      </c>
      <c r="Y176" s="112">
        <f t="shared" si="22"/>
        <v>10.6</v>
      </c>
    </row>
    <row r="177" spans="1:25" s="48" customFormat="1" ht="13.15" hidden="1" x14ac:dyDescent="0.25">
      <c r="A177" s="116"/>
      <c r="B177" s="140"/>
      <c r="C177" s="140"/>
      <c r="D177" s="102">
        <v>3419</v>
      </c>
      <c r="E177" s="103">
        <v>5222</v>
      </c>
      <c r="F177" s="210" t="s">
        <v>101</v>
      </c>
      <c r="G177" s="105">
        <v>0</v>
      </c>
      <c r="H177" s="105">
        <v>0</v>
      </c>
      <c r="I177" s="105">
        <v>0</v>
      </c>
      <c r="J177" s="105">
        <v>0</v>
      </c>
      <c r="K177" s="105">
        <v>0</v>
      </c>
      <c r="L177" s="106">
        <v>10.6</v>
      </c>
      <c r="M177" s="106">
        <f t="shared" si="36"/>
        <v>10.6</v>
      </c>
      <c r="N177" s="106">
        <v>0</v>
      </c>
      <c r="O177" s="106">
        <f t="shared" si="21"/>
        <v>10.6</v>
      </c>
      <c r="P177" s="106">
        <v>0</v>
      </c>
      <c r="Q177" s="106">
        <f t="shared" si="20"/>
        <v>10.6</v>
      </c>
      <c r="R177" s="107">
        <v>0</v>
      </c>
      <c r="S177" s="107">
        <f t="shared" si="18"/>
        <v>10.6</v>
      </c>
      <c r="T177" s="107">
        <v>0</v>
      </c>
      <c r="U177" s="107">
        <f t="shared" si="34"/>
        <v>10.6</v>
      </c>
      <c r="V177" s="107">
        <v>0</v>
      </c>
      <c r="W177" s="107">
        <f t="shared" si="35"/>
        <v>10.6</v>
      </c>
      <c r="X177" s="107">
        <v>0</v>
      </c>
      <c r="Y177" s="107">
        <f t="shared" si="22"/>
        <v>10.6</v>
      </c>
    </row>
    <row r="178" spans="1:25" s="48" customFormat="1" ht="30.6" hidden="1" x14ac:dyDescent="0.25">
      <c r="A178" s="116" t="s">
        <v>87</v>
      </c>
      <c r="B178" s="117" t="s">
        <v>292</v>
      </c>
      <c r="C178" s="118" t="s">
        <v>96</v>
      </c>
      <c r="D178" s="126" t="s">
        <v>88</v>
      </c>
      <c r="E178" s="127" t="s">
        <v>88</v>
      </c>
      <c r="F178" s="108" t="s">
        <v>293</v>
      </c>
      <c r="G178" s="109">
        <v>0</v>
      </c>
      <c r="H178" s="109">
        <v>0</v>
      </c>
      <c r="I178" s="109">
        <v>0</v>
      </c>
      <c r="J178" s="109">
        <v>0</v>
      </c>
      <c r="K178" s="109">
        <v>0</v>
      </c>
      <c r="L178" s="110">
        <v>100</v>
      </c>
      <c r="M178" s="110">
        <f t="shared" si="36"/>
        <v>100</v>
      </c>
      <c r="N178" s="110">
        <v>0</v>
      </c>
      <c r="O178" s="110">
        <f t="shared" si="21"/>
        <v>100</v>
      </c>
      <c r="P178" s="111">
        <v>0</v>
      </c>
      <c r="Q178" s="111">
        <f t="shared" si="20"/>
        <v>100</v>
      </c>
      <c r="R178" s="112">
        <v>0</v>
      </c>
      <c r="S178" s="112">
        <f t="shared" si="18"/>
        <v>100</v>
      </c>
      <c r="T178" s="112">
        <v>0</v>
      </c>
      <c r="U178" s="112">
        <f t="shared" si="34"/>
        <v>100</v>
      </c>
      <c r="V178" s="112">
        <v>0</v>
      </c>
      <c r="W178" s="112">
        <f t="shared" si="35"/>
        <v>100</v>
      </c>
      <c r="X178" s="112">
        <v>0</v>
      </c>
      <c r="Y178" s="112">
        <f t="shared" si="22"/>
        <v>100</v>
      </c>
    </row>
    <row r="179" spans="1:25" s="48" customFormat="1" ht="13.15" hidden="1" x14ac:dyDescent="0.25">
      <c r="A179" s="116"/>
      <c r="B179" s="140"/>
      <c r="C179" s="140"/>
      <c r="D179" s="102">
        <v>3419</v>
      </c>
      <c r="E179" s="103">
        <v>5222</v>
      </c>
      <c r="F179" s="128" t="s">
        <v>101</v>
      </c>
      <c r="G179" s="105">
        <v>0</v>
      </c>
      <c r="H179" s="105">
        <v>0</v>
      </c>
      <c r="I179" s="105">
        <v>0</v>
      </c>
      <c r="J179" s="105">
        <v>0</v>
      </c>
      <c r="K179" s="105">
        <v>0</v>
      </c>
      <c r="L179" s="106">
        <v>100</v>
      </c>
      <c r="M179" s="106">
        <f t="shared" si="36"/>
        <v>100</v>
      </c>
      <c r="N179" s="106">
        <v>0</v>
      </c>
      <c r="O179" s="106">
        <f t="shared" si="21"/>
        <v>100</v>
      </c>
      <c r="P179" s="106">
        <v>0</v>
      </c>
      <c r="Q179" s="106">
        <f t="shared" si="20"/>
        <v>100</v>
      </c>
      <c r="R179" s="107">
        <v>0</v>
      </c>
      <c r="S179" s="107">
        <f t="shared" si="18"/>
        <v>100</v>
      </c>
      <c r="T179" s="107">
        <v>0</v>
      </c>
      <c r="U179" s="107">
        <f t="shared" si="34"/>
        <v>100</v>
      </c>
      <c r="V179" s="107">
        <v>0</v>
      </c>
      <c r="W179" s="107">
        <f t="shared" si="35"/>
        <v>100</v>
      </c>
      <c r="X179" s="107">
        <v>0</v>
      </c>
      <c r="Y179" s="107">
        <f t="shared" si="22"/>
        <v>100</v>
      </c>
    </row>
    <row r="180" spans="1:25" s="48" customFormat="1" ht="20.45" hidden="1" x14ac:dyDescent="0.25">
      <c r="A180" s="116" t="s">
        <v>87</v>
      </c>
      <c r="B180" s="117" t="s">
        <v>294</v>
      </c>
      <c r="C180" s="118" t="s">
        <v>96</v>
      </c>
      <c r="D180" s="126" t="s">
        <v>88</v>
      </c>
      <c r="E180" s="127" t="s">
        <v>88</v>
      </c>
      <c r="F180" s="108" t="s">
        <v>295</v>
      </c>
      <c r="G180" s="109">
        <v>0</v>
      </c>
      <c r="H180" s="109">
        <v>0</v>
      </c>
      <c r="I180" s="109">
        <v>0</v>
      </c>
      <c r="J180" s="109">
        <v>0</v>
      </c>
      <c r="K180" s="109">
        <v>0</v>
      </c>
      <c r="L180" s="110">
        <v>100</v>
      </c>
      <c r="M180" s="110">
        <f t="shared" si="36"/>
        <v>100</v>
      </c>
      <c r="N180" s="110">
        <v>0</v>
      </c>
      <c r="O180" s="110">
        <f t="shared" si="21"/>
        <v>100</v>
      </c>
      <c r="P180" s="111">
        <v>0</v>
      </c>
      <c r="Q180" s="111">
        <f t="shared" si="20"/>
        <v>100</v>
      </c>
      <c r="R180" s="112">
        <v>0</v>
      </c>
      <c r="S180" s="112">
        <f t="shared" si="18"/>
        <v>100</v>
      </c>
      <c r="T180" s="112">
        <v>0</v>
      </c>
      <c r="U180" s="112">
        <f t="shared" si="34"/>
        <v>100</v>
      </c>
      <c r="V180" s="112">
        <v>0</v>
      </c>
      <c r="W180" s="112">
        <f t="shared" si="35"/>
        <v>100</v>
      </c>
      <c r="X180" s="112">
        <v>0</v>
      </c>
      <c r="Y180" s="112">
        <f t="shared" si="22"/>
        <v>100</v>
      </c>
    </row>
    <row r="181" spans="1:25" s="48" customFormat="1" ht="13.15" hidden="1" x14ac:dyDescent="0.25">
      <c r="A181" s="116"/>
      <c r="B181" s="140"/>
      <c r="C181" s="140"/>
      <c r="D181" s="102">
        <v>3419</v>
      </c>
      <c r="E181" s="103">
        <v>5222</v>
      </c>
      <c r="F181" s="128" t="s">
        <v>101</v>
      </c>
      <c r="G181" s="105">
        <v>0</v>
      </c>
      <c r="H181" s="105">
        <v>0</v>
      </c>
      <c r="I181" s="105">
        <v>0</v>
      </c>
      <c r="J181" s="105">
        <v>0</v>
      </c>
      <c r="K181" s="105">
        <v>0</v>
      </c>
      <c r="L181" s="106">
        <v>100</v>
      </c>
      <c r="M181" s="106">
        <f t="shared" si="36"/>
        <v>100</v>
      </c>
      <c r="N181" s="106">
        <v>0</v>
      </c>
      <c r="O181" s="106">
        <f t="shared" si="21"/>
        <v>100</v>
      </c>
      <c r="P181" s="106">
        <v>0</v>
      </c>
      <c r="Q181" s="106">
        <f t="shared" si="20"/>
        <v>100</v>
      </c>
      <c r="R181" s="107">
        <v>0</v>
      </c>
      <c r="S181" s="107">
        <f t="shared" si="18"/>
        <v>100</v>
      </c>
      <c r="T181" s="107">
        <v>0</v>
      </c>
      <c r="U181" s="107">
        <f t="shared" si="34"/>
        <v>100</v>
      </c>
      <c r="V181" s="107">
        <v>0</v>
      </c>
      <c r="W181" s="107">
        <f t="shared" si="35"/>
        <v>100</v>
      </c>
      <c r="X181" s="107">
        <v>0</v>
      </c>
      <c r="Y181" s="107">
        <f t="shared" si="22"/>
        <v>100</v>
      </c>
    </row>
    <row r="182" spans="1:25" s="48" customFormat="1" ht="13.15" hidden="1" x14ac:dyDescent="0.25">
      <c r="A182" s="116" t="s">
        <v>87</v>
      </c>
      <c r="B182" s="117" t="s">
        <v>296</v>
      </c>
      <c r="C182" s="118" t="s">
        <v>96</v>
      </c>
      <c r="D182" s="126" t="s">
        <v>88</v>
      </c>
      <c r="E182" s="127" t="s">
        <v>88</v>
      </c>
      <c r="F182" s="108" t="s">
        <v>297</v>
      </c>
      <c r="G182" s="109">
        <v>0</v>
      </c>
      <c r="H182" s="109">
        <v>0</v>
      </c>
      <c r="I182" s="109">
        <v>0</v>
      </c>
      <c r="J182" s="109">
        <v>0</v>
      </c>
      <c r="K182" s="109">
        <v>0</v>
      </c>
      <c r="L182" s="110">
        <v>50</v>
      </c>
      <c r="M182" s="110">
        <f t="shared" si="36"/>
        <v>50</v>
      </c>
      <c r="N182" s="110">
        <v>0</v>
      </c>
      <c r="O182" s="110">
        <f t="shared" si="21"/>
        <v>50</v>
      </c>
      <c r="P182" s="111">
        <v>0</v>
      </c>
      <c r="Q182" s="111">
        <f t="shared" si="20"/>
        <v>50</v>
      </c>
      <c r="R182" s="112">
        <v>0</v>
      </c>
      <c r="S182" s="112">
        <f t="shared" si="18"/>
        <v>50</v>
      </c>
      <c r="T182" s="112">
        <v>0</v>
      </c>
      <c r="U182" s="112">
        <f t="shared" si="34"/>
        <v>50</v>
      </c>
      <c r="V182" s="112">
        <v>0</v>
      </c>
      <c r="W182" s="112">
        <f t="shared" si="35"/>
        <v>50</v>
      </c>
      <c r="X182" s="112">
        <v>0</v>
      </c>
      <c r="Y182" s="112">
        <f t="shared" si="22"/>
        <v>50</v>
      </c>
    </row>
    <row r="183" spans="1:25" s="48" customFormat="1" ht="13.15" hidden="1" x14ac:dyDescent="0.25">
      <c r="A183" s="99"/>
      <c r="B183" s="100"/>
      <c r="C183" s="101"/>
      <c r="D183" s="102">
        <v>3419</v>
      </c>
      <c r="E183" s="103">
        <v>5222</v>
      </c>
      <c r="F183" s="115" t="s">
        <v>101</v>
      </c>
      <c r="G183" s="105">
        <v>0</v>
      </c>
      <c r="H183" s="105">
        <v>0</v>
      </c>
      <c r="I183" s="105">
        <v>0</v>
      </c>
      <c r="J183" s="105">
        <v>0</v>
      </c>
      <c r="K183" s="105">
        <v>0</v>
      </c>
      <c r="L183" s="106">
        <v>50</v>
      </c>
      <c r="M183" s="106">
        <f t="shared" si="36"/>
        <v>50</v>
      </c>
      <c r="N183" s="106">
        <v>0</v>
      </c>
      <c r="O183" s="106">
        <f t="shared" si="21"/>
        <v>50</v>
      </c>
      <c r="P183" s="106">
        <v>0</v>
      </c>
      <c r="Q183" s="106">
        <f t="shared" si="20"/>
        <v>50</v>
      </c>
      <c r="R183" s="107">
        <v>0</v>
      </c>
      <c r="S183" s="107">
        <f t="shared" si="18"/>
        <v>50</v>
      </c>
      <c r="T183" s="107">
        <v>0</v>
      </c>
      <c r="U183" s="107">
        <f t="shared" si="34"/>
        <v>50</v>
      </c>
      <c r="V183" s="107">
        <v>0</v>
      </c>
      <c r="W183" s="107">
        <f t="shared" si="35"/>
        <v>50</v>
      </c>
      <c r="X183" s="107">
        <v>0</v>
      </c>
      <c r="Y183" s="107">
        <f t="shared" si="22"/>
        <v>50</v>
      </c>
    </row>
    <row r="184" spans="1:25" s="48" customFormat="1" ht="20.45" hidden="1" x14ac:dyDescent="0.25">
      <c r="A184" s="116" t="s">
        <v>87</v>
      </c>
      <c r="B184" s="117" t="s">
        <v>298</v>
      </c>
      <c r="C184" s="118" t="s">
        <v>96</v>
      </c>
      <c r="D184" s="126" t="s">
        <v>88</v>
      </c>
      <c r="E184" s="127" t="s">
        <v>88</v>
      </c>
      <c r="F184" s="108" t="s">
        <v>299</v>
      </c>
      <c r="G184" s="109">
        <v>0</v>
      </c>
      <c r="H184" s="109">
        <v>0</v>
      </c>
      <c r="I184" s="109">
        <v>0</v>
      </c>
      <c r="J184" s="109">
        <v>0</v>
      </c>
      <c r="K184" s="109">
        <v>0</v>
      </c>
      <c r="L184" s="110">
        <v>15</v>
      </c>
      <c r="M184" s="110">
        <f t="shared" si="36"/>
        <v>15</v>
      </c>
      <c r="N184" s="110">
        <v>0</v>
      </c>
      <c r="O184" s="110">
        <f t="shared" si="21"/>
        <v>15</v>
      </c>
      <c r="P184" s="111">
        <v>0</v>
      </c>
      <c r="Q184" s="111">
        <f t="shared" si="20"/>
        <v>15</v>
      </c>
      <c r="R184" s="112">
        <v>0</v>
      </c>
      <c r="S184" s="112">
        <f t="shared" si="18"/>
        <v>15</v>
      </c>
      <c r="T184" s="112">
        <v>0</v>
      </c>
      <c r="U184" s="112">
        <f t="shared" si="34"/>
        <v>15</v>
      </c>
      <c r="V184" s="112">
        <v>0</v>
      </c>
      <c r="W184" s="112">
        <f t="shared" si="35"/>
        <v>15</v>
      </c>
      <c r="X184" s="112">
        <v>0</v>
      </c>
      <c r="Y184" s="112">
        <f t="shared" si="22"/>
        <v>15</v>
      </c>
    </row>
    <row r="185" spans="1:25" s="48" customFormat="1" ht="13.15" hidden="1" x14ac:dyDescent="0.25">
      <c r="A185" s="201"/>
      <c r="B185" s="202"/>
      <c r="C185" s="203"/>
      <c r="D185" s="204">
        <v>3419</v>
      </c>
      <c r="E185" s="162">
        <v>5222</v>
      </c>
      <c r="F185" s="104" t="s">
        <v>101</v>
      </c>
      <c r="G185" s="105">
        <v>0</v>
      </c>
      <c r="H185" s="105">
        <v>0</v>
      </c>
      <c r="I185" s="105">
        <v>0</v>
      </c>
      <c r="J185" s="105">
        <v>0</v>
      </c>
      <c r="K185" s="105">
        <v>0</v>
      </c>
      <c r="L185" s="106">
        <v>15</v>
      </c>
      <c r="M185" s="106">
        <f t="shared" si="36"/>
        <v>15</v>
      </c>
      <c r="N185" s="106">
        <v>0</v>
      </c>
      <c r="O185" s="106">
        <f t="shared" si="21"/>
        <v>15</v>
      </c>
      <c r="P185" s="106">
        <v>0</v>
      </c>
      <c r="Q185" s="106">
        <f t="shared" si="20"/>
        <v>15</v>
      </c>
      <c r="R185" s="107">
        <v>0</v>
      </c>
      <c r="S185" s="107">
        <f t="shared" si="18"/>
        <v>15</v>
      </c>
      <c r="T185" s="107">
        <v>0</v>
      </c>
      <c r="U185" s="107">
        <f t="shared" si="34"/>
        <v>15</v>
      </c>
      <c r="V185" s="107">
        <v>0</v>
      </c>
      <c r="W185" s="107">
        <f t="shared" si="35"/>
        <v>15</v>
      </c>
      <c r="X185" s="107">
        <v>0</v>
      </c>
      <c r="Y185" s="107">
        <f t="shared" si="22"/>
        <v>15</v>
      </c>
    </row>
    <row r="186" spans="1:25" s="48" customFormat="1" ht="30.6" hidden="1" x14ac:dyDescent="0.25">
      <c r="A186" s="116" t="s">
        <v>87</v>
      </c>
      <c r="B186" s="117" t="s">
        <v>300</v>
      </c>
      <c r="C186" s="118" t="s">
        <v>96</v>
      </c>
      <c r="D186" s="126" t="s">
        <v>88</v>
      </c>
      <c r="E186" s="127" t="s">
        <v>88</v>
      </c>
      <c r="F186" s="108" t="s">
        <v>301</v>
      </c>
      <c r="G186" s="109">
        <v>0</v>
      </c>
      <c r="H186" s="109">
        <v>0</v>
      </c>
      <c r="I186" s="109">
        <v>0</v>
      </c>
      <c r="J186" s="109">
        <v>0</v>
      </c>
      <c r="K186" s="109">
        <v>0</v>
      </c>
      <c r="L186" s="110">
        <v>22</v>
      </c>
      <c r="M186" s="110">
        <f t="shared" si="36"/>
        <v>22</v>
      </c>
      <c r="N186" s="110">
        <v>0</v>
      </c>
      <c r="O186" s="110">
        <f t="shared" si="21"/>
        <v>22</v>
      </c>
      <c r="P186" s="111">
        <v>0</v>
      </c>
      <c r="Q186" s="111">
        <f t="shared" si="20"/>
        <v>22</v>
      </c>
      <c r="R186" s="112">
        <v>0</v>
      </c>
      <c r="S186" s="112">
        <f t="shared" si="18"/>
        <v>22</v>
      </c>
      <c r="T186" s="112">
        <v>0</v>
      </c>
      <c r="U186" s="112">
        <f t="shared" si="34"/>
        <v>22</v>
      </c>
      <c r="V186" s="112">
        <v>0</v>
      </c>
      <c r="W186" s="112">
        <f t="shared" si="35"/>
        <v>22</v>
      </c>
      <c r="X186" s="112">
        <v>0</v>
      </c>
      <c r="Y186" s="112">
        <f t="shared" si="22"/>
        <v>22</v>
      </c>
    </row>
    <row r="187" spans="1:25" s="48" customFormat="1" ht="13.15" hidden="1" x14ac:dyDescent="0.25">
      <c r="A187" s="201"/>
      <c r="B187" s="202"/>
      <c r="C187" s="203"/>
      <c r="D187" s="204">
        <v>3419</v>
      </c>
      <c r="E187" s="162">
        <v>5222</v>
      </c>
      <c r="F187" s="104" t="s">
        <v>101</v>
      </c>
      <c r="G187" s="105">
        <v>0</v>
      </c>
      <c r="H187" s="105">
        <v>0</v>
      </c>
      <c r="I187" s="105">
        <v>0</v>
      </c>
      <c r="J187" s="105">
        <v>0</v>
      </c>
      <c r="K187" s="105">
        <v>0</v>
      </c>
      <c r="L187" s="106">
        <v>22</v>
      </c>
      <c r="M187" s="106">
        <f t="shared" si="36"/>
        <v>22</v>
      </c>
      <c r="N187" s="106">
        <v>0</v>
      </c>
      <c r="O187" s="106">
        <f t="shared" si="21"/>
        <v>22</v>
      </c>
      <c r="P187" s="106">
        <v>0</v>
      </c>
      <c r="Q187" s="106">
        <f t="shared" si="20"/>
        <v>22</v>
      </c>
      <c r="R187" s="107">
        <v>0</v>
      </c>
      <c r="S187" s="107">
        <f t="shared" si="18"/>
        <v>22</v>
      </c>
      <c r="T187" s="107">
        <v>0</v>
      </c>
      <c r="U187" s="107">
        <f t="shared" si="34"/>
        <v>22</v>
      </c>
      <c r="V187" s="107">
        <v>0</v>
      </c>
      <c r="W187" s="107">
        <f t="shared" si="35"/>
        <v>22</v>
      </c>
      <c r="X187" s="107">
        <v>0</v>
      </c>
      <c r="Y187" s="107">
        <f t="shared" si="22"/>
        <v>22</v>
      </c>
    </row>
    <row r="188" spans="1:25" s="48" customFormat="1" ht="20.45" hidden="1" x14ac:dyDescent="0.25">
      <c r="A188" s="116" t="s">
        <v>87</v>
      </c>
      <c r="B188" s="117" t="s">
        <v>302</v>
      </c>
      <c r="C188" s="118" t="s">
        <v>96</v>
      </c>
      <c r="D188" s="126" t="s">
        <v>88</v>
      </c>
      <c r="E188" s="127" t="s">
        <v>88</v>
      </c>
      <c r="F188" s="108" t="s">
        <v>303</v>
      </c>
      <c r="G188" s="109">
        <v>0</v>
      </c>
      <c r="H188" s="109">
        <v>0</v>
      </c>
      <c r="I188" s="109">
        <v>0</v>
      </c>
      <c r="J188" s="109">
        <v>0</v>
      </c>
      <c r="K188" s="109">
        <v>0</v>
      </c>
      <c r="L188" s="110">
        <v>18</v>
      </c>
      <c r="M188" s="110">
        <f t="shared" si="36"/>
        <v>18</v>
      </c>
      <c r="N188" s="110">
        <v>0</v>
      </c>
      <c r="O188" s="110">
        <f t="shared" si="21"/>
        <v>18</v>
      </c>
      <c r="P188" s="111">
        <v>0</v>
      </c>
      <c r="Q188" s="111">
        <f t="shared" si="20"/>
        <v>18</v>
      </c>
      <c r="R188" s="112">
        <v>0</v>
      </c>
      <c r="S188" s="112">
        <f t="shared" si="18"/>
        <v>18</v>
      </c>
      <c r="T188" s="112">
        <v>0</v>
      </c>
      <c r="U188" s="112">
        <f t="shared" si="34"/>
        <v>18</v>
      </c>
      <c r="V188" s="112">
        <v>0</v>
      </c>
      <c r="W188" s="112">
        <f t="shared" si="35"/>
        <v>18</v>
      </c>
      <c r="X188" s="112">
        <v>0</v>
      </c>
      <c r="Y188" s="112">
        <f t="shared" si="22"/>
        <v>18</v>
      </c>
    </row>
    <row r="189" spans="1:25" s="48" customFormat="1" ht="13.15" hidden="1" x14ac:dyDescent="0.25">
      <c r="A189" s="99"/>
      <c r="B189" s="100"/>
      <c r="C189" s="101"/>
      <c r="D189" s="102">
        <v>3419</v>
      </c>
      <c r="E189" s="103">
        <v>5221</v>
      </c>
      <c r="F189" s="115" t="s">
        <v>130</v>
      </c>
      <c r="G189" s="105">
        <v>0</v>
      </c>
      <c r="H189" s="105">
        <v>0</v>
      </c>
      <c r="I189" s="105">
        <v>0</v>
      </c>
      <c r="J189" s="105">
        <v>0</v>
      </c>
      <c r="K189" s="105">
        <v>0</v>
      </c>
      <c r="L189" s="106">
        <v>18</v>
      </c>
      <c r="M189" s="106">
        <f t="shared" si="36"/>
        <v>18</v>
      </c>
      <c r="N189" s="106">
        <v>0</v>
      </c>
      <c r="O189" s="106">
        <f t="shared" si="21"/>
        <v>18</v>
      </c>
      <c r="P189" s="106">
        <v>0</v>
      </c>
      <c r="Q189" s="106">
        <f t="shared" si="20"/>
        <v>18</v>
      </c>
      <c r="R189" s="107">
        <v>0</v>
      </c>
      <c r="S189" s="107">
        <f t="shared" ref="S189:S252" si="37">+Q189+R189</f>
        <v>18</v>
      </c>
      <c r="T189" s="107">
        <v>0</v>
      </c>
      <c r="U189" s="107">
        <f t="shared" si="34"/>
        <v>18</v>
      </c>
      <c r="V189" s="107">
        <v>0</v>
      </c>
      <c r="W189" s="107">
        <f t="shared" si="35"/>
        <v>18</v>
      </c>
      <c r="X189" s="107">
        <v>0</v>
      </c>
      <c r="Y189" s="107">
        <f t="shared" si="22"/>
        <v>18</v>
      </c>
    </row>
    <row r="190" spans="1:25" s="48" customFormat="1" ht="13.15" hidden="1" x14ac:dyDescent="0.25">
      <c r="A190" s="116" t="s">
        <v>87</v>
      </c>
      <c r="B190" s="117" t="s">
        <v>304</v>
      </c>
      <c r="C190" s="118" t="s">
        <v>96</v>
      </c>
      <c r="D190" s="126" t="s">
        <v>88</v>
      </c>
      <c r="E190" s="127" t="s">
        <v>88</v>
      </c>
      <c r="F190" s="108" t="s">
        <v>305</v>
      </c>
      <c r="G190" s="109">
        <v>0</v>
      </c>
      <c r="H190" s="109">
        <v>0</v>
      </c>
      <c r="I190" s="109">
        <v>0</v>
      </c>
      <c r="J190" s="109">
        <v>0</v>
      </c>
      <c r="K190" s="109">
        <v>0</v>
      </c>
      <c r="L190" s="110">
        <v>10.5</v>
      </c>
      <c r="M190" s="110">
        <f t="shared" si="36"/>
        <v>10.5</v>
      </c>
      <c r="N190" s="110">
        <v>0</v>
      </c>
      <c r="O190" s="110">
        <f t="shared" si="21"/>
        <v>10.5</v>
      </c>
      <c r="P190" s="111">
        <v>0</v>
      </c>
      <c r="Q190" s="111">
        <f t="shared" si="20"/>
        <v>10.5</v>
      </c>
      <c r="R190" s="112">
        <v>0</v>
      </c>
      <c r="S190" s="112">
        <f t="shared" si="37"/>
        <v>10.5</v>
      </c>
      <c r="T190" s="112">
        <v>0</v>
      </c>
      <c r="U190" s="112">
        <f t="shared" si="34"/>
        <v>10.5</v>
      </c>
      <c r="V190" s="112">
        <v>0</v>
      </c>
      <c r="W190" s="112">
        <f t="shared" si="35"/>
        <v>10.5</v>
      </c>
      <c r="X190" s="112">
        <v>0</v>
      </c>
      <c r="Y190" s="112">
        <f t="shared" si="22"/>
        <v>10.5</v>
      </c>
    </row>
    <row r="191" spans="1:25" s="48" customFormat="1" ht="13.15" hidden="1" x14ac:dyDescent="0.25">
      <c r="A191" s="99"/>
      <c r="B191" s="100"/>
      <c r="C191" s="101"/>
      <c r="D191" s="102">
        <v>3419</v>
      </c>
      <c r="E191" s="103">
        <v>5222</v>
      </c>
      <c r="F191" s="115" t="s">
        <v>101</v>
      </c>
      <c r="G191" s="105">
        <v>0</v>
      </c>
      <c r="H191" s="105">
        <v>0</v>
      </c>
      <c r="I191" s="105">
        <v>0</v>
      </c>
      <c r="J191" s="105">
        <v>0</v>
      </c>
      <c r="K191" s="105">
        <v>0</v>
      </c>
      <c r="L191" s="106">
        <v>10.5</v>
      </c>
      <c r="M191" s="106">
        <f t="shared" si="36"/>
        <v>10.5</v>
      </c>
      <c r="N191" s="106">
        <v>0</v>
      </c>
      <c r="O191" s="106">
        <f t="shared" si="21"/>
        <v>10.5</v>
      </c>
      <c r="P191" s="106">
        <v>0</v>
      </c>
      <c r="Q191" s="106">
        <f t="shared" si="20"/>
        <v>10.5</v>
      </c>
      <c r="R191" s="107">
        <v>0</v>
      </c>
      <c r="S191" s="107">
        <f t="shared" si="37"/>
        <v>10.5</v>
      </c>
      <c r="T191" s="107">
        <v>0</v>
      </c>
      <c r="U191" s="107">
        <f t="shared" si="34"/>
        <v>10.5</v>
      </c>
      <c r="V191" s="107">
        <v>0</v>
      </c>
      <c r="W191" s="107">
        <f t="shared" si="35"/>
        <v>10.5</v>
      </c>
      <c r="X191" s="107">
        <v>0</v>
      </c>
      <c r="Y191" s="107">
        <f t="shared" si="22"/>
        <v>10.5</v>
      </c>
    </row>
    <row r="192" spans="1:25" s="48" customFormat="1" ht="20.45" hidden="1" x14ac:dyDescent="0.25">
      <c r="A192" s="116" t="s">
        <v>87</v>
      </c>
      <c r="B192" s="117" t="s">
        <v>306</v>
      </c>
      <c r="C192" s="118" t="s">
        <v>96</v>
      </c>
      <c r="D192" s="126" t="s">
        <v>88</v>
      </c>
      <c r="E192" s="127" t="s">
        <v>88</v>
      </c>
      <c r="F192" s="108" t="s">
        <v>307</v>
      </c>
      <c r="G192" s="109">
        <v>0</v>
      </c>
      <c r="H192" s="109">
        <v>0</v>
      </c>
      <c r="I192" s="109">
        <v>0</v>
      </c>
      <c r="J192" s="109">
        <v>0</v>
      </c>
      <c r="K192" s="109">
        <v>0</v>
      </c>
      <c r="L192" s="110">
        <v>20</v>
      </c>
      <c r="M192" s="110">
        <f t="shared" si="36"/>
        <v>20</v>
      </c>
      <c r="N192" s="110">
        <v>0</v>
      </c>
      <c r="O192" s="110">
        <f t="shared" si="21"/>
        <v>20</v>
      </c>
      <c r="P192" s="111">
        <v>0</v>
      </c>
      <c r="Q192" s="111">
        <f t="shared" si="20"/>
        <v>20</v>
      </c>
      <c r="R192" s="112">
        <v>0</v>
      </c>
      <c r="S192" s="112">
        <f t="shared" si="37"/>
        <v>20</v>
      </c>
      <c r="T192" s="112">
        <v>0</v>
      </c>
      <c r="U192" s="112">
        <f t="shared" si="34"/>
        <v>20</v>
      </c>
      <c r="V192" s="112">
        <v>0</v>
      </c>
      <c r="W192" s="112">
        <f t="shared" si="35"/>
        <v>20</v>
      </c>
      <c r="X192" s="112">
        <v>0</v>
      </c>
      <c r="Y192" s="112">
        <f t="shared" si="22"/>
        <v>20</v>
      </c>
    </row>
    <row r="193" spans="1:25" s="48" customFormat="1" ht="13.15" hidden="1" x14ac:dyDescent="0.25">
      <c r="A193" s="99"/>
      <c r="B193" s="100"/>
      <c r="C193" s="101"/>
      <c r="D193" s="102">
        <v>3419</v>
      </c>
      <c r="E193" s="103">
        <v>5213</v>
      </c>
      <c r="F193" s="115" t="s">
        <v>308</v>
      </c>
      <c r="G193" s="105">
        <v>0</v>
      </c>
      <c r="H193" s="105">
        <v>0</v>
      </c>
      <c r="I193" s="105">
        <v>0</v>
      </c>
      <c r="J193" s="105">
        <v>0</v>
      </c>
      <c r="K193" s="105">
        <v>0</v>
      </c>
      <c r="L193" s="106">
        <v>20</v>
      </c>
      <c r="M193" s="106">
        <f t="shared" si="36"/>
        <v>20</v>
      </c>
      <c r="N193" s="106">
        <v>0</v>
      </c>
      <c r="O193" s="106">
        <f t="shared" si="21"/>
        <v>20</v>
      </c>
      <c r="P193" s="106">
        <v>0</v>
      </c>
      <c r="Q193" s="106">
        <f t="shared" ref="Q193:Q256" si="38">+O193+P193</f>
        <v>20</v>
      </c>
      <c r="R193" s="107">
        <v>0</v>
      </c>
      <c r="S193" s="107">
        <f t="shared" si="37"/>
        <v>20</v>
      </c>
      <c r="T193" s="107">
        <v>0</v>
      </c>
      <c r="U193" s="107">
        <f t="shared" si="34"/>
        <v>20</v>
      </c>
      <c r="V193" s="107">
        <v>0</v>
      </c>
      <c r="W193" s="107">
        <f t="shared" si="35"/>
        <v>20</v>
      </c>
      <c r="X193" s="107">
        <v>0</v>
      </c>
      <c r="Y193" s="107">
        <f t="shared" si="22"/>
        <v>20</v>
      </c>
    </row>
    <row r="194" spans="1:25" s="48" customFormat="1" ht="30.6" hidden="1" x14ac:dyDescent="0.25">
      <c r="A194" s="116" t="s">
        <v>87</v>
      </c>
      <c r="B194" s="117" t="s">
        <v>309</v>
      </c>
      <c r="C194" s="118" t="s">
        <v>96</v>
      </c>
      <c r="D194" s="126" t="s">
        <v>88</v>
      </c>
      <c r="E194" s="127" t="s">
        <v>88</v>
      </c>
      <c r="F194" s="108" t="s">
        <v>310</v>
      </c>
      <c r="G194" s="109">
        <v>0</v>
      </c>
      <c r="H194" s="109">
        <v>0</v>
      </c>
      <c r="I194" s="109">
        <v>0</v>
      </c>
      <c r="J194" s="109">
        <v>0</v>
      </c>
      <c r="K194" s="109">
        <v>0</v>
      </c>
      <c r="L194" s="110">
        <v>30</v>
      </c>
      <c r="M194" s="110">
        <f t="shared" si="36"/>
        <v>30</v>
      </c>
      <c r="N194" s="110">
        <v>0</v>
      </c>
      <c r="O194" s="110">
        <f t="shared" si="21"/>
        <v>30</v>
      </c>
      <c r="P194" s="111">
        <v>0</v>
      </c>
      <c r="Q194" s="111">
        <f t="shared" si="38"/>
        <v>30</v>
      </c>
      <c r="R194" s="112">
        <v>0</v>
      </c>
      <c r="S194" s="112">
        <f t="shared" si="37"/>
        <v>30</v>
      </c>
      <c r="T194" s="112">
        <v>0</v>
      </c>
      <c r="U194" s="112">
        <f t="shared" si="34"/>
        <v>30</v>
      </c>
      <c r="V194" s="112">
        <v>0</v>
      </c>
      <c r="W194" s="112">
        <f t="shared" si="35"/>
        <v>30</v>
      </c>
      <c r="X194" s="112">
        <v>0</v>
      </c>
      <c r="Y194" s="112">
        <f t="shared" si="22"/>
        <v>30</v>
      </c>
    </row>
    <row r="195" spans="1:25" s="48" customFormat="1" ht="13.15" hidden="1" x14ac:dyDescent="0.25">
      <c r="A195" s="99"/>
      <c r="B195" s="100"/>
      <c r="C195" s="101"/>
      <c r="D195" s="102">
        <v>3419</v>
      </c>
      <c r="E195" s="103">
        <v>5222</v>
      </c>
      <c r="F195" s="114" t="s">
        <v>101</v>
      </c>
      <c r="G195" s="105">
        <v>0</v>
      </c>
      <c r="H195" s="105">
        <v>0</v>
      </c>
      <c r="I195" s="105">
        <v>0</v>
      </c>
      <c r="J195" s="105">
        <v>0</v>
      </c>
      <c r="K195" s="105">
        <v>0</v>
      </c>
      <c r="L195" s="106">
        <v>30</v>
      </c>
      <c r="M195" s="106">
        <f t="shared" si="36"/>
        <v>30</v>
      </c>
      <c r="N195" s="106">
        <v>0</v>
      </c>
      <c r="O195" s="106">
        <f t="shared" si="21"/>
        <v>30</v>
      </c>
      <c r="P195" s="106">
        <v>0</v>
      </c>
      <c r="Q195" s="106">
        <f t="shared" si="38"/>
        <v>30</v>
      </c>
      <c r="R195" s="107">
        <v>0</v>
      </c>
      <c r="S195" s="107">
        <f t="shared" si="37"/>
        <v>30</v>
      </c>
      <c r="T195" s="107">
        <v>0</v>
      </c>
      <c r="U195" s="107">
        <f t="shared" si="34"/>
        <v>30</v>
      </c>
      <c r="V195" s="107">
        <v>0</v>
      </c>
      <c r="W195" s="107">
        <f t="shared" si="35"/>
        <v>30</v>
      </c>
      <c r="X195" s="107">
        <v>0</v>
      </c>
      <c r="Y195" s="107">
        <f t="shared" si="22"/>
        <v>30</v>
      </c>
    </row>
    <row r="196" spans="1:25" s="48" customFormat="1" ht="20.45" hidden="1" x14ac:dyDescent="0.25">
      <c r="A196" s="116" t="s">
        <v>87</v>
      </c>
      <c r="B196" s="117" t="s">
        <v>311</v>
      </c>
      <c r="C196" s="118" t="s">
        <v>96</v>
      </c>
      <c r="D196" s="126" t="s">
        <v>88</v>
      </c>
      <c r="E196" s="127" t="s">
        <v>88</v>
      </c>
      <c r="F196" s="98" t="s">
        <v>312</v>
      </c>
      <c r="G196" s="109">
        <v>0</v>
      </c>
      <c r="H196" s="109">
        <v>0</v>
      </c>
      <c r="I196" s="109">
        <v>0</v>
      </c>
      <c r="J196" s="109">
        <v>0</v>
      </c>
      <c r="K196" s="109">
        <v>0</v>
      </c>
      <c r="L196" s="110">
        <v>28</v>
      </c>
      <c r="M196" s="110">
        <f t="shared" si="36"/>
        <v>28</v>
      </c>
      <c r="N196" s="110">
        <v>0</v>
      </c>
      <c r="O196" s="110">
        <f t="shared" si="21"/>
        <v>28</v>
      </c>
      <c r="P196" s="111">
        <v>0</v>
      </c>
      <c r="Q196" s="111">
        <f t="shared" si="38"/>
        <v>28</v>
      </c>
      <c r="R196" s="112">
        <v>0</v>
      </c>
      <c r="S196" s="112">
        <f t="shared" si="37"/>
        <v>28</v>
      </c>
      <c r="T196" s="112">
        <v>0</v>
      </c>
      <c r="U196" s="112">
        <f t="shared" si="34"/>
        <v>28</v>
      </c>
      <c r="V196" s="112">
        <v>0</v>
      </c>
      <c r="W196" s="112">
        <f t="shared" si="35"/>
        <v>28</v>
      </c>
      <c r="X196" s="112">
        <v>0</v>
      </c>
      <c r="Y196" s="112">
        <f t="shared" si="22"/>
        <v>28</v>
      </c>
    </row>
    <row r="197" spans="1:25" s="48" customFormat="1" ht="13.15" hidden="1" x14ac:dyDescent="0.25">
      <c r="A197" s="99"/>
      <c r="B197" s="100"/>
      <c r="C197" s="101"/>
      <c r="D197" s="102">
        <v>3419</v>
      </c>
      <c r="E197" s="103">
        <v>5222</v>
      </c>
      <c r="F197" s="114" t="s">
        <v>101</v>
      </c>
      <c r="G197" s="105">
        <v>0</v>
      </c>
      <c r="H197" s="105">
        <v>0</v>
      </c>
      <c r="I197" s="105">
        <v>0</v>
      </c>
      <c r="J197" s="105">
        <v>0</v>
      </c>
      <c r="K197" s="105">
        <v>0</v>
      </c>
      <c r="L197" s="106">
        <v>28</v>
      </c>
      <c r="M197" s="106">
        <f t="shared" si="36"/>
        <v>28</v>
      </c>
      <c r="N197" s="106">
        <v>0</v>
      </c>
      <c r="O197" s="106">
        <f t="shared" si="21"/>
        <v>28</v>
      </c>
      <c r="P197" s="106">
        <v>0</v>
      </c>
      <c r="Q197" s="106">
        <f t="shared" si="38"/>
        <v>28</v>
      </c>
      <c r="R197" s="107">
        <v>0</v>
      </c>
      <c r="S197" s="107">
        <f t="shared" si="37"/>
        <v>28</v>
      </c>
      <c r="T197" s="107">
        <v>0</v>
      </c>
      <c r="U197" s="107">
        <f t="shared" si="34"/>
        <v>28</v>
      </c>
      <c r="V197" s="107">
        <v>0</v>
      </c>
      <c r="W197" s="107">
        <f t="shared" si="35"/>
        <v>28</v>
      </c>
      <c r="X197" s="107">
        <v>0</v>
      </c>
      <c r="Y197" s="107">
        <f t="shared" si="22"/>
        <v>28</v>
      </c>
    </row>
    <row r="198" spans="1:25" s="48" customFormat="1" ht="20.45" hidden="1" x14ac:dyDescent="0.25">
      <c r="A198" s="211" t="s">
        <v>87</v>
      </c>
      <c r="B198" s="212" t="s">
        <v>313</v>
      </c>
      <c r="C198" s="213" t="s">
        <v>96</v>
      </c>
      <c r="D198" s="214" t="s">
        <v>88</v>
      </c>
      <c r="E198" s="215" t="s">
        <v>88</v>
      </c>
      <c r="F198" s="98" t="s">
        <v>314</v>
      </c>
      <c r="G198" s="109">
        <v>0</v>
      </c>
      <c r="H198" s="109">
        <v>0</v>
      </c>
      <c r="I198" s="109">
        <v>0</v>
      </c>
      <c r="J198" s="109">
        <v>0</v>
      </c>
      <c r="K198" s="109">
        <v>0</v>
      </c>
      <c r="L198" s="110">
        <v>260</v>
      </c>
      <c r="M198" s="110">
        <f t="shared" si="36"/>
        <v>260</v>
      </c>
      <c r="N198" s="110">
        <v>0</v>
      </c>
      <c r="O198" s="110">
        <f t="shared" si="21"/>
        <v>260</v>
      </c>
      <c r="P198" s="111">
        <v>0</v>
      </c>
      <c r="Q198" s="111">
        <f t="shared" si="38"/>
        <v>260</v>
      </c>
      <c r="R198" s="112">
        <v>0</v>
      </c>
      <c r="S198" s="112">
        <f t="shared" si="37"/>
        <v>260</v>
      </c>
      <c r="T198" s="112">
        <v>0</v>
      </c>
      <c r="U198" s="112">
        <f t="shared" si="34"/>
        <v>260</v>
      </c>
      <c r="V198" s="112">
        <v>0</v>
      </c>
      <c r="W198" s="112">
        <f t="shared" si="35"/>
        <v>260</v>
      </c>
      <c r="X198" s="112">
        <v>0</v>
      </c>
      <c r="Y198" s="112">
        <f t="shared" si="22"/>
        <v>260</v>
      </c>
    </row>
    <row r="199" spans="1:25" s="48" customFormat="1" ht="13.15" hidden="1" x14ac:dyDescent="0.25">
      <c r="A199" s="201"/>
      <c r="B199" s="202"/>
      <c r="C199" s="203"/>
      <c r="D199" s="204">
        <v>3419</v>
      </c>
      <c r="E199" s="162">
        <v>5213</v>
      </c>
      <c r="F199" s="114" t="s">
        <v>315</v>
      </c>
      <c r="G199" s="105">
        <v>0</v>
      </c>
      <c r="H199" s="105">
        <v>0</v>
      </c>
      <c r="I199" s="105">
        <v>0</v>
      </c>
      <c r="J199" s="105">
        <v>0</v>
      </c>
      <c r="K199" s="105">
        <v>0</v>
      </c>
      <c r="L199" s="106">
        <v>260</v>
      </c>
      <c r="M199" s="106">
        <f t="shared" si="36"/>
        <v>260</v>
      </c>
      <c r="N199" s="106">
        <v>0</v>
      </c>
      <c r="O199" s="106">
        <f t="shared" si="21"/>
        <v>260</v>
      </c>
      <c r="P199" s="106">
        <v>0</v>
      </c>
      <c r="Q199" s="106">
        <f t="shared" si="38"/>
        <v>260</v>
      </c>
      <c r="R199" s="107">
        <v>0</v>
      </c>
      <c r="S199" s="107">
        <f t="shared" si="37"/>
        <v>260</v>
      </c>
      <c r="T199" s="107">
        <v>0</v>
      </c>
      <c r="U199" s="107">
        <f t="shared" si="34"/>
        <v>260</v>
      </c>
      <c r="V199" s="107">
        <v>0</v>
      </c>
      <c r="W199" s="107">
        <f t="shared" si="35"/>
        <v>260</v>
      </c>
      <c r="X199" s="107">
        <v>0</v>
      </c>
      <c r="Y199" s="107">
        <f t="shared" si="22"/>
        <v>260</v>
      </c>
    </row>
    <row r="200" spans="1:25" s="48" customFormat="1" ht="20.45" hidden="1" x14ac:dyDescent="0.25">
      <c r="A200" s="116" t="s">
        <v>87</v>
      </c>
      <c r="B200" s="117" t="s">
        <v>316</v>
      </c>
      <c r="C200" s="118" t="s">
        <v>96</v>
      </c>
      <c r="D200" s="126" t="s">
        <v>88</v>
      </c>
      <c r="E200" s="127" t="s">
        <v>88</v>
      </c>
      <c r="F200" s="98" t="s">
        <v>317</v>
      </c>
      <c r="G200" s="109">
        <v>0</v>
      </c>
      <c r="H200" s="109">
        <v>0</v>
      </c>
      <c r="I200" s="109">
        <v>0</v>
      </c>
      <c r="J200" s="109">
        <v>0</v>
      </c>
      <c r="K200" s="109">
        <v>0</v>
      </c>
      <c r="L200" s="110">
        <v>10.5</v>
      </c>
      <c r="M200" s="110">
        <f t="shared" si="36"/>
        <v>10.5</v>
      </c>
      <c r="N200" s="110">
        <v>0</v>
      </c>
      <c r="O200" s="110">
        <f t="shared" si="21"/>
        <v>10.5</v>
      </c>
      <c r="P200" s="111">
        <v>0</v>
      </c>
      <c r="Q200" s="111">
        <f t="shared" si="38"/>
        <v>10.5</v>
      </c>
      <c r="R200" s="112">
        <v>0</v>
      </c>
      <c r="S200" s="112">
        <f t="shared" si="37"/>
        <v>10.5</v>
      </c>
      <c r="T200" s="112">
        <v>0</v>
      </c>
      <c r="U200" s="112">
        <f t="shared" si="34"/>
        <v>10.5</v>
      </c>
      <c r="V200" s="112">
        <v>0</v>
      </c>
      <c r="W200" s="112">
        <f t="shared" si="35"/>
        <v>10.5</v>
      </c>
      <c r="X200" s="112">
        <v>0</v>
      </c>
      <c r="Y200" s="112">
        <f t="shared" si="22"/>
        <v>10.5</v>
      </c>
    </row>
    <row r="201" spans="1:25" s="48" customFormat="1" ht="13.15" hidden="1" x14ac:dyDescent="0.25">
      <c r="A201" s="201"/>
      <c r="B201" s="202" t="s">
        <v>318</v>
      </c>
      <c r="C201" s="203"/>
      <c r="D201" s="204">
        <v>3419</v>
      </c>
      <c r="E201" s="162">
        <v>5212</v>
      </c>
      <c r="F201" s="114" t="s">
        <v>319</v>
      </c>
      <c r="G201" s="105">
        <v>0</v>
      </c>
      <c r="H201" s="105">
        <v>0</v>
      </c>
      <c r="I201" s="105">
        <v>0</v>
      </c>
      <c r="J201" s="105">
        <v>0</v>
      </c>
      <c r="K201" s="105">
        <v>0</v>
      </c>
      <c r="L201" s="106">
        <v>10.5</v>
      </c>
      <c r="M201" s="106">
        <f t="shared" si="36"/>
        <v>10.5</v>
      </c>
      <c r="N201" s="106">
        <v>0</v>
      </c>
      <c r="O201" s="106">
        <f t="shared" si="21"/>
        <v>10.5</v>
      </c>
      <c r="P201" s="106">
        <v>0</v>
      </c>
      <c r="Q201" s="106">
        <f t="shared" si="38"/>
        <v>10.5</v>
      </c>
      <c r="R201" s="107">
        <v>0</v>
      </c>
      <c r="S201" s="107">
        <f t="shared" si="37"/>
        <v>10.5</v>
      </c>
      <c r="T201" s="107">
        <v>0</v>
      </c>
      <c r="U201" s="107">
        <f t="shared" si="34"/>
        <v>10.5</v>
      </c>
      <c r="V201" s="107">
        <v>0</v>
      </c>
      <c r="W201" s="107">
        <f t="shared" si="35"/>
        <v>10.5</v>
      </c>
      <c r="X201" s="107">
        <v>0</v>
      </c>
      <c r="Y201" s="107">
        <f t="shared" si="22"/>
        <v>10.5</v>
      </c>
    </row>
    <row r="202" spans="1:25" s="48" customFormat="1" ht="20.45" hidden="1" x14ac:dyDescent="0.25">
      <c r="A202" s="116" t="s">
        <v>87</v>
      </c>
      <c r="B202" s="117" t="s">
        <v>320</v>
      </c>
      <c r="C202" s="118" t="s">
        <v>96</v>
      </c>
      <c r="D202" s="126" t="s">
        <v>88</v>
      </c>
      <c r="E202" s="127" t="s">
        <v>88</v>
      </c>
      <c r="F202" s="108" t="s">
        <v>321</v>
      </c>
      <c r="G202" s="109">
        <v>0</v>
      </c>
      <c r="H202" s="109">
        <v>0</v>
      </c>
      <c r="I202" s="109">
        <v>0</v>
      </c>
      <c r="J202" s="109">
        <v>0</v>
      </c>
      <c r="K202" s="109">
        <v>0</v>
      </c>
      <c r="L202" s="110">
        <v>10.5</v>
      </c>
      <c r="M202" s="110">
        <f t="shared" si="36"/>
        <v>10.5</v>
      </c>
      <c r="N202" s="110">
        <v>0</v>
      </c>
      <c r="O202" s="110">
        <f t="shared" si="21"/>
        <v>10.5</v>
      </c>
      <c r="P202" s="111">
        <v>0</v>
      </c>
      <c r="Q202" s="111">
        <f t="shared" si="38"/>
        <v>10.5</v>
      </c>
      <c r="R202" s="112">
        <v>0</v>
      </c>
      <c r="S202" s="112">
        <f t="shared" si="37"/>
        <v>10.5</v>
      </c>
      <c r="T202" s="112">
        <v>0</v>
      </c>
      <c r="U202" s="112">
        <f t="shared" si="34"/>
        <v>10.5</v>
      </c>
      <c r="V202" s="112">
        <v>0</v>
      </c>
      <c r="W202" s="112">
        <f t="shared" si="35"/>
        <v>10.5</v>
      </c>
      <c r="X202" s="112">
        <v>0</v>
      </c>
      <c r="Y202" s="112">
        <f t="shared" ref="Y202:Y265" si="39">+W202+X202</f>
        <v>10.5</v>
      </c>
    </row>
    <row r="203" spans="1:25" s="48" customFormat="1" ht="13.15" hidden="1" x14ac:dyDescent="0.25">
      <c r="A203" s="201"/>
      <c r="B203" s="202" t="s">
        <v>318</v>
      </c>
      <c r="C203" s="203"/>
      <c r="D203" s="204">
        <v>3419</v>
      </c>
      <c r="E203" s="162">
        <v>5222</v>
      </c>
      <c r="F203" s="114" t="s">
        <v>101</v>
      </c>
      <c r="G203" s="105">
        <v>0</v>
      </c>
      <c r="H203" s="105">
        <v>0</v>
      </c>
      <c r="I203" s="105">
        <v>0</v>
      </c>
      <c r="J203" s="105">
        <v>0</v>
      </c>
      <c r="K203" s="105">
        <v>0</v>
      </c>
      <c r="L203" s="106">
        <v>10.5</v>
      </c>
      <c r="M203" s="106">
        <f t="shared" si="36"/>
        <v>10.5</v>
      </c>
      <c r="N203" s="106">
        <v>0</v>
      </c>
      <c r="O203" s="106">
        <f t="shared" si="21"/>
        <v>10.5</v>
      </c>
      <c r="P203" s="106">
        <v>0</v>
      </c>
      <c r="Q203" s="106">
        <f t="shared" si="38"/>
        <v>10.5</v>
      </c>
      <c r="R203" s="107">
        <v>0</v>
      </c>
      <c r="S203" s="107">
        <f t="shared" si="37"/>
        <v>10.5</v>
      </c>
      <c r="T203" s="107">
        <v>0</v>
      </c>
      <c r="U203" s="107">
        <f t="shared" si="34"/>
        <v>10.5</v>
      </c>
      <c r="V203" s="107">
        <v>0</v>
      </c>
      <c r="W203" s="107">
        <f t="shared" si="35"/>
        <v>10.5</v>
      </c>
      <c r="X203" s="107">
        <v>0</v>
      </c>
      <c r="Y203" s="107">
        <f t="shared" si="39"/>
        <v>10.5</v>
      </c>
    </row>
    <row r="204" spans="1:25" s="48" customFormat="1" ht="20.45" hidden="1" x14ac:dyDescent="0.25">
      <c r="A204" s="116" t="s">
        <v>87</v>
      </c>
      <c r="B204" s="117" t="s">
        <v>322</v>
      </c>
      <c r="C204" s="118" t="s">
        <v>96</v>
      </c>
      <c r="D204" s="126" t="s">
        <v>88</v>
      </c>
      <c r="E204" s="127" t="s">
        <v>88</v>
      </c>
      <c r="F204" s="98" t="s">
        <v>323</v>
      </c>
      <c r="G204" s="109">
        <v>0</v>
      </c>
      <c r="H204" s="109">
        <v>0</v>
      </c>
      <c r="I204" s="109">
        <v>0</v>
      </c>
      <c r="J204" s="109">
        <v>0</v>
      </c>
      <c r="K204" s="109">
        <v>0</v>
      </c>
      <c r="L204" s="110">
        <v>10.5</v>
      </c>
      <c r="M204" s="110">
        <f t="shared" si="36"/>
        <v>10.5</v>
      </c>
      <c r="N204" s="110">
        <v>0</v>
      </c>
      <c r="O204" s="110">
        <f t="shared" si="21"/>
        <v>10.5</v>
      </c>
      <c r="P204" s="111">
        <v>0</v>
      </c>
      <c r="Q204" s="111">
        <f t="shared" si="38"/>
        <v>10.5</v>
      </c>
      <c r="R204" s="112">
        <v>0</v>
      </c>
      <c r="S204" s="112">
        <f t="shared" si="37"/>
        <v>10.5</v>
      </c>
      <c r="T204" s="112">
        <v>0</v>
      </c>
      <c r="U204" s="112">
        <f t="shared" si="34"/>
        <v>10.5</v>
      </c>
      <c r="V204" s="112">
        <v>0</v>
      </c>
      <c r="W204" s="112">
        <f t="shared" si="35"/>
        <v>10.5</v>
      </c>
      <c r="X204" s="112">
        <v>0</v>
      </c>
      <c r="Y204" s="112">
        <f t="shared" si="39"/>
        <v>10.5</v>
      </c>
    </row>
    <row r="205" spans="1:25" s="48" customFormat="1" ht="13.15" hidden="1" x14ac:dyDescent="0.25">
      <c r="A205" s="201"/>
      <c r="B205" s="202" t="s">
        <v>318</v>
      </c>
      <c r="C205" s="203"/>
      <c r="D205" s="204">
        <v>3419</v>
      </c>
      <c r="E205" s="162">
        <v>5212</v>
      </c>
      <c r="F205" s="114" t="s">
        <v>319</v>
      </c>
      <c r="G205" s="105">
        <v>0</v>
      </c>
      <c r="H205" s="105">
        <v>0</v>
      </c>
      <c r="I205" s="105">
        <v>0</v>
      </c>
      <c r="J205" s="105">
        <v>0</v>
      </c>
      <c r="K205" s="105">
        <v>0</v>
      </c>
      <c r="L205" s="106">
        <v>10.5</v>
      </c>
      <c r="M205" s="106">
        <f t="shared" si="36"/>
        <v>10.5</v>
      </c>
      <c r="N205" s="106">
        <v>0</v>
      </c>
      <c r="O205" s="106">
        <f t="shared" si="21"/>
        <v>10.5</v>
      </c>
      <c r="P205" s="106">
        <v>0</v>
      </c>
      <c r="Q205" s="106">
        <f t="shared" si="38"/>
        <v>10.5</v>
      </c>
      <c r="R205" s="107">
        <v>0</v>
      </c>
      <c r="S205" s="107">
        <f t="shared" si="37"/>
        <v>10.5</v>
      </c>
      <c r="T205" s="107">
        <v>0</v>
      </c>
      <c r="U205" s="107">
        <f t="shared" si="34"/>
        <v>10.5</v>
      </c>
      <c r="V205" s="107">
        <v>0</v>
      </c>
      <c r="W205" s="107">
        <f t="shared" si="35"/>
        <v>10.5</v>
      </c>
      <c r="X205" s="107">
        <v>0</v>
      </c>
      <c r="Y205" s="107">
        <f t="shared" si="39"/>
        <v>10.5</v>
      </c>
    </row>
    <row r="206" spans="1:25" s="48" customFormat="1" ht="13.15" hidden="1" x14ac:dyDescent="0.25">
      <c r="A206" s="116" t="s">
        <v>87</v>
      </c>
      <c r="B206" s="117" t="s">
        <v>324</v>
      </c>
      <c r="C206" s="118" t="s">
        <v>96</v>
      </c>
      <c r="D206" s="126" t="s">
        <v>88</v>
      </c>
      <c r="E206" s="127" t="s">
        <v>88</v>
      </c>
      <c r="F206" s="98" t="s">
        <v>325</v>
      </c>
      <c r="G206" s="109">
        <v>0</v>
      </c>
      <c r="H206" s="109">
        <v>0</v>
      </c>
      <c r="I206" s="109">
        <v>0</v>
      </c>
      <c r="J206" s="109">
        <v>0</v>
      </c>
      <c r="K206" s="109">
        <v>0</v>
      </c>
      <c r="L206" s="110">
        <v>10.5</v>
      </c>
      <c r="M206" s="110">
        <f t="shared" si="36"/>
        <v>10.5</v>
      </c>
      <c r="N206" s="110">
        <v>0</v>
      </c>
      <c r="O206" s="110">
        <f t="shared" si="21"/>
        <v>10.5</v>
      </c>
      <c r="P206" s="111">
        <v>0</v>
      </c>
      <c r="Q206" s="111">
        <f t="shared" si="38"/>
        <v>10.5</v>
      </c>
      <c r="R206" s="112">
        <v>0</v>
      </c>
      <c r="S206" s="112">
        <f t="shared" si="37"/>
        <v>10.5</v>
      </c>
      <c r="T206" s="112">
        <v>0</v>
      </c>
      <c r="U206" s="112">
        <f t="shared" si="34"/>
        <v>10.5</v>
      </c>
      <c r="V206" s="112">
        <v>0</v>
      </c>
      <c r="W206" s="112">
        <f t="shared" si="35"/>
        <v>10.5</v>
      </c>
      <c r="X206" s="112">
        <v>0</v>
      </c>
      <c r="Y206" s="112">
        <f t="shared" si="39"/>
        <v>10.5</v>
      </c>
    </row>
    <row r="207" spans="1:25" s="48" customFormat="1" ht="13.15" hidden="1" x14ac:dyDescent="0.25">
      <c r="A207" s="201"/>
      <c r="B207" s="202" t="s">
        <v>318</v>
      </c>
      <c r="C207" s="203"/>
      <c r="D207" s="204">
        <v>3419</v>
      </c>
      <c r="E207" s="162">
        <v>5222</v>
      </c>
      <c r="F207" s="114" t="s">
        <v>101</v>
      </c>
      <c r="G207" s="105">
        <v>0</v>
      </c>
      <c r="H207" s="105">
        <v>0</v>
      </c>
      <c r="I207" s="105">
        <v>0</v>
      </c>
      <c r="J207" s="105">
        <v>0</v>
      </c>
      <c r="K207" s="105">
        <v>0</v>
      </c>
      <c r="L207" s="106">
        <v>10.5</v>
      </c>
      <c r="M207" s="106">
        <f t="shared" si="36"/>
        <v>10.5</v>
      </c>
      <c r="N207" s="106">
        <v>0</v>
      </c>
      <c r="O207" s="106">
        <f t="shared" si="21"/>
        <v>10.5</v>
      </c>
      <c r="P207" s="106">
        <v>0</v>
      </c>
      <c r="Q207" s="106">
        <f t="shared" si="38"/>
        <v>10.5</v>
      </c>
      <c r="R207" s="107">
        <v>0</v>
      </c>
      <c r="S207" s="107">
        <f t="shared" si="37"/>
        <v>10.5</v>
      </c>
      <c r="T207" s="107">
        <v>0</v>
      </c>
      <c r="U207" s="107">
        <f t="shared" si="34"/>
        <v>10.5</v>
      </c>
      <c r="V207" s="107">
        <v>0</v>
      </c>
      <c r="W207" s="107">
        <f t="shared" si="35"/>
        <v>10.5</v>
      </c>
      <c r="X207" s="107">
        <v>0</v>
      </c>
      <c r="Y207" s="107">
        <f t="shared" si="39"/>
        <v>10.5</v>
      </c>
    </row>
    <row r="208" spans="1:25" s="48" customFormat="1" ht="20.45" hidden="1" x14ac:dyDescent="0.25">
      <c r="A208" s="116" t="s">
        <v>87</v>
      </c>
      <c r="B208" s="117" t="s">
        <v>326</v>
      </c>
      <c r="C208" s="118" t="s">
        <v>96</v>
      </c>
      <c r="D208" s="126" t="s">
        <v>88</v>
      </c>
      <c r="E208" s="127" t="s">
        <v>88</v>
      </c>
      <c r="F208" s="98" t="s">
        <v>327</v>
      </c>
      <c r="G208" s="109">
        <v>0</v>
      </c>
      <c r="H208" s="109">
        <v>0</v>
      </c>
      <c r="I208" s="109">
        <v>0</v>
      </c>
      <c r="J208" s="109">
        <v>0</v>
      </c>
      <c r="K208" s="109">
        <v>0</v>
      </c>
      <c r="L208" s="110">
        <v>10.5</v>
      </c>
      <c r="M208" s="110">
        <f t="shared" si="36"/>
        <v>10.5</v>
      </c>
      <c r="N208" s="110">
        <v>0</v>
      </c>
      <c r="O208" s="110">
        <f t="shared" si="21"/>
        <v>10.5</v>
      </c>
      <c r="P208" s="111">
        <v>0</v>
      </c>
      <c r="Q208" s="111">
        <f t="shared" si="38"/>
        <v>10.5</v>
      </c>
      <c r="R208" s="112">
        <v>0</v>
      </c>
      <c r="S208" s="112">
        <f t="shared" si="37"/>
        <v>10.5</v>
      </c>
      <c r="T208" s="112">
        <v>0</v>
      </c>
      <c r="U208" s="112">
        <f t="shared" si="34"/>
        <v>10.5</v>
      </c>
      <c r="V208" s="112">
        <v>0</v>
      </c>
      <c r="W208" s="112">
        <f t="shared" si="35"/>
        <v>10.5</v>
      </c>
      <c r="X208" s="112">
        <v>0</v>
      </c>
      <c r="Y208" s="112">
        <f t="shared" si="39"/>
        <v>10.5</v>
      </c>
    </row>
    <row r="209" spans="1:25" s="48" customFormat="1" ht="13.15" hidden="1" x14ac:dyDescent="0.25">
      <c r="A209" s="201"/>
      <c r="B209" s="202" t="s">
        <v>318</v>
      </c>
      <c r="C209" s="203"/>
      <c r="D209" s="204">
        <v>3419</v>
      </c>
      <c r="E209" s="162">
        <v>5222</v>
      </c>
      <c r="F209" s="114" t="s">
        <v>101</v>
      </c>
      <c r="G209" s="105">
        <v>0</v>
      </c>
      <c r="H209" s="105">
        <v>0</v>
      </c>
      <c r="I209" s="105">
        <v>0</v>
      </c>
      <c r="J209" s="105">
        <v>0</v>
      </c>
      <c r="K209" s="105">
        <v>0</v>
      </c>
      <c r="L209" s="106">
        <v>10.5</v>
      </c>
      <c r="M209" s="106">
        <f t="shared" si="36"/>
        <v>10.5</v>
      </c>
      <c r="N209" s="106">
        <v>0</v>
      </c>
      <c r="O209" s="106">
        <f t="shared" si="21"/>
        <v>10.5</v>
      </c>
      <c r="P209" s="106">
        <v>0</v>
      </c>
      <c r="Q209" s="106">
        <f t="shared" si="38"/>
        <v>10.5</v>
      </c>
      <c r="R209" s="107">
        <v>0</v>
      </c>
      <c r="S209" s="107">
        <f t="shared" si="37"/>
        <v>10.5</v>
      </c>
      <c r="T209" s="107">
        <v>0</v>
      </c>
      <c r="U209" s="107">
        <f t="shared" si="34"/>
        <v>10.5</v>
      </c>
      <c r="V209" s="107">
        <v>0</v>
      </c>
      <c r="W209" s="107">
        <f t="shared" si="35"/>
        <v>10.5</v>
      </c>
      <c r="X209" s="107">
        <v>0</v>
      </c>
      <c r="Y209" s="107">
        <f t="shared" si="39"/>
        <v>10.5</v>
      </c>
    </row>
    <row r="210" spans="1:25" s="48" customFormat="1" ht="20.45" hidden="1" x14ac:dyDescent="0.25">
      <c r="A210" s="116" t="s">
        <v>87</v>
      </c>
      <c r="B210" s="117" t="s">
        <v>328</v>
      </c>
      <c r="C210" s="118" t="s">
        <v>96</v>
      </c>
      <c r="D210" s="126" t="s">
        <v>88</v>
      </c>
      <c r="E210" s="127" t="s">
        <v>88</v>
      </c>
      <c r="F210" s="98" t="s">
        <v>329</v>
      </c>
      <c r="G210" s="109">
        <v>0</v>
      </c>
      <c r="H210" s="109">
        <v>0</v>
      </c>
      <c r="I210" s="109">
        <v>0</v>
      </c>
      <c r="J210" s="109">
        <v>0</v>
      </c>
      <c r="K210" s="109">
        <v>0</v>
      </c>
      <c r="L210" s="110">
        <v>10.5</v>
      </c>
      <c r="M210" s="110">
        <f t="shared" si="36"/>
        <v>10.5</v>
      </c>
      <c r="N210" s="110">
        <v>0</v>
      </c>
      <c r="O210" s="110">
        <f t="shared" si="21"/>
        <v>10.5</v>
      </c>
      <c r="P210" s="111">
        <v>0</v>
      </c>
      <c r="Q210" s="111">
        <f t="shared" si="38"/>
        <v>10.5</v>
      </c>
      <c r="R210" s="112">
        <v>0</v>
      </c>
      <c r="S210" s="112">
        <f t="shared" si="37"/>
        <v>10.5</v>
      </c>
      <c r="T210" s="112">
        <v>0</v>
      </c>
      <c r="U210" s="112">
        <f t="shared" si="34"/>
        <v>10.5</v>
      </c>
      <c r="V210" s="112">
        <v>0</v>
      </c>
      <c r="W210" s="112">
        <f t="shared" si="35"/>
        <v>10.5</v>
      </c>
      <c r="X210" s="112">
        <v>0</v>
      </c>
      <c r="Y210" s="112">
        <f t="shared" si="39"/>
        <v>10.5</v>
      </c>
    </row>
    <row r="211" spans="1:25" s="48" customFormat="1" ht="13.15" hidden="1" x14ac:dyDescent="0.25">
      <c r="A211" s="201"/>
      <c r="B211" s="202" t="s">
        <v>318</v>
      </c>
      <c r="C211" s="203"/>
      <c r="D211" s="204">
        <v>3419</v>
      </c>
      <c r="E211" s="162">
        <v>5222</v>
      </c>
      <c r="F211" s="114" t="s">
        <v>101</v>
      </c>
      <c r="G211" s="105">
        <v>0</v>
      </c>
      <c r="H211" s="105">
        <v>0</v>
      </c>
      <c r="I211" s="105">
        <v>0</v>
      </c>
      <c r="J211" s="105">
        <v>0</v>
      </c>
      <c r="K211" s="105">
        <v>0</v>
      </c>
      <c r="L211" s="106">
        <v>10.5</v>
      </c>
      <c r="M211" s="106">
        <f t="shared" si="36"/>
        <v>10.5</v>
      </c>
      <c r="N211" s="106">
        <v>0</v>
      </c>
      <c r="O211" s="106">
        <f t="shared" ref="O211:O269" si="40">+M211+N211</f>
        <v>10.5</v>
      </c>
      <c r="P211" s="106">
        <v>0</v>
      </c>
      <c r="Q211" s="106">
        <f t="shared" si="38"/>
        <v>10.5</v>
      </c>
      <c r="R211" s="107">
        <v>0</v>
      </c>
      <c r="S211" s="107">
        <f t="shared" si="37"/>
        <v>10.5</v>
      </c>
      <c r="T211" s="107">
        <v>0</v>
      </c>
      <c r="U211" s="107">
        <f t="shared" si="34"/>
        <v>10.5</v>
      </c>
      <c r="V211" s="107">
        <v>0</v>
      </c>
      <c r="W211" s="107">
        <f t="shared" si="35"/>
        <v>10.5</v>
      </c>
      <c r="X211" s="107">
        <v>0</v>
      </c>
      <c r="Y211" s="107">
        <f t="shared" si="39"/>
        <v>10.5</v>
      </c>
    </row>
    <row r="212" spans="1:25" s="48" customFormat="1" ht="20.45" hidden="1" x14ac:dyDescent="0.25">
      <c r="A212" s="116" t="s">
        <v>87</v>
      </c>
      <c r="B212" s="117" t="s">
        <v>330</v>
      </c>
      <c r="C212" s="118" t="s">
        <v>96</v>
      </c>
      <c r="D212" s="126" t="s">
        <v>88</v>
      </c>
      <c r="E212" s="127" t="s">
        <v>88</v>
      </c>
      <c r="F212" s="98" t="s">
        <v>331</v>
      </c>
      <c r="G212" s="109">
        <v>0</v>
      </c>
      <c r="H212" s="109">
        <v>0</v>
      </c>
      <c r="I212" s="109">
        <v>0</v>
      </c>
      <c r="J212" s="109">
        <v>0</v>
      </c>
      <c r="K212" s="109">
        <v>0</v>
      </c>
      <c r="L212" s="110">
        <v>10.1</v>
      </c>
      <c r="M212" s="110">
        <f t="shared" si="36"/>
        <v>10.1</v>
      </c>
      <c r="N212" s="110">
        <v>0</v>
      </c>
      <c r="O212" s="110">
        <f t="shared" si="40"/>
        <v>10.1</v>
      </c>
      <c r="P212" s="111">
        <v>0</v>
      </c>
      <c r="Q212" s="111">
        <f t="shared" si="38"/>
        <v>10.1</v>
      </c>
      <c r="R212" s="112">
        <v>0</v>
      </c>
      <c r="S212" s="112">
        <f t="shared" si="37"/>
        <v>10.1</v>
      </c>
      <c r="T212" s="112">
        <v>0</v>
      </c>
      <c r="U212" s="112">
        <f t="shared" si="34"/>
        <v>10.1</v>
      </c>
      <c r="V212" s="112">
        <v>0</v>
      </c>
      <c r="W212" s="112">
        <f t="shared" si="35"/>
        <v>10.1</v>
      </c>
      <c r="X212" s="112">
        <v>0</v>
      </c>
      <c r="Y212" s="112">
        <f t="shared" si="39"/>
        <v>10.1</v>
      </c>
    </row>
    <row r="213" spans="1:25" s="48" customFormat="1" ht="13.15" hidden="1" x14ac:dyDescent="0.25">
      <c r="A213" s="201"/>
      <c r="B213" s="202" t="s">
        <v>318</v>
      </c>
      <c r="C213" s="203"/>
      <c r="D213" s="204">
        <v>3419</v>
      </c>
      <c r="E213" s="162">
        <v>5222</v>
      </c>
      <c r="F213" s="114" t="s">
        <v>101</v>
      </c>
      <c r="G213" s="105">
        <v>0</v>
      </c>
      <c r="H213" s="105">
        <v>0</v>
      </c>
      <c r="I213" s="105">
        <v>0</v>
      </c>
      <c r="J213" s="105">
        <v>0</v>
      </c>
      <c r="K213" s="105">
        <v>0</v>
      </c>
      <c r="L213" s="106">
        <v>10.1</v>
      </c>
      <c r="M213" s="106">
        <f t="shared" si="36"/>
        <v>10.1</v>
      </c>
      <c r="N213" s="106">
        <v>0</v>
      </c>
      <c r="O213" s="106">
        <f t="shared" si="40"/>
        <v>10.1</v>
      </c>
      <c r="P213" s="106">
        <v>0</v>
      </c>
      <c r="Q213" s="106">
        <f t="shared" si="38"/>
        <v>10.1</v>
      </c>
      <c r="R213" s="107">
        <v>0</v>
      </c>
      <c r="S213" s="107">
        <f t="shared" si="37"/>
        <v>10.1</v>
      </c>
      <c r="T213" s="107">
        <v>0</v>
      </c>
      <c r="U213" s="107">
        <f t="shared" si="34"/>
        <v>10.1</v>
      </c>
      <c r="V213" s="107">
        <v>0</v>
      </c>
      <c r="W213" s="107">
        <f t="shared" si="35"/>
        <v>10.1</v>
      </c>
      <c r="X213" s="107">
        <v>0</v>
      </c>
      <c r="Y213" s="107">
        <f t="shared" si="39"/>
        <v>10.1</v>
      </c>
    </row>
    <row r="214" spans="1:25" s="48" customFormat="1" ht="13.15" hidden="1" x14ac:dyDescent="0.25">
      <c r="A214" s="116" t="s">
        <v>87</v>
      </c>
      <c r="B214" s="117" t="s">
        <v>332</v>
      </c>
      <c r="C214" s="118" t="s">
        <v>96</v>
      </c>
      <c r="D214" s="126" t="s">
        <v>88</v>
      </c>
      <c r="E214" s="127" t="s">
        <v>88</v>
      </c>
      <c r="F214" s="98" t="s">
        <v>333</v>
      </c>
      <c r="G214" s="109">
        <v>0</v>
      </c>
      <c r="H214" s="109">
        <v>0</v>
      </c>
      <c r="I214" s="109">
        <v>0</v>
      </c>
      <c r="J214" s="109">
        <v>0</v>
      </c>
      <c r="K214" s="109">
        <v>0</v>
      </c>
      <c r="L214" s="110">
        <v>10.5</v>
      </c>
      <c r="M214" s="110">
        <f t="shared" si="36"/>
        <v>10.5</v>
      </c>
      <c r="N214" s="110">
        <v>0</v>
      </c>
      <c r="O214" s="110">
        <f t="shared" si="40"/>
        <v>10.5</v>
      </c>
      <c r="P214" s="111">
        <v>0</v>
      </c>
      <c r="Q214" s="111">
        <f t="shared" si="38"/>
        <v>10.5</v>
      </c>
      <c r="R214" s="112">
        <v>0</v>
      </c>
      <c r="S214" s="112">
        <f t="shared" si="37"/>
        <v>10.5</v>
      </c>
      <c r="T214" s="112">
        <v>0</v>
      </c>
      <c r="U214" s="112">
        <f t="shared" si="34"/>
        <v>10.5</v>
      </c>
      <c r="V214" s="112">
        <v>0</v>
      </c>
      <c r="W214" s="112">
        <f t="shared" si="35"/>
        <v>10.5</v>
      </c>
      <c r="X214" s="112">
        <v>0</v>
      </c>
      <c r="Y214" s="112">
        <f t="shared" si="39"/>
        <v>10.5</v>
      </c>
    </row>
    <row r="215" spans="1:25" s="48" customFormat="1" ht="13.15" hidden="1" x14ac:dyDescent="0.25">
      <c r="A215" s="201"/>
      <c r="B215" s="202" t="s">
        <v>318</v>
      </c>
      <c r="C215" s="203"/>
      <c r="D215" s="204">
        <v>3419</v>
      </c>
      <c r="E215" s="162">
        <v>5222</v>
      </c>
      <c r="F215" s="114" t="s">
        <v>101</v>
      </c>
      <c r="G215" s="105">
        <v>0</v>
      </c>
      <c r="H215" s="105">
        <v>0</v>
      </c>
      <c r="I215" s="105">
        <v>0</v>
      </c>
      <c r="J215" s="105">
        <v>0</v>
      </c>
      <c r="K215" s="105">
        <v>0</v>
      </c>
      <c r="L215" s="106">
        <v>10.5</v>
      </c>
      <c r="M215" s="106">
        <f t="shared" si="36"/>
        <v>10.5</v>
      </c>
      <c r="N215" s="106">
        <v>0</v>
      </c>
      <c r="O215" s="106">
        <f t="shared" si="40"/>
        <v>10.5</v>
      </c>
      <c r="P215" s="106">
        <v>0</v>
      </c>
      <c r="Q215" s="106">
        <f t="shared" si="38"/>
        <v>10.5</v>
      </c>
      <c r="R215" s="107">
        <v>0</v>
      </c>
      <c r="S215" s="107">
        <f t="shared" si="37"/>
        <v>10.5</v>
      </c>
      <c r="T215" s="107">
        <v>0</v>
      </c>
      <c r="U215" s="107">
        <f t="shared" si="34"/>
        <v>10.5</v>
      </c>
      <c r="V215" s="107">
        <v>0</v>
      </c>
      <c r="W215" s="107">
        <f t="shared" si="35"/>
        <v>10.5</v>
      </c>
      <c r="X215" s="107">
        <v>0</v>
      </c>
      <c r="Y215" s="107">
        <f t="shared" si="39"/>
        <v>10.5</v>
      </c>
    </row>
    <row r="216" spans="1:25" s="48" customFormat="1" ht="13.15" hidden="1" x14ac:dyDescent="0.25">
      <c r="A216" s="116" t="s">
        <v>87</v>
      </c>
      <c r="B216" s="117" t="s">
        <v>334</v>
      </c>
      <c r="C216" s="118" t="s">
        <v>96</v>
      </c>
      <c r="D216" s="126" t="s">
        <v>88</v>
      </c>
      <c r="E216" s="127" t="s">
        <v>88</v>
      </c>
      <c r="F216" s="98" t="s">
        <v>335</v>
      </c>
      <c r="G216" s="109">
        <v>0</v>
      </c>
      <c r="H216" s="109">
        <v>0</v>
      </c>
      <c r="I216" s="109">
        <v>0</v>
      </c>
      <c r="J216" s="109">
        <v>0</v>
      </c>
      <c r="K216" s="109">
        <v>0</v>
      </c>
      <c r="L216" s="110">
        <v>10.5</v>
      </c>
      <c r="M216" s="110">
        <f t="shared" si="36"/>
        <v>10.5</v>
      </c>
      <c r="N216" s="110">
        <v>0</v>
      </c>
      <c r="O216" s="110">
        <f t="shared" si="40"/>
        <v>10.5</v>
      </c>
      <c r="P216" s="111">
        <v>0</v>
      </c>
      <c r="Q216" s="111">
        <f t="shared" si="38"/>
        <v>10.5</v>
      </c>
      <c r="R216" s="112">
        <v>0</v>
      </c>
      <c r="S216" s="112">
        <f t="shared" si="37"/>
        <v>10.5</v>
      </c>
      <c r="T216" s="112">
        <v>0</v>
      </c>
      <c r="U216" s="112">
        <f t="shared" si="34"/>
        <v>10.5</v>
      </c>
      <c r="V216" s="112">
        <v>0</v>
      </c>
      <c r="W216" s="112">
        <f t="shared" si="35"/>
        <v>10.5</v>
      </c>
      <c r="X216" s="112">
        <v>0</v>
      </c>
      <c r="Y216" s="112">
        <f t="shared" si="39"/>
        <v>10.5</v>
      </c>
    </row>
    <row r="217" spans="1:25" s="48" customFormat="1" ht="13.15" hidden="1" x14ac:dyDescent="0.25">
      <c r="A217" s="201"/>
      <c r="B217" s="202" t="s">
        <v>318</v>
      </c>
      <c r="C217" s="203"/>
      <c r="D217" s="204">
        <v>3419</v>
      </c>
      <c r="E217" s="162">
        <v>5222</v>
      </c>
      <c r="F217" s="114" t="s">
        <v>101</v>
      </c>
      <c r="G217" s="105">
        <v>0</v>
      </c>
      <c r="H217" s="105">
        <v>0</v>
      </c>
      <c r="I217" s="105">
        <v>0</v>
      </c>
      <c r="J217" s="105">
        <v>0</v>
      </c>
      <c r="K217" s="105">
        <v>0</v>
      </c>
      <c r="L217" s="106">
        <v>10.5</v>
      </c>
      <c r="M217" s="106">
        <f t="shared" si="36"/>
        <v>10.5</v>
      </c>
      <c r="N217" s="106">
        <v>0</v>
      </c>
      <c r="O217" s="106">
        <f t="shared" si="40"/>
        <v>10.5</v>
      </c>
      <c r="P217" s="106">
        <v>0</v>
      </c>
      <c r="Q217" s="106">
        <f t="shared" si="38"/>
        <v>10.5</v>
      </c>
      <c r="R217" s="107">
        <v>0</v>
      </c>
      <c r="S217" s="107">
        <f t="shared" si="37"/>
        <v>10.5</v>
      </c>
      <c r="T217" s="107">
        <v>0</v>
      </c>
      <c r="U217" s="107">
        <f t="shared" si="34"/>
        <v>10.5</v>
      </c>
      <c r="V217" s="107">
        <v>0</v>
      </c>
      <c r="W217" s="107">
        <f t="shared" si="35"/>
        <v>10.5</v>
      </c>
      <c r="X217" s="107">
        <v>0</v>
      </c>
      <c r="Y217" s="107">
        <f t="shared" si="39"/>
        <v>10.5</v>
      </c>
    </row>
    <row r="218" spans="1:25" s="48" customFormat="1" ht="20.45" hidden="1" x14ac:dyDescent="0.25">
      <c r="A218" s="116" t="s">
        <v>87</v>
      </c>
      <c r="B218" s="117" t="s">
        <v>336</v>
      </c>
      <c r="C218" s="118" t="s">
        <v>337</v>
      </c>
      <c r="D218" s="126" t="s">
        <v>88</v>
      </c>
      <c r="E218" s="127" t="s">
        <v>88</v>
      </c>
      <c r="F218" s="98" t="s">
        <v>338</v>
      </c>
      <c r="G218" s="109">
        <v>0</v>
      </c>
      <c r="H218" s="109">
        <v>0</v>
      </c>
      <c r="I218" s="109">
        <v>0</v>
      </c>
      <c r="J218" s="109">
        <v>0</v>
      </c>
      <c r="K218" s="109">
        <v>0</v>
      </c>
      <c r="L218" s="110">
        <v>10.5</v>
      </c>
      <c r="M218" s="110">
        <f t="shared" si="36"/>
        <v>10.5</v>
      </c>
      <c r="N218" s="110">
        <v>0</v>
      </c>
      <c r="O218" s="110">
        <f t="shared" si="40"/>
        <v>10.5</v>
      </c>
      <c r="P218" s="111">
        <v>0</v>
      </c>
      <c r="Q218" s="111">
        <f t="shared" si="38"/>
        <v>10.5</v>
      </c>
      <c r="R218" s="112">
        <v>0</v>
      </c>
      <c r="S218" s="112">
        <f t="shared" si="37"/>
        <v>10.5</v>
      </c>
      <c r="T218" s="112">
        <v>0</v>
      </c>
      <c r="U218" s="112">
        <f t="shared" si="34"/>
        <v>10.5</v>
      </c>
      <c r="V218" s="112">
        <v>0</v>
      </c>
      <c r="W218" s="112">
        <f t="shared" si="35"/>
        <v>10.5</v>
      </c>
      <c r="X218" s="112">
        <v>0</v>
      </c>
      <c r="Y218" s="112">
        <f t="shared" si="39"/>
        <v>10.5</v>
      </c>
    </row>
    <row r="219" spans="1:25" s="48" customFormat="1" ht="13.15" hidden="1" x14ac:dyDescent="0.25">
      <c r="A219" s="201"/>
      <c r="B219" s="202" t="s">
        <v>318</v>
      </c>
      <c r="C219" s="203"/>
      <c r="D219" s="204">
        <v>3419</v>
      </c>
      <c r="E219" s="162">
        <v>5321</v>
      </c>
      <c r="F219" s="114" t="s">
        <v>98</v>
      </c>
      <c r="G219" s="105">
        <v>0</v>
      </c>
      <c r="H219" s="105">
        <v>0</v>
      </c>
      <c r="I219" s="105">
        <v>0</v>
      </c>
      <c r="J219" s="105">
        <v>0</v>
      </c>
      <c r="K219" s="105">
        <v>0</v>
      </c>
      <c r="L219" s="106">
        <v>10.5</v>
      </c>
      <c r="M219" s="106">
        <f t="shared" si="36"/>
        <v>10.5</v>
      </c>
      <c r="N219" s="106">
        <v>0</v>
      </c>
      <c r="O219" s="106">
        <f t="shared" si="40"/>
        <v>10.5</v>
      </c>
      <c r="P219" s="106">
        <v>0</v>
      </c>
      <c r="Q219" s="106">
        <f t="shared" si="38"/>
        <v>10.5</v>
      </c>
      <c r="R219" s="107">
        <v>0</v>
      </c>
      <c r="S219" s="107">
        <f t="shared" si="37"/>
        <v>10.5</v>
      </c>
      <c r="T219" s="107">
        <v>0</v>
      </c>
      <c r="U219" s="107">
        <f t="shared" si="34"/>
        <v>10.5</v>
      </c>
      <c r="V219" s="107">
        <v>0</v>
      </c>
      <c r="W219" s="107">
        <f t="shared" si="35"/>
        <v>10.5</v>
      </c>
      <c r="X219" s="107">
        <v>0</v>
      </c>
      <c r="Y219" s="107">
        <f t="shared" si="39"/>
        <v>10.5</v>
      </c>
    </row>
    <row r="220" spans="1:25" s="48" customFormat="1" ht="30.6" hidden="1" x14ac:dyDescent="0.25">
      <c r="A220" s="116" t="s">
        <v>87</v>
      </c>
      <c r="B220" s="117" t="s">
        <v>339</v>
      </c>
      <c r="C220" s="118" t="s">
        <v>96</v>
      </c>
      <c r="D220" s="126" t="s">
        <v>88</v>
      </c>
      <c r="E220" s="127" t="s">
        <v>88</v>
      </c>
      <c r="F220" s="98" t="s">
        <v>340</v>
      </c>
      <c r="G220" s="109">
        <v>0</v>
      </c>
      <c r="H220" s="109">
        <v>0</v>
      </c>
      <c r="I220" s="109">
        <v>0</v>
      </c>
      <c r="J220" s="109">
        <v>0</v>
      </c>
      <c r="K220" s="109">
        <v>0</v>
      </c>
      <c r="L220" s="110">
        <v>105</v>
      </c>
      <c r="M220" s="110">
        <f t="shared" si="36"/>
        <v>105</v>
      </c>
      <c r="N220" s="110">
        <v>0</v>
      </c>
      <c r="O220" s="110">
        <f t="shared" si="40"/>
        <v>105</v>
      </c>
      <c r="P220" s="111">
        <v>0</v>
      </c>
      <c r="Q220" s="111">
        <f t="shared" si="38"/>
        <v>105</v>
      </c>
      <c r="R220" s="112">
        <v>0</v>
      </c>
      <c r="S220" s="112">
        <f t="shared" si="37"/>
        <v>105</v>
      </c>
      <c r="T220" s="112">
        <v>0</v>
      </c>
      <c r="U220" s="112">
        <f t="shared" si="34"/>
        <v>105</v>
      </c>
      <c r="V220" s="112">
        <v>0</v>
      </c>
      <c r="W220" s="112">
        <f t="shared" si="35"/>
        <v>105</v>
      </c>
      <c r="X220" s="112">
        <v>0</v>
      </c>
      <c r="Y220" s="112">
        <f t="shared" si="39"/>
        <v>105</v>
      </c>
    </row>
    <row r="221" spans="1:25" s="48" customFormat="1" ht="13.15" hidden="1" x14ac:dyDescent="0.25">
      <c r="A221" s="99"/>
      <c r="B221" s="100" t="s">
        <v>318</v>
      </c>
      <c r="C221" s="101"/>
      <c r="D221" s="102">
        <v>3419</v>
      </c>
      <c r="E221" s="173">
        <v>5222</v>
      </c>
      <c r="F221" s="114" t="s">
        <v>101</v>
      </c>
      <c r="G221" s="105">
        <v>0</v>
      </c>
      <c r="H221" s="105">
        <v>0</v>
      </c>
      <c r="I221" s="105">
        <v>0</v>
      </c>
      <c r="J221" s="105">
        <v>0</v>
      </c>
      <c r="K221" s="105">
        <v>0</v>
      </c>
      <c r="L221" s="106">
        <v>105</v>
      </c>
      <c r="M221" s="106">
        <f t="shared" si="36"/>
        <v>105</v>
      </c>
      <c r="N221" s="106">
        <v>0</v>
      </c>
      <c r="O221" s="106">
        <f t="shared" si="40"/>
        <v>105</v>
      </c>
      <c r="P221" s="106">
        <v>0</v>
      </c>
      <c r="Q221" s="106">
        <f t="shared" si="38"/>
        <v>105</v>
      </c>
      <c r="R221" s="107">
        <v>0</v>
      </c>
      <c r="S221" s="107">
        <f t="shared" si="37"/>
        <v>105</v>
      </c>
      <c r="T221" s="107">
        <v>0</v>
      </c>
      <c r="U221" s="107">
        <f t="shared" si="34"/>
        <v>105</v>
      </c>
      <c r="V221" s="107">
        <v>0</v>
      </c>
      <c r="W221" s="107">
        <f t="shared" si="35"/>
        <v>105</v>
      </c>
      <c r="X221" s="107">
        <v>0</v>
      </c>
      <c r="Y221" s="107">
        <f t="shared" si="39"/>
        <v>105</v>
      </c>
    </row>
    <row r="222" spans="1:25" s="48" customFormat="1" ht="20.45" hidden="1" x14ac:dyDescent="0.25">
      <c r="A222" s="116" t="s">
        <v>87</v>
      </c>
      <c r="B222" s="117" t="s">
        <v>341</v>
      </c>
      <c r="C222" s="118" t="s">
        <v>96</v>
      </c>
      <c r="D222" s="126" t="s">
        <v>88</v>
      </c>
      <c r="E222" s="127" t="s">
        <v>88</v>
      </c>
      <c r="F222" s="108" t="s">
        <v>342</v>
      </c>
      <c r="G222" s="109">
        <v>0</v>
      </c>
      <c r="H222" s="109">
        <v>0</v>
      </c>
      <c r="I222" s="109">
        <v>0</v>
      </c>
      <c r="J222" s="109">
        <v>0</v>
      </c>
      <c r="K222" s="109">
        <v>0</v>
      </c>
      <c r="L222" s="110">
        <v>10.5</v>
      </c>
      <c r="M222" s="110">
        <f t="shared" si="36"/>
        <v>10.5</v>
      </c>
      <c r="N222" s="110">
        <v>0</v>
      </c>
      <c r="O222" s="110">
        <f t="shared" si="40"/>
        <v>10.5</v>
      </c>
      <c r="P222" s="111">
        <v>0</v>
      </c>
      <c r="Q222" s="111">
        <f t="shared" si="38"/>
        <v>10.5</v>
      </c>
      <c r="R222" s="112">
        <v>0</v>
      </c>
      <c r="S222" s="112">
        <f t="shared" si="37"/>
        <v>10.5</v>
      </c>
      <c r="T222" s="112">
        <v>0</v>
      </c>
      <c r="U222" s="112">
        <f t="shared" si="34"/>
        <v>10.5</v>
      </c>
      <c r="V222" s="112">
        <v>0</v>
      </c>
      <c r="W222" s="112">
        <f t="shared" si="35"/>
        <v>10.5</v>
      </c>
      <c r="X222" s="112">
        <v>0</v>
      </c>
      <c r="Y222" s="112">
        <f t="shared" si="39"/>
        <v>10.5</v>
      </c>
    </row>
    <row r="223" spans="1:25" s="48" customFormat="1" ht="13.15" hidden="1" x14ac:dyDescent="0.25">
      <c r="A223" s="201"/>
      <c r="B223" s="202" t="s">
        <v>318</v>
      </c>
      <c r="C223" s="203"/>
      <c r="D223" s="204">
        <v>3419</v>
      </c>
      <c r="E223" s="162">
        <v>5222</v>
      </c>
      <c r="F223" s="104" t="s">
        <v>101</v>
      </c>
      <c r="G223" s="105">
        <v>0</v>
      </c>
      <c r="H223" s="105">
        <v>0</v>
      </c>
      <c r="I223" s="105">
        <v>0</v>
      </c>
      <c r="J223" s="105">
        <v>0</v>
      </c>
      <c r="K223" s="105">
        <v>0</v>
      </c>
      <c r="L223" s="106">
        <v>10.5</v>
      </c>
      <c r="M223" s="106">
        <f t="shared" si="36"/>
        <v>10.5</v>
      </c>
      <c r="N223" s="106">
        <v>0</v>
      </c>
      <c r="O223" s="106">
        <f t="shared" si="40"/>
        <v>10.5</v>
      </c>
      <c r="P223" s="106">
        <v>0</v>
      </c>
      <c r="Q223" s="106">
        <f t="shared" si="38"/>
        <v>10.5</v>
      </c>
      <c r="R223" s="107">
        <v>0</v>
      </c>
      <c r="S223" s="107">
        <f t="shared" si="37"/>
        <v>10.5</v>
      </c>
      <c r="T223" s="107">
        <v>0</v>
      </c>
      <c r="U223" s="107">
        <f t="shared" si="34"/>
        <v>10.5</v>
      </c>
      <c r="V223" s="107">
        <v>0</v>
      </c>
      <c r="W223" s="107">
        <f t="shared" si="35"/>
        <v>10.5</v>
      </c>
      <c r="X223" s="107">
        <v>0</v>
      </c>
      <c r="Y223" s="107">
        <f t="shared" si="39"/>
        <v>10.5</v>
      </c>
    </row>
    <row r="224" spans="1:25" s="48" customFormat="1" ht="20.45" hidden="1" x14ac:dyDescent="0.25">
      <c r="A224" s="116" t="s">
        <v>87</v>
      </c>
      <c r="B224" s="117" t="s">
        <v>343</v>
      </c>
      <c r="C224" s="118" t="s">
        <v>96</v>
      </c>
      <c r="D224" s="126" t="s">
        <v>88</v>
      </c>
      <c r="E224" s="127" t="s">
        <v>88</v>
      </c>
      <c r="F224" s="108" t="s">
        <v>344</v>
      </c>
      <c r="G224" s="109">
        <v>0</v>
      </c>
      <c r="H224" s="109">
        <v>0</v>
      </c>
      <c r="I224" s="109">
        <v>0</v>
      </c>
      <c r="J224" s="109">
        <v>0</v>
      </c>
      <c r="K224" s="109">
        <v>0</v>
      </c>
      <c r="L224" s="110">
        <v>10.5</v>
      </c>
      <c r="M224" s="110">
        <f t="shared" si="36"/>
        <v>10.5</v>
      </c>
      <c r="N224" s="110">
        <v>0</v>
      </c>
      <c r="O224" s="110">
        <f t="shared" si="40"/>
        <v>10.5</v>
      </c>
      <c r="P224" s="111">
        <v>0</v>
      </c>
      <c r="Q224" s="111">
        <f t="shared" si="38"/>
        <v>10.5</v>
      </c>
      <c r="R224" s="112">
        <v>0</v>
      </c>
      <c r="S224" s="112">
        <f t="shared" si="37"/>
        <v>10.5</v>
      </c>
      <c r="T224" s="112">
        <v>0</v>
      </c>
      <c r="U224" s="112">
        <f t="shared" si="34"/>
        <v>10.5</v>
      </c>
      <c r="V224" s="112">
        <v>0</v>
      </c>
      <c r="W224" s="112">
        <f t="shared" si="35"/>
        <v>10.5</v>
      </c>
      <c r="X224" s="112">
        <v>0</v>
      </c>
      <c r="Y224" s="112">
        <f t="shared" si="39"/>
        <v>10.5</v>
      </c>
    </row>
    <row r="225" spans="1:25" s="48" customFormat="1" ht="13.15" hidden="1" x14ac:dyDescent="0.25">
      <c r="A225" s="201"/>
      <c r="B225" s="202" t="s">
        <v>318</v>
      </c>
      <c r="C225" s="203"/>
      <c r="D225" s="204">
        <v>3419</v>
      </c>
      <c r="E225" s="162">
        <v>5222</v>
      </c>
      <c r="F225" s="104" t="s">
        <v>101</v>
      </c>
      <c r="G225" s="105">
        <v>0</v>
      </c>
      <c r="H225" s="105">
        <v>0</v>
      </c>
      <c r="I225" s="105">
        <v>0</v>
      </c>
      <c r="J225" s="105">
        <v>0</v>
      </c>
      <c r="K225" s="105">
        <v>0</v>
      </c>
      <c r="L225" s="106">
        <v>10.5</v>
      </c>
      <c r="M225" s="106">
        <f t="shared" si="36"/>
        <v>10.5</v>
      </c>
      <c r="N225" s="106">
        <v>0</v>
      </c>
      <c r="O225" s="106">
        <f t="shared" si="40"/>
        <v>10.5</v>
      </c>
      <c r="P225" s="106">
        <v>0</v>
      </c>
      <c r="Q225" s="106">
        <f t="shared" si="38"/>
        <v>10.5</v>
      </c>
      <c r="R225" s="107">
        <v>0</v>
      </c>
      <c r="S225" s="107">
        <f t="shared" si="37"/>
        <v>10.5</v>
      </c>
      <c r="T225" s="107">
        <v>0</v>
      </c>
      <c r="U225" s="107">
        <f t="shared" si="34"/>
        <v>10.5</v>
      </c>
      <c r="V225" s="107">
        <v>0</v>
      </c>
      <c r="W225" s="107">
        <f t="shared" si="35"/>
        <v>10.5</v>
      </c>
      <c r="X225" s="107">
        <v>0</v>
      </c>
      <c r="Y225" s="107">
        <f t="shared" si="39"/>
        <v>10.5</v>
      </c>
    </row>
    <row r="226" spans="1:25" s="48" customFormat="1" ht="20.45" hidden="1" x14ac:dyDescent="0.25">
      <c r="A226" s="116" t="s">
        <v>87</v>
      </c>
      <c r="B226" s="117" t="s">
        <v>345</v>
      </c>
      <c r="C226" s="118" t="s">
        <v>96</v>
      </c>
      <c r="D226" s="126" t="s">
        <v>88</v>
      </c>
      <c r="E226" s="127" t="s">
        <v>88</v>
      </c>
      <c r="F226" s="108" t="s">
        <v>346</v>
      </c>
      <c r="G226" s="109">
        <v>0</v>
      </c>
      <c r="H226" s="109">
        <v>0</v>
      </c>
      <c r="I226" s="109">
        <v>0</v>
      </c>
      <c r="J226" s="109">
        <v>0</v>
      </c>
      <c r="K226" s="109">
        <v>0</v>
      </c>
      <c r="L226" s="110">
        <v>10.5</v>
      </c>
      <c r="M226" s="110">
        <f t="shared" si="36"/>
        <v>10.5</v>
      </c>
      <c r="N226" s="110">
        <v>0</v>
      </c>
      <c r="O226" s="110">
        <f t="shared" si="40"/>
        <v>10.5</v>
      </c>
      <c r="P226" s="111">
        <v>0</v>
      </c>
      <c r="Q226" s="111">
        <f t="shared" si="38"/>
        <v>10.5</v>
      </c>
      <c r="R226" s="112">
        <v>0</v>
      </c>
      <c r="S226" s="112">
        <f t="shared" si="37"/>
        <v>10.5</v>
      </c>
      <c r="T226" s="112">
        <v>0</v>
      </c>
      <c r="U226" s="112">
        <f t="shared" si="34"/>
        <v>10.5</v>
      </c>
      <c r="V226" s="112">
        <v>0</v>
      </c>
      <c r="W226" s="112">
        <f t="shared" si="35"/>
        <v>10.5</v>
      </c>
      <c r="X226" s="112">
        <v>0</v>
      </c>
      <c r="Y226" s="112">
        <f t="shared" si="39"/>
        <v>10.5</v>
      </c>
    </row>
    <row r="227" spans="1:25" s="48" customFormat="1" ht="13.15" hidden="1" x14ac:dyDescent="0.25">
      <c r="A227" s="201"/>
      <c r="B227" s="202" t="s">
        <v>318</v>
      </c>
      <c r="C227" s="203"/>
      <c r="D227" s="204">
        <v>3419</v>
      </c>
      <c r="E227" s="162">
        <v>5222</v>
      </c>
      <c r="F227" s="104" t="s">
        <v>101</v>
      </c>
      <c r="G227" s="105">
        <v>0</v>
      </c>
      <c r="H227" s="105">
        <v>0</v>
      </c>
      <c r="I227" s="105">
        <v>0</v>
      </c>
      <c r="J227" s="105">
        <v>0</v>
      </c>
      <c r="K227" s="105">
        <v>0</v>
      </c>
      <c r="L227" s="106">
        <v>10.5</v>
      </c>
      <c r="M227" s="106">
        <f t="shared" si="36"/>
        <v>10.5</v>
      </c>
      <c r="N227" s="106">
        <v>0</v>
      </c>
      <c r="O227" s="106">
        <f t="shared" si="40"/>
        <v>10.5</v>
      </c>
      <c r="P227" s="106">
        <v>0</v>
      </c>
      <c r="Q227" s="106">
        <f t="shared" si="38"/>
        <v>10.5</v>
      </c>
      <c r="R227" s="107">
        <v>0</v>
      </c>
      <c r="S227" s="107">
        <f t="shared" si="37"/>
        <v>10.5</v>
      </c>
      <c r="T227" s="107">
        <v>0</v>
      </c>
      <c r="U227" s="107">
        <f t="shared" si="34"/>
        <v>10.5</v>
      </c>
      <c r="V227" s="107">
        <v>0</v>
      </c>
      <c r="W227" s="107">
        <f t="shared" si="35"/>
        <v>10.5</v>
      </c>
      <c r="X227" s="107">
        <v>0</v>
      </c>
      <c r="Y227" s="107">
        <f t="shared" si="39"/>
        <v>10.5</v>
      </c>
    </row>
    <row r="228" spans="1:25" s="48" customFormat="1" ht="20.45" hidden="1" x14ac:dyDescent="0.25">
      <c r="A228" s="116" t="s">
        <v>87</v>
      </c>
      <c r="B228" s="117" t="s">
        <v>347</v>
      </c>
      <c r="C228" s="118" t="s">
        <v>96</v>
      </c>
      <c r="D228" s="126" t="s">
        <v>88</v>
      </c>
      <c r="E228" s="127" t="s">
        <v>88</v>
      </c>
      <c r="F228" s="108" t="s">
        <v>348</v>
      </c>
      <c r="G228" s="109">
        <v>0</v>
      </c>
      <c r="H228" s="109">
        <v>0</v>
      </c>
      <c r="I228" s="109">
        <v>0</v>
      </c>
      <c r="J228" s="109">
        <v>0</v>
      </c>
      <c r="K228" s="109">
        <v>0</v>
      </c>
      <c r="L228" s="110">
        <v>100</v>
      </c>
      <c r="M228" s="110">
        <f t="shared" si="36"/>
        <v>100</v>
      </c>
      <c r="N228" s="110">
        <v>0</v>
      </c>
      <c r="O228" s="110">
        <f t="shared" si="40"/>
        <v>100</v>
      </c>
      <c r="P228" s="111">
        <v>0</v>
      </c>
      <c r="Q228" s="111">
        <f t="shared" si="38"/>
        <v>100</v>
      </c>
      <c r="R228" s="112">
        <v>0</v>
      </c>
      <c r="S228" s="112">
        <f t="shared" si="37"/>
        <v>100</v>
      </c>
      <c r="T228" s="112">
        <v>0</v>
      </c>
      <c r="U228" s="112">
        <f t="shared" si="34"/>
        <v>100</v>
      </c>
      <c r="V228" s="112">
        <v>0</v>
      </c>
      <c r="W228" s="112">
        <f t="shared" si="35"/>
        <v>100</v>
      </c>
      <c r="X228" s="112">
        <v>0</v>
      </c>
      <c r="Y228" s="112">
        <f t="shared" si="39"/>
        <v>100</v>
      </c>
    </row>
    <row r="229" spans="1:25" s="48" customFormat="1" ht="13.15" hidden="1" x14ac:dyDescent="0.25">
      <c r="A229" s="201"/>
      <c r="B229" s="202" t="s">
        <v>318</v>
      </c>
      <c r="C229" s="203"/>
      <c r="D229" s="204">
        <v>3419</v>
      </c>
      <c r="E229" s="162">
        <v>5222</v>
      </c>
      <c r="F229" s="104" t="s">
        <v>101</v>
      </c>
      <c r="G229" s="105">
        <v>0</v>
      </c>
      <c r="H229" s="105">
        <v>0</v>
      </c>
      <c r="I229" s="105">
        <v>0</v>
      </c>
      <c r="J229" s="105">
        <v>0</v>
      </c>
      <c r="K229" s="105">
        <v>0</v>
      </c>
      <c r="L229" s="106">
        <v>100</v>
      </c>
      <c r="M229" s="106">
        <f t="shared" si="36"/>
        <v>100</v>
      </c>
      <c r="N229" s="106">
        <v>0</v>
      </c>
      <c r="O229" s="106">
        <f t="shared" si="40"/>
        <v>100</v>
      </c>
      <c r="P229" s="106">
        <v>0</v>
      </c>
      <c r="Q229" s="106">
        <f t="shared" si="38"/>
        <v>100</v>
      </c>
      <c r="R229" s="107">
        <v>0</v>
      </c>
      <c r="S229" s="107">
        <f t="shared" si="37"/>
        <v>100</v>
      </c>
      <c r="T229" s="107">
        <v>0</v>
      </c>
      <c r="U229" s="107">
        <f t="shared" si="34"/>
        <v>100</v>
      </c>
      <c r="V229" s="107">
        <v>0</v>
      </c>
      <c r="W229" s="107">
        <f t="shared" si="35"/>
        <v>100</v>
      </c>
      <c r="X229" s="107">
        <v>0</v>
      </c>
      <c r="Y229" s="107">
        <f t="shared" si="39"/>
        <v>100</v>
      </c>
    </row>
    <row r="230" spans="1:25" s="48" customFormat="1" ht="20.45" hidden="1" x14ac:dyDescent="0.25">
      <c r="A230" s="116" t="s">
        <v>87</v>
      </c>
      <c r="B230" s="117" t="s">
        <v>349</v>
      </c>
      <c r="C230" s="118" t="s">
        <v>96</v>
      </c>
      <c r="D230" s="126" t="s">
        <v>88</v>
      </c>
      <c r="E230" s="127" t="s">
        <v>88</v>
      </c>
      <c r="F230" s="108" t="s">
        <v>350</v>
      </c>
      <c r="G230" s="109">
        <v>0</v>
      </c>
      <c r="H230" s="109">
        <v>0</v>
      </c>
      <c r="I230" s="109">
        <v>0</v>
      </c>
      <c r="J230" s="109">
        <v>0</v>
      </c>
      <c r="K230" s="109">
        <v>0</v>
      </c>
      <c r="L230" s="110">
        <v>20</v>
      </c>
      <c r="M230" s="110">
        <f t="shared" si="36"/>
        <v>20</v>
      </c>
      <c r="N230" s="110">
        <v>0</v>
      </c>
      <c r="O230" s="110">
        <f t="shared" si="40"/>
        <v>20</v>
      </c>
      <c r="P230" s="111">
        <v>0</v>
      </c>
      <c r="Q230" s="111">
        <f t="shared" si="38"/>
        <v>20</v>
      </c>
      <c r="R230" s="112">
        <v>0</v>
      </c>
      <c r="S230" s="112">
        <f t="shared" si="37"/>
        <v>20</v>
      </c>
      <c r="T230" s="112">
        <v>0</v>
      </c>
      <c r="U230" s="112">
        <f t="shared" si="34"/>
        <v>20</v>
      </c>
      <c r="V230" s="112">
        <v>0</v>
      </c>
      <c r="W230" s="112">
        <f t="shared" si="35"/>
        <v>20</v>
      </c>
      <c r="X230" s="112">
        <v>0</v>
      </c>
      <c r="Y230" s="112">
        <f t="shared" si="39"/>
        <v>20</v>
      </c>
    </row>
    <row r="231" spans="1:25" s="48" customFormat="1" ht="13.15" hidden="1" x14ac:dyDescent="0.25">
      <c r="A231" s="99"/>
      <c r="B231" s="100" t="s">
        <v>318</v>
      </c>
      <c r="C231" s="101"/>
      <c r="D231" s="102">
        <v>3419</v>
      </c>
      <c r="E231" s="103">
        <v>5222</v>
      </c>
      <c r="F231" s="115" t="s">
        <v>101</v>
      </c>
      <c r="G231" s="105">
        <v>0</v>
      </c>
      <c r="H231" s="105">
        <v>0</v>
      </c>
      <c r="I231" s="105">
        <v>0</v>
      </c>
      <c r="J231" s="105">
        <v>0</v>
      </c>
      <c r="K231" s="105">
        <v>0</v>
      </c>
      <c r="L231" s="106">
        <v>20</v>
      </c>
      <c r="M231" s="106">
        <f t="shared" si="36"/>
        <v>20</v>
      </c>
      <c r="N231" s="106">
        <v>0</v>
      </c>
      <c r="O231" s="106">
        <f t="shared" si="40"/>
        <v>20</v>
      </c>
      <c r="P231" s="106">
        <v>0</v>
      </c>
      <c r="Q231" s="106">
        <f t="shared" si="38"/>
        <v>20</v>
      </c>
      <c r="R231" s="107">
        <v>0</v>
      </c>
      <c r="S231" s="107">
        <f t="shared" si="37"/>
        <v>20</v>
      </c>
      <c r="T231" s="107">
        <v>0</v>
      </c>
      <c r="U231" s="107">
        <f t="shared" si="34"/>
        <v>20</v>
      </c>
      <c r="V231" s="107">
        <v>0</v>
      </c>
      <c r="W231" s="107">
        <f t="shared" si="35"/>
        <v>20</v>
      </c>
      <c r="X231" s="107">
        <v>0</v>
      </c>
      <c r="Y231" s="107">
        <f t="shared" si="39"/>
        <v>20</v>
      </c>
    </row>
    <row r="232" spans="1:25" s="48" customFormat="1" ht="20.45" hidden="1" x14ac:dyDescent="0.25">
      <c r="A232" s="116" t="s">
        <v>87</v>
      </c>
      <c r="B232" s="117" t="s">
        <v>351</v>
      </c>
      <c r="C232" s="118" t="s">
        <v>96</v>
      </c>
      <c r="D232" s="126" t="s">
        <v>88</v>
      </c>
      <c r="E232" s="127" t="s">
        <v>88</v>
      </c>
      <c r="F232" s="108" t="s">
        <v>352</v>
      </c>
      <c r="G232" s="109">
        <v>0</v>
      </c>
      <c r="H232" s="109">
        <v>0</v>
      </c>
      <c r="I232" s="109">
        <v>0</v>
      </c>
      <c r="J232" s="109">
        <v>0</v>
      </c>
      <c r="K232" s="109">
        <v>0</v>
      </c>
      <c r="L232" s="110">
        <v>15</v>
      </c>
      <c r="M232" s="110">
        <f t="shared" si="36"/>
        <v>15</v>
      </c>
      <c r="N232" s="110">
        <v>0</v>
      </c>
      <c r="O232" s="110">
        <f t="shared" si="40"/>
        <v>15</v>
      </c>
      <c r="P232" s="111">
        <v>0</v>
      </c>
      <c r="Q232" s="111">
        <f t="shared" si="38"/>
        <v>15</v>
      </c>
      <c r="R232" s="112">
        <v>0</v>
      </c>
      <c r="S232" s="112">
        <f t="shared" si="37"/>
        <v>15</v>
      </c>
      <c r="T232" s="112">
        <v>0</v>
      </c>
      <c r="U232" s="112">
        <f t="shared" ref="U232:U295" si="41">+S232+T232</f>
        <v>15</v>
      </c>
      <c r="V232" s="112">
        <v>0</v>
      </c>
      <c r="W232" s="112">
        <f t="shared" ref="W232:W295" si="42">+U232+V232</f>
        <v>15</v>
      </c>
      <c r="X232" s="112">
        <v>0</v>
      </c>
      <c r="Y232" s="112">
        <f t="shared" si="39"/>
        <v>15</v>
      </c>
    </row>
    <row r="233" spans="1:25" s="48" customFormat="1" ht="13.15" hidden="1" x14ac:dyDescent="0.25">
      <c r="A233" s="99"/>
      <c r="B233" s="100" t="s">
        <v>318</v>
      </c>
      <c r="C233" s="101"/>
      <c r="D233" s="102">
        <v>3419</v>
      </c>
      <c r="E233" s="103">
        <v>5222</v>
      </c>
      <c r="F233" s="115" t="s">
        <v>101</v>
      </c>
      <c r="G233" s="105">
        <v>0</v>
      </c>
      <c r="H233" s="105">
        <v>0</v>
      </c>
      <c r="I233" s="105">
        <v>0</v>
      </c>
      <c r="J233" s="105">
        <v>0</v>
      </c>
      <c r="K233" s="105">
        <v>0</v>
      </c>
      <c r="L233" s="106">
        <v>15</v>
      </c>
      <c r="M233" s="106">
        <f t="shared" si="36"/>
        <v>15</v>
      </c>
      <c r="N233" s="106">
        <v>0</v>
      </c>
      <c r="O233" s="106">
        <f t="shared" si="40"/>
        <v>15</v>
      </c>
      <c r="P233" s="106">
        <v>0</v>
      </c>
      <c r="Q233" s="106">
        <f t="shared" si="38"/>
        <v>15</v>
      </c>
      <c r="R233" s="107">
        <v>0</v>
      </c>
      <c r="S233" s="107">
        <f t="shared" si="37"/>
        <v>15</v>
      </c>
      <c r="T233" s="107">
        <v>0</v>
      </c>
      <c r="U233" s="107">
        <f t="shared" si="41"/>
        <v>15</v>
      </c>
      <c r="V233" s="107">
        <v>0</v>
      </c>
      <c r="W233" s="107">
        <f t="shared" si="42"/>
        <v>15</v>
      </c>
      <c r="X233" s="107">
        <v>0</v>
      </c>
      <c r="Y233" s="107">
        <f t="shared" si="39"/>
        <v>15</v>
      </c>
    </row>
    <row r="234" spans="1:25" s="48" customFormat="1" ht="20.45" hidden="1" x14ac:dyDescent="0.25">
      <c r="A234" s="116" t="s">
        <v>87</v>
      </c>
      <c r="B234" s="117" t="s">
        <v>353</v>
      </c>
      <c r="C234" s="118" t="s">
        <v>96</v>
      </c>
      <c r="D234" s="126" t="s">
        <v>88</v>
      </c>
      <c r="E234" s="127" t="s">
        <v>88</v>
      </c>
      <c r="F234" s="108" t="s">
        <v>354</v>
      </c>
      <c r="G234" s="109">
        <v>0</v>
      </c>
      <c r="H234" s="109">
        <v>0</v>
      </c>
      <c r="I234" s="109">
        <v>0</v>
      </c>
      <c r="J234" s="109">
        <v>0</v>
      </c>
      <c r="K234" s="109">
        <v>0</v>
      </c>
      <c r="L234" s="110">
        <v>30</v>
      </c>
      <c r="M234" s="110">
        <f t="shared" si="36"/>
        <v>30</v>
      </c>
      <c r="N234" s="110">
        <v>0</v>
      </c>
      <c r="O234" s="110">
        <f t="shared" si="40"/>
        <v>30</v>
      </c>
      <c r="P234" s="111">
        <v>0</v>
      </c>
      <c r="Q234" s="111">
        <f t="shared" si="38"/>
        <v>30</v>
      </c>
      <c r="R234" s="112">
        <v>0</v>
      </c>
      <c r="S234" s="112">
        <f t="shared" si="37"/>
        <v>30</v>
      </c>
      <c r="T234" s="112">
        <v>0</v>
      </c>
      <c r="U234" s="112">
        <f t="shared" si="41"/>
        <v>30</v>
      </c>
      <c r="V234" s="112">
        <v>0</v>
      </c>
      <c r="W234" s="112">
        <f t="shared" si="42"/>
        <v>30</v>
      </c>
      <c r="X234" s="112">
        <v>0</v>
      </c>
      <c r="Y234" s="112">
        <f t="shared" si="39"/>
        <v>30</v>
      </c>
    </row>
    <row r="235" spans="1:25" s="48" customFormat="1" ht="13.15" hidden="1" x14ac:dyDescent="0.25">
      <c r="A235" s="99"/>
      <c r="B235" s="100" t="s">
        <v>318</v>
      </c>
      <c r="C235" s="101"/>
      <c r="D235" s="102">
        <v>3419</v>
      </c>
      <c r="E235" s="103">
        <v>5222</v>
      </c>
      <c r="F235" s="115" t="s">
        <v>101</v>
      </c>
      <c r="G235" s="105">
        <v>0</v>
      </c>
      <c r="H235" s="105">
        <v>0</v>
      </c>
      <c r="I235" s="105">
        <v>0</v>
      </c>
      <c r="J235" s="105">
        <v>0</v>
      </c>
      <c r="K235" s="105">
        <v>0</v>
      </c>
      <c r="L235" s="106">
        <v>30</v>
      </c>
      <c r="M235" s="106">
        <f t="shared" si="36"/>
        <v>30</v>
      </c>
      <c r="N235" s="106">
        <v>0</v>
      </c>
      <c r="O235" s="106">
        <f t="shared" si="40"/>
        <v>30</v>
      </c>
      <c r="P235" s="106">
        <v>0</v>
      </c>
      <c r="Q235" s="106">
        <f t="shared" si="38"/>
        <v>30</v>
      </c>
      <c r="R235" s="107">
        <v>0</v>
      </c>
      <c r="S235" s="107">
        <f t="shared" si="37"/>
        <v>30</v>
      </c>
      <c r="T235" s="107">
        <v>0</v>
      </c>
      <c r="U235" s="107">
        <f t="shared" si="41"/>
        <v>30</v>
      </c>
      <c r="V235" s="107">
        <v>0</v>
      </c>
      <c r="W235" s="107">
        <f t="shared" si="42"/>
        <v>30</v>
      </c>
      <c r="X235" s="107">
        <v>0</v>
      </c>
      <c r="Y235" s="107">
        <f t="shared" si="39"/>
        <v>30</v>
      </c>
    </row>
    <row r="236" spans="1:25" s="48" customFormat="1" ht="20.45" hidden="1" x14ac:dyDescent="0.25">
      <c r="A236" s="116" t="s">
        <v>87</v>
      </c>
      <c r="B236" s="117" t="s">
        <v>355</v>
      </c>
      <c r="C236" s="118" t="s">
        <v>96</v>
      </c>
      <c r="D236" s="126" t="s">
        <v>88</v>
      </c>
      <c r="E236" s="127" t="s">
        <v>88</v>
      </c>
      <c r="F236" s="108" t="s">
        <v>356</v>
      </c>
      <c r="G236" s="109">
        <v>0</v>
      </c>
      <c r="H236" s="109">
        <v>0</v>
      </c>
      <c r="I236" s="109">
        <v>0</v>
      </c>
      <c r="J236" s="109">
        <v>0</v>
      </c>
      <c r="K236" s="109">
        <v>0</v>
      </c>
      <c r="L236" s="110">
        <v>30</v>
      </c>
      <c r="M236" s="110">
        <f t="shared" si="36"/>
        <v>30</v>
      </c>
      <c r="N236" s="110">
        <v>0</v>
      </c>
      <c r="O236" s="110">
        <f t="shared" si="40"/>
        <v>30</v>
      </c>
      <c r="P236" s="111">
        <v>0</v>
      </c>
      <c r="Q236" s="111">
        <f t="shared" si="38"/>
        <v>30</v>
      </c>
      <c r="R236" s="112">
        <v>0</v>
      </c>
      <c r="S236" s="112">
        <f t="shared" si="37"/>
        <v>30</v>
      </c>
      <c r="T236" s="112">
        <v>0</v>
      </c>
      <c r="U236" s="112">
        <f t="shared" si="41"/>
        <v>30</v>
      </c>
      <c r="V236" s="112">
        <v>0</v>
      </c>
      <c r="W236" s="112">
        <f t="shared" si="42"/>
        <v>30</v>
      </c>
      <c r="X236" s="112">
        <v>0</v>
      </c>
      <c r="Y236" s="112">
        <f t="shared" si="39"/>
        <v>30</v>
      </c>
    </row>
    <row r="237" spans="1:25" s="48" customFormat="1" ht="13.15" hidden="1" x14ac:dyDescent="0.25">
      <c r="A237" s="99"/>
      <c r="B237" s="100" t="s">
        <v>318</v>
      </c>
      <c r="C237" s="101"/>
      <c r="D237" s="102">
        <v>3419</v>
      </c>
      <c r="E237" s="103">
        <v>5222</v>
      </c>
      <c r="F237" s="115" t="s">
        <v>101</v>
      </c>
      <c r="G237" s="105">
        <v>0</v>
      </c>
      <c r="H237" s="105">
        <v>0</v>
      </c>
      <c r="I237" s="105">
        <v>0</v>
      </c>
      <c r="J237" s="105">
        <v>0</v>
      </c>
      <c r="K237" s="105">
        <v>0</v>
      </c>
      <c r="L237" s="106">
        <v>30</v>
      </c>
      <c r="M237" s="106">
        <f t="shared" si="36"/>
        <v>30</v>
      </c>
      <c r="N237" s="106">
        <v>0</v>
      </c>
      <c r="O237" s="106">
        <f t="shared" si="40"/>
        <v>30</v>
      </c>
      <c r="P237" s="106">
        <v>0</v>
      </c>
      <c r="Q237" s="106">
        <f t="shared" si="38"/>
        <v>30</v>
      </c>
      <c r="R237" s="107">
        <v>0</v>
      </c>
      <c r="S237" s="107">
        <f t="shared" si="37"/>
        <v>30</v>
      </c>
      <c r="T237" s="107">
        <v>0</v>
      </c>
      <c r="U237" s="107">
        <f t="shared" si="41"/>
        <v>30</v>
      </c>
      <c r="V237" s="107">
        <v>0</v>
      </c>
      <c r="W237" s="107">
        <f t="shared" si="42"/>
        <v>30</v>
      </c>
      <c r="X237" s="107">
        <v>0</v>
      </c>
      <c r="Y237" s="107">
        <f t="shared" si="39"/>
        <v>30</v>
      </c>
    </row>
    <row r="238" spans="1:25" s="48" customFormat="1" ht="13.15" hidden="1" x14ac:dyDescent="0.25">
      <c r="A238" s="116" t="s">
        <v>87</v>
      </c>
      <c r="B238" s="117" t="s">
        <v>357</v>
      </c>
      <c r="C238" s="118" t="s">
        <v>96</v>
      </c>
      <c r="D238" s="126" t="s">
        <v>88</v>
      </c>
      <c r="E238" s="127" t="s">
        <v>88</v>
      </c>
      <c r="F238" s="108" t="s">
        <v>358</v>
      </c>
      <c r="G238" s="109">
        <v>0</v>
      </c>
      <c r="H238" s="109">
        <v>0</v>
      </c>
      <c r="I238" s="109">
        <v>0</v>
      </c>
      <c r="J238" s="109">
        <v>0</v>
      </c>
      <c r="K238" s="109">
        <v>0</v>
      </c>
      <c r="L238" s="110">
        <v>260</v>
      </c>
      <c r="M238" s="110">
        <f t="shared" si="36"/>
        <v>260</v>
      </c>
      <c r="N238" s="110">
        <v>0</v>
      </c>
      <c r="O238" s="110">
        <f t="shared" si="40"/>
        <v>260</v>
      </c>
      <c r="P238" s="111">
        <v>0</v>
      </c>
      <c r="Q238" s="111">
        <f t="shared" si="38"/>
        <v>260</v>
      </c>
      <c r="R238" s="112">
        <v>0</v>
      </c>
      <c r="S238" s="112">
        <f t="shared" si="37"/>
        <v>260</v>
      </c>
      <c r="T238" s="112">
        <v>0</v>
      </c>
      <c r="U238" s="112">
        <f t="shared" si="41"/>
        <v>260</v>
      </c>
      <c r="V238" s="112">
        <v>0</v>
      </c>
      <c r="W238" s="112">
        <f t="shared" si="42"/>
        <v>260</v>
      </c>
      <c r="X238" s="112">
        <v>0</v>
      </c>
      <c r="Y238" s="112">
        <f t="shared" si="39"/>
        <v>260</v>
      </c>
    </row>
    <row r="239" spans="1:25" s="48" customFormat="1" ht="13.15" hidden="1" x14ac:dyDescent="0.25">
      <c r="A239" s="99"/>
      <c r="B239" s="100" t="s">
        <v>318</v>
      </c>
      <c r="C239" s="101"/>
      <c r="D239" s="102">
        <v>3419</v>
      </c>
      <c r="E239" s="103">
        <v>5222</v>
      </c>
      <c r="F239" s="115" t="s">
        <v>101</v>
      </c>
      <c r="G239" s="105">
        <v>0</v>
      </c>
      <c r="H239" s="105">
        <v>0</v>
      </c>
      <c r="I239" s="105">
        <v>0</v>
      </c>
      <c r="J239" s="105">
        <v>0</v>
      </c>
      <c r="K239" s="105">
        <v>0</v>
      </c>
      <c r="L239" s="106">
        <v>260</v>
      </c>
      <c r="M239" s="106">
        <f t="shared" si="36"/>
        <v>260</v>
      </c>
      <c r="N239" s="106">
        <v>0</v>
      </c>
      <c r="O239" s="106">
        <f t="shared" si="40"/>
        <v>260</v>
      </c>
      <c r="P239" s="106">
        <v>0</v>
      </c>
      <c r="Q239" s="106">
        <f t="shared" si="38"/>
        <v>260</v>
      </c>
      <c r="R239" s="107">
        <v>0</v>
      </c>
      <c r="S239" s="107">
        <f t="shared" si="37"/>
        <v>260</v>
      </c>
      <c r="T239" s="107">
        <v>0</v>
      </c>
      <c r="U239" s="107">
        <f t="shared" si="41"/>
        <v>260</v>
      </c>
      <c r="V239" s="107">
        <v>0</v>
      </c>
      <c r="W239" s="107">
        <f t="shared" si="42"/>
        <v>260</v>
      </c>
      <c r="X239" s="107">
        <v>0</v>
      </c>
      <c r="Y239" s="107">
        <f t="shared" si="39"/>
        <v>260</v>
      </c>
    </row>
    <row r="240" spans="1:25" s="48" customFormat="1" ht="20.45" hidden="1" x14ac:dyDescent="0.25">
      <c r="A240" s="116" t="s">
        <v>87</v>
      </c>
      <c r="B240" s="117" t="s">
        <v>359</v>
      </c>
      <c r="C240" s="118" t="s">
        <v>96</v>
      </c>
      <c r="D240" s="126" t="s">
        <v>88</v>
      </c>
      <c r="E240" s="127" t="s">
        <v>88</v>
      </c>
      <c r="F240" s="108" t="s">
        <v>360</v>
      </c>
      <c r="G240" s="109">
        <v>0</v>
      </c>
      <c r="H240" s="109">
        <v>0</v>
      </c>
      <c r="I240" s="109">
        <v>0</v>
      </c>
      <c r="J240" s="109">
        <v>0</v>
      </c>
      <c r="K240" s="109">
        <v>0</v>
      </c>
      <c r="L240" s="110">
        <v>80</v>
      </c>
      <c r="M240" s="110">
        <f t="shared" si="36"/>
        <v>80</v>
      </c>
      <c r="N240" s="110">
        <v>0</v>
      </c>
      <c r="O240" s="110">
        <f t="shared" si="40"/>
        <v>80</v>
      </c>
      <c r="P240" s="111">
        <v>0</v>
      </c>
      <c r="Q240" s="111">
        <f t="shared" si="38"/>
        <v>80</v>
      </c>
      <c r="R240" s="112">
        <v>0</v>
      </c>
      <c r="S240" s="112">
        <f t="shared" si="37"/>
        <v>80</v>
      </c>
      <c r="T240" s="112">
        <v>0</v>
      </c>
      <c r="U240" s="112">
        <f t="shared" si="41"/>
        <v>80</v>
      </c>
      <c r="V240" s="112">
        <v>0</v>
      </c>
      <c r="W240" s="112">
        <f t="shared" si="42"/>
        <v>80</v>
      </c>
      <c r="X240" s="112">
        <v>0</v>
      </c>
      <c r="Y240" s="112">
        <f t="shared" si="39"/>
        <v>80</v>
      </c>
    </row>
    <row r="241" spans="1:25" s="48" customFormat="1" ht="13.15" hidden="1" x14ac:dyDescent="0.25">
      <c r="A241" s="99"/>
      <c r="B241" s="100" t="s">
        <v>318</v>
      </c>
      <c r="C241" s="101"/>
      <c r="D241" s="102">
        <v>3419</v>
      </c>
      <c r="E241" s="103">
        <v>5213</v>
      </c>
      <c r="F241" s="115" t="s">
        <v>142</v>
      </c>
      <c r="G241" s="105">
        <v>0</v>
      </c>
      <c r="H241" s="105">
        <v>0</v>
      </c>
      <c r="I241" s="105">
        <v>0</v>
      </c>
      <c r="J241" s="105">
        <v>0</v>
      </c>
      <c r="K241" s="105">
        <v>0</v>
      </c>
      <c r="L241" s="106">
        <v>80</v>
      </c>
      <c r="M241" s="106">
        <f t="shared" si="36"/>
        <v>80</v>
      </c>
      <c r="N241" s="106">
        <v>0</v>
      </c>
      <c r="O241" s="106">
        <f t="shared" si="40"/>
        <v>80</v>
      </c>
      <c r="P241" s="106">
        <v>0</v>
      </c>
      <c r="Q241" s="106">
        <f t="shared" si="38"/>
        <v>80</v>
      </c>
      <c r="R241" s="107">
        <v>0</v>
      </c>
      <c r="S241" s="107">
        <f t="shared" si="37"/>
        <v>80</v>
      </c>
      <c r="T241" s="107">
        <v>0</v>
      </c>
      <c r="U241" s="107">
        <f t="shared" si="41"/>
        <v>80</v>
      </c>
      <c r="V241" s="107">
        <v>0</v>
      </c>
      <c r="W241" s="107">
        <f t="shared" si="42"/>
        <v>80</v>
      </c>
      <c r="X241" s="107">
        <v>0</v>
      </c>
      <c r="Y241" s="107">
        <f t="shared" si="39"/>
        <v>80</v>
      </c>
    </row>
    <row r="242" spans="1:25" s="48" customFormat="1" ht="20.45" hidden="1" x14ac:dyDescent="0.25">
      <c r="A242" s="116" t="s">
        <v>87</v>
      </c>
      <c r="B242" s="117" t="s">
        <v>361</v>
      </c>
      <c r="C242" s="118" t="s">
        <v>96</v>
      </c>
      <c r="D242" s="126" t="s">
        <v>88</v>
      </c>
      <c r="E242" s="127" t="s">
        <v>88</v>
      </c>
      <c r="F242" s="108" t="s">
        <v>362</v>
      </c>
      <c r="G242" s="109">
        <v>0</v>
      </c>
      <c r="H242" s="109">
        <v>0</v>
      </c>
      <c r="I242" s="109">
        <v>0</v>
      </c>
      <c r="J242" s="109">
        <v>0</v>
      </c>
      <c r="K242" s="109">
        <v>0</v>
      </c>
      <c r="L242" s="110">
        <v>15</v>
      </c>
      <c r="M242" s="110">
        <f t="shared" si="36"/>
        <v>15</v>
      </c>
      <c r="N242" s="110">
        <v>0</v>
      </c>
      <c r="O242" s="110">
        <f t="shared" si="40"/>
        <v>15</v>
      </c>
      <c r="P242" s="111">
        <v>0</v>
      </c>
      <c r="Q242" s="111">
        <f t="shared" si="38"/>
        <v>15</v>
      </c>
      <c r="R242" s="112">
        <v>0</v>
      </c>
      <c r="S242" s="112">
        <f t="shared" si="37"/>
        <v>15</v>
      </c>
      <c r="T242" s="112">
        <v>0</v>
      </c>
      <c r="U242" s="112">
        <f t="shared" si="41"/>
        <v>15</v>
      </c>
      <c r="V242" s="112">
        <v>0</v>
      </c>
      <c r="W242" s="112">
        <f t="shared" si="42"/>
        <v>15</v>
      </c>
      <c r="X242" s="112">
        <v>0</v>
      </c>
      <c r="Y242" s="112">
        <f t="shared" si="39"/>
        <v>15</v>
      </c>
    </row>
    <row r="243" spans="1:25" s="48" customFormat="1" ht="13.15" hidden="1" x14ac:dyDescent="0.25">
      <c r="A243" s="99"/>
      <c r="B243" s="100" t="s">
        <v>318</v>
      </c>
      <c r="C243" s="101"/>
      <c r="D243" s="102">
        <v>3419</v>
      </c>
      <c r="E243" s="103">
        <v>5222</v>
      </c>
      <c r="F243" s="115" t="s">
        <v>101</v>
      </c>
      <c r="G243" s="105">
        <v>0</v>
      </c>
      <c r="H243" s="105">
        <v>0</v>
      </c>
      <c r="I243" s="105">
        <v>0</v>
      </c>
      <c r="J243" s="105">
        <v>0</v>
      </c>
      <c r="K243" s="105">
        <v>0</v>
      </c>
      <c r="L243" s="106">
        <v>15</v>
      </c>
      <c r="M243" s="106">
        <f t="shared" si="36"/>
        <v>15</v>
      </c>
      <c r="N243" s="110">
        <v>0</v>
      </c>
      <c r="O243" s="106">
        <f t="shared" si="40"/>
        <v>15</v>
      </c>
      <c r="P243" s="106">
        <v>0</v>
      </c>
      <c r="Q243" s="106">
        <f t="shared" si="38"/>
        <v>15</v>
      </c>
      <c r="R243" s="107">
        <v>0</v>
      </c>
      <c r="S243" s="107">
        <f t="shared" si="37"/>
        <v>15</v>
      </c>
      <c r="T243" s="107">
        <v>0</v>
      </c>
      <c r="U243" s="107">
        <f t="shared" si="41"/>
        <v>15</v>
      </c>
      <c r="V243" s="107">
        <v>0</v>
      </c>
      <c r="W243" s="107">
        <f t="shared" si="42"/>
        <v>15</v>
      </c>
      <c r="X243" s="107">
        <v>0</v>
      </c>
      <c r="Y243" s="107">
        <f t="shared" si="39"/>
        <v>15</v>
      </c>
    </row>
    <row r="244" spans="1:25" s="48" customFormat="1" ht="20.45" hidden="1" x14ac:dyDescent="0.25">
      <c r="A244" s="116" t="s">
        <v>87</v>
      </c>
      <c r="B244" s="117" t="s">
        <v>363</v>
      </c>
      <c r="C244" s="118" t="s">
        <v>96</v>
      </c>
      <c r="D244" s="126" t="s">
        <v>88</v>
      </c>
      <c r="E244" s="127" t="s">
        <v>88</v>
      </c>
      <c r="F244" s="108" t="s">
        <v>364</v>
      </c>
      <c r="G244" s="109">
        <v>0</v>
      </c>
      <c r="H244" s="109">
        <v>0</v>
      </c>
      <c r="I244" s="109">
        <v>0</v>
      </c>
      <c r="J244" s="109">
        <v>0</v>
      </c>
      <c r="K244" s="109">
        <v>0</v>
      </c>
      <c r="L244" s="110">
        <v>15</v>
      </c>
      <c r="M244" s="110">
        <f t="shared" si="36"/>
        <v>15</v>
      </c>
      <c r="N244" s="110">
        <v>0</v>
      </c>
      <c r="O244" s="110">
        <f t="shared" si="40"/>
        <v>15</v>
      </c>
      <c r="P244" s="111">
        <v>0</v>
      </c>
      <c r="Q244" s="111">
        <f t="shared" si="38"/>
        <v>15</v>
      </c>
      <c r="R244" s="112">
        <v>0</v>
      </c>
      <c r="S244" s="112">
        <f t="shared" si="37"/>
        <v>15</v>
      </c>
      <c r="T244" s="112">
        <v>0</v>
      </c>
      <c r="U244" s="112">
        <f t="shared" si="41"/>
        <v>15</v>
      </c>
      <c r="V244" s="112">
        <v>0</v>
      </c>
      <c r="W244" s="112">
        <f t="shared" si="42"/>
        <v>15</v>
      </c>
      <c r="X244" s="112">
        <v>0</v>
      </c>
      <c r="Y244" s="112">
        <f t="shared" si="39"/>
        <v>15</v>
      </c>
    </row>
    <row r="245" spans="1:25" s="48" customFormat="1" ht="13.15" hidden="1" x14ac:dyDescent="0.25">
      <c r="A245" s="99"/>
      <c r="B245" s="100" t="s">
        <v>318</v>
      </c>
      <c r="C245" s="101"/>
      <c r="D245" s="102">
        <v>3419</v>
      </c>
      <c r="E245" s="103">
        <v>5222</v>
      </c>
      <c r="F245" s="115" t="s">
        <v>101</v>
      </c>
      <c r="G245" s="105">
        <v>0</v>
      </c>
      <c r="H245" s="105">
        <v>0</v>
      </c>
      <c r="I245" s="105">
        <v>0</v>
      </c>
      <c r="J245" s="105">
        <v>0</v>
      </c>
      <c r="K245" s="105">
        <v>0</v>
      </c>
      <c r="L245" s="106">
        <v>15</v>
      </c>
      <c r="M245" s="106">
        <f t="shared" si="36"/>
        <v>15</v>
      </c>
      <c r="N245" s="106">
        <v>0</v>
      </c>
      <c r="O245" s="106">
        <f t="shared" si="40"/>
        <v>15</v>
      </c>
      <c r="P245" s="106">
        <v>0</v>
      </c>
      <c r="Q245" s="106">
        <f t="shared" si="38"/>
        <v>15</v>
      </c>
      <c r="R245" s="107">
        <v>0</v>
      </c>
      <c r="S245" s="107">
        <f t="shared" si="37"/>
        <v>15</v>
      </c>
      <c r="T245" s="107">
        <v>0</v>
      </c>
      <c r="U245" s="107">
        <f t="shared" si="41"/>
        <v>15</v>
      </c>
      <c r="V245" s="107">
        <v>0</v>
      </c>
      <c r="W245" s="107">
        <f t="shared" si="42"/>
        <v>15</v>
      </c>
      <c r="X245" s="107">
        <v>0</v>
      </c>
      <c r="Y245" s="107">
        <f t="shared" si="39"/>
        <v>15</v>
      </c>
    </row>
    <row r="246" spans="1:25" s="48" customFormat="1" ht="20.45" hidden="1" x14ac:dyDescent="0.25">
      <c r="A246" s="116" t="s">
        <v>87</v>
      </c>
      <c r="B246" s="117" t="s">
        <v>365</v>
      </c>
      <c r="C246" s="118" t="s">
        <v>96</v>
      </c>
      <c r="D246" s="126" t="s">
        <v>88</v>
      </c>
      <c r="E246" s="127" t="s">
        <v>88</v>
      </c>
      <c r="F246" s="108" t="s">
        <v>366</v>
      </c>
      <c r="G246" s="109">
        <v>0</v>
      </c>
      <c r="H246" s="109">
        <v>0</v>
      </c>
      <c r="I246" s="109">
        <v>0</v>
      </c>
      <c r="J246" s="109">
        <v>0</v>
      </c>
      <c r="K246" s="109">
        <v>0</v>
      </c>
      <c r="L246" s="110">
        <v>270</v>
      </c>
      <c r="M246" s="110">
        <f t="shared" si="36"/>
        <v>270</v>
      </c>
      <c r="N246" s="110">
        <v>0</v>
      </c>
      <c r="O246" s="110">
        <f t="shared" si="40"/>
        <v>270</v>
      </c>
      <c r="P246" s="111">
        <v>0</v>
      </c>
      <c r="Q246" s="111">
        <f t="shared" si="38"/>
        <v>270</v>
      </c>
      <c r="R246" s="112">
        <v>0</v>
      </c>
      <c r="S246" s="112">
        <f t="shared" si="37"/>
        <v>270</v>
      </c>
      <c r="T246" s="112">
        <v>0</v>
      </c>
      <c r="U246" s="112">
        <f t="shared" si="41"/>
        <v>270</v>
      </c>
      <c r="V246" s="112">
        <v>0</v>
      </c>
      <c r="W246" s="112">
        <f t="shared" si="42"/>
        <v>270</v>
      </c>
      <c r="X246" s="112">
        <v>0</v>
      </c>
      <c r="Y246" s="112">
        <f t="shared" si="39"/>
        <v>270</v>
      </c>
    </row>
    <row r="247" spans="1:25" s="48" customFormat="1" ht="13.15" hidden="1" x14ac:dyDescent="0.25">
      <c r="A247" s="99"/>
      <c r="B247" s="100" t="s">
        <v>318</v>
      </c>
      <c r="C247" s="101"/>
      <c r="D247" s="102">
        <v>3419</v>
      </c>
      <c r="E247" s="103">
        <v>5222</v>
      </c>
      <c r="F247" s="115" t="s">
        <v>101</v>
      </c>
      <c r="G247" s="105">
        <v>0</v>
      </c>
      <c r="H247" s="105">
        <v>0</v>
      </c>
      <c r="I247" s="105">
        <v>0</v>
      </c>
      <c r="J247" s="105">
        <v>0</v>
      </c>
      <c r="K247" s="105">
        <v>0</v>
      </c>
      <c r="L247" s="106">
        <v>270</v>
      </c>
      <c r="M247" s="106">
        <f t="shared" si="36"/>
        <v>270</v>
      </c>
      <c r="N247" s="106">
        <v>0</v>
      </c>
      <c r="O247" s="106">
        <f t="shared" si="40"/>
        <v>270</v>
      </c>
      <c r="P247" s="106">
        <v>0</v>
      </c>
      <c r="Q247" s="106">
        <f t="shared" si="38"/>
        <v>270</v>
      </c>
      <c r="R247" s="107">
        <v>0</v>
      </c>
      <c r="S247" s="107">
        <f t="shared" si="37"/>
        <v>270</v>
      </c>
      <c r="T247" s="107">
        <v>0</v>
      </c>
      <c r="U247" s="107">
        <f t="shared" si="41"/>
        <v>270</v>
      </c>
      <c r="V247" s="107">
        <v>0</v>
      </c>
      <c r="W247" s="107">
        <f t="shared" si="42"/>
        <v>270</v>
      </c>
      <c r="X247" s="107">
        <v>0</v>
      </c>
      <c r="Y247" s="107">
        <f t="shared" si="39"/>
        <v>270</v>
      </c>
    </row>
    <row r="248" spans="1:25" s="48" customFormat="1" ht="20.45" hidden="1" x14ac:dyDescent="0.25">
      <c r="A248" s="116" t="s">
        <v>87</v>
      </c>
      <c r="B248" s="117" t="s">
        <v>367</v>
      </c>
      <c r="C248" s="118" t="s">
        <v>96</v>
      </c>
      <c r="D248" s="126" t="s">
        <v>88</v>
      </c>
      <c r="E248" s="127" t="s">
        <v>88</v>
      </c>
      <c r="F248" s="108" t="s">
        <v>368</v>
      </c>
      <c r="G248" s="109">
        <v>0</v>
      </c>
      <c r="H248" s="109">
        <v>0</v>
      </c>
      <c r="I248" s="109">
        <v>0</v>
      </c>
      <c r="J248" s="109">
        <v>0</v>
      </c>
      <c r="K248" s="109">
        <v>0</v>
      </c>
      <c r="L248" s="110">
        <v>15</v>
      </c>
      <c r="M248" s="110">
        <f t="shared" si="36"/>
        <v>15</v>
      </c>
      <c r="N248" s="110">
        <v>0</v>
      </c>
      <c r="O248" s="110">
        <f t="shared" si="40"/>
        <v>15</v>
      </c>
      <c r="P248" s="111">
        <v>0</v>
      </c>
      <c r="Q248" s="111">
        <f t="shared" si="38"/>
        <v>15</v>
      </c>
      <c r="R248" s="112">
        <v>0</v>
      </c>
      <c r="S248" s="112">
        <f t="shared" si="37"/>
        <v>15</v>
      </c>
      <c r="T248" s="112">
        <v>0</v>
      </c>
      <c r="U248" s="112">
        <f t="shared" si="41"/>
        <v>15</v>
      </c>
      <c r="V248" s="112">
        <v>0</v>
      </c>
      <c r="W248" s="112">
        <f t="shared" si="42"/>
        <v>15</v>
      </c>
      <c r="X248" s="112">
        <v>0</v>
      </c>
      <c r="Y248" s="112">
        <f t="shared" si="39"/>
        <v>15</v>
      </c>
    </row>
    <row r="249" spans="1:25" s="48" customFormat="1" ht="13.15" hidden="1" x14ac:dyDescent="0.25">
      <c r="A249" s="99"/>
      <c r="B249" s="100" t="s">
        <v>318</v>
      </c>
      <c r="C249" s="101"/>
      <c r="D249" s="102">
        <v>3419</v>
      </c>
      <c r="E249" s="103">
        <v>5222</v>
      </c>
      <c r="F249" s="115" t="s">
        <v>101</v>
      </c>
      <c r="G249" s="105">
        <v>0</v>
      </c>
      <c r="H249" s="105">
        <v>0</v>
      </c>
      <c r="I249" s="105">
        <v>0</v>
      </c>
      <c r="J249" s="105">
        <v>0</v>
      </c>
      <c r="K249" s="105">
        <v>0</v>
      </c>
      <c r="L249" s="106">
        <v>15</v>
      </c>
      <c r="M249" s="106">
        <f t="shared" si="36"/>
        <v>15</v>
      </c>
      <c r="N249" s="106">
        <v>0</v>
      </c>
      <c r="O249" s="106">
        <f t="shared" si="40"/>
        <v>15</v>
      </c>
      <c r="P249" s="106">
        <v>0</v>
      </c>
      <c r="Q249" s="106">
        <f t="shared" si="38"/>
        <v>15</v>
      </c>
      <c r="R249" s="107">
        <v>0</v>
      </c>
      <c r="S249" s="107">
        <f t="shared" si="37"/>
        <v>15</v>
      </c>
      <c r="T249" s="107">
        <v>0</v>
      </c>
      <c r="U249" s="107">
        <f t="shared" si="41"/>
        <v>15</v>
      </c>
      <c r="V249" s="107">
        <v>0</v>
      </c>
      <c r="W249" s="107">
        <f t="shared" si="42"/>
        <v>15</v>
      </c>
      <c r="X249" s="107">
        <v>0</v>
      </c>
      <c r="Y249" s="107">
        <f t="shared" si="39"/>
        <v>15</v>
      </c>
    </row>
    <row r="250" spans="1:25" s="48" customFormat="1" ht="20.45" hidden="1" x14ac:dyDescent="0.25">
      <c r="A250" s="116" t="s">
        <v>87</v>
      </c>
      <c r="B250" s="117" t="s">
        <v>369</v>
      </c>
      <c r="C250" s="118" t="s">
        <v>96</v>
      </c>
      <c r="D250" s="126" t="s">
        <v>88</v>
      </c>
      <c r="E250" s="127" t="s">
        <v>88</v>
      </c>
      <c r="F250" s="108" t="s">
        <v>370</v>
      </c>
      <c r="G250" s="109">
        <v>0</v>
      </c>
      <c r="H250" s="109">
        <v>0</v>
      </c>
      <c r="I250" s="109">
        <v>0</v>
      </c>
      <c r="J250" s="109">
        <v>0</v>
      </c>
      <c r="K250" s="109">
        <v>0</v>
      </c>
      <c r="L250" s="110">
        <v>260</v>
      </c>
      <c r="M250" s="110">
        <f t="shared" si="36"/>
        <v>260</v>
      </c>
      <c r="N250" s="110">
        <v>0</v>
      </c>
      <c r="O250" s="110">
        <f t="shared" si="40"/>
        <v>260</v>
      </c>
      <c r="P250" s="111">
        <v>0</v>
      </c>
      <c r="Q250" s="111">
        <f t="shared" si="38"/>
        <v>260</v>
      </c>
      <c r="R250" s="112">
        <v>0</v>
      </c>
      <c r="S250" s="112">
        <f t="shared" si="37"/>
        <v>260</v>
      </c>
      <c r="T250" s="112">
        <v>0</v>
      </c>
      <c r="U250" s="112">
        <f t="shared" si="41"/>
        <v>260</v>
      </c>
      <c r="V250" s="112">
        <v>0</v>
      </c>
      <c r="W250" s="112">
        <f t="shared" si="42"/>
        <v>260</v>
      </c>
      <c r="X250" s="112">
        <v>0</v>
      </c>
      <c r="Y250" s="112">
        <f t="shared" si="39"/>
        <v>260</v>
      </c>
    </row>
    <row r="251" spans="1:25" s="48" customFormat="1" ht="13.15" hidden="1" x14ac:dyDescent="0.25">
      <c r="A251" s="216"/>
      <c r="B251" s="100" t="s">
        <v>318</v>
      </c>
      <c r="C251" s="101"/>
      <c r="D251" s="102">
        <v>3419</v>
      </c>
      <c r="E251" s="103">
        <v>5222</v>
      </c>
      <c r="F251" s="115" t="s">
        <v>101</v>
      </c>
      <c r="G251" s="105">
        <v>0</v>
      </c>
      <c r="H251" s="105">
        <v>0</v>
      </c>
      <c r="I251" s="105">
        <v>0</v>
      </c>
      <c r="J251" s="105">
        <v>0</v>
      </c>
      <c r="K251" s="105">
        <v>0</v>
      </c>
      <c r="L251" s="106">
        <v>260</v>
      </c>
      <c r="M251" s="106">
        <f t="shared" si="36"/>
        <v>260</v>
      </c>
      <c r="N251" s="106">
        <v>0</v>
      </c>
      <c r="O251" s="106">
        <f t="shared" si="40"/>
        <v>260</v>
      </c>
      <c r="P251" s="106">
        <v>0</v>
      </c>
      <c r="Q251" s="106">
        <f t="shared" si="38"/>
        <v>260</v>
      </c>
      <c r="R251" s="107">
        <v>0</v>
      </c>
      <c r="S251" s="107">
        <f t="shared" si="37"/>
        <v>260</v>
      </c>
      <c r="T251" s="107">
        <v>0</v>
      </c>
      <c r="U251" s="107">
        <f t="shared" si="41"/>
        <v>260</v>
      </c>
      <c r="V251" s="107">
        <v>0</v>
      </c>
      <c r="W251" s="107">
        <f t="shared" si="42"/>
        <v>260</v>
      </c>
      <c r="X251" s="107">
        <v>0</v>
      </c>
      <c r="Y251" s="107">
        <f t="shared" si="39"/>
        <v>260</v>
      </c>
    </row>
    <row r="252" spans="1:25" s="48" customFormat="1" ht="20.45" hidden="1" x14ac:dyDescent="0.25">
      <c r="A252" s="116" t="s">
        <v>87</v>
      </c>
      <c r="B252" s="117" t="s">
        <v>371</v>
      </c>
      <c r="C252" s="118" t="s">
        <v>96</v>
      </c>
      <c r="D252" s="126" t="s">
        <v>88</v>
      </c>
      <c r="E252" s="127" t="s">
        <v>88</v>
      </c>
      <c r="F252" s="108" t="s">
        <v>372</v>
      </c>
      <c r="G252" s="109">
        <v>0</v>
      </c>
      <c r="H252" s="109">
        <v>0</v>
      </c>
      <c r="I252" s="109">
        <v>0</v>
      </c>
      <c r="J252" s="109">
        <v>0</v>
      </c>
      <c r="K252" s="109">
        <v>0</v>
      </c>
      <c r="L252" s="110">
        <v>15</v>
      </c>
      <c r="M252" s="110">
        <f t="shared" si="36"/>
        <v>15</v>
      </c>
      <c r="N252" s="110">
        <v>0</v>
      </c>
      <c r="O252" s="110">
        <f t="shared" si="40"/>
        <v>15</v>
      </c>
      <c r="P252" s="111">
        <v>0</v>
      </c>
      <c r="Q252" s="111">
        <f t="shared" si="38"/>
        <v>15</v>
      </c>
      <c r="R252" s="112">
        <v>0</v>
      </c>
      <c r="S252" s="112">
        <f t="shared" si="37"/>
        <v>15</v>
      </c>
      <c r="T252" s="112">
        <v>0</v>
      </c>
      <c r="U252" s="112">
        <f t="shared" si="41"/>
        <v>15</v>
      </c>
      <c r="V252" s="112">
        <v>0</v>
      </c>
      <c r="W252" s="112">
        <f t="shared" si="42"/>
        <v>15</v>
      </c>
      <c r="X252" s="112">
        <v>0</v>
      </c>
      <c r="Y252" s="112">
        <f t="shared" si="39"/>
        <v>15</v>
      </c>
    </row>
    <row r="253" spans="1:25" s="48" customFormat="1" ht="13.15" hidden="1" x14ac:dyDescent="0.25">
      <c r="A253" s="99"/>
      <c r="B253" s="100" t="s">
        <v>318</v>
      </c>
      <c r="C253" s="101"/>
      <c r="D253" s="102">
        <v>3419</v>
      </c>
      <c r="E253" s="103">
        <v>5222</v>
      </c>
      <c r="F253" s="115" t="s">
        <v>101</v>
      </c>
      <c r="G253" s="105">
        <v>0</v>
      </c>
      <c r="H253" s="105">
        <v>0</v>
      </c>
      <c r="I253" s="105">
        <v>0</v>
      </c>
      <c r="J253" s="105">
        <v>0</v>
      </c>
      <c r="K253" s="105">
        <v>0</v>
      </c>
      <c r="L253" s="106">
        <v>15</v>
      </c>
      <c r="M253" s="106">
        <f t="shared" si="36"/>
        <v>15</v>
      </c>
      <c r="N253" s="106">
        <v>0</v>
      </c>
      <c r="O253" s="106">
        <f t="shared" si="40"/>
        <v>15</v>
      </c>
      <c r="P253" s="106">
        <v>0</v>
      </c>
      <c r="Q253" s="106">
        <f t="shared" si="38"/>
        <v>15</v>
      </c>
      <c r="R253" s="107">
        <v>0</v>
      </c>
      <c r="S253" s="107">
        <f t="shared" ref="S253:S417" si="43">+Q253+R253</f>
        <v>15</v>
      </c>
      <c r="T253" s="107">
        <v>0</v>
      </c>
      <c r="U253" s="107">
        <f t="shared" si="41"/>
        <v>15</v>
      </c>
      <c r="V253" s="107">
        <v>0</v>
      </c>
      <c r="W253" s="107">
        <f t="shared" si="42"/>
        <v>15</v>
      </c>
      <c r="X253" s="107">
        <v>0</v>
      </c>
      <c r="Y253" s="107">
        <f t="shared" si="39"/>
        <v>15</v>
      </c>
    </row>
    <row r="254" spans="1:25" s="48" customFormat="1" ht="20.45" hidden="1" x14ac:dyDescent="0.25">
      <c r="A254" s="116" t="s">
        <v>87</v>
      </c>
      <c r="B254" s="117" t="s">
        <v>373</v>
      </c>
      <c r="C254" s="118" t="s">
        <v>96</v>
      </c>
      <c r="D254" s="126" t="s">
        <v>88</v>
      </c>
      <c r="E254" s="127" t="s">
        <v>88</v>
      </c>
      <c r="F254" s="108" t="s">
        <v>374</v>
      </c>
      <c r="G254" s="109">
        <v>0</v>
      </c>
      <c r="H254" s="109">
        <v>0</v>
      </c>
      <c r="I254" s="109">
        <v>0</v>
      </c>
      <c r="J254" s="109">
        <v>0</v>
      </c>
      <c r="K254" s="109">
        <v>0</v>
      </c>
      <c r="L254" s="110">
        <v>20</v>
      </c>
      <c r="M254" s="110">
        <f t="shared" si="36"/>
        <v>20</v>
      </c>
      <c r="N254" s="110">
        <v>0</v>
      </c>
      <c r="O254" s="110">
        <f t="shared" si="40"/>
        <v>20</v>
      </c>
      <c r="P254" s="111">
        <v>0</v>
      </c>
      <c r="Q254" s="111">
        <f t="shared" si="38"/>
        <v>20</v>
      </c>
      <c r="R254" s="112">
        <v>0</v>
      </c>
      <c r="S254" s="112">
        <f t="shared" si="43"/>
        <v>20</v>
      </c>
      <c r="T254" s="112">
        <v>0</v>
      </c>
      <c r="U254" s="112">
        <f t="shared" si="41"/>
        <v>20</v>
      </c>
      <c r="V254" s="112">
        <v>0</v>
      </c>
      <c r="W254" s="112">
        <f t="shared" si="42"/>
        <v>20</v>
      </c>
      <c r="X254" s="112">
        <v>0</v>
      </c>
      <c r="Y254" s="112">
        <f t="shared" si="39"/>
        <v>20</v>
      </c>
    </row>
    <row r="255" spans="1:25" s="48" customFormat="1" ht="13.15" hidden="1" x14ac:dyDescent="0.25">
      <c r="A255" s="99"/>
      <c r="B255" s="100" t="s">
        <v>318</v>
      </c>
      <c r="C255" s="101"/>
      <c r="D255" s="102">
        <v>3419</v>
      </c>
      <c r="E255" s="103">
        <v>5222</v>
      </c>
      <c r="F255" s="115" t="s">
        <v>101</v>
      </c>
      <c r="G255" s="105">
        <v>0</v>
      </c>
      <c r="H255" s="105">
        <v>0</v>
      </c>
      <c r="I255" s="105">
        <v>0</v>
      </c>
      <c r="J255" s="105">
        <v>0</v>
      </c>
      <c r="K255" s="105">
        <v>0</v>
      </c>
      <c r="L255" s="106">
        <v>20</v>
      </c>
      <c r="M255" s="106">
        <f t="shared" si="36"/>
        <v>20</v>
      </c>
      <c r="N255" s="106">
        <v>0</v>
      </c>
      <c r="O255" s="106">
        <f t="shared" si="40"/>
        <v>20</v>
      </c>
      <c r="P255" s="106">
        <v>0</v>
      </c>
      <c r="Q255" s="106">
        <f t="shared" si="38"/>
        <v>20</v>
      </c>
      <c r="R255" s="107">
        <v>0</v>
      </c>
      <c r="S255" s="107">
        <f t="shared" si="43"/>
        <v>20</v>
      </c>
      <c r="T255" s="107">
        <v>0</v>
      </c>
      <c r="U255" s="107">
        <f t="shared" si="41"/>
        <v>20</v>
      </c>
      <c r="V255" s="107">
        <v>0</v>
      </c>
      <c r="W255" s="107">
        <f t="shared" si="42"/>
        <v>20</v>
      </c>
      <c r="X255" s="107">
        <v>0</v>
      </c>
      <c r="Y255" s="107">
        <f t="shared" si="39"/>
        <v>20</v>
      </c>
    </row>
    <row r="256" spans="1:25" s="48" customFormat="1" ht="20.45" hidden="1" x14ac:dyDescent="0.25">
      <c r="A256" s="116" t="s">
        <v>87</v>
      </c>
      <c r="B256" s="117" t="s">
        <v>375</v>
      </c>
      <c r="C256" s="118" t="s">
        <v>96</v>
      </c>
      <c r="D256" s="126" t="s">
        <v>88</v>
      </c>
      <c r="E256" s="127" t="s">
        <v>88</v>
      </c>
      <c r="F256" s="108" t="s">
        <v>376</v>
      </c>
      <c r="G256" s="109">
        <v>0</v>
      </c>
      <c r="H256" s="109">
        <v>0</v>
      </c>
      <c r="I256" s="109">
        <v>0</v>
      </c>
      <c r="J256" s="109">
        <v>0</v>
      </c>
      <c r="K256" s="109">
        <v>0</v>
      </c>
      <c r="L256" s="110">
        <v>20</v>
      </c>
      <c r="M256" s="110">
        <f t="shared" si="36"/>
        <v>20</v>
      </c>
      <c r="N256" s="110">
        <v>0</v>
      </c>
      <c r="O256" s="110">
        <f t="shared" si="40"/>
        <v>20</v>
      </c>
      <c r="P256" s="111">
        <v>0</v>
      </c>
      <c r="Q256" s="111">
        <f t="shared" si="38"/>
        <v>20</v>
      </c>
      <c r="R256" s="112">
        <v>0</v>
      </c>
      <c r="S256" s="112">
        <f t="shared" si="43"/>
        <v>20</v>
      </c>
      <c r="T256" s="112">
        <v>0</v>
      </c>
      <c r="U256" s="112">
        <f t="shared" si="41"/>
        <v>20</v>
      </c>
      <c r="V256" s="112">
        <v>0</v>
      </c>
      <c r="W256" s="112">
        <f t="shared" si="42"/>
        <v>20</v>
      </c>
      <c r="X256" s="112">
        <v>0</v>
      </c>
      <c r="Y256" s="112">
        <f t="shared" si="39"/>
        <v>20</v>
      </c>
    </row>
    <row r="257" spans="1:25" s="48" customFormat="1" ht="13.15" hidden="1" x14ac:dyDescent="0.25">
      <c r="A257" s="99"/>
      <c r="B257" s="100" t="s">
        <v>318</v>
      </c>
      <c r="C257" s="101"/>
      <c r="D257" s="102">
        <v>3419</v>
      </c>
      <c r="E257" s="103">
        <v>5222</v>
      </c>
      <c r="F257" s="115" t="s">
        <v>101</v>
      </c>
      <c r="G257" s="105">
        <v>0</v>
      </c>
      <c r="H257" s="105">
        <v>0</v>
      </c>
      <c r="I257" s="105">
        <v>0</v>
      </c>
      <c r="J257" s="105">
        <v>0</v>
      </c>
      <c r="K257" s="105">
        <v>0</v>
      </c>
      <c r="L257" s="106">
        <v>20</v>
      </c>
      <c r="M257" s="106">
        <f t="shared" si="36"/>
        <v>20</v>
      </c>
      <c r="N257" s="106">
        <v>0</v>
      </c>
      <c r="O257" s="106">
        <f t="shared" si="40"/>
        <v>20</v>
      </c>
      <c r="P257" s="106">
        <v>0</v>
      </c>
      <c r="Q257" s="106">
        <f t="shared" ref="Q257:Q417" si="44">+O257+P257</f>
        <v>20</v>
      </c>
      <c r="R257" s="107">
        <v>0</v>
      </c>
      <c r="S257" s="107">
        <f t="shared" si="43"/>
        <v>20</v>
      </c>
      <c r="T257" s="107">
        <v>0</v>
      </c>
      <c r="U257" s="107">
        <f t="shared" si="41"/>
        <v>20</v>
      </c>
      <c r="V257" s="107">
        <v>0</v>
      </c>
      <c r="W257" s="107">
        <f t="shared" si="42"/>
        <v>20</v>
      </c>
      <c r="X257" s="107">
        <v>0</v>
      </c>
      <c r="Y257" s="107">
        <f t="shared" si="39"/>
        <v>20</v>
      </c>
    </row>
    <row r="258" spans="1:25" s="48" customFormat="1" ht="20.45" hidden="1" x14ac:dyDescent="0.25">
      <c r="A258" s="116" t="s">
        <v>87</v>
      </c>
      <c r="B258" s="117" t="s">
        <v>377</v>
      </c>
      <c r="C258" s="118" t="s">
        <v>96</v>
      </c>
      <c r="D258" s="126" t="s">
        <v>88</v>
      </c>
      <c r="E258" s="127" t="s">
        <v>88</v>
      </c>
      <c r="F258" s="108" t="s">
        <v>378</v>
      </c>
      <c r="G258" s="109">
        <v>0</v>
      </c>
      <c r="H258" s="109">
        <v>0</v>
      </c>
      <c r="I258" s="109">
        <v>0</v>
      </c>
      <c r="J258" s="109">
        <v>0</v>
      </c>
      <c r="K258" s="109">
        <v>0</v>
      </c>
      <c r="L258" s="110">
        <v>15</v>
      </c>
      <c r="M258" s="110">
        <f t="shared" si="36"/>
        <v>15</v>
      </c>
      <c r="N258" s="110">
        <v>0</v>
      </c>
      <c r="O258" s="110">
        <f t="shared" si="40"/>
        <v>15</v>
      </c>
      <c r="P258" s="111">
        <v>0</v>
      </c>
      <c r="Q258" s="111">
        <f t="shared" si="44"/>
        <v>15</v>
      </c>
      <c r="R258" s="112">
        <v>0</v>
      </c>
      <c r="S258" s="112">
        <f t="shared" si="43"/>
        <v>15</v>
      </c>
      <c r="T258" s="112">
        <v>0</v>
      </c>
      <c r="U258" s="112">
        <f t="shared" si="41"/>
        <v>15</v>
      </c>
      <c r="V258" s="112">
        <v>0</v>
      </c>
      <c r="W258" s="112">
        <f t="shared" si="42"/>
        <v>15</v>
      </c>
      <c r="X258" s="112">
        <v>0</v>
      </c>
      <c r="Y258" s="112">
        <f t="shared" si="39"/>
        <v>15</v>
      </c>
    </row>
    <row r="259" spans="1:25" s="48" customFormat="1" ht="13.15" hidden="1" x14ac:dyDescent="0.25">
      <c r="A259" s="99"/>
      <c r="B259" s="100" t="s">
        <v>318</v>
      </c>
      <c r="C259" s="101"/>
      <c r="D259" s="102">
        <v>3419</v>
      </c>
      <c r="E259" s="103">
        <v>5222</v>
      </c>
      <c r="F259" s="115" t="s">
        <v>101</v>
      </c>
      <c r="G259" s="105">
        <v>0</v>
      </c>
      <c r="H259" s="105">
        <v>0</v>
      </c>
      <c r="I259" s="105">
        <v>0</v>
      </c>
      <c r="J259" s="105">
        <v>0</v>
      </c>
      <c r="K259" s="105">
        <v>0</v>
      </c>
      <c r="L259" s="106">
        <v>15</v>
      </c>
      <c r="M259" s="106">
        <f t="shared" si="36"/>
        <v>15</v>
      </c>
      <c r="N259" s="106">
        <v>0</v>
      </c>
      <c r="O259" s="106">
        <f t="shared" si="40"/>
        <v>15</v>
      </c>
      <c r="P259" s="106">
        <v>0</v>
      </c>
      <c r="Q259" s="106">
        <f t="shared" si="44"/>
        <v>15</v>
      </c>
      <c r="R259" s="107">
        <v>0</v>
      </c>
      <c r="S259" s="107">
        <f t="shared" si="43"/>
        <v>15</v>
      </c>
      <c r="T259" s="107">
        <v>0</v>
      </c>
      <c r="U259" s="107">
        <f t="shared" si="41"/>
        <v>15</v>
      </c>
      <c r="V259" s="107">
        <v>0</v>
      </c>
      <c r="W259" s="107">
        <f t="shared" si="42"/>
        <v>15</v>
      </c>
      <c r="X259" s="107">
        <v>0</v>
      </c>
      <c r="Y259" s="107">
        <f t="shared" si="39"/>
        <v>15</v>
      </c>
    </row>
    <row r="260" spans="1:25" s="48" customFormat="1" ht="13.15" hidden="1" x14ac:dyDescent="0.25">
      <c r="A260" s="116" t="s">
        <v>87</v>
      </c>
      <c r="B260" s="117" t="s">
        <v>379</v>
      </c>
      <c r="C260" s="118" t="s">
        <v>96</v>
      </c>
      <c r="D260" s="126" t="s">
        <v>88</v>
      </c>
      <c r="E260" s="127" t="s">
        <v>88</v>
      </c>
      <c r="F260" s="108" t="s">
        <v>380</v>
      </c>
      <c r="G260" s="109">
        <v>0</v>
      </c>
      <c r="H260" s="109">
        <v>0</v>
      </c>
      <c r="I260" s="109">
        <v>0</v>
      </c>
      <c r="J260" s="109">
        <v>0</v>
      </c>
      <c r="K260" s="109">
        <v>0</v>
      </c>
      <c r="L260" s="110">
        <v>30</v>
      </c>
      <c r="M260" s="110">
        <f t="shared" si="36"/>
        <v>30</v>
      </c>
      <c r="N260" s="110">
        <v>0</v>
      </c>
      <c r="O260" s="110">
        <f t="shared" si="40"/>
        <v>30</v>
      </c>
      <c r="P260" s="111">
        <v>0</v>
      </c>
      <c r="Q260" s="111">
        <f t="shared" si="44"/>
        <v>30</v>
      </c>
      <c r="R260" s="112">
        <v>0</v>
      </c>
      <c r="S260" s="112">
        <f t="shared" si="43"/>
        <v>30</v>
      </c>
      <c r="T260" s="112">
        <v>0</v>
      </c>
      <c r="U260" s="112">
        <f t="shared" si="41"/>
        <v>30</v>
      </c>
      <c r="V260" s="112">
        <v>0</v>
      </c>
      <c r="W260" s="112">
        <f t="shared" si="42"/>
        <v>30</v>
      </c>
      <c r="X260" s="112">
        <v>0</v>
      </c>
      <c r="Y260" s="112">
        <f t="shared" si="39"/>
        <v>30</v>
      </c>
    </row>
    <row r="261" spans="1:25" s="48" customFormat="1" ht="13.15" hidden="1" x14ac:dyDescent="0.25">
      <c r="A261" s="99"/>
      <c r="B261" s="100" t="s">
        <v>318</v>
      </c>
      <c r="C261" s="101"/>
      <c r="D261" s="102">
        <v>3419</v>
      </c>
      <c r="E261" s="103">
        <v>5222</v>
      </c>
      <c r="F261" s="115" t="s">
        <v>101</v>
      </c>
      <c r="G261" s="105">
        <v>0</v>
      </c>
      <c r="H261" s="105">
        <v>0</v>
      </c>
      <c r="I261" s="105">
        <v>0</v>
      </c>
      <c r="J261" s="105">
        <v>0</v>
      </c>
      <c r="K261" s="105">
        <v>0</v>
      </c>
      <c r="L261" s="106">
        <v>30</v>
      </c>
      <c r="M261" s="106">
        <f t="shared" si="36"/>
        <v>30</v>
      </c>
      <c r="N261" s="106">
        <v>0</v>
      </c>
      <c r="O261" s="106">
        <f t="shared" si="40"/>
        <v>30</v>
      </c>
      <c r="P261" s="106">
        <v>0</v>
      </c>
      <c r="Q261" s="106">
        <f t="shared" si="44"/>
        <v>30</v>
      </c>
      <c r="R261" s="107">
        <v>0</v>
      </c>
      <c r="S261" s="107">
        <f t="shared" si="43"/>
        <v>30</v>
      </c>
      <c r="T261" s="107">
        <v>0</v>
      </c>
      <c r="U261" s="107">
        <f t="shared" si="41"/>
        <v>30</v>
      </c>
      <c r="V261" s="107">
        <v>0</v>
      </c>
      <c r="W261" s="107">
        <f t="shared" si="42"/>
        <v>30</v>
      </c>
      <c r="X261" s="107">
        <v>0</v>
      </c>
      <c r="Y261" s="107">
        <f t="shared" si="39"/>
        <v>30</v>
      </c>
    </row>
    <row r="262" spans="1:25" s="48" customFormat="1" ht="13.15" hidden="1" x14ac:dyDescent="0.25">
      <c r="A262" s="116" t="s">
        <v>87</v>
      </c>
      <c r="B262" s="117" t="s">
        <v>381</v>
      </c>
      <c r="C262" s="118" t="s">
        <v>96</v>
      </c>
      <c r="D262" s="126" t="s">
        <v>88</v>
      </c>
      <c r="E262" s="127" t="s">
        <v>88</v>
      </c>
      <c r="F262" s="108" t="s">
        <v>382</v>
      </c>
      <c r="G262" s="109">
        <v>0</v>
      </c>
      <c r="H262" s="109">
        <v>0</v>
      </c>
      <c r="I262" s="109">
        <v>0</v>
      </c>
      <c r="J262" s="109">
        <v>0</v>
      </c>
      <c r="K262" s="109">
        <v>0</v>
      </c>
      <c r="L262" s="110">
        <v>20</v>
      </c>
      <c r="M262" s="110">
        <f t="shared" si="36"/>
        <v>20</v>
      </c>
      <c r="N262" s="110">
        <v>0</v>
      </c>
      <c r="O262" s="110">
        <f t="shared" si="40"/>
        <v>20</v>
      </c>
      <c r="P262" s="111">
        <v>0</v>
      </c>
      <c r="Q262" s="111">
        <f t="shared" si="44"/>
        <v>20</v>
      </c>
      <c r="R262" s="112">
        <v>0</v>
      </c>
      <c r="S262" s="112">
        <f t="shared" si="43"/>
        <v>20</v>
      </c>
      <c r="T262" s="112">
        <v>0</v>
      </c>
      <c r="U262" s="112">
        <f t="shared" si="41"/>
        <v>20</v>
      </c>
      <c r="V262" s="112">
        <v>0</v>
      </c>
      <c r="W262" s="112">
        <f t="shared" si="42"/>
        <v>20</v>
      </c>
      <c r="X262" s="112">
        <v>0</v>
      </c>
      <c r="Y262" s="112">
        <f t="shared" si="39"/>
        <v>20</v>
      </c>
    </row>
    <row r="263" spans="1:25" s="48" customFormat="1" ht="13.15" hidden="1" x14ac:dyDescent="0.25">
      <c r="A263" s="99"/>
      <c r="B263" s="100" t="s">
        <v>318</v>
      </c>
      <c r="C263" s="101"/>
      <c r="D263" s="102">
        <v>3419</v>
      </c>
      <c r="E263" s="103">
        <v>5222</v>
      </c>
      <c r="F263" s="115" t="s">
        <v>101</v>
      </c>
      <c r="G263" s="105">
        <v>0</v>
      </c>
      <c r="H263" s="105">
        <v>0</v>
      </c>
      <c r="I263" s="105">
        <v>0</v>
      </c>
      <c r="J263" s="105">
        <v>0</v>
      </c>
      <c r="K263" s="105">
        <v>0</v>
      </c>
      <c r="L263" s="106">
        <v>20</v>
      </c>
      <c r="M263" s="106">
        <f t="shared" si="36"/>
        <v>20</v>
      </c>
      <c r="N263" s="106">
        <v>0</v>
      </c>
      <c r="O263" s="106">
        <f t="shared" si="40"/>
        <v>20</v>
      </c>
      <c r="P263" s="106">
        <v>0</v>
      </c>
      <c r="Q263" s="106">
        <f t="shared" si="44"/>
        <v>20</v>
      </c>
      <c r="R263" s="107">
        <v>0</v>
      </c>
      <c r="S263" s="107">
        <f t="shared" si="43"/>
        <v>20</v>
      </c>
      <c r="T263" s="107">
        <v>0</v>
      </c>
      <c r="U263" s="107">
        <f t="shared" si="41"/>
        <v>20</v>
      </c>
      <c r="V263" s="107">
        <v>0</v>
      </c>
      <c r="W263" s="107">
        <f t="shared" si="42"/>
        <v>20</v>
      </c>
      <c r="X263" s="107">
        <v>0</v>
      </c>
      <c r="Y263" s="107">
        <f t="shared" si="39"/>
        <v>20</v>
      </c>
    </row>
    <row r="264" spans="1:25" s="48" customFormat="1" ht="20.45" hidden="1" x14ac:dyDescent="0.25">
      <c r="A264" s="116" t="s">
        <v>87</v>
      </c>
      <c r="B264" s="117" t="s">
        <v>383</v>
      </c>
      <c r="C264" s="118" t="s">
        <v>96</v>
      </c>
      <c r="D264" s="126" t="s">
        <v>88</v>
      </c>
      <c r="E264" s="127" t="s">
        <v>88</v>
      </c>
      <c r="F264" s="108" t="s">
        <v>384</v>
      </c>
      <c r="G264" s="109">
        <v>0</v>
      </c>
      <c r="H264" s="109">
        <v>0</v>
      </c>
      <c r="I264" s="109">
        <v>0</v>
      </c>
      <c r="J264" s="109">
        <v>0</v>
      </c>
      <c r="K264" s="109">
        <v>0</v>
      </c>
      <c r="L264" s="110">
        <v>20</v>
      </c>
      <c r="M264" s="110">
        <f t="shared" si="36"/>
        <v>20</v>
      </c>
      <c r="N264" s="110">
        <v>0</v>
      </c>
      <c r="O264" s="110">
        <f t="shared" si="40"/>
        <v>20</v>
      </c>
      <c r="P264" s="111">
        <v>0</v>
      </c>
      <c r="Q264" s="111">
        <f t="shared" si="44"/>
        <v>20</v>
      </c>
      <c r="R264" s="112">
        <v>0</v>
      </c>
      <c r="S264" s="112">
        <f t="shared" si="43"/>
        <v>20</v>
      </c>
      <c r="T264" s="112">
        <v>0</v>
      </c>
      <c r="U264" s="112">
        <f t="shared" si="41"/>
        <v>20</v>
      </c>
      <c r="V264" s="112">
        <v>0</v>
      </c>
      <c r="W264" s="112">
        <f t="shared" si="42"/>
        <v>20</v>
      </c>
      <c r="X264" s="112">
        <v>0</v>
      </c>
      <c r="Y264" s="112">
        <f t="shared" si="39"/>
        <v>20</v>
      </c>
    </row>
    <row r="265" spans="1:25" s="48" customFormat="1" ht="13.15" hidden="1" x14ac:dyDescent="0.25">
      <c r="A265" s="99"/>
      <c r="B265" s="100" t="s">
        <v>318</v>
      </c>
      <c r="C265" s="101"/>
      <c r="D265" s="102">
        <v>3419</v>
      </c>
      <c r="E265" s="103">
        <v>5222</v>
      </c>
      <c r="F265" s="115" t="s">
        <v>101</v>
      </c>
      <c r="G265" s="105">
        <v>0</v>
      </c>
      <c r="H265" s="105">
        <v>0</v>
      </c>
      <c r="I265" s="105">
        <v>0</v>
      </c>
      <c r="J265" s="105">
        <v>0</v>
      </c>
      <c r="K265" s="105">
        <v>0</v>
      </c>
      <c r="L265" s="106">
        <v>20</v>
      </c>
      <c r="M265" s="106">
        <f t="shared" si="36"/>
        <v>20</v>
      </c>
      <c r="N265" s="106">
        <v>0</v>
      </c>
      <c r="O265" s="106">
        <f t="shared" si="40"/>
        <v>20</v>
      </c>
      <c r="P265" s="106">
        <v>0</v>
      </c>
      <c r="Q265" s="106">
        <f t="shared" si="44"/>
        <v>20</v>
      </c>
      <c r="R265" s="107">
        <v>0</v>
      </c>
      <c r="S265" s="107">
        <f t="shared" si="43"/>
        <v>20</v>
      </c>
      <c r="T265" s="107">
        <v>0</v>
      </c>
      <c r="U265" s="107">
        <f t="shared" si="41"/>
        <v>20</v>
      </c>
      <c r="V265" s="107">
        <v>0</v>
      </c>
      <c r="W265" s="107">
        <f t="shared" si="42"/>
        <v>20</v>
      </c>
      <c r="X265" s="107">
        <v>0</v>
      </c>
      <c r="Y265" s="107">
        <f t="shared" si="39"/>
        <v>20</v>
      </c>
    </row>
    <row r="266" spans="1:25" s="48" customFormat="1" ht="20.45" hidden="1" x14ac:dyDescent="0.25">
      <c r="A266" s="116" t="s">
        <v>87</v>
      </c>
      <c r="B266" s="117" t="s">
        <v>385</v>
      </c>
      <c r="C266" s="118" t="s">
        <v>96</v>
      </c>
      <c r="D266" s="126" t="s">
        <v>88</v>
      </c>
      <c r="E266" s="127" t="s">
        <v>88</v>
      </c>
      <c r="F266" s="108" t="s">
        <v>386</v>
      </c>
      <c r="G266" s="109">
        <v>0</v>
      </c>
      <c r="H266" s="109">
        <v>0</v>
      </c>
      <c r="I266" s="109">
        <v>0</v>
      </c>
      <c r="J266" s="109">
        <v>0</v>
      </c>
      <c r="K266" s="109">
        <v>0</v>
      </c>
      <c r="L266" s="110">
        <v>20</v>
      </c>
      <c r="M266" s="110">
        <f t="shared" si="36"/>
        <v>20</v>
      </c>
      <c r="N266" s="110">
        <v>0</v>
      </c>
      <c r="O266" s="110">
        <f t="shared" si="40"/>
        <v>20</v>
      </c>
      <c r="P266" s="111">
        <v>0</v>
      </c>
      <c r="Q266" s="111">
        <f t="shared" si="44"/>
        <v>20</v>
      </c>
      <c r="R266" s="112">
        <v>0</v>
      </c>
      <c r="S266" s="112">
        <f t="shared" si="43"/>
        <v>20</v>
      </c>
      <c r="T266" s="112">
        <v>0</v>
      </c>
      <c r="U266" s="112">
        <f t="shared" si="41"/>
        <v>20</v>
      </c>
      <c r="V266" s="112">
        <v>0</v>
      </c>
      <c r="W266" s="112">
        <f t="shared" si="42"/>
        <v>20</v>
      </c>
      <c r="X266" s="112">
        <v>0</v>
      </c>
      <c r="Y266" s="112">
        <f t="shared" ref="Y266:Y329" si="45">+W266+X266</f>
        <v>20</v>
      </c>
    </row>
    <row r="267" spans="1:25" s="48" customFormat="1" ht="13.15" hidden="1" x14ac:dyDescent="0.25">
      <c r="A267" s="99"/>
      <c r="B267" s="100" t="s">
        <v>318</v>
      </c>
      <c r="C267" s="101"/>
      <c r="D267" s="102">
        <v>3419</v>
      </c>
      <c r="E267" s="103">
        <v>5222</v>
      </c>
      <c r="F267" s="115" t="s">
        <v>101</v>
      </c>
      <c r="G267" s="105">
        <v>0</v>
      </c>
      <c r="H267" s="105">
        <v>0</v>
      </c>
      <c r="I267" s="105">
        <v>0</v>
      </c>
      <c r="J267" s="105">
        <v>0</v>
      </c>
      <c r="K267" s="105">
        <v>0</v>
      </c>
      <c r="L267" s="106">
        <v>20</v>
      </c>
      <c r="M267" s="106">
        <f t="shared" si="36"/>
        <v>20</v>
      </c>
      <c r="N267" s="106">
        <v>0</v>
      </c>
      <c r="O267" s="106">
        <f t="shared" si="40"/>
        <v>20</v>
      </c>
      <c r="P267" s="106">
        <v>0</v>
      </c>
      <c r="Q267" s="106">
        <f t="shared" si="44"/>
        <v>20</v>
      </c>
      <c r="R267" s="107">
        <v>0</v>
      </c>
      <c r="S267" s="107">
        <f t="shared" si="43"/>
        <v>20</v>
      </c>
      <c r="T267" s="107">
        <v>0</v>
      </c>
      <c r="U267" s="107">
        <f t="shared" si="41"/>
        <v>20</v>
      </c>
      <c r="V267" s="107">
        <v>0</v>
      </c>
      <c r="W267" s="107">
        <f t="shared" si="42"/>
        <v>20</v>
      </c>
      <c r="X267" s="107">
        <v>0</v>
      </c>
      <c r="Y267" s="107">
        <f t="shared" si="45"/>
        <v>20</v>
      </c>
    </row>
    <row r="268" spans="1:25" ht="21" hidden="1" x14ac:dyDescent="0.25">
      <c r="A268" s="217" t="s">
        <v>87</v>
      </c>
      <c r="B268" s="218" t="s">
        <v>387</v>
      </c>
      <c r="C268" s="219" t="s">
        <v>96</v>
      </c>
      <c r="D268" s="220" t="s">
        <v>88</v>
      </c>
      <c r="E268" s="220" t="s">
        <v>88</v>
      </c>
      <c r="F268" s="221" t="s">
        <v>388</v>
      </c>
      <c r="G268" s="109">
        <v>0</v>
      </c>
      <c r="H268" s="109">
        <v>0</v>
      </c>
      <c r="I268" s="109">
        <v>0</v>
      </c>
      <c r="J268" s="109">
        <v>0</v>
      </c>
      <c r="K268" s="109">
        <v>0</v>
      </c>
      <c r="L268" s="110">
        <v>13.726000000000001</v>
      </c>
      <c r="M268" s="110">
        <f t="shared" ref="M268:M269" si="46">K268+L268</f>
        <v>13.726000000000001</v>
      </c>
      <c r="N268" s="110">
        <v>0</v>
      </c>
      <c r="O268" s="110">
        <f t="shared" si="40"/>
        <v>13.726000000000001</v>
      </c>
      <c r="P268" s="111">
        <v>0</v>
      </c>
      <c r="Q268" s="111">
        <f t="shared" si="44"/>
        <v>13.726000000000001</v>
      </c>
      <c r="R268" s="112">
        <v>0</v>
      </c>
      <c r="S268" s="112">
        <f t="shared" si="43"/>
        <v>13.726000000000001</v>
      </c>
      <c r="T268" s="112">
        <v>0</v>
      </c>
      <c r="U268" s="112">
        <f t="shared" si="41"/>
        <v>13.726000000000001</v>
      </c>
      <c r="V268" s="112">
        <v>0</v>
      </c>
      <c r="W268" s="112">
        <f t="shared" si="42"/>
        <v>13.726000000000001</v>
      </c>
      <c r="X268" s="112">
        <v>0</v>
      </c>
      <c r="Y268" s="112">
        <f t="shared" si="45"/>
        <v>13.726000000000001</v>
      </c>
    </row>
    <row r="269" spans="1:25" ht="13.15" hidden="1" x14ac:dyDescent="0.25">
      <c r="A269" s="222"/>
      <c r="B269" s="223"/>
      <c r="C269" s="224"/>
      <c r="D269" s="225" t="s">
        <v>389</v>
      </c>
      <c r="E269" s="225" t="s">
        <v>390</v>
      </c>
      <c r="F269" s="226" t="s">
        <v>101</v>
      </c>
      <c r="G269" s="164">
        <v>0</v>
      </c>
      <c r="H269" s="164">
        <v>0</v>
      </c>
      <c r="I269" s="164">
        <v>0</v>
      </c>
      <c r="J269" s="164">
        <v>0</v>
      </c>
      <c r="K269" s="164">
        <v>0</v>
      </c>
      <c r="L269" s="84">
        <v>13.726000000000001</v>
      </c>
      <c r="M269" s="84">
        <f t="shared" si="46"/>
        <v>13.726000000000001</v>
      </c>
      <c r="N269" s="84">
        <v>0</v>
      </c>
      <c r="O269" s="84">
        <f t="shared" si="40"/>
        <v>13.726000000000001</v>
      </c>
      <c r="P269" s="84">
        <v>0</v>
      </c>
      <c r="Q269" s="84">
        <f t="shared" si="44"/>
        <v>13.726000000000001</v>
      </c>
      <c r="R269" s="107">
        <v>0</v>
      </c>
      <c r="S269" s="107">
        <f t="shared" si="43"/>
        <v>13.726000000000001</v>
      </c>
      <c r="T269" s="107">
        <v>0</v>
      </c>
      <c r="U269" s="107">
        <f t="shared" si="41"/>
        <v>13.726000000000001</v>
      </c>
      <c r="V269" s="107">
        <v>0</v>
      </c>
      <c r="W269" s="107">
        <f t="shared" si="42"/>
        <v>13.726000000000001</v>
      </c>
      <c r="X269" s="107">
        <v>0</v>
      </c>
      <c r="Y269" s="107">
        <f t="shared" si="45"/>
        <v>13.726000000000001</v>
      </c>
    </row>
    <row r="270" spans="1:25" ht="20.45" hidden="1" x14ac:dyDescent="0.25">
      <c r="A270" s="116" t="s">
        <v>87</v>
      </c>
      <c r="B270" s="117" t="s">
        <v>391</v>
      </c>
      <c r="C270" s="118" t="s">
        <v>96</v>
      </c>
      <c r="D270" s="126" t="s">
        <v>88</v>
      </c>
      <c r="E270" s="127" t="s">
        <v>88</v>
      </c>
      <c r="F270" s="207" t="s">
        <v>392</v>
      </c>
      <c r="G270" s="135">
        <v>0</v>
      </c>
      <c r="H270" s="164"/>
      <c r="I270" s="164"/>
      <c r="J270" s="164"/>
      <c r="K270" s="164"/>
      <c r="L270" s="84"/>
      <c r="M270" s="84"/>
      <c r="N270" s="84"/>
      <c r="O270" s="84"/>
      <c r="P270" s="84"/>
      <c r="Q270" s="84"/>
      <c r="R270" s="107"/>
      <c r="S270" s="107"/>
      <c r="T270" s="112">
        <f>+T271</f>
        <v>50</v>
      </c>
      <c r="U270" s="112">
        <f t="shared" si="41"/>
        <v>50</v>
      </c>
      <c r="V270" s="112">
        <v>0</v>
      </c>
      <c r="W270" s="112">
        <f t="shared" si="42"/>
        <v>50</v>
      </c>
      <c r="X270" s="112">
        <v>0</v>
      </c>
      <c r="Y270" s="112">
        <f t="shared" si="45"/>
        <v>50</v>
      </c>
    </row>
    <row r="271" spans="1:25" ht="13.15" hidden="1" x14ac:dyDescent="0.25">
      <c r="A271" s="116"/>
      <c r="B271" s="140"/>
      <c r="C271" s="140"/>
      <c r="D271" s="102">
        <v>3419</v>
      </c>
      <c r="E271" s="103">
        <v>5222</v>
      </c>
      <c r="F271" s="208" t="s">
        <v>101</v>
      </c>
      <c r="G271" s="105">
        <v>0</v>
      </c>
      <c r="H271" s="164"/>
      <c r="I271" s="164"/>
      <c r="J271" s="164"/>
      <c r="K271" s="164"/>
      <c r="L271" s="84"/>
      <c r="M271" s="84"/>
      <c r="N271" s="84"/>
      <c r="O271" s="84"/>
      <c r="P271" s="84"/>
      <c r="Q271" s="84"/>
      <c r="R271" s="107"/>
      <c r="S271" s="107"/>
      <c r="T271" s="107">
        <v>50</v>
      </c>
      <c r="U271" s="107">
        <f t="shared" si="41"/>
        <v>50</v>
      </c>
      <c r="V271" s="107">
        <v>0</v>
      </c>
      <c r="W271" s="107">
        <f t="shared" si="42"/>
        <v>50</v>
      </c>
      <c r="X271" s="107">
        <v>0</v>
      </c>
      <c r="Y271" s="107">
        <f t="shared" si="45"/>
        <v>50</v>
      </c>
    </row>
    <row r="272" spans="1:25" ht="20.45" hidden="1" x14ac:dyDescent="0.25">
      <c r="A272" s="116" t="s">
        <v>87</v>
      </c>
      <c r="B272" s="117" t="s">
        <v>393</v>
      </c>
      <c r="C272" s="118" t="s">
        <v>96</v>
      </c>
      <c r="D272" s="126" t="s">
        <v>88</v>
      </c>
      <c r="E272" s="127" t="s">
        <v>88</v>
      </c>
      <c r="F272" s="207" t="s">
        <v>394</v>
      </c>
      <c r="G272" s="135">
        <v>0</v>
      </c>
      <c r="H272" s="164"/>
      <c r="I272" s="164"/>
      <c r="J272" s="164"/>
      <c r="K272" s="164"/>
      <c r="L272" s="84"/>
      <c r="M272" s="84"/>
      <c r="N272" s="84"/>
      <c r="O272" s="84"/>
      <c r="P272" s="84"/>
      <c r="Q272" s="84"/>
      <c r="R272" s="107"/>
      <c r="S272" s="107"/>
      <c r="T272" s="112">
        <f t="shared" ref="T272" si="47">+T273</f>
        <v>150</v>
      </c>
      <c r="U272" s="112">
        <f t="shared" si="41"/>
        <v>150</v>
      </c>
      <c r="V272" s="112">
        <v>0</v>
      </c>
      <c r="W272" s="112">
        <f t="shared" si="42"/>
        <v>150</v>
      </c>
      <c r="X272" s="112">
        <v>0</v>
      </c>
      <c r="Y272" s="112">
        <f t="shared" si="45"/>
        <v>150</v>
      </c>
    </row>
    <row r="273" spans="1:25" ht="13.15" hidden="1" x14ac:dyDescent="0.25">
      <c r="A273" s="116"/>
      <c r="B273" s="140"/>
      <c r="C273" s="140"/>
      <c r="D273" s="102">
        <v>3419</v>
      </c>
      <c r="E273" s="103">
        <v>5222</v>
      </c>
      <c r="F273" s="208" t="s">
        <v>101</v>
      </c>
      <c r="G273" s="105">
        <v>0</v>
      </c>
      <c r="H273" s="164"/>
      <c r="I273" s="164"/>
      <c r="J273" s="164"/>
      <c r="K273" s="164"/>
      <c r="L273" s="84"/>
      <c r="M273" s="84"/>
      <c r="N273" s="84"/>
      <c r="O273" s="84"/>
      <c r="P273" s="84"/>
      <c r="Q273" s="84"/>
      <c r="R273" s="107"/>
      <c r="S273" s="107"/>
      <c r="T273" s="107">
        <v>150</v>
      </c>
      <c r="U273" s="107">
        <f t="shared" si="41"/>
        <v>150</v>
      </c>
      <c r="V273" s="107">
        <v>0</v>
      </c>
      <c r="W273" s="107">
        <f t="shared" si="42"/>
        <v>150</v>
      </c>
      <c r="X273" s="107">
        <v>0</v>
      </c>
      <c r="Y273" s="107">
        <f t="shared" si="45"/>
        <v>150</v>
      </c>
    </row>
    <row r="274" spans="1:25" ht="20.45" hidden="1" x14ac:dyDescent="0.25">
      <c r="A274" s="116" t="s">
        <v>87</v>
      </c>
      <c r="B274" s="117" t="s">
        <v>395</v>
      </c>
      <c r="C274" s="118" t="s">
        <v>96</v>
      </c>
      <c r="D274" s="126" t="s">
        <v>88</v>
      </c>
      <c r="E274" s="127" t="s">
        <v>88</v>
      </c>
      <c r="F274" s="207" t="s">
        <v>396</v>
      </c>
      <c r="G274" s="135">
        <v>0</v>
      </c>
      <c r="H274" s="164"/>
      <c r="I274" s="164"/>
      <c r="J274" s="164"/>
      <c r="K274" s="164"/>
      <c r="L274" s="84"/>
      <c r="M274" s="84"/>
      <c r="N274" s="84"/>
      <c r="O274" s="84"/>
      <c r="P274" s="84"/>
      <c r="Q274" s="84"/>
      <c r="R274" s="107"/>
      <c r="S274" s="107"/>
      <c r="T274" s="112">
        <f t="shared" ref="T274" si="48">+T275</f>
        <v>150</v>
      </c>
      <c r="U274" s="112">
        <f t="shared" si="41"/>
        <v>150</v>
      </c>
      <c r="V274" s="112">
        <v>0</v>
      </c>
      <c r="W274" s="112">
        <f t="shared" si="42"/>
        <v>150</v>
      </c>
      <c r="X274" s="112">
        <v>0</v>
      </c>
      <c r="Y274" s="112">
        <f t="shared" si="45"/>
        <v>150</v>
      </c>
    </row>
    <row r="275" spans="1:25" ht="13.15" hidden="1" x14ac:dyDescent="0.25">
      <c r="A275" s="116"/>
      <c r="B275" s="140"/>
      <c r="C275" s="140"/>
      <c r="D275" s="102">
        <v>3419</v>
      </c>
      <c r="E275" s="103">
        <v>5222</v>
      </c>
      <c r="F275" s="208" t="s">
        <v>101</v>
      </c>
      <c r="G275" s="105">
        <v>0</v>
      </c>
      <c r="H275" s="164"/>
      <c r="I275" s="164"/>
      <c r="J275" s="164"/>
      <c r="K275" s="164"/>
      <c r="L275" s="84"/>
      <c r="M275" s="84"/>
      <c r="N275" s="84"/>
      <c r="O275" s="84"/>
      <c r="P275" s="84"/>
      <c r="Q275" s="84"/>
      <c r="R275" s="107"/>
      <c r="S275" s="107"/>
      <c r="T275" s="107">
        <v>150</v>
      </c>
      <c r="U275" s="107">
        <f t="shared" si="41"/>
        <v>150</v>
      </c>
      <c r="V275" s="107">
        <v>0</v>
      </c>
      <c r="W275" s="107">
        <f t="shared" si="42"/>
        <v>150</v>
      </c>
      <c r="X275" s="107">
        <v>0</v>
      </c>
      <c r="Y275" s="107">
        <f t="shared" si="45"/>
        <v>150</v>
      </c>
    </row>
    <row r="276" spans="1:25" ht="30.6" hidden="1" x14ac:dyDescent="0.25">
      <c r="A276" s="116" t="s">
        <v>87</v>
      </c>
      <c r="B276" s="117" t="s">
        <v>397</v>
      </c>
      <c r="C276" s="118" t="s">
        <v>96</v>
      </c>
      <c r="D276" s="126" t="s">
        <v>88</v>
      </c>
      <c r="E276" s="127" t="s">
        <v>88</v>
      </c>
      <c r="F276" s="207" t="s">
        <v>398</v>
      </c>
      <c r="G276" s="135">
        <v>0</v>
      </c>
      <c r="H276" s="164"/>
      <c r="I276" s="164"/>
      <c r="J276" s="164"/>
      <c r="K276" s="164"/>
      <c r="L276" s="84"/>
      <c r="M276" s="84"/>
      <c r="N276" s="84"/>
      <c r="O276" s="84"/>
      <c r="P276" s="84"/>
      <c r="Q276" s="84"/>
      <c r="R276" s="107"/>
      <c r="S276" s="107"/>
      <c r="T276" s="112">
        <f t="shared" ref="T276:T278" si="49">+T277</f>
        <v>250</v>
      </c>
      <c r="U276" s="112">
        <f t="shared" si="41"/>
        <v>250</v>
      </c>
      <c r="V276" s="112">
        <v>0</v>
      </c>
      <c r="W276" s="112">
        <f t="shared" si="42"/>
        <v>250</v>
      </c>
      <c r="X276" s="112">
        <v>0</v>
      </c>
      <c r="Y276" s="112">
        <f t="shared" si="45"/>
        <v>250</v>
      </c>
    </row>
    <row r="277" spans="1:25" ht="13.15" hidden="1" x14ac:dyDescent="0.25">
      <c r="A277" s="116"/>
      <c r="B277" s="140"/>
      <c r="C277" s="140"/>
      <c r="D277" s="102">
        <v>3419</v>
      </c>
      <c r="E277" s="103">
        <v>5222</v>
      </c>
      <c r="F277" s="208" t="s">
        <v>101</v>
      </c>
      <c r="G277" s="105">
        <v>0</v>
      </c>
      <c r="H277" s="164"/>
      <c r="I277" s="164"/>
      <c r="J277" s="164"/>
      <c r="K277" s="164"/>
      <c r="L277" s="84"/>
      <c r="M277" s="84"/>
      <c r="N277" s="84"/>
      <c r="O277" s="84"/>
      <c r="P277" s="84"/>
      <c r="Q277" s="84"/>
      <c r="R277" s="107"/>
      <c r="S277" s="107"/>
      <c r="T277" s="107">
        <v>250</v>
      </c>
      <c r="U277" s="107">
        <f t="shared" si="41"/>
        <v>250</v>
      </c>
      <c r="V277" s="107">
        <v>0</v>
      </c>
      <c r="W277" s="107">
        <f t="shared" si="42"/>
        <v>250</v>
      </c>
      <c r="X277" s="107">
        <v>0</v>
      </c>
      <c r="Y277" s="107">
        <f t="shared" si="45"/>
        <v>250</v>
      </c>
    </row>
    <row r="278" spans="1:25" ht="20.45" hidden="1" x14ac:dyDescent="0.25">
      <c r="A278" s="116" t="s">
        <v>87</v>
      </c>
      <c r="B278" s="117" t="s">
        <v>399</v>
      </c>
      <c r="C278" s="118" t="s">
        <v>96</v>
      </c>
      <c r="D278" s="126" t="s">
        <v>88</v>
      </c>
      <c r="E278" s="127" t="s">
        <v>88</v>
      </c>
      <c r="F278" s="207" t="s">
        <v>400</v>
      </c>
      <c r="G278" s="135">
        <v>0</v>
      </c>
      <c r="H278" s="164"/>
      <c r="I278" s="164"/>
      <c r="J278" s="164"/>
      <c r="K278" s="164"/>
      <c r="L278" s="84"/>
      <c r="M278" s="84"/>
      <c r="N278" s="84"/>
      <c r="O278" s="84"/>
      <c r="P278" s="84"/>
      <c r="Q278" s="84"/>
      <c r="R278" s="107"/>
      <c r="S278" s="107"/>
      <c r="T278" s="112">
        <f t="shared" si="49"/>
        <v>50</v>
      </c>
      <c r="U278" s="112">
        <f t="shared" si="41"/>
        <v>50</v>
      </c>
      <c r="V278" s="112">
        <v>0</v>
      </c>
      <c r="W278" s="112">
        <f t="shared" si="42"/>
        <v>50</v>
      </c>
      <c r="X278" s="112">
        <v>0</v>
      </c>
      <c r="Y278" s="112">
        <f t="shared" si="45"/>
        <v>50</v>
      </c>
    </row>
    <row r="279" spans="1:25" ht="13.15" hidden="1" x14ac:dyDescent="0.25">
      <c r="A279" s="116"/>
      <c r="B279" s="140"/>
      <c r="C279" s="140"/>
      <c r="D279" s="102">
        <v>3419</v>
      </c>
      <c r="E279" s="103">
        <v>5222</v>
      </c>
      <c r="F279" s="208" t="s">
        <v>101</v>
      </c>
      <c r="G279" s="105">
        <v>0</v>
      </c>
      <c r="H279" s="164"/>
      <c r="I279" s="164"/>
      <c r="J279" s="164"/>
      <c r="K279" s="164"/>
      <c r="L279" s="84"/>
      <c r="M279" s="84"/>
      <c r="N279" s="84"/>
      <c r="O279" s="84"/>
      <c r="P279" s="84"/>
      <c r="Q279" s="84"/>
      <c r="R279" s="107"/>
      <c r="S279" s="107"/>
      <c r="T279" s="107">
        <v>50</v>
      </c>
      <c r="U279" s="107">
        <f t="shared" si="41"/>
        <v>50</v>
      </c>
      <c r="V279" s="107">
        <v>0</v>
      </c>
      <c r="W279" s="107">
        <f t="shared" si="42"/>
        <v>50</v>
      </c>
      <c r="X279" s="107">
        <v>0</v>
      </c>
      <c r="Y279" s="107">
        <f t="shared" si="45"/>
        <v>50</v>
      </c>
    </row>
    <row r="280" spans="1:25" ht="13.15" hidden="1" x14ac:dyDescent="0.25">
      <c r="A280" s="116" t="s">
        <v>87</v>
      </c>
      <c r="B280" s="140" t="s">
        <v>401</v>
      </c>
      <c r="C280" s="140" t="s">
        <v>96</v>
      </c>
      <c r="D280" s="126" t="s">
        <v>88</v>
      </c>
      <c r="E280" s="127" t="s">
        <v>88</v>
      </c>
      <c r="F280" s="209" t="s">
        <v>402</v>
      </c>
      <c r="G280" s="135">
        <v>0</v>
      </c>
      <c r="H280" s="164"/>
      <c r="I280" s="164"/>
      <c r="J280" s="164"/>
      <c r="K280" s="164"/>
      <c r="L280" s="84"/>
      <c r="M280" s="84"/>
      <c r="N280" s="84"/>
      <c r="O280" s="84"/>
      <c r="P280" s="84"/>
      <c r="Q280" s="84"/>
      <c r="R280" s="107"/>
      <c r="S280" s="107"/>
      <c r="T280" s="112">
        <f>+T281</f>
        <v>150</v>
      </c>
      <c r="U280" s="112">
        <f t="shared" si="41"/>
        <v>150</v>
      </c>
      <c r="V280" s="112">
        <v>0</v>
      </c>
      <c r="W280" s="112">
        <f t="shared" si="42"/>
        <v>150</v>
      </c>
      <c r="X280" s="112">
        <v>0</v>
      </c>
      <c r="Y280" s="112">
        <f t="shared" si="45"/>
        <v>150</v>
      </c>
    </row>
    <row r="281" spans="1:25" ht="13.15" hidden="1" x14ac:dyDescent="0.25">
      <c r="A281" s="116"/>
      <c r="B281" s="140"/>
      <c r="C281" s="140"/>
      <c r="D281" s="102">
        <v>3419</v>
      </c>
      <c r="E281" s="103">
        <v>5222</v>
      </c>
      <c r="F281" s="208" t="s">
        <v>101</v>
      </c>
      <c r="G281" s="105">
        <v>0</v>
      </c>
      <c r="H281" s="164"/>
      <c r="I281" s="164"/>
      <c r="J281" s="164"/>
      <c r="K281" s="164"/>
      <c r="L281" s="84"/>
      <c r="M281" s="84"/>
      <c r="N281" s="84"/>
      <c r="O281" s="84"/>
      <c r="P281" s="84"/>
      <c r="Q281" s="84"/>
      <c r="R281" s="107"/>
      <c r="S281" s="107"/>
      <c r="T281" s="107">
        <v>150</v>
      </c>
      <c r="U281" s="107">
        <f t="shared" si="41"/>
        <v>150</v>
      </c>
      <c r="V281" s="107">
        <v>0</v>
      </c>
      <c r="W281" s="107">
        <f t="shared" si="42"/>
        <v>150</v>
      </c>
      <c r="X281" s="107">
        <v>0</v>
      </c>
      <c r="Y281" s="107">
        <f t="shared" si="45"/>
        <v>150</v>
      </c>
    </row>
    <row r="282" spans="1:25" ht="20.45" hidden="1" x14ac:dyDescent="0.25">
      <c r="A282" s="116" t="s">
        <v>87</v>
      </c>
      <c r="B282" s="117" t="s">
        <v>403</v>
      </c>
      <c r="C282" s="118" t="s">
        <v>96</v>
      </c>
      <c r="D282" s="126" t="s">
        <v>88</v>
      </c>
      <c r="E282" s="127" t="s">
        <v>88</v>
      </c>
      <c r="F282" s="207" t="s">
        <v>404</v>
      </c>
      <c r="G282" s="135">
        <v>0</v>
      </c>
      <c r="H282" s="164"/>
      <c r="I282" s="164"/>
      <c r="J282" s="164"/>
      <c r="K282" s="164"/>
      <c r="L282" s="84"/>
      <c r="M282" s="84"/>
      <c r="N282" s="84"/>
      <c r="O282" s="84"/>
      <c r="P282" s="84"/>
      <c r="Q282" s="84"/>
      <c r="R282" s="107"/>
      <c r="S282" s="107"/>
      <c r="T282" s="112">
        <f>+T283</f>
        <v>15.71</v>
      </c>
      <c r="U282" s="112">
        <f t="shared" si="41"/>
        <v>15.71</v>
      </c>
      <c r="V282" s="112">
        <v>0</v>
      </c>
      <c r="W282" s="112">
        <f t="shared" si="42"/>
        <v>15.71</v>
      </c>
      <c r="X282" s="112">
        <v>0</v>
      </c>
      <c r="Y282" s="112">
        <f t="shared" si="45"/>
        <v>15.71</v>
      </c>
    </row>
    <row r="283" spans="1:25" ht="13.15" hidden="1" x14ac:dyDescent="0.25">
      <c r="A283" s="116"/>
      <c r="B283" s="140"/>
      <c r="C283" s="140"/>
      <c r="D283" s="102">
        <v>3419</v>
      </c>
      <c r="E283" s="103">
        <v>5222</v>
      </c>
      <c r="F283" s="208" t="s">
        <v>101</v>
      </c>
      <c r="G283" s="105">
        <v>0</v>
      </c>
      <c r="H283" s="164"/>
      <c r="I283" s="164"/>
      <c r="J283" s="164"/>
      <c r="K283" s="164"/>
      <c r="L283" s="84"/>
      <c r="M283" s="84"/>
      <c r="N283" s="84"/>
      <c r="O283" s="84"/>
      <c r="P283" s="84"/>
      <c r="Q283" s="84"/>
      <c r="R283" s="107"/>
      <c r="S283" s="107"/>
      <c r="T283" s="107">
        <v>15.71</v>
      </c>
      <c r="U283" s="107">
        <f t="shared" si="41"/>
        <v>15.71</v>
      </c>
      <c r="V283" s="107">
        <v>0</v>
      </c>
      <c r="W283" s="107">
        <f t="shared" si="42"/>
        <v>15.71</v>
      </c>
      <c r="X283" s="107">
        <v>0</v>
      </c>
      <c r="Y283" s="107">
        <f t="shared" si="45"/>
        <v>15.71</v>
      </c>
    </row>
    <row r="284" spans="1:25" ht="20.45" hidden="1" x14ac:dyDescent="0.25">
      <c r="A284" s="116" t="s">
        <v>87</v>
      </c>
      <c r="B284" s="117" t="s">
        <v>405</v>
      </c>
      <c r="C284" s="118" t="s">
        <v>96</v>
      </c>
      <c r="D284" s="126" t="s">
        <v>88</v>
      </c>
      <c r="E284" s="127" t="s">
        <v>88</v>
      </c>
      <c r="F284" s="207" t="s">
        <v>406</v>
      </c>
      <c r="G284" s="135">
        <v>0</v>
      </c>
      <c r="H284" s="164"/>
      <c r="I284" s="164"/>
      <c r="J284" s="164"/>
      <c r="K284" s="164"/>
      <c r="L284" s="84"/>
      <c r="M284" s="84"/>
      <c r="N284" s="84"/>
      <c r="O284" s="84"/>
      <c r="P284" s="84"/>
      <c r="Q284" s="84"/>
      <c r="R284" s="107"/>
      <c r="S284" s="107"/>
      <c r="T284" s="112">
        <f t="shared" ref="T284" si="50">+T285</f>
        <v>30.736999999999998</v>
      </c>
      <c r="U284" s="112">
        <f t="shared" si="41"/>
        <v>30.736999999999998</v>
      </c>
      <c r="V284" s="112">
        <v>0</v>
      </c>
      <c r="W284" s="112">
        <f t="shared" si="42"/>
        <v>30.736999999999998</v>
      </c>
      <c r="X284" s="112">
        <v>0</v>
      </c>
      <c r="Y284" s="112">
        <f t="shared" si="45"/>
        <v>30.736999999999998</v>
      </c>
    </row>
    <row r="285" spans="1:25" ht="13.15" hidden="1" x14ac:dyDescent="0.25">
      <c r="A285" s="116"/>
      <c r="B285" s="140"/>
      <c r="C285" s="140"/>
      <c r="D285" s="102">
        <v>3419</v>
      </c>
      <c r="E285" s="103">
        <v>5222</v>
      </c>
      <c r="F285" s="208" t="s">
        <v>101</v>
      </c>
      <c r="G285" s="105">
        <v>0</v>
      </c>
      <c r="H285" s="164"/>
      <c r="I285" s="164"/>
      <c r="J285" s="164"/>
      <c r="K285" s="164"/>
      <c r="L285" s="84"/>
      <c r="M285" s="84"/>
      <c r="N285" s="84"/>
      <c r="O285" s="84"/>
      <c r="P285" s="84"/>
      <c r="Q285" s="84"/>
      <c r="R285" s="107"/>
      <c r="S285" s="107"/>
      <c r="T285" s="107">
        <v>30.736999999999998</v>
      </c>
      <c r="U285" s="107">
        <f t="shared" si="41"/>
        <v>30.736999999999998</v>
      </c>
      <c r="V285" s="107">
        <v>0</v>
      </c>
      <c r="W285" s="107">
        <f t="shared" si="42"/>
        <v>30.736999999999998</v>
      </c>
      <c r="X285" s="107">
        <v>0</v>
      </c>
      <c r="Y285" s="107">
        <f t="shared" si="45"/>
        <v>30.736999999999998</v>
      </c>
    </row>
    <row r="286" spans="1:25" ht="20.45" hidden="1" x14ac:dyDescent="0.25">
      <c r="A286" s="116" t="s">
        <v>87</v>
      </c>
      <c r="B286" s="117" t="s">
        <v>407</v>
      </c>
      <c r="C286" s="118" t="s">
        <v>96</v>
      </c>
      <c r="D286" s="126" t="s">
        <v>88</v>
      </c>
      <c r="E286" s="127" t="s">
        <v>88</v>
      </c>
      <c r="F286" s="207" t="s">
        <v>408</v>
      </c>
      <c r="G286" s="135">
        <v>0</v>
      </c>
      <c r="H286" s="164"/>
      <c r="I286" s="164"/>
      <c r="J286" s="164"/>
      <c r="K286" s="164"/>
      <c r="L286" s="84"/>
      <c r="M286" s="84"/>
      <c r="N286" s="84"/>
      <c r="O286" s="84"/>
      <c r="P286" s="84"/>
      <c r="Q286" s="84"/>
      <c r="R286" s="107"/>
      <c r="S286" s="107"/>
      <c r="T286" s="112">
        <f t="shared" ref="T286" si="51">+T287</f>
        <v>15</v>
      </c>
      <c r="U286" s="112">
        <f t="shared" si="41"/>
        <v>15</v>
      </c>
      <c r="V286" s="112">
        <v>0</v>
      </c>
      <c r="W286" s="112">
        <f t="shared" si="42"/>
        <v>15</v>
      </c>
      <c r="X286" s="112">
        <v>0</v>
      </c>
      <c r="Y286" s="112">
        <f t="shared" si="45"/>
        <v>15</v>
      </c>
    </row>
    <row r="287" spans="1:25" ht="13.15" hidden="1" x14ac:dyDescent="0.25">
      <c r="A287" s="116"/>
      <c r="B287" s="140"/>
      <c r="C287" s="140"/>
      <c r="D287" s="102">
        <v>3419</v>
      </c>
      <c r="E287" s="103">
        <v>5222</v>
      </c>
      <c r="F287" s="208" t="s">
        <v>101</v>
      </c>
      <c r="G287" s="105">
        <v>0</v>
      </c>
      <c r="H287" s="164"/>
      <c r="I287" s="164"/>
      <c r="J287" s="164"/>
      <c r="K287" s="164"/>
      <c r="L287" s="84"/>
      <c r="M287" s="84"/>
      <c r="N287" s="84"/>
      <c r="O287" s="84"/>
      <c r="P287" s="84"/>
      <c r="Q287" s="84"/>
      <c r="R287" s="107"/>
      <c r="S287" s="107"/>
      <c r="T287" s="107">
        <v>15</v>
      </c>
      <c r="U287" s="107">
        <f t="shared" si="41"/>
        <v>15</v>
      </c>
      <c r="V287" s="107">
        <v>0</v>
      </c>
      <c r="W287" s="107">
        <f t="shared" si="42"/>
        <v>15</v>
      </c>
      <c r="X287" s="107">
        <v>0</v>
      </c>
      <c r="Y287" s="107">
        <f t="shared" si="45"/>
        <v>15</v>
      </c>
    </row>
    <row r="288" spans="1:25" ht="30.6" hidden="1" x14ac:dyDescent="0.25">
      <c r="A288" s="116" t="s">
        <v>87</v>
      </c>
      <c r="B288" s="117" t="s">
        <v>409</v>
      </c>
      <c r="C288" s="118" t="s">
        <v>96</v>
      </c>
      <c r="D288" s="126" t="s">
        <v>88</v>
      </c>
      <c r="E288" s="127" t="s">
        <v>88</v>
      </c>
      <c r="F288" s="207" t="s">
        <v>410</v>
      </c>
      <c r="G288" s="135">
        <v>0</v>
      </c>
      <c r="H288" s="164"/>
      <c r="I288" s="164"/>
      <c r="J288" s="164"/>
      <c r="K288" s="164"/>
      <c r="L288" s="84"/>
      <c r="M288" s="84"/>
      <c r="N288" s="84"/>
      <c r="O288" s="84"/>
      <c r="P288" s="84"/>
      <c r="Q288" s="84"/>
      <c r="R288" s="107"/>
      <c r="S288" s="107"/>
      <c r="T288" s="112">
        <f t="shared" ref="T288" si="52">+T289</f>
        <v>10.928000000000001</v>
      </c>
      <c r="U288" s="112">
        <f t="shared" si="41"/>
        <v>10.928000000000001</v>
      </c>
      <c r="V288" s="112">
        <v>0</v>
      </c>
      <c r="W288" s="112">
        <f t="shared" si="42"/>
        <v>10.928000000000001</v>
      </c>
      <c r="X288" s="112">
        <v>0</v>
      </c>
      <c r="Y288" s="112">
        <f t="shared" si="45"/>
        <v>10.928000000000001</v>
      </c>
    </row>
    <row r="289" spans="1:25" ht="13.15" hidden="1" x14ac:dyDescent="0.25">
      <c r="A289" s="116"/>
      <c r="B289" s="140"/>
      <c r="C289" s="140"/>
      <c r="D289" s="102">
        <v>3419</v>
      </c>
      <c r="E289" s="103">
        <v>5222</v>
      </c>
      <c r="F289" s="208" t="s">
        <v>101</v>
      </c>
      <c r="G289" s="105">
        <v>0</v>
      </c>
      <c r="H289" s="164"/>
      <c r="I289" s="164"/>
      <c r="J289" s="164"/>
      <c r="K289" s="164"/>
      <c r="L289" s="84"/>
      <c r="M289" s="84"/>
      <c r="N289" s="84"/>
      <c r="O289" s="84"/>
      <c r="P289" s="84"/>
      <c r="Q289" s="84"/>
      <c r="R289" s="107"/>
      <c r="S289" s="107"/>
      <c r="T289" s="107">
        <v>10.928000000000001</v>
      </c>
      <c r="U289" s="107">
        <f t="shared" si="41"/>
        <v>10.928000000000001</v>
      </c>
      <c r="V289" s="107">
        <v>0</v>
      </c>
      <c r="W289" s="107">
        <f t="shared" si="42"/>
        <v>10.928000000000001</v>
      </c>
      <c r="X289" s="107">
        <v>0</v>
      </c>
      <c r="Y289" s="107">
        <f t="shared" si="45"/>
        <v>10.928000000000001</v>
      </c>
    </row>
    <row r="290" spans="1:25" ht="20.45" hidden="1" x14ac:dyDescent="0.25">
      <c r="A290" s="116" t="s">
        <v>87</v>
      </c>
      <c r="B290" s="117" t="s">
        <v>411</v>
      </c>
      <c r="C290" s="118" t="s">
        <v>96</v>
      </c>
      <c r="D290" s="126" t="s">
        <v>88</v>
      </c>
      <c r="E290" s="127" t="s">
        <v>88</v>
      </c>
      <c r="F290" s="207" t="s">
        <v>412</v>
      </c>
      <c r="G290" s="135">
        <v>0</v>
      </c>
      <c r="H290" s="164"/>
      <c r="I290" s="164"/>
      <c r="J290" s="164"/>
      <c r="K290" s="164"/>
      <c r="L290" s="84"/>
      <c r="M290" s="84"/>
      <c r="N290" s="84"/>
      <c r="O290" s="84"/>
      <c r="P290" s="84"/>
      <c r="Q290" s="84"/>
      <c r="R290" s="107"/>
      <c r="S290" s="107"/>
      <c r="T290" s="112">
        <f t="shared" ref="T290" si="53">+T291</f>
        <v>32.103000000000002</v>
      </c>
      <c r="U290" s="112">
        <f t="shared" si="41"/>
        <v>32.103000000000002</v>
      </c>
      <c r="V290" s="112">
        <v>0</v>
      </c>
      <c r="W290" s="112">
        <f t="shared" si="42"/>
        <v>32.103000000000002</v>
      </c>
      <c r="X290" s="112">
        <v>0</v>
      </c>
      <c r="Y290" s="112">
        <f t="shared" si="45"/>
        <v>32.103000000000002</v>
      </c>
    </row>
    <row r="291" spans="1:25" ht="13.15" hidden="1" x14ac:dyDescent="0.25">
      <c r="A291" s="116"/>
      <c r="B291" s="140"/>
      <c r="C291" s="140"/>
      <c r="D291" s="102">
        <v>3419</v>
      </c>
      <c r="E291" s="103">
        <v>5222</v>
      </c>
      <c r="F291" s="208" t="s">
        <v>101</v>
      </c>
      <c r="G291" s="105">
        <v>0</v>
      </c>
      <c r="H291" s="164"/>
      <c r="I291" s="164"/>
      <c r="J291" s="164"/>
      <c r="K291" s="164"/>
      <c r="L291" s="84"/>
      <c r="M291" s="84"/>
      <c r="N291" s="84"/>
      <c r="O291" s="84"/>
      <c r="P291" s="84"/>
      <c r="Q291" s="84"/>
      <c r="R291" s="107"/>
      <c r="S291" s="107"/>
      <c r="T291" s="107">
        <v>32.103000000000002</v>
      </c>
      <c r="U291" s="107">
        <f t="shared" si="41"/>
        <v>32.103000000000002</v>
      </c>
      <c r="V291" s="107">
        <v>0</v>
      </c>
      <c r="W291" s="107">
        <f t="shared" si="42"/>
        <v>32.103000000000002</v>
      </c>
      <c r="X291" s="107">
        <v>0</v>
      </c>
      <c r="Y291" s="107">
        <f t="shared" si="45"/>
        <v>32.103000000000002</v>
      </c>
    </row>
    <row r="292" spans="1:25" ht="30.6" hidden="1" x14ac:dyDescent="0.25">
      <c r="A292" s="116" t="s">
        <v>87</v>
      </c>
      <c r="B292" s="117" t="s">
        <v>413</v>
      </c>
      <c r="C292" s="118" t="s">
        <v>96</v>
      </c>
      <c r="D292" s="126" t="s">
        <v>88</v>
      </c>
      <c r="E292" s="127" t="s">
        <v>88</v>
      </c>
      <c r="F292" s="207" t="s">
        <v>414</v>
      </c>
      <c r="G292" s="135">
        <v>0</v>
      </c>
      <c r="H292" s="164"/>
      <c r="I292" s="164"/>
      <c r="J292" s="164"/>
      <c r="K292" s="164"/>
      <c r="L292" s="84"/>
      <c r="M292" s="84"/>
      <c r="N292" s="84"/>
      <c r="O292" s="84"/>
      <c r="P292" s="84"/>
      <c r="Q292" s="84"/>
      <c r="R292" s="107"/>
      <c r="S292" s="107"/>
      <c r="T292" s="112">
        <f t="shared" ref="T292" si="54">+T293</f>
        <v>27.321999999999999</v>
      </c>
      <c r="U292" s="112">
        <f t="shared" si="41"/>
        <v>27.321999999999999</v>
      </c>
      <c r="V292" s="112">
        <v>0</v>
      </c>
      <c r="W292" s="112">
        <f t="shared" si="42"/>
        <v>27.321999999999999</v>
      </c>
      <c r="X292" s="112">
        <v>0</v>
      </c>
      <c r="Y292" s="112">
        <f t="shared" si="45"/>
        <v>27.321999999999999</v>
      </c>
    </row>
    <row r="293" spans="1:25" ht="13.15" hidden="1" x14ac:dyDescent="0.25">
      <c r="A293" s="116"/>
      <c r="B293" s="140"/>
      <c r="C293" s="140"/>
      <c r="D293" s="102">
        <v>3419</v>
      </c>
      <c r="E293" s="103">
        <v>5222</v>
      </c>
      <c r="F293" s="208" t="s">
        <v>101</v>
      </c>
      <c r="G293" s="105">
        <v>0</v>
      </c>
      <c r="H293" s="164"/>
      <c r="I293" s="164"/>
      <c r="J293" s="164"/>
      <c r="K293" s="164"/>
      <c r="L293" s="84"/>
      <c r="M293" s="84"/>
      <c r="N293" s="84"/>
      <c r="O293" s="84"/>
      <c r="P293" s="84"/>
      <c r="Q293" s="84"/>
      <c r="R293" s="107"/>
      <c r="S293" s="107"/>
      <c r="T293" s="107">
        <v>27.321999999999999</v>
      </c>
      <c r="U293" s="107">
        <f t="shared" si="41"/>
        <v>27.321999999999999</v>
      </c>
      <c r="V293" s="107">
        <v>0</v>
      </c>
      <c r="W293" s="107">
        <f t="shared" si="42"/>
        <v>27.321999999999999</v>
      </c>
      <c r="X293" s="107">
        <v>0</v>
      </c>
      <c r="Y293" s="107">
        <f t="shared" si="45"/>
        <v>27.321999999999999</v>
      </c>
    </row>
    <row r="294" spans="1:25" ht="20.45" hidden="1" x14ac:dyDescent="0.25">
      <c r="A294" s="116" t="s">
        <v>87</v>
      </c>
      <c r="B294" s="117" t="s">
        <v>415</v>
      </c>
      <c r="C294" s="118" t="s">
        <v>96</v>
      </c>
      <c r="D294" s="126" t="s">
        <v>88</v>
      </c>
      <c r="E294" s="127" t="s">
        <v>88</v>
      </c>
      <c r="F294" s="207" t="s">
        <v>416</v>
      </c>
      <c r="G294" s="135">
        <v>0</v>
      </c>
      <c r="H294" s="164"/>
      <c r="I294" s="164"/>
      <c r="J294" s="164"/>
      <c r="K294" s="164"/>
      <c r="L294" s="84"/>
      <c r="M294" s="84"/>
      <c r="N294" s="84"/>
      <c r="O294" s="84"/>
      <c r="P294" s="84"/>
      <c r="Q294" s="84"/>
      <c r="R294" s="107"/>
      <c r="S294" s="107"/>
      <c r="T294" s="112">
        <f t="shared" ref="T294" si="55">+T295</f>
        <v>28.687999999999999</v>
      </c>
      <c r="U294" s="112">
        <f t="shared" si="41"/>
        <v>28.687999999999999</v>
      </c>
      <c r="V294" s="112">
        <v>0</v>
      </c>
      <c r="W294" s="112">
        <f t="shared" si="42"/>
        <v>28.687999999999999</v>
      </c>
      <c r="X294" s="112">
        <v>0</v>
      </c>
      <c r="Y294" s="112">
        <f t="shared" si="45"/>
        <v>28.687999999999999</v>
      </c>
    </row>
    <row r="295" spans="1:25" ht="13.15" hidden="1" x14ac:dyDescent="0.25">
      <c r="A295" s="116"/>
      <c r="B295" s="140"/>
      <c r="C295" s="140"/>
      <c r="D295" s="102">
        <v>3419</v>
      </c>
      <c r="E295" s="103">
        <v>5222</v>
      </c>
      <c r="F295" s="208" t="s">
        <v>101</v>
      </c>
      <c r="G295" s="105">
        <v>0</v>
      </c>
      <c r="H295" s="164"/>
      <c r="I295" s="164"/>
      <c r="J295" s="164"/>
      <c r="K295" s="164"/>
      <c r="L295" s="84"/>
      <c r="M295" s="84"/>
      <c r="N295" s="84"/>
      <c r="O295" s="84"/>
      <c r="P295" s="84"/>
      <c r="Q295" s="84"/>
      <c r="R295" s="107"/>
      <c r="S295" s="107"/>
      <c r="T295" s="107">
        <v>28.687999999999999</v>
      </c>
      <c r="U295" s="107">
        <f t="shared" si="41"/>
        <v>28.687999999999999</v>
      </c>
      <c r="V295" s="107">
        <v>0</v>
      </c>
      <c r="W295" s="107">
        <f t="shared" si="42"/>
        <v>28.687999999999999</v>
      </c>
      <c r="X295" s="107">
        <v>0</v>
      </c>
      <c r="Y295" s="107">
        <f t="shared" si="45"/>
        <v>28.687999999999999</v>
      </c>
    </row>
    <row r="296" spans="1:25" ht="30.6" hidden="1" x14ac:dyDescent="0.25">
      <c r="A296" s="116" t="s">
        <v>87</v>
      </c>
      <c r="B296" s="117" t="s">
        <v>417</v>
      </c>
      <c r="C296" s="118" t="s">
        <v>96</v>
      </c>
      <c r="D296" s="126" t="s">
        <v>88</v>
      </c>
      <c r="E296" s="127" t="s">
        <v>88</v>
      </c>
      <c r="F296" s="207" t="s">
        <v>418</v>
      </c>
      <c r="G296" s="135">
        <v>0</v>
      </c>
      <c r="H296" s="164"/>
      <c r="I296" s="164"/>
      <c r="J296" s="164"/>
      <c r="K296" s="164"/>
      <c r="L296" s="84"/>
      <c r="M296" s="84"/>
      <c r="N296" s="84"/>
      <c r="O296" s="84"/>
      <c r="P296" s="84"/>
      <c r="Q296" s="84"/>
      <c r="R296" s="107"/>
      <c r="S296" s="107"/>
      <c r="T296" s="112">
        <f t="shared" ref="T296" si="56">+T297</f>
        <v>7.5129999999999999</v>
      </c>
      <c r="U296" s="112">
        <f t="shared" ref="U296:U359" si="57">+S296+T296</f>
        <v>7.5129999999999999</v>
      </c>
      <c r="V296" s="112">
        <v>0</v>
      </c>
      <c r="W296" s="112">
        <f t="shared" ref="W296:W359" si="58">+U296+V296</f>
        <v>7.5129999999999999</v>
      </c>
      <c r="X296" s="112">
        <v>0</v>
      </c>
      <c r="Y296" s="112">
        <f t="shared" si="45"/>
        <v>7.5129999999999999</v>
      </c>
    </row>
    <row r="297" spans="1:25" ht="13.15" hidden="1" x14ac:dyDescent="0.25">
      <c r="A297" s="116"/>
      <c r="B297" s="140"/>
      <c r="C297" s="140"/>
      <c r="D297" s="102">
        <v>3419</v>
      </c>
      <c r="E297" s="103">
        <v>5222</v>
      </c>
      <c r="F297" s="208" t="s">
        <v>101</v>
      </c>
      <c r="G297" s="105">
        <v>0</v>
      </c>
      <c r="H297" s="164"/>
      <c r="I297" s="164"/>
      <c r="J297" s="164"/>
      <c r="K297" s="164"/>
      <c r="L297" s="84"/>
      <c r="M297" s="84"/>
      <c r="N297" s="84"/>
      <c r="O297" s="84"/>
      <c r="P297" s="84"/>
      <c r="Q297" s="84"/>
      <c r="R297" s="107"/>
      <c r="S297" s="107"/>
      <c r="T297" s="107">
        <v>7.5129999999999999</v>
      </c>
      <c r="U297" s="107">
        <f t="shared" si="57"/>
        <v>7.5129999999999999</v>
      </c>
      <c r="V297" s="107">
        <v>0</v>
      </c>
      <c r="W297" s="107">
        <f t="shared" si="58"/>
        <v>7.5129999999999999</v>
      </c>
      <c r="X297" s="107">
        <v>0</v>
      </c>
      <c r="Y297" s="107">
        <f t="shared" si="45"/>
        <v>7.5129999999999999</v>
      </c>
    </row>
    <row r="298" spans="1:25" ht="20.45" hidden="1" x14ac:dyDescent="0.25">
      <c r="A298" s="116" t="s">
        <v>87</v>
      </c>
      <c r="B298" s="117" t="s">
        <v>419</v>
      </c>
      <c r="C298" s="118" t="s">
        <v>96</v>
      </c>
      <c r="D298" s="126" t="s">
        <v>88</v>
      </c>
      <c r="E298" s="127" t="s">
        <v>88</v>
      </c>
      <c r="F298" s="207" t="s">
        <v>420</v>
      </c>
      <c r="G298" s="135">
        <v>0</v>
      </c>
      <c r="H298" s="164"/>
      <c r="I298" s="164"/>
      <c r="J298" s="164"/>
      <c r="K298" s="164"/>
      <c r="L298" s="84"/>
      <c r="M298" s="84"/>
      <c r="N298" s="84"/>
      <c r="O298" s="84"/>
      <c r="P298" s="84"/>
      <c r="Q298" s="84"/>
      <c r="R298" s="107"/>
      <c r="S298" s="107"/>
      <c r="T298" s="112">
        <f t="shared" ref="T298" si="59">+T299</f>
        <v>27.321999999999999</v>
      </c>
      <c r="U298" s="112">
        <f t="shared" si="57"/>
        <v>27.321999999999999</v>
      </c>
      <c r="V298" s="112">
        <v>0</v>
      </c>
      <c r="W298" s="112">
        <f t="shared" si="58"/>
        <v>27.321999999999999</v>
      </c>
      <c r="X298" s="112">
        <v>0</v>
      </c>
      <c r="Y298" s="112">
        <f t="shared" si="45"/>
        <v>27.321999999999999</v>
      </c>
    </row>
    <row r="299" spans="1:25" ht="13.15" hidden="1" x14ac:dyDescent="0.25">
      <c r="A299" s="116"/>
      <c r="B299" s="140"/>
      <c r="C299" s="140"/>
      <c r="D299" s="102">
        <v>3419</v>
      </c>
      <c r="E299" s="103">
        <v>5222</v>
      </c>
      <c r="F299" s="208" t="s">
        <v>101</v>
      </c>
      <c r="G299" s="105">
        <v>0</v>
      </c>
      <c r="H299" s="164"/>
      <c r="I299" s="164"/>
      <c r="J299" s="164"/>
      <c r="K299" s="164"/>
      <c r="L299" s="84"/>
      <c r="M299" s="84"/>
      <c r="N299" s="84"/>
      <c r="O299" s="84"/>
      <c r="P299" s="84"/>
      <c r="Q299" s="84"/>
      <c r="R299" s="107"/>
      <c r="S299" s="107"/>
      <c r="T299" s="107">
        <v>27.321999999999999</v>
      </c>
      <c r="U299" s="107">
        <f t="shared" si="57"/>
        <v>27.321999999999999</v>
      </c>
      <c r="V299" s="107">
        <v>0</v>
      </c>
      <c r="W299" s="107">
        <f t="shared" si="58"/>
        <v>27.321999999999999</v>
      </c>
      <c r="X299" s="107">
        <v>0</v>
      </c>
      <c r="Y299" s="107">
        <f t="shared" si="45"/>
        <v>27.321999999999999</v>
      </c>
    </row>
    <row r="300" spans="1:25" ht="20.45" hidden="1" x14ac:dyDescent="0.25">
      <c r="A300" s="116" t="s">
        <v>87</v>
      </c>
      <c r="B300" s="117" t="s">
        <v>421</v>
      </c>
      <c r="C300" s="118" t="s">
        <v>96</v>
      </c>
      <c r="D300" s="126" t="s">
        <v>88</v>
      </c>
      <c r="E300" s="127" t="s">
        <v>88</v>
      </c>
      <c r="F300" s="207" t="s">
        <v>422</v>
      </c>
      <c r="G300" s="135">
        <v>0</v>
      </c>
      <c r="H300" s="164"/>
      <c r="I300" s="164"/>
      <c r="J300" s="164"/>
      <c r="K300" s="164"/>
      <c r="L300" s="84"/>
      <c r="M300" s="84"/>
      <c r="N300" s="84"/>
      <c r="O300" s="84"/>
      <c r="P300" s="84"/>
      <c r="Q300" s="84"/>
      <c r="R300" s="107"/>
      <c r="S300" s="107"/>
      <c r="T300" s="112">
        <f t="shared" ref="T300" si="60">+T301</f>
        <v>32.786000000000001</v>
      </c>
      <c r="U300" s="112">
        <f t="shared" si="57"/>
        <v>32.786000000000001</v>
      </c>
      <c r="V300" s="112">
        <v>0</v>
      </c>
      <c r="W300" s="112">
        <f t="shared" si="58"/>
        <v>32.786000000000001</v>
      </c>
      <c r="X300" s="112">
        <v>0</v>
      </c>
      <c r="Y300" s="112">
        <f t="shared" si="45"/>
        <v>32.786000000000001</v>
      </c>
    </row>
    <row r="301" spans="1:25" ht="13.15" hidden="1" x14ac:dyDescent="0.25">
      <c r="A301" s="116"/>
      <c r="B301" s="140"/>
      <c r="C301" s="140"/>
      <c r="D301" s="102">
        <v>3419</v>
      </c>
      <c r="E301" s="103">
        <v>5222</v>
      </c>
      <c r="F301" s="208" t="s">
        <v>101</v>
      </c>
      <c r="G301" s="105">
        <v>0</v>
      </c>
      <c r="H301" s="164"/>
      <c r="I301" s="164"/>
      <c r="J301" s="164"/>
      <c r="K301" s="164"/>
      <c r="L301" s="84"/>
      <c r="M301" s="84"/>
      <c r="N301" s="84"/>
      <c r="O301" s="84"/>
      <c r="P301" s="84"/>
      <c r="Q301" s="84"/>
      <c r="R301" s="107"/>
      <c r="S301" s="107"/>
      <c r="T301" s="107">
        <v>32.786000000000001</v>
      </c>
      <c r="U301" s="107">
        <f t="shared" si="57"/>
        <v>32.786000000000001</v>
      </c>
      <c r="V301" s="107">
        <v>0</v>
      </c>
      <c r="W301" s="107">
        <f t="shared" si="58"/>
        <v>32.786000000000001</v>
      </c>
      <c r="X301" s="107">
        <v>0</v>
      </c>
      <c r="Y301" s="107">
        <f t="shared" si="45"/>
        <v>32.786000000000001</v>
      </c>
    </row>
    <row r="302" spans="1:25" ht="30.6" hidden="1" x14ac:dyDescent="0.25">
      <c r="A302" s="116" t="s">
        <v>87</v>
      </c>
      <c r="B302" s="117" t="s">
        <v>423</v>
      </c>
      <c r="C302" s="118" t="s">
        <v>96</v>
      </c>
      <c r="D302" s="126" t="s">
        <v>88</v>
      </c>
      <c r="E302" s="127" t="s">
        <v>88</v>
      </c>
      <c r="F302" s="207" t="s">
        <v>424</v>
      </c>
      <c r="G302" s="135">
        <v>0</v>
      </c>
      <c r="H302" s="164"/>
      <c r="I302" s="164"/>
      <c r="J302" s="164"/>
      <c r="K302" s="164"/>
      <c r="L302" s="84"/>
      <c r="M302" s="84"/>
      <c r="N302" s="84"/>
      <c r="O302" s="84"/>
      <c r="P302" s="84"/>
      <c r="Q302" s="84"/>
      <c r="R302" s="107"/>
      <c r="S302" s="107"/>
      <c r="T302" s="112">
        <f t="shared" ref="T302" si="61">+T303</f>
        <v>12.295</v>
      </c>
      <c r="U302" s="112">
        <f t="shared" si="57"/>
        <v>12.295</v>
      </c>
      <c r="V302" s="112">
        <v>0</v>
      </c>
      <c r="W302" s="112">
        <f t="shared" si="58"/>
        <v>12.295</v>
      </c>
      <c r="X302" s="112">
        <v>0</v>
      </c>
      <c r="Y302" s="112">
        <f t="shared" si="45"/>
        <v>12.295</v>
      </c>
    </row>
    <row r="303" spans="1:25" ht="13.15" hidden="1" x14ac:dyDescent="0.25">
      <c r="A303" s="116"/>
      <c r="B303" s="140"/>
      <c r="C303" s="140"/>
      <c r="D303" s="102">
        <v>3419</v>
      </c>
      <c r="E303" s="103">
        <v>5222</v>
      </c>
      <c r="F303" s="208" t="s">
        <v>101</v>
      </c>
      <c r="G303" s="105">
        <v>0</v>
      </c>
      <c r="H303" s="164"/>
      <c r="I303" s="164"/>
      <c r="J303" s="164"/>
      <c r="K303" s="164"/>
      <c r="L303" s="84"/>
      <c r="M303" s="84"/>
      <c r="N303" s="84"/>
      <c r="O303" s="84"/>
      <c r="P303" s="84"/>
      <c r="Q303" s="84"/>
      <c r="R303" s="107"/>
      <c r="S303" s="107"/>
      <c r="T303" s="107">
        <v>12.295</v>
      </c>
      <c r="U303" s="107">
        <f t="shared" si="57"/>
        <v>12.295</v>
      </c>
      <c r="V303" s="107">
        <v>0</v>
      </c>
      <c r="W303" s="107">
        <f t="shared" si="58"/>
        <v>12.295</v>
      </c>
      <c r="X303" s="107">
        <v>0</v>
      </c>
      <c r="Y303" s="107">
        <f t="shared" si="45"/>
        <v>12.295</v>
      </c>
    </row>
    <row r="304" spans="1:25" ht="30.6" hidden="1" x14ac:dyDescent="0.25">
      <c r="A304" s="116" t="s">
        <v>87</v>
      </c>
      <c r="B304" s="117" t="s">
        <v>425</v>
      </c>
      <c r="C304" s="118" t="s">
        <v>96</v>
      </c>
      <c r="D304" s="126" t="s">
        <v>88</v>
      </c>
      <c r="E304" s="127" t="s">
        <v>88</v>
      </c>
      <c r="F304" s="207" t="s">
        <v>426</v>
      </c>
      <c r="G304" s="135">
        <v>0</v>
      </c>
      <c r="H304" s="164"/>
      <c r="I304" s="164"/>
      <c r="J304" s="164"/>
      <c r="K304" s="164"/>
      <c r="L304" s="84"/>
      <c r="M304" s="84"/>
      <c r="N304" s="84"/>
      <c r="O304" s="84"/>
      <c r="P304" s="84"/>
      <c r="Q304" s="84"/>
      <c r="R304" s="107"/>
      <c r="S304" s="107"/>
      <c r="T304" s="112">
        <f t="shared" ref="T304" si="62">+T305</f>
        <v>19.808</v>
      </c>
      <c r="U304" s="112">
        <f t="shared" si="57"/>
        <v>19.808</v>
      </c>
      <c r="V304" s="112">
        <v>0</v>
      </c>
      <c r="W304" s="112">
        <f t="shared" si="58"/>
        <v>19.808</v>
      </c>
      <c r="X304" s="112">
        <v>0</v>
      </c>
      <c r="Y304" s="112">
        <f t="shared" si="45"/>
        <v>19.808</v>
      </c>
    </row>
    <row r="305" spans="1:25" ht="13.15" hidden="1" x14ac:dyDescent="0.25">
      <c r="A305" s="116"/>
      <c r="B305" s="140"/>
      <c r="C305" s="140"/>
      <c r="D305" s="102">
        <v>3419</v>
      </c>
      <c r="E305" s="103">
        <v>5222</v>
      </c>
      <c r="F305" s="208" t="s">
        <v>101</v>
      </c>
      <c r="G305" s="105">
        <v>0</v>
      </c>
      <c r="H305" s="164"/>
      <c r="I305" s="164"/>
      <c r="J305" s="164"/>
      <c r="K305" s="164"/>
      <c r="L305" s="84"/>
      <c r="M305" s="84"/>
      <c r="N305" s="84"/>
      <c r="O305" s="84"/>
      <c r="P305" s="84"/>
      <c r="Q305" s="84"/>
      <c r="R305" s="107"/>
      <c r="S305" s="107"/>
      <c r="T305" s="107">
        <v>19.808</v>
      </c>
      <c r="U305" s="107">
        <f t="shared" si="57"/>
        <v>19.808</v>
      </c>
      <c r="V305" s="107">
        <v>0</v>
      </c>
      <c r="W305" s="107">
        <f t="shared" si="58"/>
        <v>19.808</v>
      </c>
      <c r="X305" s="107">
        <v>0</v>
      </c>
      <c r="Y305" s="107">
        <f t="shared" si="45"/>
        <v>19.808</v>
      </c>
    </row>
    <row r="306" spans="1:25" ht="20.45" hidden="1" x14ac:dyDescent="0.25">
      <c r="A306" s="116" t="s">
        <v>87</v>
      </c>
      <c r="B306" s="117" t="s">
        <v>427</v>
      </c>
      <c r="C306" s="118" t="s">
        <v>96</v>
      </c>
      <c r="D306" s="126" t="s">
        <v>88</v>
      </c>
      <c r="E306" s="127" t="s">
        <v>88</v>
      </c>
      <c r="F306" s="207" t="s">
        <v>428</v>
      </c>
      <c r="G306" s="135">
        <v>0</v>
      </c>
      <c r="H306" s="164"/>
      <c r="I306" s="164"/>
      <c r="J306" s="164"/>
      <c r="K306" s="164"/>
      <c r="L306" s="84"/>
      <c r="M306" s="84"/>
      <c r="N306" s="84"/>
      <c r="O306" s="84"/>
      <c r="P306" s="84"/>
      <c r="Q306" s="84"/>
      <c r="R306" s="107"/>
      <c r="S306" s="107"/>
      <c r="T306" s="112">
        <f t="shared" ref="T306" si="63">+T307</f>
        <v>28.004999999999999</v>
      </c>
      <c r="U306" s="112">
        <f t="shared" si="57"/>
        <v>28.004999999999999</v>
      </c>
      <c r="V306" s="112">
        <v>0</v>
      </c>
      <c r="W306" s="112">
        <f t="shared" si="58"/>
        <v>28.004999999999999</v>
      </c>
      <c r="X306" s="112">
        <v>0</v>
      </c>
      <c r="Y306" s="112">
        <f t="shared" si="45"/>
        <v>28.004999999999999</v>
      </c>
    </row>
    <row r="307" spans="1:25" ht="13.15" hidden="1" x14ac:dyDescent="0.25">
      <c r="A307" s="116"/>
      <c r="B307" s="140"/>
      <c r="C307" s="140"/>
      <c r="D307" s="102">
        <v>3419</v>
      </c>
      <c r="E307" s="103">
        <v>5222</v>
      </c>
      <c r="F307" s="208" t="s">
        <v>101</v>
      </c>
      <c r="G307" s="105">
        <v>0</v>
      </c>
      <c r="H307" s="164"/>
      <c r="I307" s="164"/>
      <c r="J307" s="164"/>
      <c r="K307" s="164"/>
      <c r="L307" s="84"/>
      <c r="M307" s="84"/>
      <c r="N307" s="84"/>
      <c r="O307" s="84"/>
      <c r="P307" s="84"/>
      <c r="Q307" s="84"/>
      <c r="R307" s="107"/>
      <c r="S307" s="107"/>
      <c r="T307" s="107">
        <v>28.004999999999999</v>
      </c>
      <c r="U307" s="107">
        <f t="shared" si="57"/>
        <v>28.004999999999999</v>
      </c>
      <c r="V307" s="107">
        <v>0</v>
      </c>
      <c r="W307" s="107">
        <f t="shared" si="58"/>
        <v>28.004999999999999</v>
      </c>
      <c r="X307" s="107">
        <v>0</v>
      </c>
      <c r="Y307" s="107">
        <f t="shared" si="45"/>
        <v>28.004999999999999</v>
      </c>
    </row>
    <row r="308" spans="1:25" ht="20.45" hidden="1" x14ac:dyDescent="0.25">
      <c r="A308" s="116" t="s">
        <v>87</v>
      </c>
      <c r="B308" s="117" t="s">
        <v>429</v>
      </c>
      <c r="C308" s="118" t="s">
        <v>96</v>
      </c>
      <c r="D308" s="126" t="s">
        <v>88</v>
      </c>
      <c r="E308" s="127" t="s">
        <v>88</v>
      </c>
      <c r="F308" s="207" t="s">
        <v>430</v>
      </c>
      <c r="G308" s="135">
        <v>0</v>
      </c>
      <c r="H308" s="164"/>
      <c r="I308" s="164"/>
      <c r="J308" s="164"/>
      <c r="K308" s="164"/>
      <c r="L308" s="84"/>
      <c r="M308" s="84"/>
      <c r="N308" s="84"/>
      <c r="O308" s="84"/>
      <c r="P308" s="84"/>
      <c r="Q308" s="84"/>
      <c r="R308" s="107"/>
      <c r="S308" s="107"/>
      <c r="T308" s="112">
        <f t="shared" ref="T308" si="64">+T309</f>
        <v>14.343999999999999</v>
      </c>
      <c r="U308" s="112">
        <f t="shared" si="57"/>
        <v>14.343999999999999</v>
      </c>
      <c r="V308" s="112">
        <v>0</v>
      </c>
      <c r="W308" s="112">
        <f t="shared" si="58"/>
        <v>14.343999999999999</v>
      </c>
      <c r="X308" s="112">
        <v>0</v>
      </c>
      <c r="Y308" s="112">
        <f t="shared" si="45"/>
        <v>14.343999999999999</v>
      </c>
    </row>
    <row r="309" spans="1:25" ht="13.15" hidden="1" x14ac:dyDescent="0.25">
      <c r="A309" s="116"/>
      <c r="B309" s="140"/>
      <c r="C309" s="140"/>
      <c r="D309" s="102">
        <v>3419</v>
      </c>
      <c r="E309" s="103">
        <v>5222</v>
      </c>
      <c r="F309" s="208" t="s">
        <v>101</v>
      </c>
      <c r="G309" s="105">
        <v>0</v>
      </c>
      <c r="H309" s="164"/>
      <c r="I309" s="164"/>
      <c r="J309" s="164"/>
      <c r="K309" s="164"/>
      <c r="L309" s="84"/>
      <c r="M309" s="84"/>
      <c r="N309" s="84"/>
      <c r="O309" s="84"/>
      <c r="P309" s="84"/>
      <c r="Q309" s="84"/>
      <c r="R309" s="107"/>
      <c r="S309" s="107"/>
      <c r="T309" s="107">
        <v>14.343999999999999</v>
      </c>
      <c r="U309" s="107">
        <f t="shared" si="57"/>
        <v>14.343999999999999</v>
      </c>
      <c r="V309" s="107">
        <v>0</v>
      </c>
      <c r="W309" s="107">
        <f t="shared" si="58"/>
        <v>14.343999999999999</v>
      </c>
      <c r="X309" s="107">
        <v>0</v>
      </c>
      <c r="Y309" s="107">
        <f t="shared" si="45"/>
        <v>14.343999999999999</v>
      </c>
    </row>
    <row r="310" spans="1:25" ht="20.45" hidden="1" x14ac:dyDescent="0.25">
      <c r="A310" s="116" t="s">
        <v>87</v>
      </c>
      <c r="B310" s="117" t="s">
        <v>431</v>
      </c>
      <c r="C310" s="118" t="s">
        <v>96</v>
      </c>
      <c r="D310" s="126" t="s">
        <v>88</v>
      </c>
      <c r="E310" s="127" t="s">
        <v>88</v>
      </c>
      <c r="F310" s="207" t="s">
        <v>432</v>
      </c>
      <c r="G310" s="135">
        <v>0</v>
      </c>
      <c r="H310" s="164"/>
      <c r="I310" s="164"/>
      <c r="J310" s="164"/>
      <c r="K310" s="164"/>
      <c r="L310" s="84"/>
      <c r="M310" s="84"/>
      <c r="N310" s="84"/>
      <c r="O310" s="84"/>
      <c r="P310" s="84"/>
      <c r="Q310" s="84"/>
      <c r="R310" s="107"/>
      <c r="S310" s="107"/>
      <c r="T310" s="112">
        <f t="shared" ref="T310" si="65">+T311</f>
        <v>25.956</v>
      </c>
      <c r="U310" s="112">
        <f t="shared" si="57"/>
        <v>25.956</v>
      </c>
      <c r="V310" s="112">
        <v>0</v>
      </c>
      <c r="W310" s="112">
        <f t="shared" si="58"/>
        <v>25.956</v>
      </c>
      <c r="X310" s="112">
        <v>0</v>
      </c>
      <c r="Y310" s="112">
        <f t="shared" si="45"/>
        <v>25.956</v>
      </c>
    </row>
    <row r="311" spans="1:25" ht="13.15" hidden="1" x14ac:dyDescent="0.25">
      <c r="A311" s="116"/>
      <c r="B311" s="140"/>
      <c r="C311" s="140"/>
      <c r="D311" s="102">
        <v>3419</v>
      </c>
      <c r="E311" s="103">
        <v>5222</v>
      </c>
      <c r="F311" s="208" t="s">
        <v>101</v>
      </c>
      <c r="G311" s="105">
        <v>0</v>
      </c>
      <c r="H311" s="164"/>
      <c r="I311" s="164"/>
      <c r="J311" s="164"/>
      <c r="K311" s="164"/>
      <c r="L311" s="84"/>
      <c r="M311" s="84"/>
      <c r="N311" s="84"/>
      <c r="O311" s="84"/>
      <c r="P311" s="84"/>
      <c r="Q311" s="84"/>
      <c r="R311" s="107"/>
      <c r="S311" s="107"/>
      <c r="T311" s="107">
        <v>25.956</v>
      </c>
      <c r="U311" s="107">
        <f t="shared" si="57"/>
        <v>25.956</v>
      </c>
      <c r="V311" s="107">
        <v>0</v>
      </c>
      <c r="W311" s="107">
        <f t="shared" si="58"/>
        <v>25.956</v>
      </c>
      <c r="X311" s="107">
        <v>0</v>
      </c>
      <c r="Y311" s="107">
        <f t="shared" si="45"/>
        <v>25.956</v>
      </c>
    </row>
    <row r="312" spans="1:25" ht="20.45" hidden="1" x14ac:dyDescent="0.25">
      <c r="A312" s="116" t="s">
        <v>87</v>
      </c>
      <c r="B312" s="117" t="s">
        <v>433</v>
      </c>
      <c r="C312" s="118" t="s">
        <v>96</v>
      </c>
      <c r="D312" s="126" t="s">
        <v>88</v>
      </c>
      <c r="E312" s="127" t="s">
        <v>88</v>
      </c>
      <c r="F312" s="207" t="s">
        <v>434</v>
      </c>
      <c r="G312" s="135">
        <v>0</v>
      </c>
      <c r="H312" s="164"/>
      <c r="I312" s="164"/>
      <c r="J312" s="164"/>
      <c r="K312" s="164"/>
      <c r="L312" s="84"/>
      <c r="M312" s="84"/>
      <c r="N312" s="84"/>
      <c r="O312" s="84"/>
      <c r="P312" s="84"/>
      <c r="Q312" s="84"/>
      <c r="R312" s="107"/>
      <c r="S312" s="107"/>
      <c r="T312" s="112">
        <f t="shared" ref="T312" si="66">+T313</f>
        <v>18.442</v>
      </c>
      <c r="U312" s="112">
        <f t="shared" si="57"/>
        <v>18.442</v>
      </c>
      <c r="V312" s="112">
        <v>0</v>
      </c>
      <c r="W312" s="112">
        <f t="shared" si="58"/>
        <v>18.442</v>
      </c>
      <c r="X312" s="112">
        <v>0</v>
      </c>
      <c r="Y312" s="112">
        <f t="shared" si="45"/>
        <v>18.442</v>
      </c>
    </row>
    <row r="313" spans="1:25" ht="13.15" hidden="1" x14ac:dyDescent="0.25">
      <c r="A313" s="116"/>
      <c r="B313" s="140"/>
      <c r="C313" s="140"/>
      <c r="D313" s="102">
        <v>3419</v>
      </c>
      <c r="E313" s="103">
        <v>5222</v>
      </c>
      <c r="F313" s="208" t="s">
        <v>101</v>
      </c>
      <c r="G313" s="105">
        <v>0</v>
      </c>
      <c r="H313" s="164"/>
      <c r="I313" s="164"/>
      <c r="J313" s="164"/>
      <c r="K313" s="164"/>
      <c r="L313" s="84"/>
      <c r="M313" s="84"/>
      <c r="N313" s="84"/>
      <c r="O313" s="84"/>
      <c r="P313" s="84"/>
      <c r="Q313" s="84"/>
      <c r="R313" s="107"/>
      <c r="S313" s="107"/>
      <c r="T313" s="107">
        <v>18.442</v>
      </c>
      <c r="U313" s="107">
        <f t="shared" si="57"/>
        <v>18.442</v>
      </c>
      <c r="V313" s="107">
        <v>0</v>
      </c>
      <c r="W313" s="107">
        <f t="shared" si="58"/>
        <v>18.442</v>
      </c>
      <c r="X313" s="107">
        <v>0</v>
      </c>
      <c r="Y313" s="107">
        <f t="shared" si="45"/>
        <v>18.442</v>
      </c>
    </row>
    <row r="314" spans="1:25" ht="20.45" hidden="1" x14ac:dyDescent="0.25">
      <c r="A314" s="116" t="s">
        <v>87</v>
      </c>
      <c r="B314" s="117" t="s">
        <v>435</v>
      </c>
      <c r="C314" s="118" t="s">
        <v>96</v>
      </c>
      <c r="D314" s="126" t="s">
        <v>88</v>
      </c>
      <c r="E314" s="127" t="s">
        <v>88</v>
      </c>
      <c r="F314" s="207" t="s">
        <v>436</v>
      </c>
      <c r="G314" s="135">
        <v>0</v>
      </c>
      <c r="H314" s="164"/>
      <c r="I314" s="164"/>
      <c r="J314" s="164"/>
      <c r="K314" s="164"/>
      <c r="L314" s="84"/>
      <c r="M314" s="84"/>
      <c r="N314" s="84"/>
      <c r="O314" s="84"/>
      <c r="P314" s="84"/>
      <c r="Q314" s="84"/>
      <c r="R314" s="107"/>
      <c r="S314" s="107"/>
      <c r="T314" s="112">
        <f t="shared" ref="T314" si="67">+T315</f>
        <v>27.321999999999999</v>
      </c>
      <c r="U314" s="112">
        <f t="shared" si="57"/>
        <v>27.321999999999999</v>
      </c>
      <c r="V314" s="112">
        <v>0</v>
      </c>
      <c r="W314" s="112">
        <f t="shared" si="58"/>
        <v>27.321999999999999</v>
      </c>
      <c r="X314" s="112">
        <v>0</v>
      </c>
      <c r="Y314" s="112">
        <f t="shared" si="45"/>
        <v>27.321999999999999</v>
      </c>
    </row>
    <row r="315" spans="1:25" ht="13.15" hidden="1" x14ac:dyDescent="0.25">
      <c r="A315" s="116"/>
      <c r="B315" s="140"/>
      <c r="C315" s="140"/>
      <c r="D315" s="102">
        <v>3419</v>
      </c>
      <c r="E315" s="103">
        <v>5222</v>
      </c>
      <c r="F315" s="208" t="s">
        <v>101</v>
      </c>
      <c r="G315" s="105">
        <v>0</v>
      </c>
      <c r="H315" s="164"/>
      <c r="I315" s="164"/>
      <c r="J315" s="164"/>
      <c r="K315" s="164"/>
      <c r="L315" s="84"/>
      <c r="M315" s="84"/>
      <c r="N315" s="84"/>
      <c r="O315" s="84"/>
      <c r="P315" s="84"/>
      <c r="Q315" s="84"/>
      <c r="R315" s="107"/>
      <c r="S315" s="107"/>
      <c r="T315" s="107">
        <v>27.321999999999999</v>
      </c>
      <c r="U315" s="107">
        <f t="shared" si="57"/>
        <v>27.321999999999999</v>
      </c>
      <c r="V315" s="107">
        <v>0</v>
      </c>
      <c r="W315" s="107">
        <f t="shared" si="58"/>
        <v>27.321999999999999</v>
      </c>
      <c r="X315" s="107">
        <v>0</v>
      </c>
      <c r="Y315" s="107">
        <f t="shared" si="45"/>
        <v>27.321999999999999</v>
      </c>
    </row>
    <row r="316" spans="1:25" ht="20.45" hidden="1" x14ac:dyDescent="0.25">
      <c r="A316" s="116" t="s">
        <v>87</v>
      </c>
      <c r="B316" s="117" t="s">
        <v>437</v>
      </c>
      <c r="C316" s="118" t="s">
        <v>96</v>
      </c>
      <c r="D316" s="126" t="s">
        <v>88</v>
      </c>
      <c r="E316" s="127" t="s">
        <v>88</v>
      </c>
      <c r="F316" s="207" t="s">
        <v>438</v>
      </c>
      <c r="G316" s="135">
        <v>0</v>
      </c>
      <c r="H316" s="164"/>
      <c r="I316" s="164"/>
      <c r="J316" s="164"/>
      <c r="K316" s="164"/>
      <c r="L316" s="84"/>
      <c r="M316" s="84"/>
      <c r="N316" s="84"/>
      <c r="O316" s="84"/>
      <c r="P316" s="84"/>
      <c r="Q316" s="84"/>
      <c r="R316" s="107"/>
      <c r="S316" s="107"/>
      <c r="T316" s="112">
        <f t="shared" ref="T316" si="68">+T317</f>
        <v>9.5619999999999994</v>
      </c>
      <c r="U316" s="112">
        <f t="shared" si="57"/>
        <v>9.5619999999999994</v>
      </c>
      <c r="V316" s="112">
        <v>0</v>
      </c>
      <c r="W316" s="112">
        <f t="shared" si="58"/>
        <v>9.5619999999999994</v>
      </c>
      <c r="X316" s="112">
        <v>0</v>
      </c>
      <c r="Y316" s="112">
        <f t="shared" si="45"/>
        <v>9.5619999999999994</v>
      </c>
    </row>
    <row r="317" spans="1:25" ht="13.15" hidden="1" x14ac:dyDescent="0.25">
      <c r="A317" s="116"/>
      <c r="B317" s="140"/>
      <c r="C317" s="140"/>
      <c r="D317" s="102">
        <v>3419</v>
      </c>
      <c r="E317" s="103">
        <v>5222</v>
      </c>
      <c r="F317" s="208" t="s">
        <v>101</v>
      </c>
      <c r="G317" s="105">
        <v>0</v>
      </c>
      <c r="H317" s="164"/>
      <c r="I317" s="164"/>
      <c r="J317" s="164"/>
      <c r="K317" s="164"/>
      <c r="L317" s="84"/>
      <c r="M317" s="84"/>
      <c r="N317" s="84"/>
      <c r="O317" s="84"/>
      <c r="P317" s="84"/>
      <c r="Q317" s="84"/>
      <c r="R317" s="107"/>
      <c r="S317" s="107"/>
      <c r="T317" s="107">
        <v>9.5619999999999994</v>
      </c>
      <c r="U317" s="107">
        <f t="shared" si="57"/>
        <v>9.5619999999999994</v>
      </c>
      <c r="V317" s="107">
        <v>0</v>
      </c>
      <c r="W317" s="107">
        <f t="shared" si="58"/>
        <v>9.5619999999999994</v>
      </c>
      <c r="X317" s="107">
        <v>0</v>
      </c>
      <c r="Y317" s="107">
        <f t="shared" si="45"/>
        <v>9.5619999999999994</v>
      </c>
    </row>
    <row r="318" spans="1:25" ht="20.45" hidden="1" x14ac:dyDescent="0.25">
      <c r="A318" s="116" t="s">
        <v>87</v>
      </c>
      <c r="B318" s="117" t="s">
        <v>439</v>
      </c>
      <c r="C318" s="118" t="s">
        <v>96</v>
      </c>
      <c r="D318" s="126" t="s">
        <v>88</v>
      </c>
      <c r="E318" s="127" t="s">
        <v>88</v>
      </c>
      <c r="F318" s="207" t="s">
        <v>440</v>
      </c>
      <c r="G318" s="135">
        <v>0</v>
      </c>
      <c r="H318" s="164"/>
      <c r="I318" s="164"/>
      <c r="J318" s="164"/>
      <c r="K318" s="164"/>
      <c r="L318" s="84"/>
      <c r="M318" s="84"/>
      <c r="N318" s="84"/>
      <c r="O318" s="84"/>
      <c r="P318" s="84"/>
      <c r="Q318" s="84"/>
      <c r="R318" s="107"/>
      <c r="S318" s="107"/>
      <c r="T318" s="112">
        <f t="shared" ref="T318" si="69">+T319</f>
        <v>20</v>
      </c>
      <c r="U318" s="112">
        <f t="shared" si="57"/>
        <v>20</v>
      </c>
      <c r="V318" s="112">
        <v>0</v>
      </c>
      <c r="W318" s="112">
        <f t="shared" si="58"/>
        <v>20</v>
      </c>
      <c r="X318" s="112">
        <v>0</v>
      </c>
      <c r="Y318" s="112">
        <f t="shared" si="45"/>
        <v>20</v>
      </c>
    </row>
    <row r="319" spans="1:25" ht="13.15" hidden="1" x14ac:dyDescent="0.25">
      <c r="A319" s="116"/>
      <c r="B319" s="140"/>
      <c r="C319" s="140"/>
      <c r="D319" s="102">
        <v>3419</v>
      </c>
      <c r="E319" s="103">
        <v>5222</v>
      </c>
      <c r="F319" s="208" t="s">
        <v>101</v>
      </c>
      <c r="G319" s="105">
        <v>0</v>
      </c>
      <c r="H319" s="164"/>
      <c r="I319" s="164"/>
      <c r="J319" s="164"/>
      <c r="K319" s="164"/>
      <c r="L319" s="84"/>
      <c r="M319" s="84"/>
      <c r="N319" s="84"/>
      <c r="O319" s="84"/>
      <c r="P319" s="84"/>
      <c r="Q319" s="84"/>
      <c r="R319" s="107"/>
      <c r="S319" s="107"/>
      <c r="T319" s="107">
        <v>20</v>
      </c>
      <c r="U319" s="107">
        <f t="shared" si="57"/>
        <v>20</v>
      </c>
      <c r="V319" s="107">
        <v>0</v>
      </c>
      <c r="W319" s="107">
        <f t="shared" si="58"/>
        <v>20</v>
      </c>
      <c r="X319" s="107">
        <v>0</v>
      </c>
      <c r="Y319" s="107">
        <f t="shared" si="45"/>
        <v>20</v>
      </c>
    </row>
    <row r="320" spans="1:25" ht="20.45" hidden="1" x14ac:dyDescent="0.25">
      <c r="A320" s="116" t="s">
        <v>87</v>
      </c>
      <c r="B320" s="117" t="s">
        <v>441</v>
      </c>
      <c r="C320" s="118" t="s">
        <v>96</v>
      </c>
      <c r="D320" s="126" t="s">
        <v>88</v>
      </c>
      <c r="E320" s="127" t="s">
        <v>88</v>
      </c>
      <c r="F320" s="207" t="s">
        <v>442</v>
      </c>
      <c r="G320" s="135">
        <v>0</v>
      </c>
      <c r="H320" s="164"/>
      <c r="I320" s="164"/>
      <c r="J320" s="164"/>
      <c r="K320" s="164"/>
      <c r="L320" s="84"/>
      <c r="M320" s="84"/>
      <c r="N320" s="84"/>
      <c r="O320" s="84"/>
      <c r="P320" s="84"/>
      <c r="Q320" s="84"/>
      <c r="R320" s="107"/>
      <c r="S320" s="107"/>
      <c r="T320" s="112">
        <f t="shared" ref="T320" si="70">+T321</f>
        <v>19.808</v>
      </c>
      <c r="U320" s="112">
        <f t="shared" si="57"/>
        <v>19.808</v>
      </c>
      <c r="V320" s="112">
        <v>0</v>
      </c>
      <c r="W320" s="112">
        <f t="shared" si="58"/>
        <v>19.808</v>
      </c>
      <c r="X320" s="112">
        <v>0</v>
      </c>
      <c r="Y320" s="112">
        <f t="shared" si="45"/>
        <v>19.808</v>
      </c>
    </row>
    <row r="321" spans="1:25" ht="13.15" hidden="1" x14ac:dyDescent="0.25">
      <c r="A321" s="116"/>
      <c r="B321" s="140"/>
      <c r="C321" s="140"/>
      <c r="D321" s="102">
        <v>3419</v>
      </c>
      <c r="E321" s="103">
        <v>5222</v>
      </c>
      <c r="F321" s="208" t="s">
        <v>101</v>
      </c>
      <c r="G321" s="105">
        <v>0</v>
      </c>
      <c r="H321" s="164"/>
      <c r="I321" s="164"/>
      <c r="J321" s="164"/>
      <c r="K321" s="164"/>
      <c r="L321" s="84"/>
      <c r="M321" s="84"/>
      <c r="N321" s="84"/>
      <c r="O321" s="84"/>
      <c r="P321" s="84"/>
      <c r="Q321" s="84"/>
      <c r="R321" s="107"/>
      <c r="S321" s="107"/>
      <c r="T321" s="107">
        <v>19.808</v>
      </c>
      <c r="U321" s="107">
        <f t="shared" si="57"/>
        <v>19.808</v>
      </c>
      <c r="V321" s="107">
        <v>0</v>
      </c>
      <c r="W321" s="107">
        <f t="shared" si="58"/>
        <v>19.808</v>
      </c>
      <c r="X321" s="107">
        <v>0</v>
      </c>
      <c r="Y321" s="107">
        <f t="shared" si="45"/>
        <v>19.808</v>
      </c>
    </row>
    <row r="322" spans="1:25" ht="30.6" hidden="1" x14ac:dyDescent="0.25">
      <c r="A322" s="116" t="s">
        <v>87</v>
      </c>
      <c r="B322" s="117" t="s">
        <v>443</v>
      </c>
      <c r="C322" s="118" t="s">
        <v>96</v>
      </c>
      <c r="D322" s="126" t="s">
        <v>88</v>
      </c>
      <c r="E322" s="127" t="s">
        <v>88</v>
      </c>
      <c r="F322" s="207" t="s">
        <v>444</v>
      </c>
      <c r="G322" s="135">
        <v>0</v>
      </c>
      <c r="H322" s="164"/>
      <c r="I322" s="164"/>
      <c r="J322" s="164"/>
      <c r="K322" s="164"/>
      <c r="L322" s="84"/>
      <c r="M322" s="84"/>
      <c r="N322" s="84"/>
      <c r="O322" s="84"/>
      <c r="P322" s="84"/>
      <c r="Q322" s="84"/>
      <c r="R322" s="107"/>
      <c r="S322" s="107"/>
      <c r="T322" s="112">
        <f t="shared" ref="T322" si="71">+T323</f>
        <v>30.053999999999998</v>
      </c>
      <c r="U322" s="112">
        <f t="shared" si="57"/>
        <v>30.053999999999998</v>
      </c>
      <c r="V322" s="112">
        <v>0</v>
      </c>
      <c r="W322" s="112">
        <f t="shared" si="58"/>
        <v>30.053999999999998</v>
      </c>
      <c r="X322" s="112">
        <v>0</v>
      </c>
      <c r="Y322" s="112">
        <f t="shared" si="45"/>
        <v>30.053999999999998</v>
      </c>
    </row>
    <row r="323" spans="1:25" ht="13.15" hidden="1" x14ac:dyDescent="0.25">
      <c r="A323" s="116"/>
      <c r="B323" s="140"/>
      <c r="C323" s="140"/>
      <c r="D323" s="102">
        <v>3419</v>
      </c>
      <c r="E323" s="103">
        <v>5222</v>
      </c>
      <c r="F323" s="208" t="s">
        <v>101</v>
      </c>
      <c r="G323" s="105">
        <v>0</v>
      </c>
      <c r="H323" s="164"/>
      <c r="I323" s="164"/>
      <c r="J323" s="164"/>
      <c r="K323" s="164"/>
      <c r="L323" s="84"/>
      <c r="M323" s="84"/>
      <c r="N323" s="84"/>
      <c r="O323" s="84"/>
      <c r="P323" s="84"/>
      <c r="Q323" s="84"/>
      <c r="R323" s="107"/>
      <c r="S323" s="107"/>
      <c r="T323" s="107">
        <v>30.053999999999998</v>
      </c>
      <c r="U323" s="107">
        <f t="shared" si="57"/>
        <v>30.053999999999998</v>
      </c>
      <c r="V323" s="107">
        <v>0</v>
      </c>
      <c r="W323" s="107">
        <f t="shared" si="58"/>
        <v>30.053999999999998</v>
      </c>
      <c r="X323" s="107">
        <v>0</v>
      </c>
      <c r="Y323" s="107">
        <f t="shared" si="45"/>
        <v>30.053999999999998</v>
      </c>
    </row>
    <row r="324" spans="1:25" ht="20.45" hidden="1" x14ac:dyDescent="0.25">
      <c r="A324" s="116" t="s">
        <v>87</v>
      </c>
      <c r="B324" s="117" t="s">
        <v>445</v>
      </c>
      <c r="C324" s="118" t="s">
        <v>96</v>
      </c>
      <c r="D324" s="126" t="s">
        <v>88</v>
      </c>
      <c r="E324" s="127" t="s">
        <v>88</v>
      </c>
      <c r="F324" s="207" t="s">
        <v>446</v>
      </c>
      <c r="G324" s="135">
        <v>0</v>
      </c>
      <c r="H324" s="164"/>
      <c r="I324" s="164"/>
      <c r="J324" s="164"/>
      <c r="K324" s="164"/>
      <c r="L324" s="84"/>
      <c r="M324" s="84"/>
      <c r="N324" s="84"/>
      <c r="O324" s="84"/>
      <c r="P324" s="84"/>
      <c r="Q324" s="84"/>
      <c r="R324" s="107"/>
      <c r="S324" s="107"/>
      <c r="T324" s="112">
        <f t="shared" ref="T324" si="72">+T325</f>
        <v>30.736999999999998</v>
      </c>
      <c r="U324" s="112">
        <f t="shared" si="57"/>
        <v>30.736999999999998</v>
      </c>
      <c r="V324" s="112">
        <v>0</v>
      </c>
      <c r="W324" s="112">
        <f t="shared" si="58"/>
        <v>30.736999999999998</v>
      </c>
      <c r="X324" s="112">
        <v>0</v>
      </c>
      <c r="Y324" s="112">
        <f t="shared" si="45"/>
        <v>30.736999999999998</v>
      </c>
    </row>
    <row r="325" spans="1:25" ht="13.15" hidden="1" x14ac:dyDescent="0.25">
      <c r="A325" s="116"/>
      <c r="B325" s="140"/>
      <c r="C325" s="140"/>
      <c r="D325" s="102">
        <v>3419</v>
      </c>
      <c r="E325" s="103">
        <v>5222</v>
      </c>
      <c r="F325" s="208" t="s">
        <v>101</v>
      </c>
      <c r="G325" s="105">
        <v>0</v>
      </c>
      <c r="H325" s="164"/>
      <c r="I325" s="164"/>
      <c r="J325" s="164"/>
      <c r="K325" s="164"/>
      <c r="L325" s="84"/>
      <c r="M325" s="84"/>
      <c r="N325" s="84"/>
      <c r="O325" s="84"/>
      <c r="P325" s="84"/>
      <c r="Q325" s="84"/>
      <c r="R325" s="107"/>
      <c r="S325" s="107"/>
      <c r="T325" s="107">
        <v>30.736999999999998</v>
      </c>
      <c r="U325" s="107">
        <f t="shared" si="57"/>
        <v>30.736999999999998</v>
      </c>
      <c r="V325" s="107">
        <v>0</v>
      </c>
      <c r="W325" s="107">
        <f t="shared" si="58"/>
        <v>30.736999999999998</v>
      </c>
      <c r="X325" s="107">
        <v>0</v>
      </c>
      <c r="Y325" s="107">
        <f t="shared" si="45"/>
        <v>30.736999999999998</v>
      </c>
    </row>
    <row r="326" spans="1:25" ht="20.45" hidden="1" x14ac:dyDescent="0.25">
      <c r="A326" s="116" t="s">
        <v>87</v>
      </c>
      <c r="B326" s="117" t="s">
        <v>447</v>
      </c>
      <c r="C326" s="118" t="s">
        <v>96</v>
      </c>
      <c r="D326" s="126" t="s">
        <v>88</v>
      </c>
      <c r="E326" s="127" t="s">
        <v>88</v>
      </c>
      <c r="F326" s="207" t="s">
        <v>448</v>
      </c>
      <c r="G326" s="135">
        <v>0</v>
      </c>
      <c r="H326" s="164"/>
      <c r="I326" s="164"/>
      <c r="J326" s="164"/>
      <c r="K326" s="164"/>
      <c r="L326" s="84"/>
      <c r="M326" s="84"/>
      <c r="N326" s="84"/>
      <c r="O326" s="84"/>
      <c r="P326" s="84"/>
      <c r="Q326" s="84"/>
      <c r="R326" s="107"/>
      <c r="S326" s="107"/>
      <c r="T326" s="112">
        <f t="shared" ref="T326" si="73">+T327</f>
        <v>14</v>
      </c>
      <c r="U326" s="112">
        <f t="shared" si="57"/>
        <v>14</v>
      </c>
      <c r="V326" s="112">
        <v>0</v>
      </c>
      <c r="W326" s="112">
        <f t="shared" si="58"/>
        <v>14</v>
      </c>
      <c r="X326" s="112">
        <v>0</v>
      </c>
      <c r="Y326" s="112">
        <f t="shared" si="45"/>
        <v>14</v>
      </c>
    </row>
    <row r="327" spans="1:25" ht="13.15" hidden="1" x14ac:dyDescent="0.25">
      <c r="A327" s="116"/>
      <c r="B327" s="140"/>
      <c r="C327" s="140"/>
      <c r="D327" s="102">
        <v>3419</v>
      </c>
      <c r="E327" s="103">
        <v>5222</v>
      </c>
      <c r="F327" s="208" t="s">
        <v>101</v>
      </c>
      <c r="G327" s="105">
        <v>0</v>
      </c>
      <c r="H327" s="164"/>
      <c r="I327" s="164"/>
      <c r="J327" s="164"/>
      <c r="K327" s="164"/>
      <c r="L327" s="84"/>
      <c r="M327" s="84"/>
      <c r="N327" s="84"/>
      <c r="O327" s="84"/>
      <c r="P327" s="84"/>
      <c r="Q327" s="84"/>
      <c r="R327" s="107"/>
      <c r="S327" s="107"/>
      <c r="T327" s="107">
        <v>14</v>
      </c>
      <c r="U327" s="107">
        <f t="shared" si="57"/>
        <v>14</v>
      </c>
      <c r="V327" s="107">
        <v>0</v>
      </c>
      <c r="W327" s="107">
        <f t="shared" si="58"/>
        <v>14</v>
      </c>
      <c r="X327" s="107">
        <v>0</v>
      </c>
      <c r="Y327" s="107">
        <f t="shared" si="45"/>
        <v>14</v>
      </c>
    </row>
    <row r="328" spans="1:25" ht="20.45" hidden="1" x14ac:dyDescent="0.25">
      <c r="A328" s="116" t="s">
        <v>87</v>
      </c>
      <c r="B328" s="117" t="s">
        <v>449</v>
      </c>
      <c r="C328" s="118" t="s">
        <v>96</v>
      </c>
      <c r="D328" s="126" t="s">
        <v>88</v>
      </c>
      <c r="E328" s="127" t="s">
        <v>88</v>
      </c>
      <c r="F328" s="207" t="s">
        <v>450</v>
      </c>
      <c r="G328" s="135">
        <v>0</v>
      </c>
      <c r="H328" s="164"/>
      <c r="I328" s="164"/>
      <c r="J328" s="164"/>
      <c r="K328" s="164"/>
      <c r="L328" s="84"/>
      <c r="M328" s="84"/>
      <c r="N328" s="84"/>
      <c r="O328" s="84"/>
      <c r="P328" s="84"/>
      <c r="Q328" s="84"/>
      <c r="R328" s="107"/>
      <c r="S328" s="107"/>
      <c r="T328" s="112">
        <f t="shared" ref="T328" si="74">+T329</f>
        <v>32.786000000000001</v>
      </c>
      <c r="U328" s="112">
        <f t="shared" si="57"/>
        <v>32.786000000000001</v>
      </c>
      <c r="V328" s="112">
        <v>0</v>
      </c>
      <c r="W328" s="112">
        <f t="shared" si="58"/>
        <v>32.786000000000001</v>
      </c>
      <c r="X328" s="112">
        <v>0</v>
      </c>
      <c r="Y328" s="112">
        <f t="shared" si="45"/>
        <v>32.786000000000001</v>
      </c>
    </row>
    <row r="329" spans="1:25" ht="13.15" hidden="1" x14ac:dyDescent="0.25">
      <c r="A329" s="116"/>
      <c r="B329" s="140"/>
      <c r="C329" s="140"/>
      <c r="D329" s="102">
        <v>3419</v>
      </c>
      <c r="E329" s="103">
        <v>5222</v>
      </c>
      <c r="F329" s="208" t="s">
        <v>101</v>
      </c>
      <c r="G329" s="105">
        <v>0</v>
      </c>
      <c r="H329" s="164"/>
      <c r="I329" s="164"/>
      <c r="J329" s="164"/>
      <c r="K329" s="164"/>
      <c r="L329" s="84"/>
      <c r="M329" s="84"/>
      <c r="N329" s="84"/>
      <c r="O329" s="84"/>
      <c r="P329" s="84"/>
      <c r="Q329" s="84"/>
      <c r="R329" s="107"/>
      <c r="S329" s="107"/>
      <c r="T329" s="107">
        <v>32.786000000000001</v>
      </c>
      <c r="U329" s="107">
        <f t="shared" si="57"/>
        <v>32.786000000000001</v>
      </c>
      <c r="V329" s="107">
        <v>0</v>
      </c>
      <c r="W329" s="107">
        <f t="shared" si="58"/>
        <v>32.786000000000001</v>
      </c>
      <c r="X329" s="107">
        <v>0</v>
      </c>
      <c r="Y329" s="107">
        <f t="shared" si="45"/>
        <v>32.786000000000001</v>
      </c>
    </row>
    <row r="330" spans="1:25" ht="20.45" hidden="1" x14ac:dyDescent="0.25">
      <c r="A330" s="116" t="s">
        <v>87</v>
      </c>
      <c r="B330" s="117" t="s">
        <v>451</v>
      </c>
      <c r="C330" s="118" t="s">
        <v>96</v>
      </c>
      <c r="D330" s="126" t="s">
        <v>88</v>
      </c>
      <c r="E330" s="127" t="s">
        <v>88</v>
      </c>
      <c r="F330" s="207" t="s">
        <v>452</v>
      </c>
      <c r="G330" s="135">
        <v>0</v>
      </c>
      <c r="H330" s="164"/>
      <c r="I330" s="164"/>
      <c r="J330" s="164"/>
      <c r="K330" s="164"/>
      <c r="L330" s="84"/>
      <c r="M330" s="84"/>
      <c r="N330" s="84"/>
      <c r="O330" s="84"/>
      <c r="P330" s="84"/>
      <c r="Q330" s="84"/>
      <c r="R330" s="107"/>
      <c r="S330" s="107"/>
      <c r="T330" s="112">
        <f t="shared" ref="T330" si="75">+T331</f>
        <v>32.103000000000002</v>
      </c>
      <c r="U330" s="112">
        <f t="shared" si="57"/>
        <v>32.103000000000002</v>
      </c>
      <c r="V330" s="112">
        <v>0</v>
      </c>
      <c r="W330" s="112">
        <f t="shared" si="58"/>
        <v>32.103000000000002</v>
      </c>
      <c r="X330" s="112">
        <v>0</v>
      </c>
      <c r="Y330" s="112">
        <f t="shared" ref="Y330:Y393" si="76">+W330+X330</f>
        <v>32.103000000000002</v>
      </c>
    </row>
    <row r="331" spans="1:25" ht="13.15" hidden="1" x14ac:dyDescent="0.25">
      <c r="A331" s="116"/>
      <c r="B331" s="140"/>
      <c r="C331" s="140"/>
      <c r="D331" s="102">
        <v>3419</v>
      </c>
      <c r="E331" s="103">
        <v>5222</v>
      </c>
      <c r="F331" s="208" t="s">
        <v>101</v>
      </c>
      <c r="G331" s="105">
        <v>0</v>
      </c>
      <c r="H331" s="164"/>
      <c r="I331" s="164"/>
      <c r="J331" s="164"/>
      <c r="K331" s="164"/>
      <c r="L331" s="84"/>
      <c r="M331" s="84"/>
      <c r="N331" s="84"/>
      <c r="O331" s="84"/>
      <c r="P331" s="84"/>
      <c r="Q331" s="84"/>
      <c r="R331" s="107"/>
      <c r="S331" s="107"/>
      <c r="T331" s="107">
        <v>32.103000000000002</v>
      </c>
      <c r="U331" s="107">
        <f t="shared" si="57"/>
        <v>32.103000000000002</v>
      </c>
      <c r="V331" s="107">
        <v>0</v>
      </c>
      <c r="W331" s="107">
        <f t="shared" si="58"/>
        <v>32.103000000000002</v>
      </c>
      <c r="X331" s="107">
        <v>0</v>
      </c>
      <c r="Y331" s="107">
        <f t="shared" si="76"/>
        <v>32.103000000000002</v>
      </c>
    </row>
    <row r="332" spans="1:25" ht="20.45" hidden="1" x14ac:dyDescent="0.25">
      <c r="A332" s="116" t="s">
        <v>87</v>
      </c>
      <c r="B332" s="117" t="s">
        <v>453</v>
      </c>
      <c r="C332" s="118" t="s">
        <v>96</v>
      </c>
      <c r="D332" s="126" t="s">
        <v>88</v>
      </c>
      <c r="E332" s="127" t="s">
        <v>88</v>
      </c>
      <c r="F332" s="207" t="s">
        <v>454</v>
      </c>
      <c r="G332" s="135">
        <v>0</v>
      </c>
      <c r="H332" s="164"/>
      <c r="I332" s="164"/>
      <c r="J332" s="164"/>
      <c r="K332" s="164"/>
      <c r="L332" s="84"/>
      <c r="M332" s="84"/>
      <c r="N332" s="84"/>
      <c r="O332" s="84"/>
      <c r="P332" s="84"/>
      <c r="Q332" s="84"/>
      <c r="R332" s="107"/>
      <c r="S332" s="107"/>
      <c r="T332" s="112">
        <f t="shared" ref="T332" si="77">+T333</f>
        <v>33.469000000000001</v>
      </c>
      <c r="U332" s="112">
        <f t="shared" si="57"/>
        <v>33.469000000000001</v>
      </c>
      <c r="V332" s="112">
        <v>0</v>
      </c>
      <c r="W332" s="112">
        <f t="shared" si="58"/>
        <v>33.469000000000001</v>
      </c>
      <c r="X332" s="112">
        <v>0</v>
      </c>
      <c r="Y332" s="112">
        <f t="shared" si="76"/>
        <v>33.469000000000001</v>
      </c>
    </row>
    <row r="333" spans="1:25" ht="13.15" hidden="1" x14ac:dyDescent="0.25">
      <c r="A333" s="116"/>
      <c r="B333" s="140"/>
      <c r="C333" s="140"/>
      <c r="D333" s="102">
        <v>3419</v>
      </c>
      <c r="E333" s="103">
        <v>5222</v>
      </c>
      <c r="F333" s="208" t="s">
        <v>101</v>
      </c>
      <c r="G333" s="105">
        <v>0</v>
      </c>
      <c r="H333" s="164"/>
      <c r="I333" s="164"/>
      <c r="J333" s="164"/>
      <c r="K333" s="164"/>
      <c r="L333" s="84"/>
      <c r="M333" s="84"/>
      <c r="N333" s="84"/>
      <c r="O333" s="84"/>
      <c r="P333" s="84"/>
      <c r="Q333" s="84"/>
      <c r="R333" s="107"/>
      <c r="S333" s="107"/>
      <c r="T333" s="107">
        <v>33.469000000000001</v>
      </c>
      <c r="U333" s="107">
        <f t="shared" si="57"/>
        <v>33.469000000000001</v>
      </c>
      <c r="V333" s="107">
        <v>0</v>
      </c>
      <c r="W333" s="107">
        <f t="shared" si="58"/>
        <v>33.469000000000001</v>
      </c>
      <c r="X333" s="107">
        <v>0</v>
      </c>
      <c r="Y333" s="107">
        <f t="shared" si="76"/>
        <v>33.469000000000001</v>
      </c>
    </row>
    <row r="334" spans="1:25" ht="30.6" hidden="1" x14ac:dyDescent="0.25">
      <c r="A334" s="116" t="s">
        <v>87</v>
      </c>
      <c r="B334" s="117" t="s">
        <v>455</v>
      </c>
      <c r="C334" s="118" t="s">
        <v>96</v>
      </c>
      <c r="D334" s="126" t="s">
        <v>88</v>
      </c>
      <c r="E334" s="127" t="s">
        <v>88</v>
      </c>
      <c r="F334" s="207" t="s">
        <v>456</v>
      </c>
      <c r="G334" s="135">
        <v>0</v>
      </c>
      <c r="H334" s="164"/>
      <c r="I334" s="164"/>
      <c r="J334" s="164"/>
      <c r="K334" s="164"/>
      <c r="L334" s="84"/>
      <c r="M334" s="84"/>
      <c r="N334" s="84"/>
      <c r="O334" s="84"/>
      <c r="P334" s="84"/>
      <c r="Q334" s="84"/>
      <c r="R334" s="107"/>
      <c r="S334" s="107"/>
      <c r="T334" s="112">
        <f t="shared" ref="T334" si="78">+T335</f>
        <v>33.469000000000001</v>
      </c>
      <c r="U334" s="112">
        <f t="shared" si="57"/>
        <v>33.469000000000001</v>
      </c>
      <c r="V334" s="112">
        <v>0</v>
      </c>
      <c r="W334" s="112">
        <f t="shared" si="58"/>
        <v>33.469000000000001</v>
      </c>
      <c r="X334" s="112">
        <v>0</v>
      </c>
      <c r="Y334" s="112">
        <f t="shared" si="76"/>
        <v>33.469000000000001</v>
      </c>
    </row>
    <row r="335" spans="1:25" ht="13.15" hidden="1" x14ac:dyDescent="0.25">
      <c r="A335" s="116"/>
      <c r="B335" s="140"/>
      <c r="C335" s="140"/>
      <c r="D335" s="102">
        <v>3419</v>
      </c>
      <c r="E335" s="103">
        <v>5222</v>
      </c>
      <c r="F335" s="208" t="s">
        <v>101</v>
      </c>
      <c r="G335" s="105">
        <v>0</v>
      </c>
      <c r="H335" s="164"/>
      <c r="I335" s="164"/>
      <c r="J335" s="164"/>
      <c r="K335" s="164"/>
      <c r="L335" s="84"/>
      <c r="M335" s="84"/>
      <c r="N335" s="84"/>
      <c r="O335" s="84"/>
      <c r="P335" s="84"/>
      <c r="Q335" s="84"/>
      <c r="R335" s="107"/>
      <c r="S335" s="107"/>
      <c r="T335" s="107">
        <v>33.469000000000001</v>
      </c>
      <c r="U335" s="107">
        <f t="shared" si="57"/>
        <v>33.469000000000001</v>
      </c>
      <c r="V335" s="107">
        <v>0</v>
      </c>
      <c r="W335" s="107">
        <f t="shared" si="58"/>
        <v>33.469000000000001</v>
      </c>
      <c r="X335" s="107">
        <v>0</v>
      </c>
      <c r="Y335" s="107">
        <f t="shared" si="76"/>
        <v>33.469000000000001</v>
      </c>
    </row>
    <row r="336" spans="1:25" ht="30.6" hidden="1" x14ac:dyDescent="0.25">
      <c r="A336" s="116" t="s">
        <v>87</v>
      </c>
      <c r="B336" s="117" t="s">
        <v>457</v>
      </c>
      <c r="C336" s="118" t="s">
        <v>96</v>
      </c>
      <c r="D336" s="126" t="s">
        <v>88</v>
      </c>
      <c r="E336" s="127" t="s">
        <v>88</v>
      </c>
      <c r="F336" s="207" t="s">
        <v>458</v>
      </c>
      <c r="G336" s="135">
        <v>0</v>
      </c>
      <c r="H336" s="164"/>
      <c r="I336" s="164"/>
      <c r="J336" s="164"/>
      <c r="K336" s="164"/>
      <c r="L336" s="84"/>
      <c r="M336" s="84"/>
      <c r="N336" s="84"/>
      <c r="O336" s="84"/>
      <c r="P336" s="84"/>
      <c r="Q336" s="84"/>
      <c r="R336" s="107"/>
      <c r="S336" s="107"/>
      <c r="T336" s="112">
        <f t="shared" ref="T336" si="79">+T337</f>
        <v>30.053999999999998</v>
      </c>
      <c r="U336" s="112">
        <f t="shared" si="57"/>
        <v>30.053999999999998</v>
      </c>
      <c r="V336" s="112">
        <v>0</v>
      </c>
      <c r="W336" s="112">
        <f t="shared" si="58"/>
        <v>30.053999999999998</v>
      </c>
      <c r="X336" s="112">
        <v>0</v>
      </c>
      <c r="Y336" s="112">
        <f t="shared" si="76"/>
        <v>30.053999999999998</v>
      </c>
    </row>
    <row r="337" spans="1:25" ht="13.15" hidden="1" x14ac:dyDescent="0.25">
      <c r="A337" s="116"/>
      <c r="B337" s="140"/>
      <c r="C337" s="140"/>
      <c r="D337" s="102">
        <v>3419</v>
      </c>
      <c r="E337" s="103">
        <v>5222</v>
      </c>
      <c r="F337" s="208" t="s">
        <v>101</v>
      </c>
      <c r="G337" s="105">
        <v>0</v>
      </c>
      <c r="H337" s="164"/>
      <c r="I337" s="164"/>
      <c r="J337" s="164"/>
      <c r="K337" s="164"/>
      <c r="L337" s="84"/>
      <c r="M337" s="84"/>
      <c r="N337" s="84"/>
      <c r="O337" s="84"/>
      <c r="P337" s="84"/>
      <c r="Q337" s="84"/>
      <c r="R337" s="107"/>
      <c r="S337" s="107"/>
      <c r="T337" s="107">
        <v>30.053999999999998</v>
      </c>
      <c r="U337" s="107">
        <f t="shared" si="57"/>
        <v>30.053999999999998</v>
      </c>
      <c r="V337" s="107">
        <v>0</v>
      </c>
      <c r="W337" s="107">
        <f t="shared" si="58"/>
        <v>30.053999999999998</v>
      </c>
      <c r="X337" s="107">
        <v>0</v>
      </c>
      <c r="Y337" s="107">
        <f t="shared" si="76"/>
        <v>30.053999999999998</v>
      </c>
    </row>
    <row r="338" spans="1:25" ht="20.45" hidden="1" x14ac:dyDescent="0.25">
      <c r="A338" s="116" t="s">
        <v>87</v>
      </c>
      <c r="B338" s="117" t="s">
        <v>459</v>
      </c>
      <c r="C338" s="118" t="s">
        <v>96</v>
      </c>
      <c r="D338" s="126" t="s">
        <v>88</v>
      </c>
      <c r="E338" s="127" t="s">
        <v>88</v>
      </c>
      <c r="F338" s="207" t="s">
        <v>460</v>
      </c>
      <c r="G338" s="135">
        <v>0</v>
      </c>
      <c r="H338" s="164"/>
      <c r="I338" s="164"/>
      <c r="J338" s="164"/>
      <c r="K338" s="164"/>
      <c r="L338" s="84"/>
      <c r="M338" s="84"/>
      <c r="N338" s="84"/>
      <c r="O338" s="84"/>
      <c r="P338" s="84"/>
      <c r="Q338" s="84"/>
      <c r="R338" s="107"/>
      <c r="S338" s="107"/>
      <c r="T338" s="112">
        <f t="shared" ref="T338" si="80">+T339</f>
        <v>20.491</v>
      </c>
      <c r="U338" s="112">
        <f t="shared" si="57"/>
        <v>20.491</v>
      </c>
      <c r="V338" s="112">
        <v>0</v>
      </c>
      <c r="W338" s="112">
        <f t="shared" si="58"/>
        <v>20.491</v>
      </c>
      <c r="X338" s="112">
        <v>0</v>
      </c>
      <c r="Y338" s="112">
        <f t="shared" si="76"/>
        <v>20.491</v>
      </c>
    </row>
    <row r="339" spans="1:25" ht="13.15" hidden="1" x14ac:dyDescent="0.25">
      <c r="A339" s="116"/>
      <c r="B339" s="140"/>
      <c r="C339" s="140"/>
      <c r="D339" s="102">
        <v>3419</v>
      </c>
      <c r="E339" s="103">
        <v>5222</v>
      </c>
      <c r="F339" s="208" t="s">
        <v>101</v>
      </c>
      <c r="G339" s="105">
        <v>0</v>
      </c>
      <c r="H339" s="164"/>
      <c r="I339" s="164"/>
      <c r="J339" s="164"/>
      <c r="K339" s="164"/>
      <c r="L339" s="84"/>
      <c r="M339" s="84"/>
      <c r="N339" s="84"/>
      <c r="O339" s="84"/>
      <c r="P339" s="84"/>
      <c r="Q339" s="84"/>
      <c r="R339" s="107"/>
      <c r="S339" s="107"/>
      <c r="T339" s="107">
        <v>20.491</v>
      </c>
      <c r="U339" s="107">
        <f t="shared" si="57"/>
        <v>20.491</v>
      </c>
      <c r="V339" s="107">
        <v>0</v>
      </c>
      <c r="W339" s="107">
        <f t="shared" si="58"/>
        <v>20.491</v>
      </c>
      <c r="X339" s="107">
        <v>0</v>
      </c>
      <c r="Y339" s="107">
        <f t="shared" si="76"/>
        <v>20.491</v>
      </c>
    </row>
    <row r="340" spans="1:25" ht="20.45" hidden="1" x14ac:dyDescent="0.25">
      <c r="A340" s="116" t="s">
        <v>87</v>
      </c>
      <c r="B340" s="117" t="s">
        <v>461</v>
      </c>
      <c r="C340" s="118" t="s">
        <v>96</v>
      </c>
      <c r="D340" s="126" t="s">
        <v>88</v>
      </c>
      <c r="E340" s="127" t="s">
        <v>88</v>
      </c>
      <c r="F340" s="207" t="s">
        <v>462</v>
      </c>
      <c r="G340" s="135">
        <v>0</v>
      </c>
      <c r="H340" s="164"/>
      <c r="I340" s="164"/>
      <c r="J340" s="164"/>
      <c r="K340" s="164"/>
      <c r="L340" s="84"/>
      <c r="M340" s="84"/>
      <c r="N340" s="84"/>
      <c r="O340" s="84"/>
      <c r="P340" s="84"/>
      <c r="Q340" s="84"/>
      <c r="R340" s="107"/>
      <c r="S340" s="107"/>
      <c r="T340" s="112">
        <f t="shared" ref="T340" si="81">+T341</f>
        <v>31.42</v>
      </c>
      <c r="U340" s="112">
        <f t="shared" si="57"/>
        <v>31.42</v>
      </c>
      <c r="V340" s="112">
        <v>0</v>
      </c>
      <c r="W340" s="112">
        <f t="shared" si="58"/>
        <v>31.42</v>
      </c>
      <c r="X340" s="112">
        <v>0</v>
      </c>
      <c r="Y340" s="112">
        <f t="shared" si="76"/>
        <v>31.42</v>
      </c>
    </row>
    <row r="341" spans="1:25" ht="13.15" hidden="1" x14ac:dyDescent="0.25">
      <c r="A341" s="116"/>
      <c r="B341" s="140"/>
      <c r="C341" s="140"/>
      <c r="D341" s="102">
        <v>3419</v>
      </c>
      <c r="E341" s="103">
        <v>5222</v>
      </c>
      <c r="F341" s="208" t="s">
        <v>101</v>
      </c>
      <c r="G341" s="105">
        <v>0</v>
      </c>
      <c r="H341" s="164"/>
      <c r="I341" s="164"/>
      <c r="J341" s="164"/>
      <c r="K341" s="164"/>
      <c r="L341" s="84"/>
      <c r="M341" s="84"/>
      <c r="N341" s="84"/>
      <c r="O341" s="84"/>
      <c r="P341" s="84"/>
      <c r="Q341" s="84"/>
      <c r="R341" s="107"/>
      <c r="S341" s="107"/>
      <c r="T341" s="107">
        <v>31.42</v>
      </c>
      <c r="U341" s="107">
        <f t="shared" si="57"/>
        <v>31.42</v>
      </c>
      <c r="V341" s="107">
        <v>0</v>
      </c>
      <c r="W341" s="107">
        <f t="shared" si="58"/>
        <v>31.42</v>
      </c>
      <c r="X341" s="107">
        <v>0</v>
      </c>
      <c r="Y341" s="107">
        <f t="shared" si="76"/>
        <v>31.42</v>
      </c>
    </row>
    <row r="342" spans="1:25" ht="30.6" hidden="1" x14ac:dyDescent="0.25">
      <c r="A342" s="116" t="s">
        <v>87</v>
      </c>
      <c r="B342" s="117" t="s">
        <v>463</v>
      </c>
      <c r="C342" s="118" t="s">
        <v>96</v>
      </c>
      <c r="D342" s="126" t="s">
        <v>88</v>
      </c>
      <c r="E342" s="127" t="s">
        <v>88</v>
      </c>
      <c r="F342" s="207" t="s">
        <v>464</v>
      </c>
      <c r="G342" s="135">
        <v>0</v>
      </c>
      <c r="H342" s="164"/>
      <c r="I342" s="164"/>
      <c r="J342" s="164"/>
      <c r="K342" s="164"/>
      <c r="L342" s="84"/>
      <c r="M342" s="84"/>
      <c r="N342" s="84"/>
      <c r="O342" s="84"/>
      <c r="P342" s="84"/>
      <c r="Q342" s="84"/>
      <c r="R342" s="107"/>
      <c r="S342" s="107"/>
      <c r="T342" s="112">
        <f t="shared" ref="T342" si="82">+T343</f>
        <v>27.321999999999999</v>
      </c>
      <c r="U342" s="112">
        <f t="shared" si="57"/>
        <v>27.321999999999999</v>
      </c>
      <c r="V342" s="112">
        <v>0</v>
      </c>
      <c r="W342" s="112">
        <f t="shared" si="58"/>
        <v>27.321999999999999</v>
      </c>
      <c r="X342" s="112">
        <v>0</v>
      </c>
      <c r="Y342" s="112">
        <f t="shared" si="76"/>
        <v>27.321999999999999</v>
      </c>
    </row>
    <row r="343" spans="1:25" ht="13.15" hidden="1" x14ac:dyDescent="0.25">
      <c r="A343" s="116"/>
      <c r="B343" s="140"/>
      <c r="C343" s="140"/>
      <c r="D343" s="102">
        <v>3419</v>
      </c>
      <c r="E343" s="103">
        <v>5222</v>
      </c>
      <c r="F343" s="208" t="s">
        <v>101</v>
      </c>
      <c r="G343" s="105">
        <v>0</v>
      </c>
      <c r="H343" s="164"/>
      <c r="I343" s="164"/>
      <c r="J343" s="164"/>
      <c r="K343" s="164"/>
      <c r="L343" s="84"/>
      <c r="M343" s="84"/>
      <c r="N343" s="84"/>
      <c r="O343" s="84"/>
      <c r="P343" s="84"/>
      <c r="Q343" s="84"/>
      <c r="R343" s="107"/>
      <c r="S343" s="107"/>
      <c r="T343" s="107">
        <v>27.321999999999999</v>
      </c>
      <c r="U343" s="107">
        <f t="shared" si="57"/>
        <v>27.321999999999999</v>
      </c>
      <c r="V343" s="107">
        <v>0</v>
      </c>
      <c r="W343" s="107">
        <f t="shared" si="58"/>
        <v>27.321999999999999</v>
      </c>
      <c r="X343" s="107">
        <v>0</v>
      </c>
      <c r="Y343" s="107">
        <f t="shared" si="76"/>
        <v>27.321999999999999</v>
      </c>
    </row>
    <row r="344" spans="1:25" ht="30.6" hidden="1" x14ac:dyDescent="0.25">
      <c r="A344" s="116" t="s">
        <v>87</v>
      </c>
      <c r="B344" s="117" t="s">
        <v>465</v>
      </c>
      <c r="C344" s="118" t="s">
        <v>96</v>
      </c>
      <c r="D344" s="126" t="s">
        <v>88</v>
      </c>
      <c r="E344" s="127" t="s">
        <v>88</v>
      </c>
      <c r="F344" s="207" t="s">
        <v>466</v>
      </c>
      <c r="G344" s="135">
        <v>0</v>
      </c>
      <c r="H344" s="164"/>
      <c r="I344" s="164"/>
      <c r="J344" s="164"/>
      <c r="K344" s="164"/>
      <c r="L344" s="84"/>
      <c r="M344" s="84"/>
      <c r="N344" s="84"/>
      <c r="O344" s="84"/>
      <c r="P344" s="84"/>
      <c r="Q344" s="84"/>
      <c r="R344" s="107"/>
      <c r="S344" s="107"/>
      <c r="T344" s="112">
        <f t="shared" ref="T344" si="83">+T345</f>
        <v>18.442</v>
      </c>
      <c r="U344" s="112">
        <f t="shared" si="57"/>
        <v>18.442</v>
      </c>
      <c r="V344" s="112">
        <v>0</v>
      </c>
      <c r="W344" s="112">
        <f t="shared" si="58"/>
        <v>18.442</v>
      </c>
      <c r="X344" s="112">
        <v>0</v>
      </c>
      <c r="Y344" s="112">
        <f t="shared" si="76"/>
        <v>18.442</v>
      </c>
    </row>
    <row r="345" spans="1:25" ht="13.15" hidden="1" x14ac:dyDescent="0.25">
      <c r="A345" s="116"/>
      <c r="B345" s="140"/>
      <c r="C345" s="140"/>
      <c r="D345" s="102">
        <v>3419</v>
      </c>
      <c r="E345" s="103">
        <v>5222</v>
      </c>
      <c r="F345" s="208" t="s">
        <v>101</v>
      </c>
      <c r="G345" s="105">
        <v>0</v>
      </c>
      <c r="H345" s="164"/>
      <c r="I345" s="164"/>
      <c r="J345" s="164"/>
      <c r="K345" s="164"/>
      <c r="L345" s="84"/>
      <c r="M345" s="84"/>
      <c r="N345" s="84"/>
      <c r="O345" s="84"/>
      <c r="P345" s="84"/>
      <c r="Q345" s="84"/>
      <c r="R345" s="107"/>
      <c r="S345" s="107"/>
      <c r="T345" s="107">
        <v>18.442</v>
      </c>
      <c r="U345" s="107">
        <f t="shared" si="57"/>
        <v>18.442</v>
      </c>
      <c r="V345" s="107">
        <v>0</v>
      </c>
      <c r="W345" s="107">
        <f t="shared" si="58"/>
        <v>18.442</v>
      </c>
      <c r="X345" s="107">
        <v>0</v>
      </c>
      <c r="Y345" s="107">
        <f t="shared" si="76"/>
        <v>18.442</v>
      </c>
    </row>
    <row r="346" spans="1:25" ht="20.45" hidden="1" x14ac:dyDescent="0.25">
      <c r="A346" s="116" t="s">
        <v>87</v>
      </c>
      <c r="B346" s="117" t="s">
        <v>467</v>
      </c>
      <c r="C346" s="118" t="s">
        <v>96</v>
      </c>
      <c r="D346" s="126" t="s">
        <v>88</v>
      </c>
      <c r="E346" s="127" t="s">
        <v>88</v>
      </c>
      <c r="F346" s="207" t="s">
        <v>468</v>
      </c>
      <c r="G346" s="135">
        <v>0</v>
      </c>
      <c r="H346" s="164"/>
      <c r="I346" s="164"/>
      <c r="J346" s="164"/>
      <c r="K346" s="164"/>
      <c r="L346" s="84"/>
      <c r="M346" s="84"/>
      <c r="N346" s="84"/>
      <c r="O346" s="84"/>
      <c r="P346" s="84"/>
      <c r="Q346" s="84"/>
      <c r="R346" s="107"/>
      <c r="S346" s="107"/>
      <c r="T346" s="112">
        <f t="shared" ref="T346" si="84">+T347</f>
        <v>6.1470000000000002</v>
      </c>
      <c r="U346" s="112">
        <f t="shared" si="57"/>
        <v>6.1470000000000002</v>
      </c>
      <c r="V346" s="112">
        <v>0</v>
      </c>
      <c r="W346" s="112">
        <f t="shared" si="58"/>
        <v>6.1470000000000002</v>
      </c>
      <c r="X346" s="112">
        <v>0</v>
      </c>
      <c r="Y346" s="112">
        <f t="shared" si="76"/>
        <v>6.1470000000000002</v>
      </c>
    </row>
    <row r="347" spans="1:25" ht="13.15" hidden="1" x14ac:dyDescent="0.25">
      <c r="A347" s="116"/>
      <c r="B347" s="140"/>
      <c r="C347" s="140"/>
      <c r="D347" s="102">
        <v>3419</v>
      </c>
      <c r="E347" s="103">
        <v>5222</v>
      </c>
      <c r="F347" s="208" t="s">
        <v>101</v>
      </c>
      <c r="G347" s="105">
        <v>0</v>
      </c>
      <c r="H347" s="164"/>
      <c r="I347" s="164"/>
      <c r="J347" s="164"/>
      <c r="K347" s="164"/>
      <c r="L347" s="84"/>
      <c r="M347" s="84"/>
      <c r="N347" s="84"/>
      <c r="O347" s="84"/>
      <c r="P347" s="84"/>
      <c r="Q347" s="84"/>
      <c r="R347" s="107"/>
      <c r="S347" s="107"/>
      <c r="T347" s="107">
        <v>6.1470000000000002</v>
      </c>
      <c r="U347" s="107">
        <f t="shared" si="57"/>
        <v>6.1470000000000002</v>
      </c>
      <c r="V347" s="107">
        <v>0</v>
      </c>
      <c r="W347" s="107">
        <f t="shared" si="58"/>
        <v>6.1470000000000002</v>
      </c>
      <c r="X347" s="107">
        <v>0</v>
      </c>
      <c r="Y347" s="107">
        <f t="shared" si="76"/>
        <v>6.1470000000000002</v>
      </c>
    </row>
    <row r="348" spans="1:25" ht="30.6" hidden="1" x14ac:dyDescent="0.25">
      <c r="A348" s="116" t="s">
        <v>87</v>
      </c>
      <c r="B348" s="117" t="s">
        <v>469</v>
      </c>
      <c r="C348" s="118" t="s">
        <v>96</v>
      </c>
      <c r="D348" s="126" t="s">
        <v>88</v>
      </c>
      <c r="E348" s="127" t="s">
        <v>88</v>
      </c>
      <c r="F348" s="207" t="s">
        <v>470</v>
      </c>
      <c r="G348" s="135">
        <v>0</v>
      </c>
      <c r="H348" s="164"/>
      <c r="I348" s="164"/>
      <c r="J348" s="164"/>
      <c r="K348" s="164"/>
      <c r="L348" s="84"/>
      <c r="M348" s="84"/>
      <c r="N348" s="84"/>
      <c r="O348" s="84"/>
      <c r="P348" s="84"/>
      <c r="Q348" s="84"/>
      <c r="R348" s="107"/>
      <c r="S348" s="107"/>
      <c r="T348" s="112">
        <f t="shared" ref="T348" si="85">+T349</f>
        <v>25.273</v>
      </c>
      <c r="U348" s="112">
        <f t="shared" si="57"/>
        <v>25.273</v>
      </c>
      <c r="V348" s="112">
        <v>0</v>
      </c>
      <c r="W348" s="112">
        <f t="shared" si="58"/>
        <v>25.273</v>
      </c>
      <c r="X348" s="112">
        <v>0</v>
      </c>
      <c r="Y348" s="112">
        <f t="shared" si="76"/>
        <v>25.273</v>
      </c>
    </row>
    <row r="349" spans="1:25" ht="13.15" hidden="1" x14ac:dyDescent="0.25">
      <c r="A349" s="116"/>
      <c r="B349" s="140"/>
      <c r="C349" s="140"/>
      <c r="D349" s="102">
        <v>3419</v>
      </c>
      <c r="E349" s="103">
        <v>5222</v>
      </c>
      <c r="F349" s="208" t="s">
        <v>101</v>
      </c>
      <c r="G349" s="105">
        <v>0</v>
      </c>
      <c r="H349" s="164"/>
      <c r="I349" s="164"/>
      <c r="J349" s="164"/>
      <c r="K349" s="164"/>
      <c r="L349" s="84"/>
      <c r="M349" s="84"/>
      <c r="N349" s="84"/>
      <c r="O349" s="84"/>
      <c r="P349" s="84"/>
      <c r="Q349" s="84"/>
      <c r="R349" s="107"/>
      <c r="S349" s="107"/>
      <c r="T349" s="107">
        <v>25.273</v>
      </c>
      <c r="U349" s="107">
        <f t="shared" si="57"/>
        <v>25.273</v>
      </c>
      <c r="V349" s="107">
        <v>0</v>
      </c>
      <c r="W349" s="107">
        <f t="shared" si="58"/>
        <v>25.273</v>
      </c>
      <c r="X349" s="107">
        <v>0</v>
      </c>
      <c r="Y349" s="107">
        <f t="shared" si="76"/>
        <v>25.273</v>
      </c>
    </row>
    <row r="350" spans="1:25" ht="20.45" hidden="1" x14ac:dyDescent="0.25">
      <c r="A350" s="116" t="s">
        <v>87</v>
      </c>
      <c r="B350" s="117" t="s">
        <v>471</v>
      </c>
      <c r="C350" s="118" t="s">
        <v>96</v>
      </c>
      <c r="D350" s="126" t="s">
        <v>88</v>
      </c>
      <c r="E350" s="127" t="s">
        <v>88</v>
      </c>
      <c r="F350" s="207" t="s">
        <v>472</v>
      </c>
      <c r="G350" s="135">
        <v>0</v>
      </c>
      <c r="H350" s="164"/>
      <c r="I350" s="164"/>
      <c r="J350" s="164"/>
      <c r="K350" s="164"/>
      <c r="L350" s="84"/>
      <c r="M350" s="84"/>
      <c r="N350" s="84"/>
      <c r="O350" s="84"/>
      <c r="P350" s="84"/>
      <c r="Q350" s="84"/>
      <c r="R350" s="107"/>
      <c r="S350" s="107"/>
      <c r="T350" s="112">
        <f t="shared" ref="T350" si="86">+T351</f>
        <v>19.125</v>
      </c>
      <c r="U350" s="112">
        <f t="shared" si="57"/>
        <v>19.125</v>
      </c>
      <c r="V350" s="112">
        <v>0</v>
      </c>
      <c r="W350" s="112">
        <f t="shared" si="58"/>
        <v>19.125</v>
      </c>
      <c r="X350" s="112">
        <v>0</v>
      </c>
      <c r="Y350" s="112">
        <f t="shared" si="76"/>
        <v>19.125</v>
      </c>
    </row>
    <row r="351" spans="1:25" ht="13.15" hidden="1" x14ac:dyDescent="0.25">
      <c r="A351" s="116"/>
      <c r="B351" s="140"/>
      <c r="C351" s="140"/>
      <c r="D351" s="102">
        <v>3419</v>
      </c>
      <c r="E351" s="103">
        <v>5222</v>
      </c>
      <c r="F351" s="208" t="s">
        <v>101</v>
      </c>
      <c r="G351" s="105">
        <v>0</v>
      </c>
      <c r="H351" s="164"/>
      <c r="I351" s="164"/>
      <c r="J351" s="164"/>
      <c r="K351" s="164"/>
      <c r="L351" s="84"/>
      <c r="M351" s="84"/>
      <c r="N351" s="84"/>
      <c r="O351" s="84"/>
      <c r="P351" s="84"/>
      <c r="Q351" s="84"/>
      <c r="R351" s="107"/>
      <c r="S351" s="107"/>
      <c r="T351" s="107">
        <v>19.125</v>
      </c>
      <c r="U351" s="107">
        <f t="shared" si="57"/>
        <v>19.125</v>
      </c>
      <c r="V351" s="107">
        <v>0</v>
      </c>
      <c r="W351" s="107">
        <f t="shared" si="58"/>
        <v>19.125</v>
      </c>
      <c r="X351" s="107">
        <v>0</v>
      </c>
      <c r="Y351" s="107">
        <f t="shared" si="76"/>
        <v>19.125</v>
      </c>
    </row>
    <row r="352" spans="1:25" ht="30.6" hidden="1" x14ac:dyDescent="0.25">
      <c r="A352" s="116" t="s">
        <v>87</v>
      </c>
      <c r="B352" s="117" t="s">
        <v>473</v>
      </c>
      <c r="C352" s="118" t="s">
        <v>96</v>
      </c>
      <c r="D352" s="126" t="s">
        <v>88</v>
      </c>
      <c r="E352" s="127" t="s">
        <v>88</v>
      </c>
      <c r="F352" s="207" t="s">
        <v>474</v>
      </c>
      <c r="G352" s="135">
        <v>0</v>
      </c>
      <c r="H352" s="164"/>
      <c r="I352" s="164"/>
      <c r="J352" s="164"/>
      <c r="K352" s="164"/>
      <c r="L352" s="84"/>
      <c r="M352" s="84"/>
      <c r="N352" s="84"/>
      <c r="O352" s="84"/>
      <c r="P352" s="84"/>
      <c r="Q352" s="84"/>
      <c r="R352" s="107"/>
      <c r="S352" s="107"/>
      <c r="T352" s="112">
        <f t="shared" ref="T352" si="87">+T353</f>
        <v>32.786000000000001</v>
      </c>
      <c r="U352" s="112">
        <f t="shared" si="57"/>
        <v>32.786000000000001</v>
      </c>
      <c r="V352" s="112">
        <v>0</v>
      </c>
      <c r="W352" s="112">
        <f t="shared" si="58"/>
        <v>32.786000000000001</v>
      </c>
      <c r="X352" s="112">
        <v>0</v>
      </c>
      <c r="Y352" s="112">
        <f t="shared" si="76"/>
        <v>32.786000000000001</v>
      </c>
    </row>
    <row r="353" spans="1:25" ht="13.15" hidden="1" x14ac:dyDescent="0.25">
      <c r="A353" s="116"/>
      <c r="B353" s="140"/>
      <c r="C353" s="140"/>
      <c r="D353" s="102">
        <v>3419</v>
      </c>
      <c r="E353" s="103">
        <v>5222</v>
      </c>
      <c r="F353" s="208" t="s">
        <v>101</v>
      </c>
      <c r="G353" s="105">
        <v>0</v>
      </c>
      <c r="H353" s="164"/>
      <c r="I353" s="164"/>
      <c r="J353" s="164"/>
      <c r="K353" s="164"/>
      <c r="L353" s="84"/>
      <c r="M353" s="84"/>
      <c r="N353" s="84"/>
      <c r="O353" s="84"/>
      <c r="P353" s="84"/>
      <c r="Q353" s="84"/>
      <c r="R353" s="107"/>
      <c r="S353" s="107"/>
      <c r="T353" s="107">
        <v>32.786000000000001</v>
      </c>
      <c r="U353" s="107">
        <f t="shared" si="57"/>
        <v>32.786000000000001</v>
      </c>
      <c r="V353" s="107">
        <v>0</v>
      </c>
      <c r="W353" s="107">
        <f t="shared" si="58"/>
        <v>32.786000000000001</v>
      </c>
      <c r="X353" s="107">
        <v>0</v>
      </c>
      <c r="Y353" s="107">
        <f t="shared" si="76"/>
        <v>32.786000000000001</v>
      </c>
    </row>
    <row r="354" spans="1:25" ht="20.45" hidden="1" x14ac:dyDescent="0.25">
      <c r="A354" s="116" t="s">
        <v>87</v>
      </c>
      <c r="B354" s="117" t="s">
        <v>475</v>
      </c>
      <c r="C354" s="118" t="s">
        <v>96</v>
      </c>
      <c r="D354" s="126" t="s">
        <v>88</v>
      </c>
      <c r="E354" s="127" t="s">
        <v>88</v>
      </c>
      <c r="F354" s="207" t="s">
        <v>476</v>
      </c>
      <c r="G354" s="135">
        <v>0</v>
      </c>
      <c r="H354" s="164"/>
      <c r="I354" s="164"/>
      <c r="J354" s="164"/>
      <c r="K354" s="164"/>
      <c r="L354" s="84"/>
      <c r="M354" s="84"/>
      <c r="N354" s="84"/>
      <c r="O354" s="84"/>
      <c r="P354" s="84"/>
      <c r="Q354" s="84"/>
      <c r="R354" s="107"/>
      <c r="S354" s="107"/>
      <c r="T354" s="112">
        <f t="shared" ref="T354" si="88">+T355</f>
        <v>15</v>
      </c>
      <c r="U354" s="112">
        <f t="shared" si="57"/>
        <v>15</v>
      </c>
      <c r="V354" s="112">
        <v>0</v>
      </c>
      <c r="W354" s="112">
        <f t="shared" si="58"/>
        <v>15</v>
      </c>
      <c r="X354" s="112">
        <v>0</v>
      </c>
      <c r="Y354" s="112">
        <f t="shared" si="76"/>
        <v>15</v>
      </c>
    </row>
    <row r="355" spans="1:25" ht="13.15" hidden="1" x14ac:dyDescent="0.25">
      <c r="A355" s="116"/>
      <c r="B355" s="140"/>
      <c r="C355" s="140"/>
      <c r="D355" s="102">
        <v>3419</v>
      </c>
      <c r="E355" s="103">
        <v>5222</v>
      </c>
      <c r="F355" s="208" t="s">
        <v>101</v>
      </c>
      <c r="G355" s="105">
        <v>0</v>
      </c>
      <c r="H355" s="164"/>
      <c r="I355" s="164"/>
      <c r="J355" s="164"/>
      <c r="K355" s="164"/>
      <c r="L355" s="84"/>
      <c r="M355" s="84"/>
      <c r="N355" s="84"/>
      <c r="O355" s="84"/>
      <c r="P355" s="84"/>
      <c r="Q355" s="84"/>
      <c r="R355" s="107"/>
      <c r="S355" s="107"/>
      <c r="T355" s="107">
        <v>15</v>
      </c>
      <c r="U355" s="107">
        <f t="shared" si="57"/>
        <v>15</v>
      </c>
      <c r="V355" s="107">
        <v>0</v>
      </c>
      <c r="W355" s="107">
        <f t="shared" si="58"/>
        <v>15</v>
      </c>
      <c r="X355" s="107">
        <v>0</v>
      </c>
      <c r="Y355" s="107">
        <f t="shared" si="76"/>
        <v>15</v>
      </c>
    </row>
    <row r="356" spans="1:25" ht="20.45" hidden="1" x14ac:dyDescent="0.25">
      <c r="A356" s="116" t="s">
        <v>87</v>
      </c>
      <c r="B356" s="117" t="s">
        <v>477</v>
      </c>
      <c r="C356" s="118" t="s">
        <v>96</v>
      </c>
      <c r="D356" s="126" t="s">
        <v>88</v>
      </c>
      <c r="E356" s="127" t="s">
        <v>88</v>
      </c>
      <c r="F356" s="207" t="s">
        <v>478</v>
      </c>
      <c r="G356" s="135">
        <v>0</v>
      </c>
      <c r="H356" s="164"/>
      <c r="I356" s="164"/>
      <c r="J356" s="164"/>
      <c r="K356" s="164"/>
      <c r="L356" s="84"/>
      <c r="M356" s="84"/>
      <c r="N356" s="84"/>
      <c r="O356" s="84"/>
      <c r="P356" s="84"/>
      <c r="Q356" s="84"/>
      <c r="R356" s="107"/>
      <c r="S356" s="107"/>
      <c r="T356" s="112">
        <f t="shared" ref="T356" si="89">+T357</f>
        <v>7.5129999999999999</v>
      </c>
      <c r="U356" s="112">
        <f t="shared" si="57"/>
        <v>7.5129999999999999</v>
      </c>
      <c r="V356" s="112">
        <v>0</v>
      </c>
      <c r="W356" s="112">
        <f t="shared" si="58"/>
        <v>7.5129999999999999</v>
      </c>
      <c r="X356" s="112">
        <v>0</v>
      </c>
      <c r="Y356" s="112">
        <f t="shared" si="76"/>
        <v>7.5129999999999999</v>
      </c>
    </row>
    <row r="357" spans="1:25" ht="13.15" hidden="1" x14ac:dyDescent="0.25">
      <c r="A357" s="116"/>
      <c r="B357" s="140"/>
      <c r="C357" s="140"/>
      <c r="D357" s="102">
        <v>3419</v>
      </c>
      <c r="E357" s="103">
        <v>5222</v>
      </c>
      <c r="F357" s="208" t="s">
        <v>101</v>
      </c>
      <c r="G357" s="105">
        <v>0</v>
      </c>
      <c r="H357" s="164"/>
      <c r="I357" s="164"/>
      <c r="J357" s="164"/>
      <c r="K357" s="164"/>
      <c r="L357" s="84"/>
      <c r="M357" s="84"/>
      <c r="N357" s="84"/>
      <c r="O357" s="84"/>
      <c r="P357" s="84"/>
      <c r="Q357" s="84"/>
      <c r="R357" s="107"/>
      <c r="S357" s="107"/>
      <c r="T357" s="107">
        <v>7.5129999999999999</v>
      </c>
      <c r="U357" s="107">
        <f t="shared" si="57"/>
        <v>7.5129999999999999</v>
      </c>
      <c r="V357" s="107">
        <v>0</v>
      </c>
      <c r="W357" s="107">
        <f t="shared" si="58"/>
        <v>7.5129999999999999</v>
      </c>
      <c r="X357" s="107">
        <v>0</v>
      </c>
      <c r="Y357" s="107">
        <f t="shared" si="76"/>
        <v>7.5129999999999999</v>
      </c>
    </row>
    <row r="358" spans="1:25" ht="20.45" hidden="1" x14ac:dyDescent="0.25">
      <c r="A358" s="116" t="s">
        <v>87</v>
      </c>
      <c r="B358" s="117" t="s">
        <v>479</v>
      </c>
      <c r="C358" s="118" t="s">
        <v>96</v>
      </c>
      <c r="D358" s="126" t="s">
        <v>88</v>
      </c>
      <c r="E358" s="127" t="s">
        <v>88</v>
      </c>
      <c r="F358" s="207" t="s">
        <v>480</v>
      </c>
      <c r="G358" s="135">
        <v>0</v>
      </c>
      <c r="H358" s="164"/>
      <c r="I358" s="164"/>
      <c r="J358" s="164"/>
      <c r="K358" s="164"/>
      <c r="L358" s="84"/>
      <c r="M358" s="84"/>
      <c r="N358" s="84"/>
      <c r="O358" s="84"/>
      <c r="P358" s="84"/>
      <c r="Q358" s="84"/>
      <c r="R358" s="107"/>
      <c r="S358" s="107"/>
      <c r="T358" s="112">
        <f t="shared" ref="T358" si="90">+T359</f>
        <v>13.661</v>
      </c>
      <c r="U358" s="112">
        <f t="shared" si="57"/>
        <v>13.661</v>
      </c>
      <c r="V358" s="112">
        <v>0</v>
      </c>
      <c r="W358" s="112">
        <f t="shared" si="58"/>
        <v>13.661</v>
      </c>
      <c r="X358" s="112">
        <v>0</v>
      </c>
      <c r="Y358" s="112">
        <f t="shared" si="76"/>
        <v>13.661</v>
      </c>
    </row>
    <row r="359" spans="1:25" ht="13.15" hidden="1" x14ac:dyDescent="0.25">
      <c r="A359" s="116"/>
      <c r="B359" s="140"/>
      <c r="C359" s="140"/>
      <c r="D359" s="102">
        <v>3419</v>
      </c>
      <c r="E359" s="103">
        <v>5222</v>
      </c>
      <c r="F359" s="208" t="s">
        <v>101</v>
      </c>
      <c r="G359" s="105">
        <v>0</v>
      </c>
      <c r="H359" s="164"/>
      <c r="I359" s="164"/>
      <c r="J359" s="164"/>
      <c r="K359" s="164"/>
      <c r="L359" s="84"/>
      <c r="M359" s="84"/>
      <c r="N359" s="84"/>
      <c r="O359" s="84"/>
      <c r="P359" s="84"/>
      <c r="Q359" s="84"/>
      <c r="R359" s="107"/>
      <c r="S359" s="107"/>
      <c r="T359" s="107">
        <v>13.661</v>
      </c>
      <c r="U359" s="107">
        <f t="shared" si="57"/>
        <v>13.661</v>
      </c>
      <c r="V359" s="107">
        <v>0</v>
      </c>
      <c r="W359" s="107">
        <f t="shared" si="58"/>
        <v>13.661</v>
      </c>
      <c r="X359" s="107">
        <v>0</v>
      </c>
      <c r="Y359" s="107">
        <f t="shared" si="76"/>
        <v>13.661</v>
      </c>
    </row>
    <row r="360" spans="1:25" ht="30.6" hidden="1" x14ac:dyDescent="0.25">
      <c r="A360" s="116" t="s">
        <v>87</v>
      </c>
      <c r="B360" s="117" t="s">
        <v>481</v>
      </c>
      <c r="C360" s="118" t="s">
        <v>96</v>
      </c>
      <c r="D360" s="126" t="s">
        <v>88</v>
      </c>
      <c r="E360" s="127" t="s">
        <v>88</v>
      </c>
      <c r="F360" s="207" t="s">
        <v>482</v>
      </c>
      <c r="G360" s="135">
        <v>0</v>
      </c>
      <c r="H360" s="164"/>
      <c r="I360" s="164"/>
      <c r="J360" s="164"/>
      <c r="K360" s="164"/>
      <c r="L360" s="84"/>
      <c r="M360" s="84"/>
      <c r="N360" s="84"/>
      <c r="O360" s="84"/>
      <c r="P360" s="84"/>
      <c r="Q360" s="84"/>
      <c r="R360" s="107"/>
      <c r="S360" s="107"/>
      <c r="T360" s="112">
        <f t="shared" ref="T360" si="91">+T361</f>
        <v>23.907</v>
      </c>
      <c r="U360" s="112">
        <f t="shared" ref="U360:U417" si="92">+S360+T360</f>
        <v>23.907</v>
      </c>
      <c r="V360" s="112">
        <v>0</v>
      </c>
      <c r="W360" s="112">
        <f t="shared" ref="W360:W417" si="93">+U360+V360</f>
        <v>23.907</v>
      </c>
      <c r="X360" s="112">
        <v>0</v>
      </c>
      <c r="Y360" s="112">
        <f t="shared" si="76"/>
        <v>23.907</v>
      </c>
    </row>
    <row r="361" spans="1:25" ht="13.15" hidden="1" x14ac:dyDescent="0.25">
      <c r="A361" s="116"/>
      <c r="B361" s="140"/>
      <c r="C361" s="140"/>
      <c r="D361" s="102">
        <v>3419</v>
      </c>
      <c r="E361" s="103">
        <v>5222</v>
      </c>
      <c r="F361" s="208" t="s">
        <v>101</v>
      </c>
      <c r="G361" s="105">
        <v>0</v>
      </c>
      <c r="H361" s="164"/>
      <c r="I361" s="164"/>
      <c r="J361" s="164"/>
      <c r="K361" s="164"/>
      <c r="L361" s="84"/>
      <c r="M361" s="84"/>
      <c r="N361" s="84"/>
      <c r="O361" s="84"/>
      <c r="P361" s="84"/>
      <c r="Q361" s="84"/>
      <c r="R361" s="107"/>
      <c r="S361" s="107"/>
      <c r="T361" s="107">
        <v>23.907</v>
      </c>
      <c r="U361" s="107">
        <f t="shared" si="92"/>
        <v>23.907</v>
      </c>
      <c r="V361" s="107">
        <v>0</v>
      </c>
      <c r="W361" s="107">
        <f t="shared" si="93"/>
        <v>23.907</v>
      </c>
      <c r="X361" s="107">
        <v>0</v>
      </c>
      <c r="Y361" s="107">
        <f t="shared" si="76"/>
        <v>23.907</v>
      </c>
    </row>
    <row r="362" spans="1:25" ht="40.9" hidden="1" x14ac:dyDescent="0.25">
      <c r="A362" s="116" t="s">
        <v>87</v>
      </c>
      <c r="B362" s="117" t="s">
        <v>483</v>
      </c>
      <c r="C362" s="118" t="s">
        <v>96</v>
      </c>
      <c r="D362" s="126" t="s">
        <v>88</v>
      </c>
      <c r="E362" s="127" t="s">
        <v>88</v>
      </c>
      <c r="F362" s="207" t="s">
        <v>484</v>
      </c>
      <c r="G362" s="135">
        <v>0</v>
      </c>
      <c r="H362" s="164"/>
      <c r="I362" s="164"/>
      <c r="J362" s="164"/>
      <c r="K362" s="164"/>
      <c r="L362" s="84"/>
      <c r="M362" s="84"/>
      <c r="N362" s="84"/>
      <c r="O362" s="84"/>
      <c r="P362" s="84"/>
      <c r="Q362" s="84"/>
      <c r="R362" s="107"/>
      <c r="S362" s="107"/>
      <c r="T362" s="112">
        <f t="shared" ref="T362" si="94">+T363</f>
        <v>15</v>
      </c>
      <c r="U362" s="112">
        <f t="shared" si="92"/>
        <v>15</v>
      </c>
      <c r="V362" s="112">
        <v>0</v>
      </c>
      <c r="W362" s="112">
        <f t="shared" si="93"/>
        <v>15</v>
      </c>
      <c r="X362" s="112">
        <v>0</v>
      </c>
      <c r="Y362" s="112">
        <f t="shared" si="76"/>
        <v>15</v>
      </c>
    </row>
    <row r="363" spans="1:25" ht="13.15" hidden="1" x14ac:dyDescent="0.25">
      <c r="A363" s="116"/>
      <c r="B363" s="140"/>
      <c r="C363" s="140"/>
      <c r="D363" s="102">
        <v>3419</v>
      </c>
      <c r="E363" s="103">
        <v>5222</v>
      </c>
      <c r="F363" s="208" t="s">
        <v>101</v>
      </c>
      <c r="G363" s="105">
        <v>0</v>
      </c>
      <c r="H363" s="164"/>
      <c r="I363" s="164"/>
      <c r="J363" s="164"/>
      <c r="K363" s="164"/>
      <c r="L363" s="84"/>
      <c r="M363" s="84"/>
      <c r="N363" s="84"/>
      <c r="O363" s="84"/>
      <c r="P363" s="84"/>
      <c r="Q363" s="84"/>
      <c r="R363" s="107"/>
      <c r="S363" s="107"/>
      <c r="T363" s="107">
        <v>15</v>
      </c>
      <c r="U363" s="107">
        <f t="shared" si="92"/>
        <v>15</v>
      </c>
      <c r="V363" s="107">
        <v>0</v>
      </c>
      <c r="W363" s="107">
        <f t="shared" si="93"/>
        <v>15</v>
      </c>
      <c r="X363" s="107">
        <v>0</v>
      </c>
      <c r="Y363" s="107">
        <f t="shared" si="76"/>
        <v>15</v>
      </c>
    </row>
    <row r="364" spans="1:25" ht="20.45" hidden="1" x14ac:dyDescent="0.25">
      <c r="A364" s="116" t="s">
        <v>87</v>
      </c>
      <c r="B364" s="117" t="s">
        <v>485</v>
      </c>
      <c r="C364" s="118" t="s">
        <v>96</v>
      </c>
      <c r="D364" s="126" t="s">
        <v>88</v>
      </c>
      <c r="E364" s="127" t="s">
        <v>88</v>
      </c>
      <c r="F364" s="207" t="s">
        <v>486</v>
      </c>
      <c r="G364" s="135">
        <v>0</v>
      </c>
      <c r="H364" s="164"/>
      <c r="I364" s="164"/>
      <c r="J364" s="164"/>
      <c r="K364" s="164"/>
      <c r="L364" s="84"/>
      <c r="M364" s="84"/>
      <c r="N364" s="84"/>
      <c r="O364" s="84"/>
      <c r="P364" s="84"/>
      <c r="Q364" s="84"/>
      <c r="R364" s="107"/>
      <c r="S364" s="107"/>
      <c r="T364" s="112">
        <f t="shared" ref="T364" si="95">+T365</f>
        <v>20</v>
      </c>
      <c r="U364" s="112">
        <f t="shared" si="92"/>
        <v>20</v>
      </c>
      <c r="V364" s="112">
        <v>0</v>
      </c>
      <c r="W364" s="112">
        <f t="shared" si="93"/>
        <v>20</v>
      </c>
      <c r="X364" s="112">
        <v>0</v>
      </c>
      <c r="Y364" s="112">
        <f t="shared" si="76"/>
        <v>20</v>
      </c>
    </row>
    <row r="365" spans="1:25" ht="13.15" hidden="1" x14ac:dyDescent="0.25">
      <c r="A365" s="116"/>
      <c r="B365" s="140"/>
      <c r="C365" s="140"/>
      <c r="D365" s="102">
        <v>3419</v>
      </c>
      <c r="E365" s="103">
        <v>5222</v>
      </c>
      <c r="F365" s="208" t="s">
        <v>101</v>
      </c>
      <c r="G365" s="105">
        <v>0</v>
      </c>
      <c r="H365" s="164"/>
      <c r="I365" s="164"/>
      <c r="J365" s="164"/>
      <c r="K365" s="164"/>
      <c r="L365" s="84"/>
      <c r="M365" s="84"/>
      <c r="N365" s="84"/>
      <c r="O365" s="84"/>
      <c r="P365" s="84"/>
      <c r="Q365" s="84"/>
      <c r="R365" s="107"/>
      <c r="S365" s="107"/>
      <c r="T365" s="107">
        <v>20</v>
      </c>
      <c r="U365" s="107">
        <f t="shared" si="92"/>
        <v>20</v>
      </c>
      <c r="V365" s="107">
        <v>0</v>
      </c>
      <c r="W365" s="107">
        <f t="shared" si="93"/>
        <v>20</v>
      </c>
      <c r="X365" s="107">
        <v>0</v>
      </c>
      <c r="Y365" s="107">
        <f t="shared" si="76"/>
        <v>20</v>
      </c>
    </row>
    <row r="366" spans="1:25" ht="20.45" hidden="1" x14ac:dyDescent="0.25">
      <c r="A366" s="116" t="s">
        <v>87</v>
      </c>
      <c r="B366" s="117" t="s">
        <v>487</v>
      </c>
      <c r="C366" s="118" t="s">
        <v>96</v>
      </c>
      <c r="D366" s="126" t="s">
        <v>88</v>
      </c>
      <c r="E366" s="127" t="s">
        <v>88</v>
      </c>
      <c r="F366" s="207" t="s">
        <v>488</v>
      </c>
      <c r="G366" s="135">
        <v>0</v>
      </c>
      <c r="H366" s="164"/>
      <c r="I366" s="164"/>
      <c r="J366" s="164"/>
      <c r="K366" s="164"/>
      <c r="L366" s="84"/>
      <c r="M366" s="84"/>
      <c r="N366" s="84"/>
      <c r="O366" s="84"/>
      <c r="P366" s="84"/>
      <c r="Q366" s="84"/>
      <c r="R366" s="107"/>
      <c r="S366" s="107"/>
      <c r="T366" s="112">
        <f>+T367</f>
        <v>360</v>
      </c>
      <c r="U366" s="112">
        <f t="shared" si="92"/>
        <v>360</v>
      </c>
      <c r="V366" s="112">
        <v>0</v>
      </c>
      <c r="W366" s="112">
        <f t="shared" si="93"/>
        <v>360</v>
      </c>
      <c r="X366" s="112">
        <v>0</v>
      </c>
      <c r="Y366" s="112">
        <f t="shared" si="76"/>
        <v>360</v>
      </c>
    </row>
    <row r="367" spans="1:25" ht="13.15" hidden="1" x14ac:dyDescent="0.25">
      <c r="A367" s="116"/>
      <c r="B367" s="140"/>
      <c r="C367" s="140"/>
      <c r="D367" s="102">
        <v>3419</v>
      </c>
      <c r="E367" s="103">
        <v>6322</v>
      </c>
      <c r="F367" s="208" t="s">
        <v>489</v>
      </c>
      <c r="G367" s="105">
        <v>0</v>
      </c>
      <c r="H367" s="164"/>
      <c r="I367" s="164"/>
      <c r="J367" s="164"/>
      <c r="K367" s="164"/>
      <c r="L367" s="84"/>
      <c r="M367" s="84"/>
      <c r="N367" s="84"/>
      <c r="O367" s="84"/>
      <c r="P367" s="84"/>
      <c r="Q367" s="84"/>
      <c r="R367" s="107"/>
      <c r="S367" s="107"/>
      <c r="T367" s="107">
        <v>360</v>
      </c>
      <c r="U367" s="107">
        <f t="shared" si="92"/>
        <v>360</v>
      </c>
      <c r="V367" s="107">
        <v>0</v>
      </c>
      <c r="W367" s="107">
        <f t="shared" si="93"/>
        <v>360</v>
      </c>
      <c r="X367" s="107">
        <v>0</v>
      </c>
      <c r="Y367" s="107">
        <f t="shared" si="76"/>
        <v>360</v>
      </c>
    </row>
    <row r="368" spans="1:25" ht="20.45" hidden="1" x14ac:dyDescent="0.25">
      <c r="A368" s="116" t="s">
        <v>87</v>
      </c>
      <c r="B368" s="117" t="s">
        <v>490</v>
      </c>
      <c r="C368" s="118" t="s">
        <v>96</v>
      </c>
      <c r="D368" s="126" t="s">
        <v>88</v>
      </c>
      <c r="E368" s="127" t="s">
        <v>88</v>
      </c>
      <c r="F368" s="207" t="s">
        <v>491</v>
      </c>
      <c r="G368" s="135">
        <v>0</v>
      </c>
      <c r="H368" s="164"/>
      <c r="I368" s="164"/>
      <c r="J368" s="164"/>
      <c r="K368" s="164"/>
      <c r="L368" s="84"/>
      <c r="M368" s="84"/>
      <c r="N368" s="84"/>
      <c r="O368" s="84"/>
      <c r="P368" s="84"/>
      <c r="Q368" s="84"/>
      <c r="R368" s="107"/>
      <c r="S368" s="107"/>
      <c r="T368" s="112">
        <f t="shared" ref="T368" si="96">+T369</f>
        <v>630</v>
      </c>
      <c r="U368" s="112">
        <f t="shared" si="92"/>
        <v>630</v>
      </c>
      <c r="V368" s="112">
        <v>0</v>
      </c>
      <c r="W368" s="112">
        <f t="shared" si="93"/>
        <v>630</v>
      </c>
      <c r="X368" s="112">
        <v>0</v>
      </c>
      <c r="Y368" s="112">
        <f t="shared" si="76"/>
        <v>630</v>
      </c>
    </row>
    <row r="369" spans="1:25" ht="13.15" hidden="1" x14ac:dyDescent="0.25">
      <c r="A369" s="116"/>
      <c r="B369" s="140"/>
      <c r="C369" s="140"/>
      <c r="D369" s="102">
        <v>3419</v>
      </c>
      <c r="E369" s="103">
        <v>5222</v>
      </c>
      <c r="F369" s="208" t="s">
        <v>101</v>
      </c>
      <c r="G369" s="105">
        <v>0</v>
      </c>
      <c r="H369" s="164"/>
      <c r="I369" s="164"/>
      <c r="J369" s="164"/>
      <c r="K369" s="164"/>
      <c r="L369" s="84"/>
      <c r="M369" s="84"/>
      <c r="N369" s="84"/>
      <c r="O369" s="84"/>
      <c r="P369" s="84"/>
      <c r="Q369" s="84"/>
      <c r="R369" s="107"/>
      <c r="S369" s="107"/>
      <c r="T369" s="107">
        <v>630</v>
      </c>
      <c r="U369" s="107">
        <f t="shared" si="92"/>
        <v>630</v>
      </c>
      <c r="V369" s="107">
        <v>0</v>
      </c>
      <c r="W369" s="107">
        <f t="shared" si="93"/>
        <v>630</v>
      </c>
      <c r="X369" s="107">
        <v>0</v>
      </c>
      <c r="Y369" s="107">
        <f t="shared" si="76"/>
        <v>630</v>
      </c>
    </row>
    <row r="370" spans="1:25" ht="20.45" hidden="1" x14ac:dyDescent="0.25">
      <c r="A370" s="116" t="s">
        <v>87</v>
      </c>
      <c r="B370" s="117" t="s">
        <v>492</v>
      </c>
      <c r="C370" s="118" t="s">
        <v>96</v>
      </c>
      <c r="D370" s="126" t="s">
        <v>88</v>
      </c>
      <c r="E370" s="127" t="s">
        <v>88</v>
      </c>
      <c r="F370" s="207" t="s">
        <v>493</v>
      </c>
      <c r="G370" s="135">
        <v>0</v>
      </c>
      <c r="H370" s="164"/>
      <c r="I370" s="164"/>
      <c r="J370" s="164"/>
      <c r="K370" s="164"/>
      <c r="L370" s="84"/>
      <c r="M370" s="84"/>
      <c r="N370" s="84"/>
      <c r="O370" s="84"/>
      <c r="P370" s="84"/>
      <c r="Q370" s="84"/>
      <c r="R370" s="107"/>
      <c r="S370" s="107"/>
      <c r="T370" s="112">
        <f t="shared" ref="T370" si="97">+T371</f>
        <v>350</v>
      </c>
      <c r="U370" s="112">
        <f t="shared" si="92"/>
        <v>350</v>
      </c>
      <c r="V370" s="112">
        <v>0</v>
      </c>
      <c r="W370" s="112">
        <f t="shared" si="93"/>
        <v>350</v>
      </c>
      <c r="X370" s="112">
        <v>0</v>
      </c>
      <c r="Y370" s="112">
        <f t="shared" si="76"/>
        <v>350</v>
      </c>
    </row>
    <row r="371" spans="1:25" ht="13.15" hidden="1" x14ac:dyDescent="0.25">
      <c r="A371" s="116"/>
      <c r="B371" s="140"/>
      <c r="C371" s="140"/>
      <c r="D371" s="102">
        <v>3419</v>
      </c>
      <c r="E371" s="103">
        <v>5222</v>
      </c>
      <c r="F371" s="208" t="s">
        <v>101</v>
      </c>
      <c r="G371" s="105">
        <v>0</v>
      </c>
      <c r="H371" s="164"/>
      <c r="I371" s="164"/>
      <c r="J371" s="164"/>
      <c r="K371" s="164"/>
      <c r="L371" s="84"/>
      <c r="M371" s="84"/>
      <c r="N371" s="84"/>
      <c r="O371" s="84"/>
      <c r="P371" s="84"/>
      <c r="Q371" s="84"/>
      <c r="R371" s="107"/>
      <c r="S371" s="107"/>
      <c r="T371" s="107">
        <v>350</v>
      </c>
      <c r="U371" s="107">
        <f t="shared" si="92"/>
        <v>350</v>
      </c>
      <c r="V371" s="107">
        <v>0</v>
      </c>
      <c r="W371" s="107">
        <f t="shared" si="93"/>
        <v>350</v>
      </c>
      <c r="X371" s="107">
        <v>0</v>
      </c>
      <c r="Y371" s="107">
        <f t="shared" si="76"/>
        <v>350</v>
      </c>
    </row>
    <row r="372" spans="1:25" ht="30.6" hidden="1" x14ac:dyDescent="0.25">
      <c r="A372" s="116" t="s">
        <v>87</v>
      </c>
      <c r="B372" s="117" t="s">
        <v>494</v>
      </c>
      <c r="C372" s="118" t="s">
        <v>96</v>
      </c>
      <c r="D372" s="126" t="s">
        <v>88</v>
      </c>
      <c r="E372" s="127" t="s">
        <v>88</v>
      </c>
      <c r="F372" s="207" t="s">
        <v>495</v>
      </c>
      <c r="G372" s="135">
        <v>0</v>
      </c>
      <c r="H372" s="164"/>
      <c r="I372" s="164"/>
      <c r="J372" s="164"/>
      <c r="K372" s="164"/>
      <c r="L372" s="84"/>
      <c r="M372" s="84"/>
      <c r="N372" s="84"/>
      <c r="O372" s="84"/>
      <c r="P372" s="84"/>
      <c r="Q372" s="84"/>
      <c r="R372" s="107"/>
      <c r="S372" s="107"/>
      <c r="T372" s="112">
        <f t="shared" ref="T372" si="98">+T373</f>
        <v>357</v>
      </c>
      <c r="U372" s="112">
        <f t="shared" si="92"/>
        <v>357</v>
      </c>
      <c r="V372" s="112">
        <v>0</v>
      </c>
      <c r="W372" s="112">
        <f t="shared" si="93"/>
        <v>357</v>
      </c>
      <c r="X372" s="112">
        <v>0</v>
      </c>
      <c r="Y372" s="112">
        <f t="shared" si="76"/>
        <v>357</v>
      </c>
    </row>
    <row r="373" spans="1:25" ht="13.15" hidden="1" x14ac:dyDescent="0.25">
      <c r="A373" s="116"/>
      <c r="B373" s="140"/>
      <c r="C373" s="140"/>
      <c r="D373" s="102">
        <v>3419</v>
      </c>
      <c r="E373" s="103">
        <v>5222</v>
      </c>
      <c r="F373" s="208" t="s">
        <v>101</v>
      </c>
      <c r="G373" s="105">
        <v>0</v>
      </c>
      <c r="H373" s="164"/>
      <c r="I373" s="164"/>
      <c r="J373" s="164"/>
      <c r="K373" s="164"/>
      <c r="L373" s="84"/>
      <c r="M373" s="84"/>
      <c r="N373" s="84"/>
      <c r="O373" s="84"/>
      <c r="P373" s="84"/>
      <c r="Q373" s="84"/>
      <c r="R373" s="107"/>
      <c r="S373" s="107"/>
      <c r="T373" s="107">
        <v>357</v>
      </c>
      <c r="U373" s="107">
        <f t="shared" si="92"/>
        <v>357</v>
      </c>
      <c r="V373" s="107">
        <v>0</v>
      </c>
      <c r="W373" s="107">
        <f t="shared" si="93"/>
        <v>357</v>
      </c>
      <c r="X373" s="107">
        <v>0</v>
      </c>
      <c r="Y373" s="107">
        <f t="shared" si="76"/>
        <v>357</v>
      </c>
    </row>
    <row r="374" spans="1:25" ht="20.45" hidden="1" x14ac:dyDescent="0.25">
      <c r="A374" s="116" t="s">
        <v>87</v>
      </c>
      <c r="B374" s="117" t="s">
        <v>496</v>
      </c>
      <c r="C374" s="118" t="s">
        <v>96</v>
      </c>
      <c r="D374" s="126" t="s">
        <v>88</v>
      </c>
      <c r="E374" s="127" t="s">
        <v>88</v>
      </c>
      <c r="F374" s="207" t="s">
        <v>497</v>
      </c>
      <c r="G374" s="135">
        <v>0</v>
      </c>
      <c r="H374" s="164"/>
      <c r="I374" s="164"/>
      <c r="J374" s="164"/>
      <c r="K374" s="164"/>
      <c r="L374" s="84"/>
      <c r="M374" s="84"/>
      <c r="N374" s="84"/>
      <c r="O374" s="84"/>
      <c r="P374" s="84"/>
      <c r="Q374" s="84"/>
      <c r="R374" s="107"/>
      <c r="S374" s="107"/>
      <c r="T374" s="112">
        <f t="shared" ref="T374" si="99">+T375</f>
        <v>700</v>
      </c>
      <c r="U374" s="112">
        <f t="shared" si="92"/>
        <v>700</v>
      </c>
      <c r="V374" s="112">
        <v>0</v>
      </c>
      <c r="W374" s="112">
        <f t="shared" si="93"/>
        <v>700</v>
      </c>
      <c r="X374" s="112">
        <v>0</v>
      </c>
      <c r="Y374" s="112">
        <f t="shared" si="76"/>
        <v>700</v>
      </c>
    </row>
    <row r="375" spans="1:25" ht="13.15" hidden="1" x14ac:dyDescent="0.25">
      <c r="A375" s="116"/>
      <c r="B375" s="140"/>
      <c r="C375" s="140"/>
      <c r="D375" s="102">
        <v>3419</v>
      </c>
      <c r="E375" s="162">
        <v>5213</v>
      </c>
      <c r="F375" s="114" t="s">
        <v>315</v>
      </c>
      <c r="G375" s="105">
        <v>0</v>
      </c>
      <c r="H375" s="164"/>
      <c r="I375" s="164"/>
      <c r="J375" s="164"/>
      <c r="K375" s="164"/>
      <c r="L375" s="84"/>
      <c r="M375" s="84"/>
      <c r="N375" s="84"/>
      <c r="O375" s="84"/>
      <c r="P375" s="84"/>
      <c r="Q375" s="84"/>
      <c r="R375" s="107"/>
      <c r="S375" s="107"/>
      <c r="T375" s="107">
        <v>700</v>
      </c>
      <c r="U375" s="107">
        <f t="shared" si="92"/>
        <v>700</v>
      </c>
      <c r="V375" s="107">
        <v>0</v>
      </c>
      <c r="W375" s="107">
        <f t="shared" si="93"/>
        <v>700</v>
      </c>
      <c r="X375" s="107">
        <v>0</v>
      </c>
      <c r="Y375" s="107">
        <f t="shared" si="76"/>
        <v>700</v>
      </c>
    </row>
    <row r="376" spans="1:25" ht="30.6" hidden="1" x14ac:dyDescent="0.25">
      <c r="A376" s="116" t="s">
        <v>87</v>
      </c>
      <c r="B376" s="117" t="s">
        <v>498</v>
      </c>
      <c r="C376" s="118" t="s">
        <v>96</v>
      </c>
      <c r="D376" s="126" t="s">
        <v>88</v>
      </c>
      <c r="E376" s="127" t="s">
        <v>88</v>
      </c>
      <c r="F376" s="207" t="s">
        <v>499</v>
      </c>
      <c r="G376" s="135">
        <v>0</v>
      </c>
      <c r="H376" s="164"/>
      <c r="I376" s="164"/>
      <c r="J376" s="164"/>
      <c r="K376" s="164"/>
      <c r="L376" s="84"/>
      <c r="M376" s="84"/>
      <c r="N376" s="84"/>
      <c r="O376" s="84"/>
      <c r="P376" s="84"/>
      <c r="Q376" s="84"/>
      <c r="R376" s="107"/>
      <c r="S376" s="107"/>
      <c r="T376" s="112">
        <f t="shared" ref="T376" si="100">+T377</f>
        <v>300</v>
      </c>
      <c r="U376" s="112">
        <f t="shared" si="92"/>
        <v>300</v>
      </c>
      <c r="V376" s="112">
        <v>0</v>
      </c>
      <c r="W376" s="112">
        <f t="shared" si="93"/>
        <v>300</v>
      </c>
      <c r="X376" s="112">
        <v>0</v>
      </c>
      <c r="Y376" s="112">
        <f t="shared" si="76"/>
        <v>300</v>
      </c>
    </row>
    <row r="377" spans="1:25" ht="13.15" hidden="1" x14ac:dyDescent="0.25">
      <c r="A377" s="116"/>
      <c r="B377" s="140"/>
      <c r="C377" s="140"/>
      <c r="D377" s="102">
        <v>3419</v>
      </c>
      <c r="E377" s="103">
        <v>5222</v>
      </c>
      <c r="F377" s="208" t="s">
        <v>101</v>
      </c>
      <c r="G377" s="105">
        <v>0</v>
      </c>
      <c r="H377" s="164"/>
      <c r="I377" s="164"/>
      <c r="J377" s="164"/>
      <c r="K377" s="164"/>
      <c r="L377" s="84"/>
      <c r="M377" s="84"/>
      <c r="N377" s="84"/>
      <c r="O377" s="84"/>
      <c r="P377" s="84"/>
      <c r="Q377" s="84"/>
      <c r="R377" s="107"/>
      <c r="S377" s="107"/>
      <c r="T377" s="107">
        <v>300</v>
      </c>
      <c r="U377" s="107">
        <f t="shared" si="92"/>
        <v>300</v>
      </c>
      <c r="V377" s="107">
        <v>0</v>
      </c>
      <c r="W377" s="107">
        <f t="shared" si="93"/>
        <v>300</v>
      </c>
      <c r="X377" s="107">
        <v>0</v>
      </c>
      <c r="Y377" s="107">
        <f t="shared" si="76"/>
        <v>300</v>
      </c>
    </row>
    <row r="378" spans="1:25" ht="20.45" hidden="1" x14ac:dyDescent="0.25">
      <c r="A378" s="116" t="s">
        <v>87</v>
      </c>
      <c r="B378" s="117" t="s">
        <v>500</v>
      </c>
      <c r="C378" s="118" t="s">
        <v>96</v>
      </c>
      <c r="D378" s="126" t="s">
        <v>88</v>
      </c>
      <c r="E378" s="127" t="s">
        <v>88</v>
      </c>
      <c r="F378" s="207" t="s">
        <v>501</v>
      </c>
      <c r="G378" s="135">
        <v>0</v>
      </c>
      <c r="H378" s="164"/>
      <c r="I378" s="164"/>
      <c r="J378" s="164"/>
      <c r="K378" s="164"/>
      <c r="L378" s="84"/>
      <c r="M378" s="84"/>
      <c r="N378" s="84"/>
      <c r="O378" s="84"/>
      <c r="P378" s="84"/>
      <c r="Q378" s="84"/>
      <c r="R378" s="107"/>
      <c r="S378" s="107"/>
      <c r="T378" s="112">
        <f t="shared" ref="T378" si="101">+T379</f>
        <v>595</v>
      </c>
      <c r="U378" s="112">
        <f t="shared" si="92"/>
        <v>595</v>
      </c>
      <c r="V378" s="112">
        <v>0</v>
      </c>
      <c r="W378" s="112">
        <f t="shared" si="93"/>
        <v>595</v>
      </c>
      <c r="X378" s="112">
        <v>0</v>
      </c>
      <c r="Y378" s="112">
        <f t="shared" si="76"/>
        <v>595</v>
      </c>
    </row>
    <row r="379" spans="1:25" ht="13.15" hidden="1" x14ac:dyDescent="0.25">
      <c r="A379" s="116"/>
      <c r="B379" s="140"/>
      <c r="C379" s="140"/>
      <c r="D379" s="102">
        <v>3419</v>
      </c>
      <c r="E379" s="162">
        <v>5213</v>
      </c>
      <c r="F379" s="114" t="s">
        <v>315</v>
      </c>
      <c r="G379" s="105">
        <v>0</v>
      </c>
      <c r="H379" s="164"/>
      <c r="I379" s="164"/>
      <c r="J379" s="164"/>
      <c r="K379" s="164"/>
      <c r="L379" s="84"/>
      <c r="M379" s="84"/>
      <c r="N379" s="84"/>
      <c r="O379" s="84"/>
      <c r="P379" s="84"/>
      <c r="Q379" s="84"/>
      <c r="R379" s="107"/>
      <c r="S379" s="107"/>
      <c r="T379" s="107">
        <v>595</v>
      </c>
      <c r="U379" s="107">
        <f t="shared" si="92"/>
        <v>595</v>
      </c>
      <c r="V379" s="107">
        <v>0</v>
      </c>
      <c r="W379" s="107">
        <f t="shared" si="93"/>
        <v>595</v>
      </c>
      <c r="X379" s="107">
        <v>0</v>
      </c>
      <c r="Y379" s="107">
        <f t="shared" si="76"/>
        <v>595</v>
      </c>
    </row>
    <row r="380" spans="1:25" ht="20.45" hidden="1" x14ac:dyDescent="0.25">
      <c r="A380" s="116" t="s">
        <v>87</v>
      </c>
      <c r="B380" s="117" t="s">
        <v>502</v>
      </c>
      <c r="C380" s="118" t="s">
        <v>96</v>
      </c>
      <c r="D380" s="126" t="s">
        <v>88</v>
      </c>
      <c r="E380" s="127" t="s">
        <v>88</v>
      </c>
      <c r="F380" s="207" t="s">
        <v>503</v>
      </c>
      <c r="G380" s="135">
        <v>0</v>
      </c>
      <c r="H380" s="164"/>
      <c r="I380" s="164"/>
      <c r="J380" s="164"/>
      <c r="K380" s="164"/>
      <c r="L380" s="84"/>
      <c r="M380" s="84"/>
      <c r="N380" s="84"/>
      <c r="O380" s="84"/>
      <c r="P380" s="84"/>
      <c r="Q380" s="84"/>
      <c r="R380" s="107"/>
      <c r="S380" s="107"/>
      <c r="T380" s="112">
        <f t="shared" ref="T380" si="102">+T381</f>
        <v>300</v>
      </c>
      <c r="U380" s="112">
        <f t="shared" si="92"/>
        <v>300</v>
      </c>
      <c r="V380" s="112">
        <v>0</v>
      </c>
      <c r="W380" s="112">
        <f t="shared" si="93"/>
        <v>300</v>
      </c>
      <c r="X380" s="112">
        <v>0</v>
      </c>
      <c r="Y380" s="112">
        <f t="shared" si="76"/>
        <v>300</v>
      </c>
    </row>
    <row r="381" spans="1:25" ht="13.15" hidden="1" x14ac:dyDescent="0.25">
      <c r="A381" s="116"/>
      <c r="B381" s="140"/>
      <c r="C381" s="140"/>
      <c r="D381" s="102">
        <v>3419</v>
      </c>
      <c r="E381" s="103">
        <v>5222</v>
      </c>
      <c r="F381" s="208" t="s">
        <v>101</v>
      </c>
      <c r="G381" s="105">
        <v>0</v>
      </c>
      <c r="H381" s="164"/>
      <c r="I381" s="164"/>
      <c r="J381" s="164"/>
      <c r="K381" s="164"/>
      <c r="L381" s="84"/>
      <c r="M381" s="84"/>
      <c r="N381" s="84"/>
      <c r="O381" s="84"/>
      <c r="P381" s="84"/>
      <c r="Q381" s="84"/>
      <c r="R381" s="107"/>
      <c r="S381" s="107"/>
      <c r="T381" s="107">
        <v>300</v>
      </c>
      <c r="U381" s="107">
        <f t="shared" si="92"/>
        <v>300</v>
      </c>
      <c r="V381" s="107">
        <v>0</v>
      </c>
      <c r="W381" s="107">
        <f t="shared" si="93"/>
        <v>300</v>
      </c>
      <c r="X381" s="107">
        <v>0</v>
      </c>
      <c r="Y381" s="107">
        <f t="shared" si="76"/>
        <v>300</v>
      </c>
    </row>
    <row r="382" spans="1:25" ht="20.45" hidden="1" x14ac:dyDescent="0.25">
      <c r="A382" s="116" t="s">
        <v>87</v>
      </c>
      <c r="B382" s="117" t="s">
        <v>504</v>
      </c>
      <c r="C382" s="118" t="s">
        <v>96</v>
      </c>
      <c r="D382" s="126" t="s">
        <v>88</v>
      </c>
      <c r="E382" s="127" t="s">
        <v>88</v>
      </c>
      <c r="F382" s="207" t="s">
        <v>505</v>
      </c>
      <c r="G382" s="135">
        <v>0</v>
      </c>
      <c r="H382" s="164"/>
      <c r="I382" s="164"/>
      <c r="J382" s="164"/>
      <c r="K382" s="164"/>
      <c r="L382" s="84"/>
      <c r="M382" s="84"/>
      <c r="N382" s="84"/>
      <c r="O382" s="84"/>
      <c r="P382" s="84"/>
      <c r="Q382" s="84"/>
      <c r="R382" s="107"/>
      <c r="S382" s="107"/>
      <c r="T382" s="112">
        <f t="shared" ref="T382" si="103">+T383</f>
        <v>350</v>
      </c>
      <c r="U382" s="112">
        <f t="shared" si="92"/>
        <v>350</v>
      </c>
      <c r="V382" s="112">
        <v>0</v>
      </c>
      <c r="W382" s="112">
        <f t="shared" si="93"/>
        <v>350</v>
      </c>
      <c r="X382" s="112">
        <v>0</v>
      </c>
      <c r="Y382" s="112">
        <f t="shared" si="76"/>
        <v>350</v>
      </c>
    </row>
    <row r="383" spans="1:25" ht="13.15" hidden="1" x14ac:dyDescent="0.25">
      <c r="A383" s="116"/>
      <c r="B383" s="140"/>
      <c r="C383" s="140"/>
      <c r="D383" s="102">
        <v>3419</v>
      </c>
      <c r="E383" s="103">
        <v>5222</v>
      </c>
      <c r="F383" s="208" t="s">
        <v>101</v>
      </c>
      <c r="G383" s="105">
        <v>0</v>
      </c>
      <c r="H383" s="164"/>
      <c r="I383" s="164"/>
      <c r="J383" s="164"/>
      <c r="K383" s="164"/>
      <c r="L383" s="84"/>
      <c r="M383" s="84"/>
      <c r="N383" s="84"/>
      <c r="O383" s="84"/>
      <c r="P383" s="84"/>
      <c r="Q383" s="84"/>
      <c r="R383" s="107"/>
      <c r="S383" s="107"/>
      <c r="T383" s="107">
        <v>350</v>
      </c>
      <c r="U383" s="107">
        <f t="shared" si="92"/>
        <v>350</v>
      </c>
      <c r="V383" s="107">
        <v>0</v>
      </c>
      <c r="W383" s="107">
        <f t="shared" si="93"/>
        <v>350</v>
      </c>
      <c r="X383" s="107">
        <v>0</v>
      </c>
      <c r="Y383" s="107">
        <f t="shared" si="76"/>
        <v>350</v>
      </c>
    </row>
    <row r="384" spans="1:25" ht="20.45" hidden="1" x14ac:dyDescent="0.25">
      <c r="A384" s="116" t="s">
        <v>87</v>
      </c>
      <c r="B384" s="117" t="s">
        <v>506</v>
      </c>
      <c r="C384" s="118" t="s">
        <v>96</v>
      </c>
      <c r="D384" s="126" t="s">
        <v>88</v>
      </c>
      <c r="E384" s="127" t="s">
        <v>88</v>
      </c>
      <c r="F384" s="207" t="s">
        <v>507</v>
      </c>
      <c r="G384" s="135">
        <v>0</v>
      </c>
      <c r="H384" s="164"/>
      <c r="I384" s="164"/>
      <c r="J384" s="164"/>
      <c r="K384" s="164"/>
      <c r="L384" s="84"/>
      <c r="M384" s="84"/>
      <c r="N384" s="84"/>
      <c r="O384" s="84"/>
      <c r="P384" s="84"/>
      <c r="Q384" s="84"/>
      <c r="R384" s="107"/>
      <c r="S384" s="107"/>
      <c r="T384" s="112">
        <f t="shared" ref="T384" si="104">+T385</f>
        <v>416</v>
      </c>
      <c r="U384" s="112">
        <f t="shared" si="92"/>
        <v>416</v>
      </c>
      <c r="V384" s="112">
        <v>0</v>
      </c>
      <c r="W384" s="112">
        <f t="shared" si="93"/>
        <v>416</v>
      </c>
      <c r="X384" s="112">
        <v>0</v>
      </c>
      <c r="Y384" s="112">
        <f t="shared" si="76"/>
        <v>416</v>
      </c>
    </row>
    <row r="385" spans="1:25" ht="13.15" hidden="1" x14ac:dyDescent="0.25">
      <c r="A385" s="116"/>
      <c r="B385" s="140"/>
      <c r="C385" s="140"/>
      <c r="D385" s="102">
        <v>3419</v>
      </c>
      <c r="E385" s="103">
        <v>5222</v>
      </c>
      <c r="F385" s="208" t="s">
        <v>101</v>
      </c>
      <c r="G385" s="105">
        <v>0</v>
      </c>
      <c r="H385" s="164"/>
      <c r="I385" s="164"/>
      <c r="J385" s="164"/>
      <c r="K385" s="164"/>
      <c r="L385" s="84"/>
      <c r="M385" s="84"/>
      <c r="N385" s="84"/>
      <c r="O385" s="84"/>
      <c r="P385" s="84"/>
      <c r="Q385" s="84"/>
      <c r="R385" s="107"/>
      <c r="S385" s="107"/>
      <c r="T385" s="107">
        <v>416</v>
      </c>
      <c r="U385" s="107">
        <f t="shared" si="92"/>
        <v>416</v>
      </c>
      <c r="V385" s="107">
        <v>0</v>
      </c>
      <c r="W385" s="107">
        <f t="shared" si="93"/>
        <v>416</v>
      </c>
      <c r="X385" s="107">
        <v>0</v>
      </c>
      <c r="Y385" s="107">
        <f t="shared" si="76"/>
        <v>416</v>
      </c>
    </row>
    <row r="386" spans="1:25" ht="30.6" hidden="1" x14ac:dyDescent="0.25">
      <c r="A386" s="116" t="s">
        <v>87</v>
      </c>
      <c r="B386" s="117" t="s">
        <v>508</v>
      </c>
      <c r="C386" s="118" t="s">
        <v>96</v>
      </c>
      <c r="D386" s="126" t="s">
        <v>88</v>
      </c>
      <c r="E386" s="127" t="s">
        <v>88</v>
      </c>
      <c r="F386" s="207" t="s">
        <v>509</v>
      </c>
      <c r="G386" s="135">
        <v>0</v>
      </c>
      <c r="H386" s="164"/>
      <c r="I386" s="164"/>
      <c r="J386" s="164"/>
      <c r="K386" s="164"/>
      <c r="L386" s="84"/>
      <c r="M386" s="84"/>
      <c r="N386" s="84"/>
      <c r="O386" s="84"/>
      <c r="P386" s="84"/>
      <c r="Q386" s="84"/>
      <c r="R386" s="107"/>
      <c r="S386" s="107"/>
      <c r="T386" s="112">
        <f t="shared" ref="T386" si="105">+T387</f>
        <v>560</v>
      </c>
      <c r="U386" s="112">
        <f t="shared" si="92"/>
        <v>560</v>
      </c>
      <c r="V386" s="112">
        <v>0</v>
      </c>
      <c r="W386" s="112">
        <f t="shared" si="93"/>
        <v>560</v>
      </c>
      <c r="X386" s="112">
        <v>0</v>
      </c>
      <c r="Y386" s="112">
        <f t="shared" si="76"/>
        <v>560</v>
      </c>
    </row>
    <row r="387" spans="1:25" ht="13.15" hidden="1" x14ac:dyDescent="0.25">
      <c r="A387" s="116"/>
      <c r="B387" s="140"/>
      <c r="C387" s="140"/>
      <c r="D387" s="102">
        <v>3419</v>
      </c>
      <c r="E387" s="103">
        <v>5222</v>
      </c>
      <c r="F387" s="208" t="s">
        <v>101</v>
      </c>
      <c r="G387" s="105">
        <v>0</v>
      </c>
      <c r="H387" s="164"/>
      <c r="I387" s="164"/>
      <c r="J387" s="164"/>
      <c r="K387" s="164"/>
      <c r="L387" s="84"/>
      <c r="M387" s="84"/>
      <c r="N387" s="84"/>
      <c r="O387" s="84"/>
      <c r="P387" s="84"/>
      <c r="Q387" s="84"/>
      <c r="R387" s="107"/>
      <c r="S387" s="107"/>
      <c r="T387" s="107">
        <v>560</v>
      </c>
      <c r="U387" s="107">
        <f t="shared" si="92"/>
        <v>560</v>
      </c>
      <c r="V387" s="107">
        <v>0</v>
      </c>
      <c r="W387" s="107">
        <f t="shared" si="93"/>
        <v>560</v>
      </c>
      <c r="X387" s="107">
        <v>0</v>
      </c>
      <c r="Y387" s="107">
        <f t="shared" si="76"/>
        <v>560</v>
      </c>
    </row>
    <row r="388" spans="1:25" ht="13.15" hidden="1" x14ac:dyDescent="0.25">
      <c r="A388" s="116" t="s">
        <v>87</v>
      </c>
      <c r="B388" s="117" t="s">
        <v>510</v>
      </c>
      <c r="C388" s="118" t="s">
        <v>96</v>
      </c>
      <c r="D388" s="126" t="s">
        <v>88</v>
      </c>
      <c r="E388" s="127" t="s">
        <v>88</v>
      </c>
      <c r="F388" s="207" t="s">
        <v>511</v>
      </c>
      <c r="G388" s="135">
        <v>0</v>
      </c>
      <c r="H388" s="164"/>
      <c r="I388" s="164"/>
      <c r="J388" s="164"/>
      <c r="K388" s="164"/>
      <c r="L388" s="84"/>
      <c r="M388" s="84"/>
      <c r="N388" s="84"/>
      <c r="O388" s="84"/>
      <c r="P388" s="84"/>
      <c r="Q388" s="84"/>
      <c r="R388" s="107"/>
      <c r="S388" s="107"/>
      <c r="T388" s="112">
        <f t="shared" ref="T388" si="106">+T389</f>
        <v>350</v>
      </c>
      <c r="U388" s="112">
        <f t="shared" si="92"/>
        <v>350</v>
      </c>
      <c r="V388" s="112">
        <v>0</v>
      </c>
      <c r="W388" s="112">
        <f t="shared" si="93"/>
        <v>350</v>
      </c>
      <c r="X388" s="112">
        <v>0</v>
      </c>
      <c r="Y388" s="112">
        <f t="shared" si="76"/>
        <v>350</v>
      </c>
    </row>
    <row r="389" spans="1:25" ht="13.15" hidden="1" x14ac:dyDescent="0.25">
      <c r="A389" s="116"/>
      <c r="B389" s="140"/>
      <c r="C389" s="140"/>
      <c r="D389" s="102">
        <v>3419</v>
      </c>
      <c r="E389" s="162">
        <v>5213</v>
      </c>
      <c r="F389" s="114" t="s">
        <v>315</v>
      </c>
      <c r="G389" s="105">
        <v>0</v>
      </c>
      <c r="H389" s="164"/>
      <c r="I389" s="164"/>
      <c r="J389" s="164"/>
      <c r="K389" s="164"/>
      <c r="L389" s="84"/>
      <c r="M389" s="84"/>
      <c r="N389" s="84"/>
      <c r="O389" s="84"/>
      <c r="P389" s="84"/>
      <c r="Q389" s="84"/>
      <c r="R389" s="107"/>
      <c r="S389" s="107"/>
      <c r="T389" s="107">
        <v>350</v>
      </c>
      <c r="U389" s="107">
        <f t="shared" si="92"/>
        <v>350</v>
      </c>
      <c r="V389" s="107">
        <v>0</v>
      </c>
      <c r="W389" s="107">
        <f t="shared" si="93"/>
        <v>350</v>
      </c>
      <c r="X389" s="107">
        <v>0</v>
      </c>
      <c r="Y389" s="107">
        <f t="shared" si="76"/>
        <v>350</v>
      </c>
    </row>
    <row r="390" spans="1:25" ht="20.45" hidden="1" x14ac:dyDescent="0.25">
      <c r="A390" s="116" t="s">
        <v>87</v>
      </c>
      <c r="B390" s="117" t="s">
        <v>512</v>
      </c>
      <c r="C390" s="118" t="s">
        <v>96</v>
      </c>
      <c r="D390" s="126" t="s">
        <v>88</v>
      </c>
      <c r="E390" s="127" t="s">
        <v>88</v>
      </c>
      <c r="F390" s="207" t="s">
        <v>513</v>
      </c>
      <c r="G390" s="135">
        <v>0</v>
      </c>
      <c r="H390" s="164"/>
      <c r="I390" s="164"/>
      <c r="J390" s="164"/>
      <c r="K390" s="164"/>
      <c r="L390" s="84"/>
      <c r="M390" s="84"/>
      <c r="N390" s="84"/>
      <c r="O390" s="84"/>
      <c r="P390" s="84"/>
      <c r="Q390" s="84"/>
      <c r="R390" s="107"/>
      <c r="S390" s="107"/>
      <c r="T390" s="112">
        <f t="shared" ref="T390" si="107">+T391</f>
        <v>420</v>
      </c>
      <c r="U390" s="112">
        <f t="shared" si="92"/>
        <v>420</v>
      </c>
      <c r="V390" s="112">
        <v>0</v>
      </c>
      <c r="W390" s="112">
        <f t="shared" si="93"/>
        <v>420</v>
      </c>
      <c r="X390" s="112">
        <v>0</v>
      </c>
      <c r="Y390" s="112">
        <f t="shared" si="76"/>
        <v>420</v>
      </c>
    </row>
    <row r="391" spans="1:25" ht="13.15" hidden="1" x14ac:dyDescent="0.25">
      <c r="A391" s="116"/>
      <c r="B391" s="140"/>
      <c r="C391" s="140"/>
      <c r="D391" s="102">
        <v>3419</v>
      </c>
      <c r="E391" s="103">
        <v>5222</v>
      </c>
      <c r="F391" s="208" t="s">
        <v>101</v>
      </c>
      <c r="G391" s="105">
        <v>0</v>
      </c>
      <c r="H391" s="164"/>
      <c r="I391" s="164"/>
      <c r="J391" s="164"/>
      <c r="K391" s="164"/>
      <c r="L391" s="84"/>
      <c r="M391" s="84"/>
      <c r="N391" s="84"/>
      <c r="O391" s="84"/>
      <c r="P391" s="84"/>
      <c r="Q391" s="84"/>
      <c r="R391" s="107"/>
      <c r="S391" s="107"/>
      <c r="T391" s="107">
        <v>420</v>
      </c>
      <c r="U391" s="107">
        <f t="shared" si="92"/>
        <v>420</v>
      </c>
      <c r="V391" s="107">
        <v>0</v>
      </c>
      <c r="W391" s="107">
        <f t="shared" si="93"/>
        <v>420</v>
      </c>
      <c r="X391" s="107">
        <v>0</v>
      </c>
      <c r="Y391" s="107">
        <f t="shared" si="76"/>
        <v>420</v>
      </c>
    </row>
    <row r="392" spans="1:25" ht="20.45" hidden="1" x14ac:dyDescent="0.25">
      <c r="A392" s="116" t="s">
        <v>87</v>
      </c>
      <c r="B392" s="117" t="s">
        <v>514</v>
      </c>
      <c r="C392" s="118" t="s">
        <v>96</v>
      </c>
      <c r="D392" s="126" t="s">
        <v>88</v>
      </c>
      <c r="E392" s="127" t="s">
        <v>88</v>
      </c>
      <c r="F392" s="207" t="s">
        <v>515</v>
      </c>
      <c r="G392" s="135">
        <v>0</v>
      </c>
      <c r="H392" s="164"/>
      <c r="I392" s="164"/>
      <c r="J392" s="164"/>
      <c r="K392" s="164"/>
      <c r="L392" s="84"/>
      <c r="M392" s="84"/>
      <c r="N392" s="84"/>
      <c r="O392" s="84"/>
      <c r="P392" s="84"/>
      <c r="Q392" s="84"/>
      <c r="R392" s="107"/>
      <c r="S392" s="107"/>
      <c r="T392" s="112">
        <f t="shared" ref="T392" si="108">+T393</f>
        <v>343</v>
      </c>
      <c r="U392" s="112">
        <f t="shared" si="92"/>
        <v>343</v>
      </c>
      <c r="V392" s="112">
        <v>0</v>
      </c>
      <c r="W392" s="112">
        <f t="shared" si="93"/>
        <v>343</v>
      </c>
      <c r="X392" s="112">
        <v>0</v>
      </c>
      <c r="Y392" s="112">
        <f t="shared" si="76"/>
        <v>343</v>
      </c>
    </row>
    <row r="393" spans="1:25" ht="13.15" hidden="1" x14ac:dyDescent="0.25">
      <c r="A393" s="116"/>
      <c r="B393" s="140"/>
      <c r="C393" s="140"/>
      <c r="D393" s="102">
        <v>3419</v>
      </c>
      <c r="E393" s="103">
        <v>5212</v>
      </c>
      <c r="F393" s="114" t="s">
        <v>516</v>
      </c>
      <c r="G393" s="105">
        <v>0</v>
      </c>
      <c r="H393" s="164"/>
      <c r="I393" s="164"/>
      <c r="J393" s="164"/>
      <c r="K393" s="164"/>
      <c r="L393" s="84"/>
      <c r="M393" s="84"/>
      <c r="N393" s="84"/>
      <c r="O393" s="84"/>
      <c r="P393" s="84"/>
      <c r="Q393" s="84"/>
      <c r="R393" s="107"/>
      <c r="S393" s="107"/>
      <c r="T393" s="107">
        <v>343</v>
      </c>
      <c r="U393" s="107">
        <f t="shared" si="92"/>
        <v>343</v>
      </c>
      <c r="V393" s="107">
        <v>0</v>
      </c>
      <c r="W393" s="107">
        <f t="shared" si="93"/>
        <v>343</v>
      </c>
      <c r="X393" s="107">
        <v>0</v>
      </c>
      <c r="Y393" s="107">
        <f t="shared" si="76"/>
        <v>343</v>
      </c>
    </row>
    <row r="394" spans="1:25" ht="13.15" hidden="1" x14ac:dyDescent="0.25">
      <c r="A394" s="116" t="s">
        <v>87</v>
      </c>
      <c r="B394" s="117" t="s">
        <v>517</v>
      </c>
      <c r="C394" s="118" t="s">
        <v>96</v>
      </c>
      <c r="D394" s="126" t="s">
        <v>88</v>
      </c>
      <c r="E394" s="127" t="s">
        <v>88</v>
      </c>
      <c r="F394" s="207" t="s">
        <v>518</v>
      </c>
      <c r="G394" s="135">
        <v>0</v>
      </c>
      <c r="H394" s="164"/>
      <c r="I394" s="164"/>
      <c r="J394" s="164"/>
      <c r="K394" s="164"/>
      <c r="L394" s="84"/>
      <c r="M394" s="84"/>
      <c r="N394" s="84"/>
      <c r="O394" s="84"/>
      <c r="P394" s="84"/>
      <c r="Q394" s="84"/>
      <c r="R394" s="107"/>
      <c r="S394" s="107"/>
      <c r="T394" s="112">
        <f t="shared" ref="T394" si="109">+T395</f>
        <v>490</v>
      </c>
      <c r="U394" s="112">
        <f t="shared" si="92"/>
        <v>490</v>
      </c>
      <c r="V394" s="112">
        <v>0</v>
      </c>
      <c r="W394" s="112">
        <f t="shared" si="93"/>
        <v>490</v>
      </c>
      <c r="X394" s="112">
        <v>0</v>
      </c>
      <c r="Y394" s="112">
        <f t="shared" ref="Y394:Y417" si="110">+W394+X394</f>
        <v>490</v>
      </c>
    </row>
    <row r="395" spans="1:25" ht="13.15" hidden="1" x14ac:dyDescent="0.25">
      <c r="A395" s="116"/>
      <c r="B395" s="140"/>
      <c r="C395" s="140"/>
      <c r="D395" s="102">
        <v>3419</v>
      </c>
      <c r="E395" s="162">
        <v>5213</v>
      </c>
      <c r="F395" s="114" t="s">
        <v>315</v>
      </c>
      <c r="G395" s="105">
        <v>0</v>
      </c>
      <c r="H395" s="164"/>
      <c r="I395" s="164"/>
      <c r="J395" s="164"/>
      <c r="K395" s="164"/>
      <c r="L395" s="84"/>
      <c r="M395" s="84"/>
      <c r="N395" s="84"/>
      <c r="O395" s="84"/>
      <c r="P395" s="84"/>
      <c r="Q395" s="84"/>
      <c r="R395" s="107"/>
      <c r="S395" s="107"/>
      <c r="T395" s="107">
        <v>490</v>
      </c>
      <c r="U395" s="107">
        <f t="shared" si="92"/>
        <v>490</v>
      </c>
      <c r="V395" s="107">
        <v>0</v>
      </c>
      <c r="W395" s="107">
        <f t="shared" si="93"/>
        <v>490</v>
      </c>
      <c r="X395" s="107">
        <v>0</v>
      </c>
      <c r="Y395" s="107">
        <f t="shared" si="110"/>
        <v>490</v>
      </c>
    </row>
    <row r="396" spans="1:25" ht="20.45" hidden="1" x14ac:dyDescent="0.25">
      <c r="A396" s="116" t="s">
        <v>87</v>
      </c>
      <c r="B396" s="117" t="s">
        <v>519</v>
      </c>
      <c r="C396" s="118" t="s">
        <v>96</v>
      </c>
      <c r="D396" s="126" t="s">
        <v>88</v>
      </c>
      <c r="E396" s="127" t="s">
        <v>88</v>
      </c>
      <c r="F396" s="207" t="s">
        <v>520</v>
      </c>
      <c r="G396" s="135">
        <v>0</v>
      </c>
      <c r="H396" s="164"/>
      <c r="I396" s="164"/>
      <c r="J396" s="164"/>
      <c r="K396" s="164"/>
      <c r="L396" s="84"/>
      <c r="M396" s="84"/>
      <c r="N396" s="84"/>
      <c r="O396" s="84"/>
      <c r="P396" s="84"/>
      <c r="Q396" s="84"/>
      <c r="R396" s="107"/>
      <c r="S396" s="107"/>
      <c r="T396" s="112">
        <f t="shared" ref="T396" si="111">+T397</f>
        <v>300</v>
      </c>
      <c r="U396" s="112">
        <f t="shared" si="92"/>
        <v>300</v>
      </c>
      <c r="V396" s="112">
        <v>0</v>
      </c>
      <c r="W396" s="112">
        <f t="shared" si="93"/>
        <v>300</v>
      </c>
      <c r="X396" s="112">
        <v>0</v>
      </c>
      <c r="Y396" s="112">
        <f t="shared" si="110"/>
        <v>300</v>
      </c>
    </row>
    <row r="397" spans="1:25" ht="13.15" hidden="1" x14ac:dyDescent="0.25">
      <c r="A397" s="116"/>
      <c r="B397" s="140"/>
      <c r="C397" s="140"/>
      <c r="D397" s="102">
        <v>3419</v>
      </c>
      <c r="E397" s="103">
        <v>5222</v>
      </c>
      <c r="F397" s="208" t="s">
        <v>101</v>
      </c>
      <c r="G397" s="105">
        <v>0</v>
      </c>
      <c r="H397" s="164"/>
      <c r="I397" s="164"/>
      <c r="J397" s="164"/>
      <c r="K397" s="164"/>
      <c r="L397" s="84"/>
      <c r="M397" s="84"/>
      <c r="N397" s="84"/>
      <c r="O397" s="84"/>
      <c r="P397" s="84"/>
      <c r="Q397" s="84"/>
      <c r="R397" s="107"/>
      <c r="S397" s="107"/>
      <c r="T397" s="107">
        <v>300</v>
      </c>
      <c r="U397" s="107">
        <f t="shared" si="92"/>
        <v>300</v>
      </c>
      <c r="V397" s="107">
        <v>0</v>
      </c>
      <c r="W397" s="107">
        <f t="shared" si="93"/>
        <v>300</v>
      </c>
      <c r="X397" s="107">
        <v>0</v>
      </c>
      <c r="Y397" s="107">
        <f t="shared" si="110"/>
        <v>300</v>
      </c>
    </row>
    <row r="398" spans="1:25" ht="20.45" hidden="1" x14ac:dyDescent="0.25">
      <c r="A398" s="116" t="s">
        <v>87</v>
      </c>
      <c r="B398" s="117" t="s">
        <v>521</v>
      </c>
      <c r="C398" s="118" t="s">
        <v>96</v>
      </c>
      <c r="D398" s="126" t="s">
        <v>88</v>
      </c>
      <c r="E398" s="127" t="s">
        <v>88</v>
      </c>
      <c r="F398" s="207" t="s">
        <v>522</v>
      </c>
      <c r="G398" s="135">
        <v>0</v>
      </c>
      <c r="H398" s="164"/>
      <c r="I398" s="164"/>
      <c r="J398" s="164"/>
      <c r="K398" s="164"/>
      <c r="L398" s="84"/>
      <c r="M398" s="84"/>
      <c r="N398" s="84"/>
      <c r="O398" s="84"/>
      <c r="P398" s="84"/>
      <c r="Q398" s="84"/>
      <c r="R398" s="107"/>
      <c r="S398" s="107"/>
      <c r="T398" s="112">
        <f t="shared" ref="T398" si="112">+T399</f>
        <v>300</v>
      </c>
      <c r="U398" s="112">
        <f t="shared" si="92"/>
        <v>300</v>
      </c>
      <c r="V398" s="112">
        <v>0</v>
      </c>
      <c r="W398" s="112">
        <f t="shared" si="93"/>
        <v>300</v>
      </c>
      <c r="X398" s="112">
        <v>0</v>
      </c>
      <c r="Y398" s="112">
        <f t="shared" si="110"/>
        <v>300</v>
      </c>
    </row>
    <row r="399" spans="1:25" ht="13.15" hidden="1" x14ac:dyDescent="0.25">
      <c r="A399" s="211"/>
      <c r="B399" s="227"/>
      <c r="C399" s="227"/>
      <c r="D399" s="204">
        <v>3419</v>
      </c>
      <c r="E399" s="162">
        <v>5222</v>
      </c>
      <c r="F399" s="206" t="s">
        <v>101</v>
      </c>
      <c r="G399" s="164">
        <v>0</v>
      </c>
      <c r="H399" s="164"/>
      <c r="I399" s="164"/>
      <c r="J399" s="164"/>
      <c r="K399" s="164"/>
      <c r="L399" s="84"/>
      <c r="M399" s="84"/>
      <c r="N399" s="84"/>
      <c r="O399" s="84"/>
      <c r="P399" s="84"/>
      <c r="Q399" s="84"/>
      <c r="R399" s="85"/>
      <c r="S399" s="85"/>
      <c r="T399" s="85">
        <v>300</v>
      </c>
      <c r="U399" s="85">
        <f t="shared" si="92"/>
        <v>300</v>
      </c>
      <c r="V399" s="107">
        <v>0</v>
      </c>
      <c r="W399" s="107">
        <f t="shared" si="93"/>
        <v>300</v>
      </c>
      <c r="X399" s="107">
        <v>0</v>
      </c>
      <c r="Y399" s="107">
        <f t="shared" si="110"/>
        <v>300</v>
      </c>
    </row>
    <row r="400" spans="1:25" ht="30.6" hidden="1" x14ac:dyDescent="0.25">
      <c r="A400" s="228" t="s">
        <v>87</v>
      </c>
      <c r="B400" s="117" t="s">
        <v>523</v>
      </c>
      <c r="C400" s="118" t="s">
        <v>96</v>
      </c>
      <c r="D400" s="126" t="s">
        <v>88</v>
      </c>
      <c r="E400" s="229" t="s">
        <v>88</v>
      </c>
      <c r="F400" s="230" t="s">
        <v>524</v>
      </c>
      <c r="G400" s="135">
        <v>0</v>
      </c>
      <c r="H400" s="135"/>
      <c r="I400" s="135"/>
      <c r="J400" s="135"/>
      <c r="K400" s="135"/>
      <c r="L400" s="111"/>
      <c r="M400" s="111"/>
      <c r="N400" s="111"/>
      <c r="O400" s="111"/>
      <c r="P400" s="111"/>
      <c r="Q400" s="111"/>
      <c r="R400" s="112"/>
      <c r="S400" s="112"/>
      <c r="T400" s="112"/>
      <c r="U400" s="112">
        <v>0</v>
      </c>
      <c r="V400" s="112">
        <f>+V401</f>
        <v>85.75</v>
      </c>
      <c r="W400" s="112">
        <f t="shared" si="93"/>
        <v>85.75</v>
      </c>
      <c r="X400" s="112">
        <v>0</v>
      </c>
      <c r="Y400" s="112">
        <f t="shared" si="110"/>
        <v>85.75</v>
      </c>
    </row>
    <row r="401" spans="1:25" ht="13.15" hidden="1" x14ac:dyDescent="0.25">
      <c r="A401" s="228"/>
      <c r="B401" s="117"/>
      <c r="C401" s="118"/>
      <c r="D401" s="102">
        <v>3419</v>
      </c>
      <c r="E401" s="231">
        <v>5222</v>
      </c>
      <c r="F401" s="232" t="s">
        <v>101</v>
      </c>
      <c r="G401" s="105">
        <v>0</v>
      </c>
      <c r="H401" s="105"/>
      <c r="I401" s="105"/>
      <c r="J401" s="105"/>
      <c r="K401" s="105"/>
      <c r="L401" s="106"/>
      <c r="M401" s="106"/>
      <c r="N401" s="106"/>
      <c r="O401" s="106"/>
      <c r="P401" s="106"/>
      <c r="Q401" s="106"/>
      <c r="R401" s="107"/>
      <c r="S401" s="107"/>
      <c r="T401" s="107"/>
      <c r="U401" s="107">
        <v>0</v>
      </c>
      <c r="V401" s="107">
        <v>85.75</v>
      </c>
      <c r="W401" s="107">
        <f t="shared" si="93"/>
        <v>85.75</v>
      </c>
      <c r="X401" s="107">
        <v>0</v>
      </c>
      <c r="Y401" s="107">
        <f t="shared" si="110"/>
        <v>85.75</v>
      </c>
    </row>
    <row r="402" spans="1:25" ht="13.15" hidden="1" x14ac:dyDescent="0.25">
      <c r="A402" s="228" t="s">
        <v>87</v>
      </c>
      <c r="B402" s="117" t="s">
        <v>525</v>
      </c>
      <c r="C402" s="118" t="s">
        <v>96</v>
      </c>
      <c r="D402" s="126" t="s">
        <v>88</v>
      </c>
      <c r="E402" s="229" t="s">
        <v>88</v>
      </c>
      <c r="F402" s="230" t="s">
        <v>526</v>
      </c>
      <c r="G402" s="135">
        <v>0</v>
      </c>
      <c r="H402" s="135"/>
      <c r="I402" s="135"/>
      <c r="J402" s="135"/>
      <c r="K402" s="135"/>
      <c r="L402" s="111"/>
      <c r="M402" s="111"/>
      <c r="N402" s="111"/>
      <c r="O402" s="111"/>
      <c r="P402" s="111"/>
      <c r="Q402" s="111"/>
      <c r="R402" s="112"/>
      <c r="S402" s="112"/>
      <c r="T402" s="112"/>
      <c r="U402" s="112">
        <v>0</v>
      </c>
      <c r="V402" s="112">
        <f t="shared" ref="V402" si="113">+V403</f>
        <v>80</v>
      </c>
      <c r="W402" s="112">
        <f t="shared" si="93"/>
        <v>80</v>
      </c>
      <c r="X402" s="112">
        <v>0</v>
      </c>
      <c r="Y402" s="112">
        <f t="shared" si="110"/>
        <v>80</v>
      </c>
    </row>
    <row r="403" spans="1:25" ht="13.15" hidden="1" x14ac:dyDescent="0.25">
      <c r="A403" s="228"/>
      <c r="B403" s="117"/>
      <c r="C403" s="118"/>
      <c r="D403" s="102">
        <v>3419</v>
      </c>
      <c r="E403" s="231">
        <v>5222</v>
      </c>
      <c r="F403" s="232" t="s">
        <v>101</v>
      </c>
      <c r="G403" s="105">
        <v>0</v>
      </c>
      <c r="H403" s="105"/>
      <c r="I403" s="105"/>
      <c r="J403" s="105"/>
      <c r="K403" s="105"/>
      <c r="L403" s="106"/>
      <c r="M403" s="106"/>
      <c r="N403" s="106"/>
      <c r="O403" s="106"/>
      <c r="P403" s="106"/>
      <c r="Q403" s="106"/>
      <c r="R403" s="107"/>
      <c r="S403" s="107"/>
      <c r="T403" s="107"/>
      <c r="U403" s="107">
        <v>0</v>
      </c>
      <c r="V403" s="107">
        <v>80</v>
      </c>
      <c r="W403" s="107">
        <f t="shared" si="93"/>
        <v>80</v>
      </c>
      <c r="X403" s="107">
        <v>0</v>
      </c>
      <c r="Y403" s="107">
        <f t="shared" si="110"/>
        <v>80</v>
      </c>
    </row>
    <row r="404" spans="1:25" ht="20.45" hidden="1" x14ac:dyDescent="0.25">
      <c r="A404" s="228" t="s">
        <v>87</v>
      </c>
      <c r="B404" s="117" t="s">
        <v>527</v>
      </c>
      <c r="C404" s="118" t="s">
        <v>96</v>
      </c>
      <c r="D404" s="126" t="s">
        <v>88</v>
      </c>
      <c r="E404" s="229" t="s">
        <v>88</v>
      </c>
      <c r="F404" s="230" t="s">
        <v>528</v>
      </c>
      <c r="G404" s="135">
        <v>0</v>
      </c>
      <c r="H404" s="135"/>
      <c r="I404" s="135"/>
      <c r="J404" s="135"/>
      <c r="K404" s="135"/>
      <c r="L404" s="111"/>
      <c r="M404" s="111"/>
      <c r="N404" s="111"/>
      <c r="O404" s="111"/>
      <c r="P404" s="111"/>
      <c r="Q404" s="111"/>
      <c r="R404" s="112"/>
      <c r="S404" s="112"/>
      <c r="T404" s="112"/>
      <c r="U404" s="112">
        <v>0</v>
      </c>
      <c r="V404" s="112">
        <f t="shared" ref="V404" si="114">+V405</f>
        <v>160</v>
      </c>
      <c r="W404" s="112">
        <f t="shared" si="93"/>
        <v>160</v>
      </c>
      <c r="X404" s="112">
        <v>0</v>
      </c>
      <c r="Y404" s="112">
        <f t="shared" si="110"/>
        <v>160</v>
      </c>
    </row>
    <row r="405" spans="1:25" ht="13.15" hidden="1" x14ac:dyDescent="0.25">
      <c r="A405" s="228"/>
      <c r="B405" s="117"/>
      <c r="C405" s="118"/>
      <c r="D405" s="102">
        <v>3419</v>
      </c>
      <c r="E405" s="231">
        <v>5222</v>
      </c>
      <c r="F405" s="232" t="s">
        <v>101</v>
      </c>
      <c r="G405" s="105">
        <v>0</v>
      </c>
      <c r="H405" s="105"/>
      <c r="I405" s="105"/>
      <c r="J405" s="105"/>
      <c r="K405" s="105"/>
      <c r="L405" s="106"/>
      <c r="M405" s="106"/>
      <c r="N405" s="106"/>
      <c r="O405" s="106"/>
      <c r="P405" s="106"/>
      <c r="Q405" s="106"/>
      <c r="R405" s="107"/>
      <c r="S405" s="107"/>
      <c r="T405" s="107"/>
      <c r="U405" s="107">
        <v>0</v>
      </c>
      <c r="V405" s="107">
        <v>160</v>
      </c>
      <c r="W405" s="107">
        <f t="shared" si="93"/>
        <v>160</v>
      </c>
      <c r="X405" s="107">
        <v>0</v>
      </c>
      <c r="Y405" s="107">
        <f t="shared" si="110"/>
        <v>160</v>
      </c>
    </row>
    <row r="406" spans="1:25" ht="20.45" hidden="1" x14ac:dyDescent="0.25">
      <c r="A406" s="228" t="s">
        <v>87</v>
      </c>
      <c r="B406" s="117" t="s">
        <v>529</v>
      </c>
      <c r="C406" s="118" t="s">
        <v>96</v>
      </c>
      <c r="D406" s="126" t="s">
        <v>88</v>
      </c>
      <c r="E406" s="229" t="s">
        <v>88</v>
      </c>
      <c r="F406" s="230" t="s">
        <v>530</v>
      </c>
      <c r="G406" s="135">
        <v>0</v>
      </c>
      <c r="H406" s="135"/>
      <c r="I406" s="135"/>
      <c r="J406" s="135"/>
      <c r="K406" s="135"/>
      <c r="L406" s="111"/>
      <c r="M406" s="111"/>
      <c r="N406" s="111"/>
      <c r="O406" s="111"/>
      <c r="P406" s="111"/>
      <c r="Q406" s="111"/>
      <c r="R406" s="112"/>
      <c r="S406" s="112"/>
      <c r="T406" s="112"/>
      <c r="U406" s="112">
        <v>0</v>
      </c>
      <c r="V406" s="112">
        <f t="shared" ref="V406" si="115">+V407</f>
        <v>50</v>
      </c>
      <c r="W406" s="112">
        <f t="shared" si="93"/>
        <v>50</v>
      </c>
      <c r="X406" s="112">
        <v>0</v>
      </c>
      <c r="Y406" s="112">
        <f t="shared" si="110"/>
        <v>50</v>
      </c>
    </row>
    <row r="407" spans="1:25" ht="13.15" hidden="1" x14ac:dyDescent="0.25">
      <c r="A407" s="228"/>
      <c r="B407" s="117"/>
      <c r="C407" s="118"/>
      <c r="D407" s="102">
        <v>3419</v>
      </c>
      <c r="E407" s="231">
        <v>5222</v>
      </c>
      <c r="F407" s="232" t="s">
        <v>101</v>
      </c>
      <c r="G407" s="105">
        <v>0</v>
      </c>
      <c r="H407" s="105"/>
      <c r="I407" s="105"/>
      <c r="J407" s="105"/>
      <c r="K407" s="105"/>
      <c r="L407" s="106"/>
      <c r="M407" s="106"/>
      <c r="N407" s="106"/>
      <c r="O407" s="106"/>
      <c r="P407" s="106"/>
      <c r="Q407" s="106"/>
      <c r="R407" s="107"/>
      <c r="S407" s="107"/>
      <c r="T407" s="107"/>
      <c r="U407" s="107">
        <v>0</v>
      </c>
      <c r="V407" s="107">
        <v>50</v>
      </c>
      <c r="W407" s="107">
        <f t="shared" si="93"/>
        <v>50</v>
      </c>
      <c r="X407" s="107">
        <v>0</v>
      </c>
      <c r="Y407" s="107">
        <f t="shared" si="110"/>
        <v>50</v>
      </c>
    </row>
    <row r="408" spans="1:25" ht="20.45" hidden="1" x14ac:dyDescent="0.25">
      <c r="A408" s="228" t="s">
        <v>87</v>
      </c>
      <c r="B408" s="117" t="s">
        <v>531</v>
      </c>
      <c r="C408" s="118" t="s">
        <v>96</v>
      </c>
      <c r="D408" s="126" t="s">
        <v>88</v>
      </c>
      <c r="E408" s="229" t="s">
        <v>88</v>
      </c>
      <c r="F408" s="230" t="s">
        <v>532</v>
      </c>
      <c r="G408" s="135">
        <v>0</v>
      </c>
      <c r="H408" s="135"/>
      <c r="I408" s="135"/>
      <c r="J408" s="135"/>
      <c r="K408" s="135"/>
      <c r="L408" s="111"/>
      <c r="M408" s="111"/>
      <c r="N408" s="111"/>
      <c r="O408" s="111"/>
      <c r="P408" s="111"/>
      <c r="Q408" s="111"/>
      <c r="R408" s="112"/>
      <c r="S408" s="112"/>
      <c r="T408" s="112"/>
      <c r="U408" s="112">
        <v>0</v>
      </c>
      <c r="V408" s="112">
        <f t="shared" ref="V408" si="116">+V409</f>
        <v>35</v>
      </c>
      <c r="W408" s="112">
        <f t="shared" si="93"/>
        <v>35</v>
      </c>
      <c r="X408" s="112">
        <v>0</v>
      </c>
      <c r="Y408" s="112">
        <f t="shared" si="110"/>
        <v>35</v>
      </c>
    </row>
    <row r="409" spans="1:25" ht="13.15" hidden="1" x14ac:dyDescent="0.25">
      <c r="A409" s="228"/>
      <c r="B409" s="117"/>
      <c r="C409" s="118"/>
      <c r="D409" s="102">
        <v>3419</v>
      </c>
      <c r="E409" s="231">
        <v>5222</v>
      </c>
      <c r="F409" s="232" t="s">
        <v>101</v>
      </c>
      <c r="G409" s="105">
        <v>0</v>
      </c>
      <c r="H409" s="105"/>
      <c r="I409" s="105"/>
      <c r="J409" s="105"/>
      <c r="K409" s="105"/>
      <c r="L409" s="106"/>
      <c r="M409" s="106"/>
      <c r="N409" s="106"/>
      <c r="O409" s="106"/>
      <c r="P409" s="106"/>
      <c r="Q409" s="106"/>
      <c r="R409" s="107"/>
      <c r="S409" s="107"/>
      <c r="T409" s="107"/>
      <c r="U409" s="107">
        <v>0</v>
      </c>
      <c r="V409" s="107">
        <v>35</v>
      </c>
      <c r="W409" s="107">
        <f t="shared" si="93"/>
        <v>35</v>
      </c>
      <c r="X409" s="107">
        <v>0</v>
      </c>
      <c r="Y409" s="107">
        <f t="shared" si="110"/>
        <v>35</v>
      </c>
    </row>
    <row r="410" spans="1:25" ht="13.15" hidden="1" x14ac:dyDescent="0.25">
      <c r="A410" s="233" t="s">
        <v>87</v>
      </c>
      <c r="B410" s="117" t="s">
        <v>533</v>
      </c>
      <c r="C410" s="118" t="s">
        <v>96</v>
      </c>
      <c r="D410" s="234" t="s">
        <v>88</v>
      </c>
      <c r="E410" s="235" t="s">
        <v>88</v>
      </c>
      <c r="F410" s="236" t="s">
        <v>534</v>
      </c>
      <c r="G410" s="110">
        <v>0</v>
      </c>
      <c r="H410" s="106"/>
      <c r="I410" s="106"/>
      <c r="J410" s="106"/>
      <c r="K410" s="106"/>
      <c r="L410" s="106"/>
      <c r="M410" s="110">
        <v>0</v>
      </c>
      <c r="N410" s="110">
        <v>0</v>
      </c>
      <c r="O410" s="110">
        <v>0</v>
      </c>
      <c r="P410" s="110">
        <f>SUM(P411:P414)</f>
        <v>17000</v>
      </c>
      <c r="Q410" s="111">
        <f t="shared" si="44"/>
        <v>17000</v>
      </c>
      <c r="R410" s="112">
        <v>0</v>
      </c>
      <c r="S410" s="112">
        <f t="shared" si="43"/>
        <v>17000</v>
      </c>
      <c r="T410" s="112">
        <v>-5000</v>
      </c>
      <c r="U410" s="112">
        <f t="shared" si="92"/>
        <v>12000</v>
      </c>
      <c r="V410" s="112">
        <v>0</v>
      </c>
      <c r="W410" s="112">
        <f t="shared" si="93"/>
        <v>12000</v>
      </c>
      <c r="X410" s="112">
        <v>0</v>
      </c>
      <c r="Y410" s="112">
        <f t="shared" si="110"/>
        <v>12000</v>
      </c>
    </row>
    <row r="411" spans="1:25" ht="13.15" hidden="1" x14ac:dyDescent="0.25">
      <c r="A411" s="233"/>
      <c r="B411" s="117"/>
      <c r="C411" s="118"/>
      <c r="D411" s="237">
        <v>3419</v>
      </c>
      <c r="E411" s="238">
        <v>5222</v>
      </c>
      <c r="F411" s="226" t="s">
        <v>101</v>
      </c>
      <c r="G411" s="106">
        <v>0</v>
      </c>
      <c r="H411" s="106"/>
      <c r="I411" s="106"/>
      <c r="J411" s="106"/>
      <c r="K411" s="106"/>
      <c r="L411" s="106"/>
      <c r="M411" s="106">
        <v>0</v>
      </c>
      <c r="N411" s="106">
        <v>0</v>
      </c>
      <c r="O411" s="106">
        <v>0</v>
      </c>
      <c r="P411" s="106">
        <v>6000</v>
      </c>
      <c r="Q411" s="106">
        <f t="shared" si="44"/>
        <v>6000</v>
      </c>
      <c r="R411" s="107">
        <v>0</v>
      </c>
      <c r="S411" s="107">
        <f t="shared" si="43"/>
        <v>6000</v>
      </c>
      <c r="T411" s="107">
        <v>0</v>
      </c>
      <c r="U411" s="107">
        <f t="shared" si="92"/>
        <v>6000</v>
      </c>
      <c r="V411" s="107">
        <v>0</v>
      </c>
      <c r="W411" s="107">
        <f t="shared" si="93"/>
        <v>6000</v>
      </c>
      <c r="X411" s="107">
        <v>0</v>
      </c>
      <c r="Y411" s="107">
        <f t="shared" si="110"/>
        <v>6000</v>
      </c>
    </row>
    <row r="412" spans="1:25" ht="13.15" hidden="1" x14ac:dyDescent="0.25">
      <c r="A412" s="233"/>
      <c r="B412" s="117"/>
      <c r="C412" s="118"/>
      <c r="D412" s="237">
        <v>3419</v>
      </c>
      <c r="E412" s="238">
        <v>5213</v>
      </c>
      <c r="F412" s="239" t="s">
        <v>315</v>
      </c>
      <c r="G412" s="106">
        <v>0</v>
      </c>
      <c r="H412" s="106"/>
      <c r="I412" s="106"/>
      <c r="J412" s="106"/>
      <c r="K412" s="106"/>
      <c r="L412" s="106"/>
      <c r="M412" s="106">
        <v>0</v>
      </c>
      <c r="N412" s="106">
        <v>0</v>
      </c>
      <c r="O412" s="106">
        <v>0</v>
      </c>
      <c r="P412" s="106">
        <v>6000</v>
      </c>
      <c r="Q412" s="106">
        <f t="shared" si="44"/>
        <v>6000</v>
      </c>
      <c r="R412" s="107">
        <v>0</v>
      </c>
      <c r="S412" s="107">
        <f t="shared" si="43"/>
        <v>6000</v>
      </c>
      <c r="T412" s="107">
        <v>-5000</v>
      </c>
      <c r="U412" s="107">
        <f t="shared" si="92"/>
        <v>1000</v>
      </c>
      <c r="V412" s="107">
        <v>0</v>
      </c>
      <c r="W412" s="107">
        <f t="shared" si="93"/>
        <v>1000</v>
      </c>
      <c r="X412" s="107">
        <v>0</v>
      </c>
      <c r="Y412" s="107">
        <f t="shared" si="110"/>
        <v>1000</v>
      </c>
    </row>
    <row r="413" spans="1:25" ht="13.15" hidden="1" x14ac:dyDescent="0.25">
      <c r="A413" s="233"/>
      <c r="B413" s="117"/>
      <c r="C413" s="118"/>
      <c r="D413" s="237">
        <v>3419</v>
      </c>
      <c r="E413" s="238">
        <v>6322</v>
      </c>
      <c r="F413" s="239" t="s">
        <v>489</v>
      </c>
      <c r="G413" s="106">
        <v>0</v>
      </c>
      <c r="H413" s="106"/>
      <c r="I413" s="106"/>
      <c r="J413" s="106"/>
      <c r="K413" s="106"/>
      <c r="L413" s="106"/>
      <c r="M413" s="106">
        <v>0</v>
      </c>
      <c r="N413" s="106">
        <v>0</v>
      </c>
      <c r="O413" s="106">
        <v>0</v>
      </c>
      <c r="P413" s="106">
        <v>2500</v>
      </c>
      <c r="Q413" s="106">
        <f t="shared" si="44"/>
        <v>2500</v>
      </c>
      <c r="R413" s="107">
        <v>0</v>
      </c>
      <c r="S413" s="107">
        <f t="shared" si="43"/>
        <v>2500</v>
      </c>
      <c r="T413" s="107">
        <v>0</v>
      </c>
      <c r="U413" s="107">
        <f t="shared" si="92"/>
        <v>2500</v>
      </c>
      <c r="V413" s="107">
        <v>0</v>
      </c>
      <c r="W413" s="107">
        <f t="shared" si="93"/>
        <v>2500</v>
      </c>
      <c r="X413" s="107">
        <v>0</v>
      </c>
      <c r="Y413" s="107">
        <f t="shared" si="110"/>
        <v>2500</v>
      </c>
    </row>
    <row r="414" spans="1:25" ht="13.15" hidden="1" x14ac:dyDescent="0.25">
      <c r="A414" s="233"/>
      <c r="B414" s="117"/>
      <c r="C414" s="118"/>
      <c r="D414" s="237">
        <v>3419</v>
      </c>
      <c r="E414" s="238">
        <v>6313</v>
      </c>
      <c r="F414" s="239" t="s">
        <v>535</v>
      </c>
      <c r="G414" s="106">
        <v>0</v>
      </c>
      <c r="H414" s="106"/>
      <c r="I414" s="106"/>
      <c r="J414" s="106"/>
      <c r="K414" s="106"/>
      <c r="L414" s="106"/>
      <c r="M414" s="106">
        <v>0</v>
      </c>
      <c r="N414" s="106">
        <v>0</v>
      </c>
      <c r="O414" s="106">
        <v>0</v>
      </c>
      <c r="P414" s="106">
        <v>2500</v>
      </c>
      <c r="Q414" s="106">
        <f t="shared" si="44"/>
        <v>2500</v>
      </c>
      <c r="R414" s="107">
        <v>0</v>
      </c>
      <c r="S414" s="107">
        <f t="shared" si="43"/>
        <v>2500</v>
      </c>
      <c r="T414" s="107">
        <v>0</v>
      </c>
      <c r="U414" s="107">
        <f t="shared" si="92"/>
        <v>2500</v>
      </c>
      <c r="V414" s="107">
        <v>0</v>
      </c>
      <c r="W414" s="107">
        <f t="shared" si="93"/>
        <v>2500</v>
      </c>
      <c r="X414" s="107">
        <v>0</v>
      </c>
      <c r="Y414" s="107">
        <f t="shared" si="110"/>
        <v>2500</v>
      </c>
    </row>
    <row r="415" spans="1:25" ht="13.15" hidden="1" x14ac:dyDescent="0.25">
      <c r="A415" s="233" t="s">
        <v>87</v>
      </c>
      <c r="B415" s="117" t="s">
        <v>536</v>
      </c>
      <c r="C415" s="118" t="s">
        <v>96</v>
      </c>
      <c r="D415" s="234" t="s">
        <v>88</v>
      </c>
      <c r="E415" s="235" t="s">
        <v>88</v>
      </c>
      <c r="F415" s="236" t="s">
        <v>537</v>
      </c>
      <c r="G415" s="110">
        <v>0</v>
      </c>
      <c r="H415" s="106"/>
      <c r="I415" s="106"/>
      <c r="J415" s="106"/>
      <c r="K415" s="106"/>
      <c r="L415" s="106"/>
      <c r="M415" s="110">
        <v>0</v>
      </c>
      <c r="N415" s="110">
        <v>0</v>
      </c>
      <c r="O415" s="110">
        <v>0</v>
      </c>
      <c r="P415" s="110">
        <f>SUM(P416:P417)</f>
        <v>5000</v>
      </c>
      <c r="Q415" s="111">
        <f t="shared" si="44"/>
        <v>5000</v>
      </c>
      <c r="R415" s="112">
        <v>0</v>
      </c>
      <c r="S415" s="112">
        <f t="shared" si="43"/>
        <v>5000</v>
      </c>
      <c r="T415" s="112">
        <f>T416+T417</f>
        <v>-5000</v>
      </c>
      <c r="U415" s="112">
        <f t="shared" si="92"/>
        <v>0</v>
      </c>
      <c r="V415" s="112">
        <v>0</v>
      </c>
      <c r="W415" s="112">
        <f t="shared" si="93"/>
        <v>0</v>
      </c>
      <c r="X415" s="112">
        <v>0</v>
      </c>
      <c r="Y415" s="112">
        <f t="shared" si="110"/>
        <v>0</v>
      </c>
    </row>
    <row r="416" spans="1:25" ht="13.15" hidden="1" x14ac:dyDescent="0.25">
      <c r="A416" s="233"/>
      <c r="B416" s="117"/>
      <c r="C416" s="118"/>
      <c r="D416" s="237">
        <v>3419</v>
      </c>
      <c r="E416" s="238">
        <v>6322</v>
      </c>
      <c r="F416" s="239" t="s">
        <v>489</v>
      </c>
      <c r="G416" s="106">
        <v>0</v>
      </c>
      <c r="H416" s="106"/>
      <c r="I416" s="106"/>
      <c r="J416" s="106"/>
      <c r="K416" s="106"/>
      <c r="L416" s="106"/>
      <c r="M416" s="106">
        <v>0</v>
      </c>
      <c r="N416" s="106">
        <v>0</v>
      </c>
      <c r="O416" s="106">
        <v>0</v>
      </c>
      <c r="P416" s="106">
        <v>2000</v>
      </c>
      <c r="Q416" s="106">
        <f t="shared" si="44"/>
        <v>2000</v>
      </c>
      <c r="R416" s="107">
        <v>0</v>
      </c>
      <c r="S416" s="107">
        <f t="shared" si="43"/>
        <v>2000</v>
      </c>
      <c r="T416" s="107">
        <v>-2000</v>
      </c>
      <c r="U416" s="107">
        <f t="shared" si="92"/>
        <v>0</v>
      </c>
      <c r="V416" s="107">
        <v>0</v>
      </c>
      <c r="W416" s="107">
        <f t="shared" si="93"/>
        <v>0</v>
      </c>
      <c r="X416" s="107">
        <v>0</v>
      </c>
      <c r="Y416" s="107">
        <f t="shared" si="110"/>
        <v>0</v>
      </c>
    </row>
    <row r="417" spans="1:25" ht="13.9" hidden="1" thickBot="1" x14ac:dyDescent="0.3">
      <c r="A417" s="240"/>
      <c r="B417" s="241"/>
      <c r="C417" s="242"/>
      <c r="D417" s="243">
        <v>3419</v>
      </c>
      <c r="E417" s="244">
        <v>6341</v>
      </c>
      <c r="F417" s="245" t="s">
        <v>244</v>
      </c>
      <c r="G417" s="246">
        <v>0</v>
      </c>
      <c r="H417" s="246"/>
      <c r="I417" s="246"/>
      <c r="J417" s="246"/>
      <c r="K417" s="246"/>
      <c r="L417" s="246"/>
      <c r="M417" s="246">
        <v>0</v>
      </c>
      <c r="N417" s="246">
        <v>0</v>
      </c>
      <c r="O417" s="246">
        <v>0</v>
      </c>
      <c r="P417" s="246">
        <v>3000</v>
      </c>
      <c r="Q417" s="246">
        <f t="shared" si="44"/>
        <v>3000</v>
      </c>
      <c r="R417" s="247">
        <v>0</v>
      </c>
      <c r="S417" s="107">
        <f t="shared" si="43"/>
        <v>3000</v>
      </c>
      <c r="T417" s="247">
        <v>-3000</v>
      </c>
      <c r="U417" s="247">
        <f t="shared" si="92"/>
        <v>0</v>
      </c>
      <c r="V417" s="247">
        <v>0</v>
      </c>
      <c r="W417" s="247">
        <f t="shared" si="93"/>
        <v>0</v>
      </c>
      <c r="X417" s="247">
        <v>0</v>
      </c>
      <c r="Y417" s="247">
        <f t="shared" si="110"/>
        <v>0</v>
      </c>
    </row>
    <row r="418" spans="1:25" ht="13.15" hidden="1" x14ac:dyDescent="0.25">
      <c r="F418" s="248"/>
      <c r="T418" s="37"/>
      <c r="W418" s="37"/>
      <c r="X418" s="37"/>
    </row>
  </sheetData>
  <mergeCells count="14">
    <mergeCell ref="B118:C118"/>
    <mergeCell ref="B119:C119"/>
    <mergeCell ref="B8:C8"/>
    <mergeCell ref="B9:C9"/>
    <mergeCell ref="B10:C10"/>
    <mergeCell ref="B11:C11"/>
    <mergeCell ref="B12:C12"/>
    <mergeCell ref="B81:C81"/>
    <mergeCell ref="A4:I4"/>
    <mergeCell ref="G1:I1"/>
    <mergeCell ref="K1:M1"/>
    <mergeCell ref="U1:W1"/>
    <mergeCell ref="A2:I2"/>
    <mergeCell ref="W2:Y2"/>
  </mergeCells>
  <pageMargins left="0.7" right="0.7" top="0.78740157499999996" bottom="0.78740157499999996" header="0.3" footer="0.3"/>
  <pageSetup paperSize="9" scale="6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opLeftCell="A16" zoomScaleNormal="100" workbookViewId="0">
      <selection activeCell="I35" sqref="I35"/>
    </sheetView>
  </sheetViews>
  <sheetFormatPr defaultRowHeight="15" x14ac:dyDescent="0.25"/>
  <cols>
    <col min="1" max="1" width="36.5703125" bestFit="1" customWidth="1"/>
    <col min="2" max="2" width="7.28515625" customWidth="1"/>
    <col min="3" max="3" width="13.85546875" customWidth="1"/>
    <col min="4" max="4" width="10" bestFit="1" customWidth="1"/>
    <col min="5" max="5" width="14.140625" customWidth="1"/>
    <col min="10" max="10" width="11.7109375" bestFit="1" customWidth="1"/>
  </cols>
  <sheetData>
    <row r="1" spans="1:10" x14ac:dyDescent="0.25">
      <c r="C1" s="336" t="s">
        <v>66</v>
      </c>
      <c r="D1" s="336"/>
      <c r="E1" s="337"/>
      <c r="F1" s="337"/>
    </row>
    <row r="2" spans="1:10" ht="15.75" thickBot="1" x14ac:dyDescent="0.3">
      <c r="A2" s="338" t="s">
        <v>1</v>
      </c>
      <c r="B2" s="338"/>
      <c r="C2" s="1"/>
      <c r="D2" s="1"/>
      <c r="E2" s="2" t="s">
        <v>2</v>
      </c>
    </row>
    <row r="3" spans="1:10" ht="24.75" thickBot="1" x14ac:dyDescent="0.3">
      <c r="A3" s="3" t="s">
        <v>3</v>
      </c>
      <c r="B3" s="4" t="s">
        <v>4</v>
      </c>
      <c r="C3" s="5" t="s">
        <v>5</v>
      </c>
      <c r="D3" s="5" t="s">
        <v>67</v>
      </c>
      <c r="E3" s="5" t="s">
        <v>6</v>
      </c>
    </row>
    <row r="4" spans="1:10" ht="15" customHeight="1" x14ac:dyDescent="0.25">
      <c r="A4" s="6" t="s">
        <v>7</v>
      </c>
      <c r="B4" s="7" t="s">
        <v>8</v>
      </c>
      <c r="C4" s="8">
        <f>C5+C6+C7</f>
        <v>2782365.2800000003</v>
      </c>
      <c r="D4" s="8">
        <f>D5+D6+D7</f>
        <v>0</v>
      </c>
      <c r="E4" s="9">
        <f t="shared" ref="E4:E25" si="0">C4+D4</f>
        <v>2782365.2800000003</v>
      </c>
    </row>
    <row r="5" spans="1:10" ht="15" customHeight="1" x14ac:dyDescent="0.25">
      <c r="A5" s="10" t="s">
        <v>9</v>
      </c>
      <c r="B5" s="11" t="s">
        <v>10</v>
      </c>
      <c r="C5" s="12">
        <v>2689964.72</v>
      </c>
      <c r="D5" s="13">
        <v>0</v>
      </c>
      <c r="E5" s="14">
        <f t="shared" si="0"/>
        <v>2689964.72</v>
      </c>
      <c r="J5" s="15"/>
    </row>
    <row r="6" spans="1:10" ht="15" customHeight="1" x14ac:dyDescent="0.25">
      <c r="A6" s="10" t="s">
        <v>11</v>
      </c>
      <c r="B6" s="11" t="s">
        <v>12</v>
      </c>
      <c r="C6" s="12">
        <v>88368.87</v>
      </c>
      <c r="D6" s="16">
        <v>0</v>
      </c>
      <c r="E6" s="14">
        <f t="shared" si="0"/>
        <v>88368.87</v>
      </c>
    </row>
    <row r="7" spans="1:10" ht="15" customHeight="1" x14ac:dyDescent="0.25">
      <c r="A7" s="10" t="s">
        <v>13</v>
      </c>
      <c r="B7" s="11" t="s">
        <v>14</v>
      </c>
      <c r="C7" s="12">
        <v>4031.69</v>
      </c>
      <c r="D7" s="12">
        <v>0</v>
      </c>
      <c r="E7" s="14">
        <f t="shared" si="0"/>
        <v>4031.69</v>
      </c>
    </row>
    <row r="8" spans="1:10" ht="15" customHeight="1" x14ac:dyDescent="0.25">
      <c r="A8" s="17" t="s">
        <v>15</v>
      </c>
      <c r="B8" s="11" t="s">
        <v>16</v>
      </c>
      <c r="C8" s="18">
        <f>C9+C15</f>
        <v>5129332.4800000004</v>
      </c>
      <c r="D8" s="18">
        <f>D9+D15</f>
        <v>0</v>
      </c>
      <c r="E8" s="19">
        <f t="shared" si="0"/>
        <v>5129332.4800000004</v>
      </c>
    </row>
    <row r="9" spans="1:10" ht="15" customHeight="1" x14ac:dyDescent="0.25">
      <c r="A9" s="10" t="s">
        <v>17</v>
      </c>
      <c r="B9" s="11" t="s">
        <v>18</v>
      </c>
      <c r="C9" s="12">
        <f>C10+C11+C13+C14+C12</f>
        <v>4918780.45</v>
      </c>
      <c r="D9" s="12">
        <f>D10+D11+D13+D14</f>
        <v>0</v>
      </c>
      <c r="E9" s="20">
        <f t="shared" si="0"/>
        <v>4918780.45</v>
      </c>
    </row>
    <row r="10" spans="1:10" ht="15" customHeight="1" x14ac:dyDescent="0.25">
      <c r="A10" s="10" t="s">
        <v>19</v>
      </c>
      <c r="B10" s="11" t="s">
        <v>20</v>
      </c>
      <c r="C10" s="12">
        <v>67590.7</v>
      </c>
      <c r="D10" s="12">
        <v>0</v>
      </c>
      <c r="E10" s="20">
        <f t="shared" si="0"/>
        <v>67590.7</v>
      </c>
    </row>
    <row r="11" spans="1:10" ht="15" customHeight="1" x14ac:dyDescent="0.25">
      <c r="A11" s="10" t="s">
        <v>21</v>
      </c>
      <c r="B11" s="11" t="s">
        <v>18</v>
      </c>
      <c r="C11" s="12">
        <v>4825056.68</v>
      </c>
      <c r="D11" s="12">
        <v>0</v>
      </c>
      <c r="E11" s="20">
        <f t="shared" si="0"/>
        <v>4825056.68</v>
      </c>
    </row>
    <row r="12" spans="1:10" ht="15" customHeight="1" x14ac:dyDescent="0.25">
      <c r="A12" s="10" t="s">
        <v>22</v>
      </c>
      <c r="B12" s="11">
        <v>4123</v>
      </c>
      <c r="C12" s="12">
        <v>0</v>
      </c>
      <c r="D12" s="12">
        <v>0</v>
      </c>
      <c r="E12" s="20">
        <f>SUM(C12:D12)</f>
        <v>0</v>
      </c>
    </row>
    <row r="13" spans="1:10" ht="15" customHeight="1" x14ac:dyDescent="0.25">
      <c r="A13" s="10" t="s">
        <v>23</v>
      </c>
      <c r="B13" s="11" t="s">
        <v>24</v>
      </c>
      <c r="C13" s="12">
        <v>0</v>
      </c>
      <c r="D13" s="12">
        <v>0</v>
      </c>
      <c r="E13" s="20">
        <f>SUM(C13:D13)</f>
        <v>0</v>
      </c>
    </row>
    <row r="14" spans="1:10" ht="15" customHeight="1" x14ac:dyDescent="0.25">
      <c r="A14" s="10" t="s">
        <v>25</v>
      </c>
      <c r="B14" s="11">
        <v>4121</v>
      </c>
      <c r="C14" s="12">
        <f>31370-5236.93</f>
        <v>26133.07</v>
      </c>
      <c r="D14" s="12">
        <v>0</v>
      </c>
      <c r="E14" s="20">
        <f>SUM(C14:D14)</f>
        <v>26133.07</v>
      </c>
    </row>
    <row r="15" spans="1:10" ht="15" customHeight="1" x14ac:dyDescent="0.25">
      <c r="A15" s="10" t="s">
        <v>26</v>
      </c>
      <c r="B15" s="11" t="s">
        <v>27</v>
      </c>
      <c r="C15" s="12">
        <f>C16+C17+C18+C19</f>
        <v>210552.03000000003</v>
      </c>
      <c r="D15" s="12">
        <f>D16+D18+D19</f>
        <v>0</v>
      </c>
      <c r="E15" s="20">
        <f t="shared" si="0"/>
        <v>210552.03000000003</v>
      </c>
    </row>
    <row r="16" spans="1:10" ht="15" customHeight="1" x14ac:dyDescent="0.25">
      <c r="A16" s="10" t="s">
        <v>28</v>
      </c>
      <c r="B16" s="11" t="s">
        <v>29</v>
      </c>
      <c r="C16" s="12">
        <v>206345.15000000002</v>
      </c>
      <c r="D16" s="12">
        <v>0</v>
      </c>
      <c r="E16" s="20">
        <f t="shared" si="0"/>
        <v>206345.15000000002</v>
      </c>
    </row>
    <row r="17" spans="1:5" ht="15" customHeight="1" x14ac:dyDescent="0.25">
      <c r="A17" s="10" t="s">
        <v>30</v>
      </c>
      <c r="B17" s="11">
        <v>4223</v>
      </c>
      <c r="C17" s="12">
        <v>0</v>
      </c>
      <c r="D17" s="12">
        <v>0</v>
      </c>
      <c r="E17" s="20">
        <f>SUM(C17:D17)</f>
        <v>0</v>
      </c>
    </row>
    <row r="18" spans="1:5" ht="15" customHeight="1" x14ac:dyDescent="0.25">
      <c r="A18" s="10" t="s">
        <v>31</v>
      </c>
      <c r="B18" s="11" t="s">
        <v>32</v>
      </c>
      <c r="C18" s="12">
        <v>0</v>
      </c>
      <c r="D18" s="12">
        <v>0</v>
      </c>
      <c r="E18" s="20">
        <f>SUM(C18:D18)</f>
        <v>0</v>
      </c>
    </row>
    <row r="19" spans="1:5" ht="15" customHeight="1" x14ac:dyDescent="0.25">
      <c r="A19" s="10" t="s">
        <v>33</v>
      </c>
      <c r="B19" s="11">
        <v>4221</v>
      </c>
      <c r="C19" s="12">
        <v>4206.88</v>
      </c>
      <c r="D19" s="12">
        <v>0</v>
      </c>
      <c r="E19" s="20">
        <f>SUM(C19:D19)</f>
        <v>4206.88</v>
      </c>
    </row>
    <row r="20" spans="1:5" ht="15" customHeight="1" x14ac:dyDescent="0.25">
      <c r="A20" s="17" t="s">
        <v>34</v>
      </c>
      <c r="B20" s="21" t="s">
        <v>35</v>
      </c>
      <c r="C20" s="18">
        <f>C4+C8</f>
        <v>7911697.7600000007</v>
      </c>
      <c r="D20" s="18">
        <f>D4+D8</f>
        <v>0</v>
      </c>
      <c r="E20" s="19">
        <f t="shared" si="0"/>
        <v>7911697.7600000007</v>
      </c>
    </row>
    <row r="21" spans="1:5" ht="15" customHeight="1" x14ac:dyDescent="0.25">
      <c r="A21" s="17" t="s">
        <v>36</v>
      </c>
      <c r="B21" s="21" t="s">
        <v>37</v>
      </c>
      <c r="C21" s="18">
        <f>SUM(C22:C24)</f>
        <v>1742695.9900000002</v>
      </c>
      <c r="D21" s="18">
        <f>SUM(D22:D24)</f>
        <v>0</v>
      </c>
      <c r="E21" s="19">
        <f t="shared" si="0"/>
        <v>1742695.9900000002</v>
      </c>
    </row>
    <row r="22" spans="1:5" ht="15" customHeight="1" x14ac:dyDescent="0.25">
      <c r="A22" s="10" t="s">
        <v>38</v>
      </c>
      <c r="B22" s="11" t="s">
        <v>39</v>
      </c>
      <c r="C22" s="12">
        <v>100564.53000000001</v>
      </c>
      <c r="D22" s="12">
        <v>0</v>
      </c>
      <c r="E22" s="20">
        <f t="shared" si="0"/>
        <v>100564.53000000001</v>
      </c>
    </row>
    <row r="23" spans="1:5" ht="15" customHeight="1" x14ac:dyDescent="0.25">
      <c r="A23" s="10" t="s">
        <v>40</v>
      </c>
      <c r="B23" s="11">
        <v>8115</v>
      </c>
      <c r="C23" s="12">
        <v>1739006.4600000002</v>
      </c>
      <c r="D23" s="12">
        <v>0</v>
      </c>
      <c r="E23" s="20">
        <f>SUM(C23:D23)</f>
        <v>1739006.4600000002</v>
      </c>
    </row>
    <row r="24" spans="1:5" ht="15" customHeight="1" thickBot="1" x14ac:dyDescent="0.3">
      <c r="A24" s="22" t="s">
        <v>41</v>
      </c>
      <c r="B24" s="23">
        <v>-8124</v>
      </c>
      <c r="C24" s="24">
        <v>-96875</v>
      </c>
      <c r="D24" s="24">
        <v>0</v>
      </c>
      <c r="E24" s="25">
        <f>C24+D24</f>
        <v>-96875</v>
      </c>
    </row>
    <row r="25" spans="1:5" ht="15" customHeight="1" thickBot="1" x14ac:dyDescent="0.3">
      <c r="A25" s="26" t="s">
        <v>42</v>
      </c>
      <c r="B25" s="27"/>
      <c r="C25" s="28">
        <f>C4+C8+C21</f>
        <v>9654393.75</v>
      </c>
      <c r="D25" s="28">
        <f>D20+D21</f>
        <v>0</v>
      </c>
      <c r="E25" s="29">
        <f t="shared" si="0"/>
        <v>9654393.75</v>
      </c>
    </row>
    <row r="26" spans="1:5" ht="15.75" thickBot="1" x14ac:dyDescent="0.3">
      <c r="A26" s="338" t="s">
        <v>43</v>
      </c>
      <c r="B26" s="338"/>
      <c r="C26" s="30"/>
      <c r="D26" s="30"/>
      <c r="E26" s="31" t="s">
        <v>2</v>
      </c>
    </row>
    <row r="27" spans="1:5" ht="24.75" thickBot="1" x14ac:dyDescent="0.3">
      <c r="A27" s="3" t="s">
        <v>44</v>
      </c>
      <c r="B27" s="4" t="s">
        <v>0</v>
      </c>
      <c r="C27" s="5" t="s">
        <v>5</v>
      </c>
      <c r="D27" s="5" t="s">
        <v>67</v>
      </c>
      <c r="E27" s="5" t="s">
        <v>6</v>
      </c>
    </row>
    <row r="28" spans="1:5" ht="15" customHeight="1" x14ac:dyDescent="0.3">
      <c r="A28" s="32" t="s">
        <v>45</v>
      </c>
      <c r="B28" s="33" t="s">
        <v>46</v>
      </c>
      <c r="C28" s="16">
        <v>29496.959999999999</v>
      </c>
      <c r="D28" s="16">
        <v>0</v>
      </c>
      <c r="E28" s="34">
        <f>C28+D28</f>
        <v>29496.959999999999</v>
      </c>
    </row>
    <row r="29" spans="1:5" ht="15" customHeight="1" x14ac:dyDescent="0.25">
      <c r="A29" s="35" t="s">
        <v>47</v>
      </c>
      <c r="B29" s="11" t="s">
        <v>46</v>
      </c>
      <c r="C29" s="12">
        <v>260621.53</v>
      </c>
      <c r="D29" s="16">
        <v>0</v>
      </c>
      <c r="E29" s="34">
        <f t="shared" ref="E29:E44" si="1">C29+D29</f>
        <v>260621.53</v>
      </c>
    </row>
    <row r="30" spans="1:5" ht="15" customHeight="1" x14ac:dyDescent="0.25">
      <c r="A30" s="35" t="s">
        <v>48</v>
      </c>
      <c r="B30" s="11" t="s">
        <v>49</v>
      </c>
      <c r="C30" s="12">
        <v>149566.1</v>
      </c>
      <c r="D30" s="16">
        <v>0</v>
      </c>
      <c r="E30" s="34">
        <f>SUM(C30:D30)</f>
        <v>149566.1</v>
      </c>
    </row>
    <row r="31" spans="1:5" ht="15" customHeight="1" x14ac:dyDescent="0.25">
      <c r="A31" s="35" t="s">
        <v>50</v>
      </c>
      <c r="B31" s="11" t="s">
        <v>46</v>
      </c>
      <c r="C31" s="12">
        <v>1032321.05</v>
      </c>
      <c r="D31" s="16">
        <v>0</v>
      </c>
      <c r="E31" s="34">
        <f t="shared" si="1"/>
        <v>1032321.05</v>
      </c>
    </row>
    <row r="32" spans="1:5" ht="15" customHeight="1" x14ac:dyDescent="0.25">
      <c r="A32" s="35" t="s">
        <v>51</v>
      </c>
      <c r="B32" s="11" t="s">
        <v>46</v>
      </c>
      <c r="C32" s="12">
        <v>864876.31</v>
      </c>
      <c r="D32" s="16">
        <v>-62.8</v>
      </c>
      <c r="E32" s="34">
        <f t="shared" si="1"/>
        <v>864813.51</v>
      </c>
    </row>
    <row r="33" spans="1:5" ht="15" customHeight="1" x14ac:dyDescent="0.25">
      <c r="A33" s="35" t="s">
        <v>52</v>
      </c>
      <c r="B33" s="11" t="s">
        <v>46</v>
      </c>
      <c r="C33" s="12">
        <v>4166571.3200000003</v>
      </c>
      <c r="D33" s="16">
        <v>0</v>
      </c>
      <c r="E33" s="34">
        <f>C33+D33</f>
        <v>4166571.3200000003</v>
      </c>
    </row>
    <row r="34" spans="1:5" ht="15" customHeight="1" x14ac:dyDescent="0.3">
      <c r="A34" s="35" t="s">
        <v>53</v>
      </c>
      <c r="B34" s="11" t="s">
        <v>49</v>
      </c>
      <c r="C34" s="12">
        <v>597935.95000000007</v>
      </c>
      <c r="D34" s="16">
        <v>62.8</v>
      </c>
      <c r="E34" s="34">
        <f t="shared" si="1"/>
        <v>597998.75000000012</v>
      </c>
    </row>
    <row r="35" spans="1:5" ht="15" customHeight="1" x14ac:dyDescent="0.25">
      <c r="A35" s="35" t="s">
        <v>54</v>
      </c>
      <c r="B35" s="11" t="s">
        <v>46</v>
      </c>
      <c r="C35" s="12">
        <v>11969.95</v>
      </c>
      <c r="D35" s="16">
        <v>0</v>
      </c>
      <c r="E35" s="34">
        <f t="shared" si="1"/>
        <v>11969.95</v>
      </c>
    </row>
    <row r="36" spans="1:5" ht="15" customHeight="1" x14ac:dyDescent="0.25">
      <c r="A36" s="35" t="s">
        <v>55</v>
      </c>
      <c r="B36" s="11" t="s">
        <v>49</v>
      </c>
      <c r="C36" s="12">
        <v>962182.35</v>
      </c>
      <c r="D36" s="16">
        <v>0</v>
      </c>
      <c r="E36" s="34">
        <f t="shared" si="1"/>
        <v>962182.35</v>
      </c>
    </row>
    <row r="37" spans="1:5" ht="15" customHeight="1" x14ac:dyDescent="0.25">
      <c r="A37" s="35" t="s">
        <v>56</v>
      </c>
      <c r="B37" s="11" t="s">
        <v>57</v>
      </c>
      <c r="C37" s="12">
        <v>0</v>
      </c>
      <c r="D37" s="16">
        <v>0</v>
      </c>
      <c r="E37" s="34">
        <f t="shared" si="1"/>
        <v>0</v>
      </c>
    </row>
    <row r="38" spans="1:5" ht="15" customHeight="1" x14ac:dyDescent="0.25">
      <c r="A38" s="35" t="s">
        <v>58</v>
      </c>
      <c r="B38" s="11" t="s">
        <v>49</v>
      </c>
      <c r="C38" s="12">
        <v>1310280.6500000001</v>
      </c>
      <c r="D38" s="16">
        <v>0</v>
      </c>
      <c r="E38" s="34">
        <f t="shared" si="1"/>
        <v>1310280.6500000001</v>
      </c>
    </row>
    <row r="39" spans="1:5" ht="15" customHeight="1" x14ac:dyDescent="0.25">
      <c r="A39" s="35" t="s">
        <v>59</v>
      </c>
      <c r="B39" s="11" t="s">
        <v>49</v>
      </c>
      <c r="C39" s="12">
        <v>17500</v>
      </c>
      <c r="D39" s="16">
        <v>0</v>
      </c>
      <c r="E39" s="34">
        <f t="shared" si="1"/>
        <v>17500</v>
      </c>
    </row>
    <row r="40" spans="1:5" ht="15" customHeight="1" x14ac:dyDescent="0.25">
      <c r="A40" s="35" t="s">
        <v>60</v>
      </c>
      <c r="B40" s="11" t="s">
        <v>46</v>
      </c>
      <c r="C40" s="12">
        <v>9541.25</v>
      </c>
      <c r="D40" s="16">
        <v>0</v>
      </c>
      <c r="E40" s="34">
        <f t="shared" si="1"/>
        <v>9541.25</v>
      </c>
    </row>
    <row r="41" spans="1:5" ht="15" customHeight="1" x14ac:dyDescent="0.25">
      <c r="A41" s="35" t="s">
        <v>61</v>
      </c>
      <c r="B41" s="11" t="s">
        <v>49</v>
      </c>
      <c r="C41" s="12">
        <v>139946.22</v>
      </c>
      <c r="D41" s="16">
        <v>0</v>
      </c>
      <c r="E41" s="34">
        <f>C41+D41</f>
        <v>139946.22</v>
      </c>
    </row>
    <row r="42" spans="1:5" ht="15" customHeight="1" x14ac:dyDescent="0.25">
      <c r="A42" s="35" t="s">
        <v>62</v>
      </c>
      <c r="B42" s="11" t="s">
        <v>49</v>
      </c>
      <c r="C42" s="12">
        <v>11471.73</v>
      </c>
      <c r="D42" s="16">
        <v>0</v>
      </c>
      <c r="E42" s="34">
        <f t="shared" si="1"/>
        <v>11471.73</v>
      </c>
    </row>
    <row r="43" spans="1:5" ht="15" customHeight="1" x14ac:dyDescent="0.3">
      <c r="A43" s="35" t="s">
        <v>63</v>
      </c>
      <c r="B43" s="11" t="s">
        <v>49</v>
      </c>
      <c r="C43" s="12">
        <v>79990.17</v>
      </c>
      <c r="D43" s="16">
        <v>0</v>
      </c>
      <c r="E43" s="34">
        <f t="shared" si="1"/>
        <v>79990.17</v>
      </c>
    </row>
    <row r="44" spans="1:5" ht="15" customHeight="1" thickBot="1" x14ac:dyDescent="0.3">
      <c r="A44" s="35" t="s">
        <v>64</v>
      </c>
      <c r="B44" s="11" t="s">
        <v>49</v>
      </c>
      <c r="C44" s="12">
        <v>10122.209999999999</v>
      </c>
      <c r="D44" s="16">
        <v>0</v>
      </c>
      <c r="E44" s="34">
        <f t="shared" si="1"/>
        <v>10122.209999999999</v>
      </c>
    </row>
    <row r="45" spans="1:5" ht="15" customHeight="1" thickBot="1" x14ac:dyDescent="0.3">
      <c r="A45" s="36" t="s">
        <v>65</v>
      </c>
      <c r="B45" s="27"/>
      <c r="C45" s="28">
        <f>C28+C29+C31+C32+C33+C34+C35+C36+C37+C38+C39+C40+C41+C42+C43+C44+C30</f>
        <v>9654393.7500000019</v>
      </c>
      <c r="D45" s="28">
        <f>SUM(D28:D44)</f>
        <v>0</v>
      </c>
      <c r="E45" s="29">
        <f>SUM(E28:E44)</f>
        <v>9654393.7500000019</v>
      </c>
    </row>
    <row r="46" spans="1:5" ht="14.45" x14ac:dyDescent="0.3">
      <c r="C46" s="15"/>
      <c r="E46" s="15"/>
    </row>
    <row r="48" spans="1:5" ht="14.45" x14ac:dyDescent="0.3">
      <c r="C48" s="15"/>
    </row>
  </sheetData>
  <mergeCells count="3">
    <mergeCell ref="C1:F1"/>
    <mergeCell ref="A2:B2"/>
    <mergeCell ref="A26:B26"/>
  </mergeCells>
  <pageMargins left="0.7" right="0.7" top="0.78740157499999996" bottom="0.78740157499999996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91404</vt:lpstr>
      <vt:lpstr>91704</vt:lpstr>
      <vt:lpstr>Bilance P a V</vt:lpstr>
      <vt:lpstr>'91404'!Oblast_tisku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Myslivcova Lenka</dc:creator>
  <cp:lastModifiedBy>Trpkosova Eva</cp:lastModifiedBy>
  <dcterms:created xsi:type="dcterms:W3CDTF">2017-09-18T11:28:44Z</dcterms:created>
  <dcterms:modified xsi:type="dcterms:W3CDTF">2017-10-06T06:57:22Z</dcterms:modified>
</cp:coreProperties>
</file>