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11" r:id="rId1"/>
    <sheet name="Bilance P a V" sheetId="10" r:id="rId2"/>
  </sheets>
  <calcPr calcId="145621"/>
</workbook>
</file>

<file path=xl/calcChain.xml><?xml version="1.0" encoding="utf-8"?>
<calcChain xmlns="http://schemas.openxmlformats.org/spreadsheetml/2006/main">
  <c r="U309" i="11" l="1"/>
  <c r="W309" i="11" s="1"/>
  <c r="Y309" i="11" s="1"/>
  <c r="AA309" i="11" s="1"/>
  <c r="U308" i="11"/>
  <c r="W308" i="11" s="1"/>
  <c r="Y308" i="11" s="1"/>
  <c r="AA308" i="11" s="1"/>
  <c r="T308" i="11"/>
  <c r="AA307" i="11"/>
  <c r="W307" i="11"/>
  <c r="Y307" i="11" s="1"/>
  <c r="U307" i="11"/>
  <c r="W306" i="11"/>
  <c r="Y306" i="11" s="1"/>
  <c r="AA306" i="11" s="1"/>
  <c r="T306" i="11"/>
  <c r="U306" i="11" s="1"/>
  <c r="Y305" i="11"/>
  <c r="AA305" i="11" s="1"/>
  <c r="U305" i="11"/>
  <c r="W305" i="11" s="1"/>
  <c r="O305" i="11"/>
  <c r="Q305" i="11" s="1"/>
  <c r="U304" i="11"/>
  <c r="W304" i="11" s="1"/>
  <c r="Y304" i="11" s="1"/>
  <c r="AA304" i="11" s="1"/>
  <c r="T304" i="11"/>
  <c r="Q304" i="11"/>
  <c r="P304" i="11"/>
  <c r="O304" i="11"/>
  <c r="N304" i="11"/>
  <c r="AA303" i="11"/>
  <c r="W303" i="11"/>
  <c r="Y303" i="11" s="1"/>
  <c r="U303" i="11"/>
  <c r="Q303" i="11"/>
  <c r="O303" i="11"/>
  <c r="W302" i="11"/>
  <c r="Y302" i="11" s="1"/>
  <c r="AA302" i="11" s="1"/>
  <c r="T302" i="11"/>
  <c r="U302" i="11" s="1"/>
  <c r="P302" i="11"/>
  <c r="N302" i="11"/>
  <c r="O302" i="11" s="1"/>
  <c r="Y301" i="11"/>
  <c r="AA301" i="11" s="1"/>
  <c r="U301" i="11"/>
  <c r="W301" i="11" s="1"/>
  <c r="O301" i="11"/>
  <c r="Q301" i="11" s="1"/>
  <c r="U300" i="11"/>
  <c r="W300" i="11" s="1"/>
  <c r="Y300" i="11" s="1"/>
  <c r="AA300" i="11" s="1"/>
  <c r="P300" i="11"/>
  <c r="N300" i="11"/>
  <c r="O300" i="11" s="1"/>
  <c r="Q300" i="11" s="1"/>
  <c r="U299" i="11"/>
  <c r="W299" i="11" s="1"/>
  <c r="Y299" i="11" s="1"/>
  <c r="AA299" i="11" s="1"/>
  <c r="O299" i="11"/>
  <c r="Q299" i="11" s="1"/>
  <c r="Y298" i="11"/>
  <c r="AA298" i="11" s="1"/>
  <c r="U298" i="11"/>
  <c r="W298" i="11" s="1"/>
  <c r="P298" i="11"/>
  <c r="N298" i="11"/>
  <c r="O298" i="11" s="1"/>
  <c r="Y297" i="11"/>
  <c r="AA297" i="11" s="1"/>
  <c r="U297" i="11"/>
  <c r="W297" i="11" s="1"/>
  <c r="O297" i="11"/>
  <c r="Q297" i="11" s="1"/>
  <c r="U296" i="11"/>
  <c r="W296" i="11" s="1"/>
  <c r="Y296" i="11" s="1"/>
  <c r="AA296" i="11" s="1"/>
  <c r="P296" i="11"/>
  <c r="N296" i="11"/>
  <c r="O296" i="11" s="1"/>
  <c r="Q296" i="11" s="1"/>
  <c r="U295" i="11"/>
  <c r="W295" i="11" s="1"/>
  <c r="Y295" i="11" s="1"/>
  <c r="AA295" i="11" s="1"/>
  <c r="O295" i="11"/>
  <c r="Q295" i="11" s="1"/>
  <c r="Y294" i="11"/>
  <c r="AA294" i="11" s="1"/>
  <c r="U294" i="11"/>
  <c r="W294" i="11" s="1"/>
  <c r="T294" i="11"/>
  <c r="P294" i="11"/>
  <c r="O294" i="11"/>
  <c r="Q294" i="11" s="1"/>
  <c r="N294" i="11"/>
  <c r="W293" i="11"/>
  <c r="Y293" i="11" s="1"/>
  <c r="AA293" i="11" s="1"/>
  <c r="U293" i="11"/>
  <c r="Q293" i="11"/>
  <c r="O293" i="11"/>
  <c r="T292" i="11"/>
  <c r="P292" i="11"/>
  <c r="N292" i="11"/>
  <c r="O292" i="11" s="1"/>
  <c r="Q292" i="11" s="1"/>
  <c r="AA291" i="11"/>
  <c r="AA290" i="11"/>
  <c r="Z290" i="11"/>
  <c r="AA289" i="11"/>
  <c r="Z288" i="11"/>
  <c r="AA288" i="11" s="1"/>
  <c r="AA287" i="11"/>
  <c r="AA286" i="11"/>
  <c r="Z286" i="11"/>
  <c r="Z283" i="11" s="1"/>
  <c r="W285" i="11"/>
  <c r="Y285" i="11" s="1"/>
  <c r="AA285" i="11" s="1"/>
  <c r="V285" i="11"/>
  <c r="U285" i="11"/>
  <c r="Q285" i="11"/>
  <c r="S285" i="11" s="1"/>
  <c r="O285" i="11"/>
  <c r="Z284" i="11"/>
  <c r="V284" i="11"/>
  <c r="T284" i="11"/>
  <c r="Q284" i="11"/>
  <c r="S284" i="11" s="1"/>
  <c r="U284" i="11" s="1"/>
  <c r="W284" i="11" s="1"/>
  <c r="Y284" i="11" s="1"/>
  <c r="AA284" i="11" s="1"/>
  <c r="P284" i="11"/>
  <c r="O284" i="11"/>
  <c r="N284" i="11"/>
  <c r="V283" i="11"/>
  <c r="P283" i="11"/>
  <c r="O283" i="11"/>
  <c r="Q283" i="11" s="1"/>
  <c r="S283" i="11" s="1"/>
  <c r="N283" i="11"/>
  <c r="AA282" i="11"/>
  <c r="W282" i="11"/>
  <c r="Y282" i="11" s="1"/>
  <c r="Y281" i="11"/>
  <c r="AA281" i="11" s="1"/>
  <c r="V281" i="11"/>
  <c r="W281" i="11" s="1"/>
  <c r="Y280" i="11"/>
  <c r="AA280" i="11" s="1"/>
  <c r="W280" i="11"/>
  <c r="AA279" i="11"/>
  <c r="W279" i="11"/>
  <c r="Y279" i="11" s="1"/>
  <c r="V279" i="11"/>
  <c r="W278" i="11"/>
  <c r="Y278" i="11" s="1"/>
  <c r="AA278" i="11" s="1"/>
  <c r="V277" i="11"/>
  <c r="W277" i="11" s="1"/>
  <c r="Y277" i="11" s="1"/>
  <c r="AA277" i="11" s="1"/>
  <c r="Y276" i="11"/>
  <c r="AA276" i="11" s="1"/>
  <c r="W276" i="11"/>
  <c r="W275" i="11"/>
  <c r="Y275" i="11" s="1"/>
  <c r="AA275" i="11" s="1"/>
  <c r="V275" i="11"/>
  <c r="AA274" i="11"/>
  <c r="W274" i="11"/>
  <c r="Y274" i="11" s="1"/>
  <c r="Y273" i="11"/>
  <c r="AA273" i="11" s="1"/>
  <c r="V273" i="11"/>
  <c r="W273" i="11" s="1"/>
  <c r="Y272" i="11"/>
  <c r="AA272" i="11" s="1"/>
  <c r="Q272" i="11"/>
  <c r="S272" i="11" s="1"/>
  <c r="U272" i="11" s="1"/>
  <c r="W272" i="11" s="1"/>
  <c r="U271" i="11"/>
  <c r="W271" i="11" s="1"/>
  <c r="Y271" i="11" s="1"/>
  <c r="AA271" i="11" s="1"/>
  <c r="Q271" i="11"/>
  <c r="S271" i="11" s="1"/>
  <c r="P271" i="11"/>
  <c r="W270" i="11"/>
  <c r="Y270" i="11" s="1"/>
  <c r="AA270" i="11" s="1"/>
  <c r="S270" i="11"/>
  <c r="U270" i="11" s="1"/>
  <c r="Q270" i="11"/>
  <c r="W269" i="11"/>
  <c r="Y269" i="11" s="1"/>
  <c r="AA269" i="11" s="1"/>
  <c r="P269" i="11"/>
  <c r="Q269" i="11" s="1"/>
  <c r="S269" i="11" s="1"/>
  <c r="U269" i="11" s="1"/>
  <c r="U268" i="11"/>
  <c r="W268" i="11" s="1"/>
  <c r="Y268" i="11" s="1"/>
  <c r="AA268" i="11" s="1"/>
  <c r="Q268" i="11"/>
  <c r="S268" i="11" s="1"/>
  <c r="Y267" i="11"/>
  <c r="AA267" i="11" s="1"/>
  <c r="Q267" i="11"/>
  <c r="S267" i="11" s="1"/>
  <c r="U267" i="11" s="1"/>
  <c r="W267" i="11" s="1"/>
  <c r="P267" i="11"/>
  <c r="S266" i="11"/>
  <c r="U266" i="11" s="1"/>
  <c r="W266" i="11" s="1"/>
  <c r="Y266" i="11" s="1"/>
  <c r="AA266" i="11" s="1"/>
  <c r="Q266" i="11"/>
  <c r="AA265" i="11"/>
  <c r="S265" i="11"/>
  <c r="U265" i="11" s="1"/>
  <c r="W265" i="11" s="1"/>
  <c r="Y265" i="11" s="1"/>
  <c r="P265" i="11"/>
  <c r="Q265" i="11" s="1"/>
  <c r="Q264" i="11"/>
  <c r="S264" i="11" s="1"/>
  <c r="U264" i="11" s="1"/>
  <c r="W264" i="11" s="1"/>
  <c r="Y264" i="11" s="1"/>
  <c r="AA264" i="11" s="1"/>
  <c r="U263" i="11"/>
  <c r="W263" i="11" s="1"/>
  <c r="Y263" i="11" s="1"/>
  <c r="AA263" i="11" s="1"/>
  <c r="Q263" i="11"/>
  <c r="S263" i="11" s="1"/>
  <c r="P263" i="11"/>
  <c r="W262" i="11"/>
  <c r="Y262" i="11" s="1"/>
  <c r="AA262" i="11" s="1"/>
  <c r="S262" i="11"/>
  <c r="U262" i="11" s="1"/>
  <c r="Q262" i="11"/>
  <c r="P261" i="11"/>
  <c r="Q261" i="11" s="1"/>
  <c r="S261" i="11" s="1"/>
  <c r="U261" i="11" s="1"/>
  <c r="W261" i="11" s="1"/>
  <c r="Y261" i="11" s="1"/>
  <c r="AA261" i="11" s="1"/>
  <c r="U260" i="11"/>
  <c r="W260" i="11" s="1"/>
  <c r="Y260" i="11" s="1"/>
  <c r="AA260" i="11" s="1"/>
  <c r="Q260" i="11"/>
  <c r="S260" i="11" s="1"/>
  <c r="Q259" i="11"/>
  <c r="S259" i="11" s="1"/>
  <c r="U259" i="11" s="1"/>
  <c r="W259" i="11" s="1"/>
  <c r="Y259" i="11" s="1"/>
  <c r="AA259" i="11" s="1"/>
  <c r="P259" i="11"/>
  <c r="AA258" i="11"/>
  <c r="S258" i="11"/>
  <c r="U258" i="11" s="1"/>
  <c r="W258" i="11" s="1"/>
  <c r="Y258" i="11" s="1"/>
  <c r="Q258" i="11"/>
  <c r="S257" i="11"/>
  <c r="U257" i="11" s="1"/>
  <c r="W257" i="11" s="1"/>
  <c r="Y257" i="11" s="1"/>
  <c r="AA257" i="11" s="1"/>
  <c r="P257" i="11"/>
  <c r="Q257" i="11" s="1"/>
  <c r="Y256" i="11"/>
  <c r="AA256" i="11" s="1"/>
  <c r="Q256" i="11"/>
  <c r="S256" i="11" s="1"/>
  <c r="U256" i="11" s="1"/>
  <c r="W256" i="11" s="1"/>
  <c r="U255" i="11"/>
  <c r="W255" i="11" s="1"/>
  <c r="Y255" i="11" s="1"/>
  <c r="AA255" i="11" s="1"/>
  <c r="Q255" i="11"/>
  <c r="S255" i="11" s="1"/>
  <c r="P255" i="11"/>
  <c r="W254" i="11"/>
  <c r="Y254" i="11" s="1"/>
  <c r="AA254" i="11" s="1"/>
  <c r="S254" i="11"/>
  <c r="U254" i="11" s="1"/>
  <c r="Q254" i="11"/>
  <c r="W253" i="11"/>
  <c r="Y253" i="11" s="1"/>
  <c r="AA253" i="11" s="1"/>
  <c r="P253" i="11"/>
  <c r="Q253" i="11" s="1"/>
  <c r="S253" i="11" s="1"/>
  <c r="U253" i="11" s="1"/>
  <c r="U252" i="11"/>
  <c r="W252" i="11" s="1"/>
  <c r="Y252" i="11" s="1"/>
  <c r="AA252" i="11" s="1"/>
  <c r="Q252" i="11"/>
  <c r="S252" i="11" s="1"/>
  <c r="O252" i="11"/>
  <c r="P251" i="11"/>
  <c r="N251" i="11"/>
  <c r="O251" i="11" s="1"/>
  <c r="G251" i="11"/>
  <c r="O250" i="11"/>
  <c r="Q250" i="11" s="1"/>
  <c r="S250" i="11" s="1"/>
  <c r="U250" i="11" s="1"/>
  <c r="W250" i="11" s="1"/>
  <c r="Y250" i="11" s="1"/>
  <c r="AA250" i="11" s="1"/>
  <c r="N249" i="11"/>
  <c r="G249" i="11"/>
  <c r="AA248" i="11"/>
  <c r="S248" i="11"/>
  <c r="U248" i="11" s="1"/>
  <c r="W248" i="11" s="1"/>
  <c r="Y248" i="11" s="1"/>
  <c r="O248" i="11"/>
  <c r="Q248" i="11" s="1"/>
  <c r="Q247" i="11"/>
  <c r="S247" i="11" s="1"/>
  <c r="U247" i="11" s="1"/>
  <c r="W247" i="11" s="1"/>
  <c r="Y247" i="11" s="1"/>
  <c r="AA247" i="11" s="1"/>
  <c r="P247" i="11"/>
  <c r="O247" i="11"/>
  <c r="N247" i="11"/>
  <c r="G247" i="11"/>
  <c r="U246" i="11"/>
  <c r="W246" i="11" s="1"/>
  <c r="Y246" i="11" s="1"/>
  <c r="AA246" i="11" s="1"/>
  <c r="T245" i="11"/>
  <c r="S245" i="11"/>
  <c r="U245" i="11" s="1"/>
  <c r="W245" i="11" s="1"/>
  <c r="Y245" i="11" s="1"/>
  <c r="AA245" i="11" s="1"/>
  <c r="G245" i="11"/>
  <c r="AA244" i="11"/>
  <c r="W244" i="11"/>
  <c r="Y244" i="11" s="1"/>
  <c r="U244" i="11"/>
  <c r="T243" i="11"/>
  <c r="S243" i="11"/>
  <c r="G243" i="11"/>
  <c r="W242" i="11"/>
  <c r="Y242" i="11" s="1"/>
  <c r="AA242" i="11" s="1"/>
  <c r="U242" i="11"/>
  <c r="T241" i="11"/>
  <c r="S241" i="11"/>
  <c r="U241" i="11" s="1"/>
  <c r="W241" i="11" s="1"/>
  <c r="Y241" i="11" s="1"/>
  <c r="AA241" i="11" s="1"/>
  <c r="G241" i="11"/>
  <c r="AA240" i="11"/>
  <c r="U240" i="11"/>
  <c r="W240" i="11" s="1"/>
  <c r="Y240" i="11" s="1"/>
  <c r="T239" i="11"/>
  <c r="S239" i="11"/>
  <c r="G239" i="11"/>
  <c r="AA238" i="11"/>
  <c r="AA237" i="11"/>
  <c r="Z237" i="11"/>
  <c r="W236" i="11"/>
  <c r="Y236" i="11" s="1"/>
  <c r="AA236" i="11" s="1"/>
  <c r="Q236" i="11"/>
  <c r="S236" i="11" s="1"/>
  <c r="U236" i="11" s="1"/>
  <c r="O236" i="11"/>
  <c r="Z235" i="11"/>
  <c r="V235" i="11"/>
  <c r="T235" i="11"/>
  <c r="S235" i="11"/>
  <c r="U235" i="11" s="1"/>
  <c r="W235" i="11" s="1"/>
  <c r="Y235" i="11" s="1"/>
  <c r="AA235" i="11" s="1"/>
  <c r="P235" i="11"/>
  <c r="O235" i="11"/>
  <c r="Q235" i="11" s="1"/>
  <c r="N235" i="11"/>
  <c r="G235" i="11"/>
  <c r="U234" i="11"/>
  <c r="W234" i="11" s="1"/>
  <c r="Y234" i="11" s="1"/>
  <c r="AA234" i="11" s="1"/>
  <c r="Q234" i="11"/>
  <c r="S234" i="11" s="1"/>
  <c r="O234" i="11"/>
  <c r="V233" i="11"/>
  <c r="T233" i="11"/>
  <c r="S233" i="11"/>
  <c r="U233" i="11" s="1"/>
  <c r="W233" i="11" s="1"/>
  <c r="Y233" i="11" s="1"/>
  <c r="AA233" i="11" s="1"/>
  <c r="O233" i="11"/>
  <c r="Q233" i="11" s="1"/>
  <c r="N233" i="11"/>
  <c r="G233" i="11"/>
  <c r="Y232" i="11"/>
  <c r="AA232" i="11" s="1"/>
  <c r="U232" i="11"/>
  <c r="W232" i="11" s="1"/>
  <c r="Y231" i="11"/>
  <c r="AA231" i="11" s="1"/>
  <c r="U231" i="11"/>
  <c r="W231" i="11" s="1"/>
  <c r="T231" i="11"/>
  <c r="W230" i="11"/>
  <c r="Y230" i="11" s="1"/>
  <c r="AA230" i="11" s="1"/>
  <c r="O230" i="11"/>
  <c r="Q230" i="11" s="1"/>
  <c r="S230" i="11" s="1"/>
  <c r="U230" i="11" s="1"/>
  <c r="K230" i="11"/>
  <c r="M230" i="11" s="1"/>
  <c r="I230" i="11"/>
  <c r="W229" i="11"/>
  <c r="Y229" i="11" s="1"/>
  <c r="AA229" i="11" s="1"/>
  <c r="G229" i="11"/>
  <c r="I229" i="11" s="1"/>
  <c r="K229" i="11" s="1"/>
  <c r="M229" i="11" s="1"/>
  <c r="O229" i="11" s="1"/>
  <c r="Q229" i="11" s="1"/>
  <c r="S229" i="11" s="1"/>
  <c r="U229" i="11" s="1"/>
  <c r="M228" i="11"/>
  <c r="O228" i="11" s="1"/>
  <c r="Q228" i="11" s="1"/>
  <c r="S228" i="11" s="1"/>
  <c r="U228" i="11" s="1"/>
  <c r="W228" i="11" s="1"/>
  <c r="Y228" i="11" s="1"/>
  <c r="AA228" i="11" s="1"/>
  <c r="I228" i="11"/>
  <c r="K228" i="11" s="1"/>
  <c r="J227" i="11"/>
  <c r="G227" i="11"/>
  <c r="I227" i="11" s="1"/>
  <c r="I226" i="11"/>
  <c r="K226" i="11" s="1"/>
  <c r="M226" i="11" s="1"/>
  <c r="O226" i="11" s="1"/>
  <c r="Q226" i="11" s="1"/>
  <c r="S226" i="11" s="1"/>
  <c r="U226" i="11" s="1"/>
  <c r="W226" i="11" s="1"/>
  <c r="Y226" i="11" s="1"/>
  <c r="AA226" i="11" s="1"/>
  <c r="M225" i="11"/>
  <c r="O225" i="11" s="1"/>
  <c r="Q225" i="11" s="1"/>
  <c r="S225" i="11" s="1"/>
  <c r="U225" i="11" s="1"/>
  <c r="W225" i="11" s="1"/>
  <c r="Y225" i="11" s="1"/>
  <c r="AA225" i="11" s="1"/>
  <c r="J225" i="11"/>
  <c r="G225" i="11"/>
  <c r="I225" i="11" s="1"/>
  <c r="K225" i="11" s="1"/>
  <c r="M224" i="11"/>
  <c r="O224" i="11" s="1"/>
  <c r="Q224" i="11" s="1"/>
  <c r="S224" i="11" s="1"/>
  <c r="U224" i="11" s="1"/>
  <c r="W224" i="11" s="1"/>
  <c r="Y224" i="11" s="1"/>
  <c r="AA224" i="11" s="1"/>
  <c r="I224" i="11"/>
  <c r="K224" i="11" s="1"/>
  <c r="I223" i="11"/>
  <c r="K223" i="11" s="1"/>
  <c r="M223" i="11" s="1"/>
  <c r="O223" i="11" s="1"/>
  <c r="Q223" i="11" s="1"/>
  <c r="S223" i="11" s="1"/>
  <c r="U223" i="11" s="1"/>
  <c r="W223" i="11" s="1"/>
  <c r="Y223" i="11" s="1"/>
  <c r="AA223" i="11" s="1"/>
  <c r="G223" i="11"/>
  <c r="AA222" i="11"/>
  <c r="K222" i="11"/>
  <c r="M222" i="11" s="1"/>
  <c r="O222" i="11" s="1"/>
  <c r="Q222" i="11" s="1"/>
  <c r="S222" i="11" s="1"/>
  <c r="U222" i="11" s="1"/>
  <c r="W222" i="11" s="1"/>
  <c r="Y222" i="11" s="1"/>
  <c r="I222" i="11"/>
  <c r="G221" i="11"/>
  <c r="Z220" i="11"/>
  <c r="Z187" i="11" s="1"/>
  <c r="Z9" i="11" s="1"/>
  <c r="P220" i="11"/>
  <c r="AA219" i="11"/>
  <c r="S219" i="11"/>
  <c r="U219" i="11" s="1"/>
  <c r="W219" i="11" s="1"/>
  <c r="Y219" i="11" s="1"/>
  <c r="Q219" i="11"/>
  <c r="S218" i="11"/>
  <c r="U218" i="11" s="1"/>
  <c r="W218" i="11" s="1"/>
  <c r="Y218" i="11" s="1"/>
  <c r="AA218" i="11" s="1"/>
  <c r="P218" i="11"/>
  <c r="Q218" i="11" s="1"/>
  <c r="Y217" i="11"/>
  <c r="AA217" i="11" s="1"/>
  <c r="Q217" i="11"/>
  <c r="S217" i="11" s="1"/>
  <c r="U217" i="11" s="1"/>
  <c r="W217" i="11" s="1"/>
  <c r="U216" i="11"/>
  <c r="W216" i="11" s="1"/>
  <c r="Y216" i="11" s="1"/>
  <c r="AA216" i="11" s="1"/>
  <c r="Q216" i="11"/>
  <c r="S216" i="11" s="1"/>
  <c r="P216" i="11"/>
  <c r="W215" i="11"/>
  <c r="Y215" i="11" s="1"/>
  <c r="AA215" i="11" s="1"/>
  <c r="S215" i="11"/>
  <c r="U215" i="11" s="1"/>
  <c r="Q215" i="11"/>
  <c r="W214" i="11"/>
  <c r="Y214" i="11" s="1"/>
  <c r="AA214" i="11" s="1"/>
  <c r="P214" i="11"/>
  <c r="Q214" i="11" s="1"/>
  <c r="S214" i="11" s="1"/>
  <c r="U214" i="11" s="1"/>
  <c r="U213" i="11"/>
  <c r="W213" i="11" s="1"/>
  <c r="Y213" i="11" s="1"/>
  <c r="AA213" i="11" s="1"/>
  <c r="S213" i="11"/>
  <c r="AA212" i="11"/>
  <c r="S212" i="11"/>
  <c r="U212" i="11" s="1"/>
  <c r="W212" i="11" s="1"/>
  <c r="Y212" i="11" s="1"/>
  <c r="R212" i="11"/>
  <c r="S211" i="11"/>
  <c r="U211" i="11" s="1"/>
  <c r="W211" i="11" s="1"/>
  <c r="Y211" i="11" s="1"/>
  <c r="AA211" i="11" s="1"/>
  <c r="O211" i="11"/>
  <c r="Q211" i="11" s="1"/>
  <c r="M211" i="11"/>
  <c r="O210" i="11"/>
  <c r="Q210" i="11" s="1"/>
  <c r="S210" i="11" s="1"/>
  <c r="U210" i="11" s="1"/>
  <c r="W210" i="11" s="1"/>
  <c r="Y210" i="11" s="1"/>
  <c r="AA210" i="11" s="1"/>
  <c r="M210" i="11"/>
  <c r="K209" i="11"/>
  <c r="M209" i="11" s="1"/>
  <c r="O209" i="11" s="1"/>
  <c r="Q209" i="11" s="1"/>
  <c r="S209" i="11" s="1"/>
  <c r="U209" i="11" s="1"/>
  <c r="W209" i="11" s="1"/>
  <c r="Y209" i="11" s="1"/>
  <c r="AA209" i="11" s="1"/>
  <c r="I209" i="11"/>
  <c r="AA208" i="11"/>
  <c r="K208" i="11"/>
  <c r="M208" i="11" s="1"/>
  <c r="O208" i="11" s="1"/>
  <c r="Q208" i="11" s="1"/>
  <c r="S208" i="11" s="1"/>
  <c r="U208" i="11" s="1"/>
  <c r="W208" i="11" s="1"/>
  <c r="Y208" i="11" s="1"/>
  <c r="G208" i="11"/>
  <c r="I208" i="11" s="1"/>
  <c r="M207" i="11"/>
  <c r="O207" i="11" s="1"/>
  <c r="Q207" i="11" s="1"/>
  <c r="S207" i="11" s="1"/>
  <c r="U207" i="11" s="1"/>
  <c r="W207" i="11" s="1"/>
  <c r="Y207" i="11" s="1"/>
  <c r="AA207" i="11" s="1"/>
  <c r="I207" i="11"/>
  <c r="K207" i="11" s="1"/>
  <c r="Q206" i="11"/>
  <c r="S206" i="11" s="1"/>
  <c r="U206" i="11" s="1"/>
  <c r="W206" i="11" s="1"/>
  <c r="Y206" i="11" s="1"/>
  <c r="AA206" i="11" s="1"/>
  <c r="K206" i="11"/>
  <c r="M206" i="11" s="1"/>
  <c r="O206" i="11" s="1"/>
  <c r="I206" i="11"/>
  <c r="G206" i="11"/>
  <c r="O205" i="11"/>
  <c r="Q205" i="11" s="1"/>
  <c r="S205" i="11" s="1"/>
  <c r="U205" i="11" s="1"/>
  <c r="W205" i="11" s="1"/>
  <c r="Y205" i="11" s="1"/>
  <c r="AA205" i="11" s="1"/>
  <c r="I205" i="11"/>
  <c r="K205" i="11" s="1"/>
  <c r="M205" i="11" s="1"/>
  <c r="M204" i="11"/>
  <c r="O204" i="11" s="1"/>
  <c r="Q204" i="11" s="1"/>
  <c r="S204" i="11" s="1"/>
  <c r="U204" i="11" s="1"/>
  <c r="W204" i="11" s="1"/>
  <c r="Y204" i="11" s="1"/>
  <c r="AA204" i="11" s="1"/>
  <c r="G204" i="11"/>
  <c r="I204" i="11" s="1"/>
  <c r="K204" i="11" s="1"/>
  <c r="R203" i="11"/>
  <c r="R187" i="11" s="1"/>
  <c r="L203" i="11"/>
  <c r="Q202" i="11"/>
  <c r="S202" i="11" s="1"/>
  <c r="U202" i="11" s="1"/>
  <c r="W202" i="11" s="1"/>
  <c r="Y202" i="11" s="1"/>
  <c r="AA202" i="11" s="1"/>
  <c r="O202" i="11"/>
  <c r="S201" i="11"/>
  <c r="U201" i="11" s="1"/>
  <c r="W201" i="11" s="1"/>
  <c r="Y201" i="11" s="1"/>
  <c r="AA201" i="11" s="1"/>
  <c r="O201" i="11"/>
  <c r="Q201" i="11" s="1"/>
  <c r="N201" i="11"/>
  <c r="K200" i="11"/>
  <c r="M200" i="11" s="1"/>
  <c r="O200" i="11" s="1"/>
  <c r="Q200" i="11" s="1"/>
  <c r="S200" i="11" s="1"/>
  <c r="U200" i="11" s="1"/>
  <c r="W200" i="11" s="1"/>
  <c r="Y200" i="11" s="1"/>
  <c r="AA200" i="11" s="1"/>
  <c r="I200" i="11"/>
  <c r="O199" i="11"/>
  <c r="Q199" i="11" s="1"/>
  <c r="S199" i="11" s="1"/>
  <c r="U199" i="11" s="1"/>
  <c r="W199" i="11" s="1"/>
  <c r="Y199" i="11" s="1"/>
  <c r="AA199" i="11" s="1"/>
  <c r="K199" i="11"/>
  <c r="M199" i="11" s="1"/>
  <c r="I199" i="11"/>
  <c r="H199" i="11"/>
  <c r="H188" i="11" s="1"/>
  <c r="Q198" i="11"/>
  <c r="S198" i="11" s="1"/>
  <c r="U198" i="11" s="1"/>
  <c r="W198" i="11" s="1"/>
  <c r="Y198" i="11" s="1"/>
  <c r="AA198" i="11" s="1"/>
  <c r="M198" i="11"/>
  <c r="O198" i="11" s="1"/>
  <c r="I198" i="11"/>
  <c r="K198" i="11" s="1"/>
  <c r="U197" i="11"/>
  <c r="W197" i="11" s="1"/>
  <c r="Y197" i="11" s="1"/>
  <c r="AA197" i="11" s="1"/>
  <c r="M197" i="11"/>
  <c r="O197" i="11" s="1"/>
  <c r="Q197" i="11" s="1"/>
  <c r="S197" i="11" s="1"/>
  <c r="K197" i="11"/>
  <c r="I197" i="11"/>
  <c r="G197" i="11"/>
  <c r="U196" i="11"/>
  <c r="W196" i="11" s="1"/>
  <c r="Y196" i="11" s="1"/>
  <c r="AA196" i="11" s="1"/>
  <c r="T195" i="11"/>
  <c r="Y194" i="11"/>
  <c r="AA194" i="11" s="1"/>
  <c r="Q194" i="11"/>
  <c r="S194" i="11" s="1"/>
  <c r="U194" i="11" s="1"/>
  <c r="W194" i="11" s="1"/>
  <c r="I194" i="11"/>
  <c r="K194" i="11" s="1"/>
  <c r="M194" i="11" s="1"/>
  <c r="O194" i="11" s="1"/>
  <c r="T193" i="11"/>
  <c r="S193" i="11"/>
  <c r="U193" i="11" s="1"/>
  <c r="W193" i="11" s="1"/>
  <c r="Y193" i="11" s="1"/>
  <c r="AA193" i="11" s="1"/>
  <c r="G193" i="11"/>
  <c r="I193" i="11" s="1"/>
  <c r="K193" i="11" s="1"/>
  <c r="M193" i="11" s="1"/>
  <c r="O193" i="11" s="1"/>
  <c r="Q193" i="11" s="1"/>
  <c r="U192" i="11"/>
  <c r="W192" i="11" s="1"/>
  <c r="Y192" i="11" s="1"/>
  <c r="AA192" i="11" s="1"/>
  <c r="M192" i="11"/>
  <c r="O192" i="11" s="1"/>
  <c r="Q192" i="11" s="1"/>
  <c r="S192" i="11" s="1"/>
  <c r="I192" i="11"/>
  <c r="K192" i="11" s="1"/>
  <c r="K191" i="11"/>
  <c r="M191" i="11" s="1"/>
  <c r="O191" i="11" s="1"/>
  <c r="Q191" i="11" s="1"/>
  <c r="S191" i="11" s="1"/>
  <c r="U191" i="11" s="1"/>
  <c r="W191" i="11" s="1"/>
  <c r="Y191" i="11" s="1"/>
  <c r="AA191" i="11" s="1"/>
  <c r="I191" i="11"/>
  <c r="G191" i="11"/>
  <c r="O190" i="11"/>
  <c r="Q190" i="11" s="1"/>
  <c r="S190" i="11" s="1"/>
  <c r="U190" i="11" s="1"/>
  <c r="W190" i="11" s="1"/>
  <c r="Y190" i="11" s="1"/>
  <c r="AA190" i="11" s="1"/>
  <c r="K190" i="11"/>
  <c r="M190" i="11" s="1"/>
  <c r="S189" i="11"/>
  <c r="U189" i="11" s="1"/>
  <c r="W189" i="11" s="1"/>
  <c r="Y189" i="11" s="1"/>
  <c r="AA189" i="11" s="1"/>
  <c r="N189" i="11"/>
  <c r="N188" i="11" s="1"/>
  <c r="K189" i="11"/>
  <c r="M189" i="11" s="1"/>
  <c r="O189" i="11" s="1"/>
  <c r="Q189" i="11" s="1"/>
  <c r="J188" i="11"/>
  <c r="G188" i="11"/>
  <c r="L187" i="11"/>
  <c r="H187" i="11"/>
  <c r="K186" i="11"/>
  <c r="M186" i="11" s="1"/>
  <c r="O186" i="11" s="1"/>
  <c r="Q186" i="11" s="1"/>
  <c r="S186" i="11" s="1"/>
  <c r="U186" i="11" s="1"/>
  <c r="W186" i="11" s="1"/>
  <c r="Y186" i="11" s="1"/>
  <c r="AA186" i="11" s="1"/>
  <c r="I186" i="11"/>
  <c r="O185" i="11"/>
  <c r="Q185" i="11" s="1"/>
  <c r="S185" i="11" s="1"/>
  <c r="U185" i="11" s="1"/>
  <c r="W185" i="11" s="1"/>
  <c r="Y185" i="11" s="1"/>
  <c r="AA185" i="11" s="1"/>
  <c r="G185" i="11"/>
  <c r="I185" i="11" s="1"/>
  <c r="K185" i="11" s="1"/>
  <c r="M185" i="11" s="1"/>
  <c r="O184" i="11"/>
  <c r="Q184" i="11" s="1"/>
  <c r="S184" i="11" s="1"/>
  <c r="U184" i="11" s="1"/>
  <c r="W184" i="11" s="1"/>
  <c r="Y184" i="11" s="1"/>
  <c r="AA184" i="11" s="1"/>
  <c r="M184" i="11"/>
  <c r="Q183" i="11"/>
  <c r="S183" i="11" s="1"/>
  <c r="U183" i="11" s="1"/>
  <c r="W183" i="11" s="1"/>
  <c r="Y183" i="11" s="1"/>
  <c r="AA183" i="11" s="1"/>
  <c r="M183" i="11"/>
  <c r="O183" i="11" s="1"/>
  <c r="Y182" i="11"/>
  <c r="AA182" i="11" s="1"/>
  <c r="M182" i="11"/>
  <c r="O182" i="11" s="1"/>
  <c r="Q182" i="11" s="1"/>
  <c r="S182" i="11" s="1"/>
  <c r="U182" i="11" s="1"/>
  <c r="W182" i="11" s="1"/>
  <c r="U181" i="11"/>
  <c r="W181" i="11" s="1"/>
  <c r="Y181" i="11" s="1"/>
  <c r="AA181" i="11" s="1"/>
  <c r="M181" i="11"/>
  <c r="O181" i="11" s="1"/>
  <c r="Q181" i="11" s="1"/>
  <c r="S181" i="11" s="1"/>
  <c r="O180" i="11"/>
  <c r="Q180" i="11" s="1"/>
  <c r="S180" i="11" s="1"/>
  <c r="U180" i="11" s="1"/>
  <c r="W180" i="11" s="1"/>
  <c r="Y180" i="11" s="1"/>
  <c r="AA180" i="11" s="1"/>
  <c r="M180" i="11"/>
  <c r="M179" i="11"/>
  <c r="O179" i="11" s="1"/>
  <c r="Q179" i="11" s="1"/>
  <c r="S179" i="11" s="1"/>
  <c r="U179" i="11" s="1"/>
  <c r="W179" i="11" s="1"/>
  <c r="Y179" i="11" s="1"/>
  <c r="AA179" i="11" s="1"/>
  <c r="M178" i="11"/>
  <c r="O178" i="11" s="1"/>
  <c r="Q178" i="11" s="1"/>
  <c r="S178" i="11" s="1"/>
  <c r="U178" i="11" s="1"/>
  <c r="W178" i="11" s="1"/>
  <c r="Y178" i="11" s="1"/>
  <c r="AA178" i="11" s="1"/>
  <c r="M177" i="11"/>
  <c r="O177" i="11" s="1"/>
  <c r="Q177" i="11" s="1"/>
  <c r="S177" i="11" s="1"/>
  <c r="U177" i="11" s="1"/>
  <c r="W177" i="11" s="1"/>
  <c r="Y177" i="11" s="1"/>
  <c r="AA177" i="11" s="1"/>
  <c r="M176" i="11"/>
  <c r="O176" i="11" s="1"/>
  <c r="Q176" i="11" s="1"/>
  <c r="S176" i="11" s="1"/>
  <c r="U176" i="11" s="1"/>
  <c r="W176" i="11" s="1"/>
  <c r="Y176" i="11" s="1"/>
  <c r="AA176" i="11" s="1"/>
  <c r="M175" i="11"/>
  <c r="O175" i="11" s="1"/>
  <c r="Q175" i="11" s="1"/>
  <c r="S175" i="11" s="1"/>
  <c r="U175" i="11" s="1"/>
  <c r="W175" i="11" s="1"/>
  <c r="Y175" i="11" s="1"/>
  <c r="AA175" i="11" s="1"/>
  <c r="M174" i="11"/>
  <c r="O174" i="11" s="1"/>
  <c r="Q174" i="11" s="1"/>
  <c r="S174" i="11" s="1"/>
  <c r="U174" i="11" s="1"/>
  <c r="W174" i="11" s="1"/>
  <c r="Y174" i="11" s="1"/>
  <c r="AA174" i="11" s="1"/>
  <c r="M173" i="11"/>
  <c r="O173" i="11" s="1"/>
  <c r="Q173" i="11" s="1"/>
  <c r="S173" i="11" s="1"/>
  <c r="U173" i="11" s="1"/>
  <c r="W173" i="11" s="1"/>
  <c r="Y173" i="11" s="1"/>
  <c r="AA173" i="11" s="1"/>
  <c r="M172" i="11"/>
  <c r="O172" i="11" s="1"/>
  <c r="Q172" i="11" s="1"/>
  <c r="S172" i="11" s="1"/>
  <c r="U172" i="11" s="1"/>
  <c r="W172" i="11" s="1"/>
  <c r="Y172" i="11" s="1"/>
  <c r="AA172" i="11" s="1"/>
  <c r="M171" i="11"/>
  <c r="O171" i="11" s="1"/>
  <c r="Q171" i="11" s="1"/>
  <c r="S171" i="11" s="1"/>
  <c r="U171" i="11" s="1"/>
  <c r="W171" i="11" s="1"/>
  <c r="Y171" i="11" s="1"/>
  <c r="AA171" i="11" s="1"/>
  <c r="M170" i="11"/>
  <c r="O170" i="11" s="1"/>
  <c r="Q170" i="11" s="1"/>
  <c r="S170" i="11" s="1"/>
  <c r="U170" i="11" s="1"/>
  <c r="W170" i="11" s="1"/>
  <c r="Y170" i="11" s="1"/>
  <c r="AA170" i="11" s="1"/>
  <c r="M169" i="11"/>
  <c r="O169" i="11" s="1"/>
  <c r="Q169" i="11" s="1"/>
  <c r="S169" i="11" s="1"/>
  <c r="U169" i="11" s="1"/>
  <c r="W169" i="11" s="1"/>
  <c r="Y169" i="11" s="1"/>
  <c r="AA169" i="11" s="1"/>
  <c r="M168" i="11"/>
  <c r="O168" i="11" s="1"/>
  <c r="Q168" i="11" s="1"/>
  <c r="S168" i="11" s="1"/>
  <c r="U168" i="11" s="1"/>
  <c r="W168" i="11" s="1"/>
  <c r="Y168" i="11" s="1"/>
  <c r="AA168" i="11" s="1"/>
  <c r="M167" i="11"/>
  <c r="O167" i="11" s="1"/>
  <c r="Q167" i="11" s="1"/>
  <c r="S167" i="11" s="1"/>
  <c r="U167" i="11" s="1"/>
  <c r="W167" i="11" s="1"/>
  <c r="Y167" i="11" s="1"/>
  <c r="AA167" i="11" s="1"/>
  <c r="M166" i="11"/>
  <c r="O166" i="11" s="1"/>
  <c r="Q166" i="11" s="1"/>
  <c r="S166" i="11" s="1"/>
  <c r="U166" i="11" s="1"/>
  <c r="W166" i="11" s="1"/>
  <c r="Y166" i="11" s="1"/>
  <c r="AA166" i="11" s="1"/>
  <c r="M165" i="11"/>
  <c r="O165" i="11" s="1"/>
  <c r="Q165" i="11" s="1"/>
  <c r="S165" i="11" s="1"/>
  <c r="U165" i="11" s="1"/>
  <c r="W165" i="11" s="1"/>
  <c r="Y165" i="11" s="1"/>
  <c r="AA165" i="11" s="1"/>
  <c r="M164" i="11"/>
  <c r="O164" i="11" s="1"/>
  <c r="Q164" i="11" s="1"/>
  <c r="S164" i="11" s="1"/>
  <c r="U164" i="11" s="1"/>
  <c r="W164" i="11" s="1"/>
  <c r="Y164" i="11" s="1"/>
  <c r="AA164" i="11" s="1"/>
  <c r="M163" i="11"/>
  <c r="O163" i="11" s="1"/>
  <c r="Q163" i="11" s="1"/>
  <c r="S163" i="11" s="1"/>
  <c r="U163" i="11" s="1"/>
  <c r="W163" i="11" s="1"/>
  <c r="Y163" i="11" s="1"/>
  <c r="AA163" i="11" s="1"/>
  <c r="M162" i="11"/>
  <c r="O162" i="11" s="1"/>
  <c r="Q162" i="11" s="1"/>
  <c r="S162" i="11" s="1"/>
  <c r="U162" i="11" s="1"/>
  <c r="W162" i="11" s="1"/>
  <c r="Y162" i="11" s="1"/>
  <c r="AA162" i="11" s="1"/>
  <c r="M161" i="11"/>
  <c r="O161" i="11" s="1"/>
  <c r="Q161" i="11" s="1"/>
  <c r="S161" i="11" s="1"/>
  <c r="U161" i="11" s="1"/>
  <c r="W161" i="11" s="1"/>
  <c r="Y161" i="11" s="1"/>
  <c r="AA161" i="11" s="1"/>
  <c r="M160" i="11"/>
  <c r="O160" i="11" s="1"/>
  <c r="Q160" i="11" s="1"/>
  <c r="S160" i="11" s="1"/>
  <c r="U160" i="11" s="1"/>
  <c r="W160" i="11" s="1"/>
  <c r="Y160" i="11" s="1"/>
  <c r="AA160" i="11" s="1"/>
  <c r="M159" i="11"/>
  <c r="O159" i="11" s="1"/>
  <c r="Q159" i="11" s="1"/>
  <c r="S159" i="11" s="1"/>
  <c r="U159" i="11" s="1"/>
  <c r="W159" i="11" s="1"/>
  <c r="Y159" i="11" s="1"/>
  <c r="AA159" i="11" s="1"/>
  <c r="M158" i="11"/>
  <c r="O158" i="11" s="1"/>
  <c r="Q158" i="11" s="1"/>
  <c r="S158" i="11" s="1"/>
  <c r="U158" i="11" s="1"/>
  <c r="W158" i="11" s="1"/>
  <c r="Y158" i="11" s="1"/>
  <c r="AA158" i="11" s="1"/>
  <c r="M157" i="11"/>
  <c r="O157" i="11" s="1"/>
  <c r="Q157" i="11" s="1"/>
  <c r="S157" i="11" s="1"/>
  <c r="U157" i="11" s="1"/>
  <c r="W157" i="11" s="1"/>
  <c r="Y157" i="11" s="1"/>
  <c r="AA157" i="11" s="1"/>
  <c r="I156" i="11"/>
  <c r="K156" i="11" s="1"/>
  <c r="M156" i="11" s="1"/>
  <c r="O156" i="11" s="1"/>
  <c r="Q156" i="11" s="1"/>
  <c r="S156" i="11" s="1"/>
  <c r="U156" i="11" s="1"/>
  <c r="W156" i="11" s="1"/>
  <c r="Y156" i="11" s="1"/>
  <c r="AA156" i="11" s="1"/>
  <c r="G155" i="11"/>
  <c r="I155" i="11" s="1"/>
  <c r="K155" i="11" s="1"/>
  <c r="M155" i="11" s="1"/>
  <c r="O155" i="11" s="1"/>
  <c r="Q155" i="11" s="1"/>
  <c r="S155" i="11" s="1"/>
  <c r="U155" i="11" s="1"/>
  <c r="W155" i="11" s="1"/>
  <c r="Y155" i="11" s="1"/>
  <c r="AA155" i="11" s="1"/>
  <c r="L154" i="11"/>
  <c r="G154" i="11"/>
  <c r="I154" i="11" s="1"/>
  <c r="K154" i="11" s="1"/>
  <c r="M154" i="11" s="1"/>
  <c r="O154" i="11" s="1"/>
  <c r="Q154" i="11" s="1"/>
  <c r="S154" i="11" s="1"/>
  <c r="U154" i="11" s="1"/>
  <c r="W154" i="11" s="1"/>
  <c r="Y154" i="11" s="1"/>
  <c r="AA154" i="11" s="1"/>
  <c r="Q153" i="11"/>
  <c r="S153" i="11" s="1"/>
  <c r="U153" i="11" s="1"/>
  <c r="W153" i="11" s="1"/>
  <c r="Y153" i="11" s="1"/>
  <c r="AA153" i="11" s="1"/>
  <c r="O153" i="11"/>
  <c r="O152" i="11"/>
  <c r="Q152" i="11" s="1"/>
  <c r="S152" i="11" s="1"/>
  <c r="U152" i="11" s="1"/>
  <c r="W152" i="11" s="1"/>
  <c r="Y152" i="11" s="1"/>
  <c r="AA152" i="11" s="1"/>
  <c r="N152" i="11"/>
  <c r="G152" i="11"/>
  <c r="U151" i="11"/>
  <c r="W151" i="11" s="1"/>
  <c r="Y151" i="11" s="1"/>
  <c r="AA151" i="11" s="1"/>
  <c r="S151" i="11"/>
  <c r="R150" i="11"/>
  <c r="S150" i="11" s="1"/>
  <c r="U150" i="11" s="1"/>
  <c r="W150" i="11" s="1"/>
  <c r="Y150" i="11" s="1"/>
  <c r="AA150" i="11" s="1"/>
  <c r="O149" i="11"/>
  <c r="Q149" i="11" s="1"/>
  <c r="S149" i="11" s="1"/>
  <c r="U149" i="11" s="1"/>
  <c r="W149" i="11" s="1"/>
  <c r="Y149" i="11" s="1"/>
  <c r="AA149" i="11" s="1"/>
  <c r="R148" i="11"/>
  <c r="N148" i="11"/>
  <c r="O148" i="11" s="1"/>
  <c r="Q148" i="11" s="1"/>
  <c r="S148" i="11" s="1"/>
  <c r="U148" i="11" s="1"/>
  <c r="W148" i="11" s="1"/>
  <c r="Y148" i="11" s="1"/>
  <c r="AA148" i="11" s="1"/>
  <c r="G148" i="11"/>
  <c r="S147" i="11"/>
  <c r="U147" i="11" s="1"/>
  <c r="W147" i="11" s="1"/>
  <c r="Y147" i="11" s="1"/>
  <c r="AA147" i="11" s="1"/>
  <c r="S146" i="11"/>
  <c r="U146" i="11" s="1"/>
  <c r="W146" i="11" s="1"/>
  <c r="Y146" i="11" s="1"/>
  <c r="AA146" i="11" s="1"/>
  <c r="R146" i="11"/>
  <c r="U145" i="11"/>
  <c r="W145" i="11" s="1"/>
  <c r="Y145" i="11" s="1"/>
  <c r="AA145" i="11" s="1"/>
  <c r="S145" i="11"/>
  <c r="U144" i="11"/>
  <c r="W144" i="11" s="1"/>
  <c r="Y144" i="11" s="1"/>
  <c r="AA144" i="11" s="1"/>
  <c r="R144" i="11"/>
  <c r="S144" i="11" s="1"/>
  <c r="Q143" i="11"/>
  <c r="S143" i="11" s="1"/>
  <c r="U143" i="11" s="1"/>
  <c r="W143" i="11" s="1"/>
  <c r="Y143" i="11" s="1"/>
  <c r="AA143" i="11" s="1"/>
  <c r="O143" i="11"/>
  <c r="R142" i="11"/>
  <c r="N142" i="11"/>
  <c r="O142" i="11" s="1"/>
  <c r="Q142" i="11" s="1"/>
  <c r="S142" i="11" s="1"/>
  <c r="U142" i="11" s="1"/>
  <c r="W142" i="11" s="1"/>
  <c r="Y142" i="11" s="1"/>
  <c r="AA142" i="11" s="1"/>
  <c r="G142" i="11"/>
  <c r="O141" i="11"/>
  <c r="Q141" i="11" s="1"/>
  <c r="S141" i="11" s="1"/>
  <c r="U141" i="11" s="1"/>
  <c r="W141" i="11" s="1"/>
  <c r="Y141" i="11" s="1"/>
  <c r="AA141" i="11" s="1"/>
  <c r="N140" i="11"/>
  <c r="O140" i="11" s="1"/>
  <c r="Q140" i="11" s="1"/>
  <c r="S140" i="11" s="1"/>
  <c r="U140" i="11" s="1"/>
  <c r="W140" i="11" s="1"/>
  <c r="Y140" i="11" s="1"/>
  <c r="AA140" i="11" s="1"/>
  <c r="S139" i="11"/>
  <c r="U139" i="11" s="1"/>
  <c r="W139" i="11" s="1"/>
  <c r="Y139" i="11" s="1"/>
  <c r="AA139" i="11" s="1"/>
  <c r="R138" i="11"/>
  <c r="S138" i="11" s="1"/>
  <c r="U138" i="11" s="1"/>
  <c r="W138" i="11" s="1"/>
  <c r="Y138" i="11" s="1"/>
  <c r="AA138" i="11" s="1"/>
  <c r="W137" i="11"/>
  <c r="Y137" i="11" s="1"/>
  <c r="AA137" i="11" s="1"/>
  <c r="S137" i="11"/>
  <c r="U137" i="11" s="1"/>
  <c r="R136" i="11"/>
  <c r="S136" i="11" s="1"/>
  <c r="U136" i="11" s="1"/>
  <c r="W136" i="11" s="1"/>
  <c r="Y136" i="11" s="1"/>
  <c r="AA136" i="11" s="1"/>
  <c r="I135" i="11"/>
  <c r="K135" i="11" s="1"/>
  <c r="M135" i="11" s="1"/>
  <c r="O135" i="11" s="1"/>
  <c r="Q135" i="11" s="1"/>
  <c r="S135" i="11" s="1"/>
  <c r="U135" i="11" s="1"/>
  <c r="W135" i="11" s="1"/>
  <c r="Y135" i="11" s="1"/>
  <c r="AA135" i="11" s="1"/>
  <c r="R134" i="11"/>
  <c r="N134" i="11"/>
  <c r="I134" i="11"/>
  <c r="K134" i="11" s="1"/>
  <c r="M134" i="11" s="1"/>
  <c r="O134" i="11" s="1"/>
  <c r="Q134" i="11" s="1"/>
  <c r="S134" i="11" s="1"/>
  <c r="U134" i="11" s="1"/>
  <c r="W134" i="11" s="1"/>
  <c r="Y134" i="11" s="1"/>
  <c r="AA134" i="11" s="1"/>
  <c r="G134" i="11"/>
  <c r="I133" i="11"/>
  <c r="K133" i="11" s="1"/>
  <c r="M133" i="11" s="1"/>
  <c r="O133" i="11" s="1"/>
  <c r="Q133" i="11" s="1"/>
  <c r="S133" i="11" s="1"/>
  <c r="U133" i="11" s="1"/>
  <c r="W133" i="11" s="1"/>
  <c r="Y133" i="11" s="1"/>
  <c r="AA133" i="11" s="1"/>
  <c r="K132" i="11"/>
  <c r="M132" i="11" s="1"/>
  <c r="O132" i="11" s="1"/>
  <c r="Q132" i="11" s="1"/>
  <c r="S132" i="11" s="1"/>
  <c r="U132" i="11" s="1"/>
  <c r="W132" i="11" s="1"/>
  <c r="Y132" i="11" s="1"/>
  <c r="AA132" i="11" s="1"/>
  <c r="G132" i="11"/>
  <c r="I132" i="11" s="1"/>
  <c r="I131" i="11"/>
  <c r="K131" i="11" s="1"/>
  <c r="M131" i="11" s="1"/>
  <c r="O131" i="11" s="1"/>
  <c r="Q131" i="11" s="1"/>
  <c r="S131" i="11" s="1"/>
  <c r="U131" i="11" s="1"/>
  <c r="W131" i="11" s="1"/>
  <c r="Y131" i="11" s="1"/>
  <c r="AA131" i="11" s="1"/>
  <c r="I130" i="11"/>
  <c r="K130" i="11" s="1"/>
  <c r="M130" i="11" s="1"/>
  <c r="O130" i="11" s="1"/>
  <c r="Q130" i="11" s="1"/>
  <c r="S130" i="11" s="1"/>
  <c r="U130" i="11" s="1"/>
  <c r="W130" i="11" s="1"/>
  <c r="Y130" i="11" s="1"/>
  <c r="AA130" i="11" s="1"/>
  <c r="G130" i="11"/>
  <c r="O129" i="11"/>
  <c r="Q129" i="11" s="1"/>
  <c r="S129" i="11" s="1"/>
  <c r="U129" i="11" s="1"/>
  <c r="W129" i="11" s="1"/>
  <c r="Y129" i="11" s="1"/>
  <c r="AA129" i="11" s="1"/>
  <c r="I129" i="11"/>
  <c r="K129" i="11" s="1"/>
  <c r="M129" i="11" s="1"/>
  <c r="G128" i="11"/>
  <c r="I128" i="11" s="1"/>
  <c r="K128" i="11" s="1"/>
  <c r="M128" i="11" s="1"/>
  <c r="O128" i="11" s="1"/>
  <c r="Q128" i="11" s="1"/>
  <c r="S128" i="11" s="1"/>
  <c r="U128" i="11" s="1"/>
  <c r="W128" i="11" s="1"/>
  <c r="Y128" i="11" s="1"/>
  <c r="AA128" i="11" s="1"/>
  <c r="U127" i="11"/>
  <c r="W127" i="11" s="1"/>
  <c r="Y127" i="11" s="1"/>
  <c r="AA127" i="11" s="1"/>
  <c r="S127" i="11"/>
  <c r="S126" i="11"/>
  <c r="U126" i="11" s="1"/>
  <c r="W126" i="11" s="1"/>
  <c r="Y126" i="11" s="1"/>
  <c r="AA126" i="11" s="1"/>
  <c r="R125" i="11"/>
  <c r="Q125" i="11"/>
  <c r="P125" i="11"/>
  <c r="O125" i="11"/>
  <c r="G125" i="11"/>
  <c r="U124" i="11"/>
  <c r="W124" i="11" s="1"/>
  <c r="Y124" i="11" s="1"/>
  <c r="AA124" i="11" s="1"/>
  <c r="S124" i="11"/>
  <c r="AA123" i="11"/>
  <c r="S123" i="11"/>
  <c r="U123" i="11" s="1"/>
  <c r="W123" i="11" s="1"/>
  <c r="Y123" i="11" s="1"/>
  <c r="R122" i="11"/>
  <c r="Q122" i="11"/>
  <c r="P122" i="11"/>
  <c r="O122" i="11"/>
  <c r="G122" i="11"/>
  <c r="S121" i="11"/>
  <c r="U121" i="11" s="1"/>
  <c r="W121" i="11" s="1"/>
  <c r="Y121" i="11" s="1"/>
  <c r="AA121" i="11" s="1"/>
  <c r="S120" i="11"/>
  <c r="U120" i="11" s="1"/>
  <c r="W120" i="11" s="1"/>
  <c r="Y120" i="11" s="1"/>
  <c r="AA120" i="11" s="1"/>
  <c r="R119" i="11"/>
  <c r="Q119" i="11"/>
  <c r="S119" i="11" s="1"/>
  <c r="U119" i="11" s="1"/>
  <c r="W119" i="11" s="1"/>
  <c r="Y119" i="11" s="1"/>
  <c r="AA119" i="11" s="1"/>
  <c r="P119" i="11"/>
  <c r="O119" i="11"/>
  <c r="G119" i="11"/>
  <c r="S118" i="11"/>
  <c r="U118" i="11" s="1"/>
  <c r="W118" i="11" s="1"/>
  <c r="Y118" i="11" s="1"/>
  <c r="AA118" i="11" s="1"/>
  <c r="S117" i="11"/>
  <c r="U117" i="11" s="1"/>
  <c r="W117" i="11" s="1"/>
  <c r="Y117" i="11" s="1"/>
  <c r="AA117" i="11" s="1"/>
  <c r="R116" i="11"/>
  <c r="Q116" i="11"/>
  <c r="S116" i="11" s="1"/>
  <c r="U116" i="11" s="1"/>
  <c r="W116" i="11" s="1"/>
  <c r="Y116" i="11" s="1"/>
  <c r="AA116" i="11" s="1"/>
  <c r="P116" i="11"/>
  <c r="O116" i="11"/>
  <c r="G116" i="11"/>
  <c r="S115" i="11"/>
  <c r="U115" i="11" s="1"/>
  <c r="W115" i="11" s="1"/>
  <c r="Y115" i="11" s="1"/>
  <c r="AA115" i="11" s="1"/>
  <c r="S114" i="11"/>
  <c r="U114" i="11" s="1"/>
  <c r="W114" i="11" s="1"/>
  <c r="Y114" i="11" s="1"/>
  <c r="AA114" i="11" s="1"/>
  <c r="R113" i="11"/>
  <c r="Q113" i="11"/>
  <c r="P113" i="11"/>
  <c r="O113" i="11"/>
  <c r="G113" i="11"/>
  <c r="Q112" i="11"/>
  <c r="S112" i="11" s="1"/>
  <c r="U112" i="11" s="1"/>
  <c r="W112" i="11" s="1"/>
  <c r="Y112" i="11" s="1"/>
  <c r="AA112" i="11" s="1"/>
  <c r="M112" i="11"/>
  <c r="O112" i="11" s="1"/>
  <c r="M111" i="11"/>
  <c r="O111" i="11" s="1"/>
  <c r="Q111" i="11" s="1"/>
  <c r="S111" i="11" s="1"/>
  <c r="U111" i="11" s="1"/>
  <c r="W111" i="11" s="1"/>
  <c r="Y111" i="11" s="1"/>
  <c r="AA111" i="11" s="1"/>
  <c r="I111" i="11"/>
  <c r="K111" i="11" s="1"/>
  <c r="R110" i="11"/>
  <c r="L110" i="11"/>
  <c r="I110" i="11"/>
  <c r="K110" i="11" s="1"/>
  <c r="M110" i="11" s="1"/>
  <c r="O110" i="11" s="1"/>
  <c r="Q110" i="11" s="1"/>
  <c r="S110" i="11" s="1"/>
  <c r="U110" i="11" s="1"/>
  <c r="W110" i="11" s="1"/>
  <c r="Y110" i="11" s="1"/>
  <c r="AA110" i="11" s="1"/>
  <c r="G110" i="11"/>
  <c r="I109" i="11"/>
  <c r="K109" i="11" s="1"/>
  <c r="M109" i="11" s="1"/>
  <c r="O109" i="11" s="1"/>
  <c r="Q109" i="11" s="1"/>
  <c r="S109" i="11" s="1"/>
  <c r="U109" i="11" s="1"/>
  <c r="W109" i="11" s="1"/>
  <c r="Y109" i="11" s="1"/>
  <c r="AA109" i="11" s="1"/>
  <c r="G108" i="11"/>
  <c r="I108" i="11" s="1"/>
  <c r="K108" i="11" s="1"/>
  <c r="M108" i="11" s="1"/>
  <c r="O108" i="11" s="1"/>
  <c r="Q108" i="11" s="1"/>
  <c r="S108" i="11" s="1"/>
  <c r="U108" i="11" s="1"/>
  <c r="W108" i="11" s="1"/>
  <c r="Y108" i="11" s="1"/>
  <c r="AA108" i="11" s="1"/>
  <c r="I107" i="11"/>
  <c r="K107" i="11" s="1"/>
  <c r="M107" i="11" s="1"/>
  <c r="O107" i="11" s="1"/>
  <c r="Q107" i="11" s="1"/>
  <c r="S107" i="11" s="1"/>
  <c r="U107" i="11" s="1"/>
  <c r="W107" i="11" s="1"/>
  <c r="Y107" i="11" s="1"/>
  <c r="AA107" i="11" s="1"/>
  <c r="T106" i="11"/>
  <c r="K106" i="11"/>
  <c r="M106" i="11" s="1"/>
  <c r="O106" i="11" s="1"/>
  <c r="Q106" i="11" s="1"/>
  <c r="S106" i="11" s="1"/>
  <c r="U106" i="11" s="1"/>
  <c r="W106" i="11" s="1"/>
  <c r="Y106" i="11" s="1"/>
  <c r="AA106" i="11" s="1"/>
  <c r="G106" i="11"/>
  <c r="I106" i="11" s="1"/>
  <c r="M105" i="11"/>
  <c r="O105" i="11" s="1"/>
  <c r="Q105" i="11" s="1"/>
  <c r="S105" i="11" s="1"/>
  <c r="U105" i="11" s="1"/>
  <c r="W105" i="11" s="1"/>
  <c r="Y105" i="11" s="1"/>
  <c r="AA105" i="11" s="1"/>
  <c r="I105" i="11"/>
  <c r="K105" i="11" s="1"/>
  <c r="G104" i="11"/>
  <c r="I104" i="11" s="1"/>
  <c r="K104" i="11" s="1"/>
  <c r="M104" i="11" s="1"/>
  <c r="O104" i="11" s="1"/>
  <c r="Q104" i="11" s="1"/>
  <c r="S104" i="11" s="1"/>
  <c r="U104" i="11" s="1"/>
  <c r="W104" i="11" s="1"/>
  <c r="Y104" i="11" s="1"/>
  <c r="AA104" i="11" s="1"/>
  <c r="I103" i="11"/>
  <c r="K103" i="11" s="1"/>
  <c r="M103" i="11" s="1"/>
  <c r="O103" i="11" s="1"/>
  <c r="Q103" i="11" s="1"/>
  <c r="S103" i="11" s="1"/>
  <c r="U103" i="11" s="1"/>
  <c r="W103" i="11" s="1"/>
  <c r="Y103" i="11" s="1"/>
  <c r="AA103" i="11" s="1"/>
  <c r="T102" i="11"/>
  <c r="I102" i="11"/>
  <c r="K102" i="11" s="1"/>
  <c r="M102" i="11" s="1"/>
  <c r="O102" i="11" s="1"/>
  <c r="Q102" i="11" s="1"/>
  <c r="S102" i="11" s="1"/>
  <c r="U102" i="11" s="1"/>
  <c r="W102" i="11" s="1"/>
  <c r="Y102" i="11" s="1"/>
  <c r="AA102" i="11" s="1"/>
  <c r="G102" i="11"/>
  <c r="O101" i="11"/>
  <c r="Q101" i="11" s="1"/>
  <c r="S101" i="11" s="1"/>
  <c r="U101" i="11" s="1"/>
  <c r="W101" i="11" s="1"/>
  <c r="Y101" i="11" s="1"/>
  <c r="AA101" i="11" s="1"/>
  <c r="K101" i="11"/>
  <c r="M101" i="11" s="1"/>
  <c r="Q100" i="11"/>
  <c r="S100" i="11" s="1"/>
  <c r="U100" i="11" s="1"/>
  <c r="W100" i="11" s="1"/>
  <c r="Y100" i="11" s="1"/>
  <c r="AA100" i="11" s="1"/>
  <c r="J100" i="11"/>
  <c r="J12" i="11" s="1"/>
  <c r="I100" i="11"/>
  <c r="K100" i="11" s="1"/>
  <c r="M100" i="11" s="1"/>
  <c r="O100" i="11" s="1"/>
  <c r="I99" i="11"/>
  <c r="K99" i="11" s="1"/>
  <c r="M99" i="11" s="1"/>
  <c r="O99" i="11" s="1"/>
  <c r="Q99" i="11" s="1"/>
  <c r="S99" i="11" s="1"/>
  <c r="U99" i="11" s="1"/>
  <c r="W99" i="11" s="1"/>
  <c r="Y99" i="11" s="1"/>
  <c r="AA99" i="11" s="1"/>
  <c r="N98" i="11"/>
  <c r="G98" i="11"/>
  <c r="I98" i="11" s="1"/>
  <c r="K98" i="11" s="1"/>
  <c r="M98" i="11" s="1"/>
  <c r="O98" i="11" s="1"/>
  <c r="Q98" i="11" s="1"/>
  <c r="S98" i="11" s="1"/>
  <c r="U98" i="11" s="1"/>
  <c r="W98" i="11" s="1"/>
  <c r="Y98" i="11" s="1"/>
  <c r="AA98" i="11" s="1"/>
  <c r="I97" i="11"/>
  <c r="K97" i="11" s="1"/>
  <c r="M97" i="11" s="1"/>
  <c r="O97" i="11" s="1"/>
  <c r="Q97" i="11" s="1"/>
  <c r="S97" i="11" s="1"/>
  <c r="U97" i="11" s="1"/>
  <c r="W97" i="11" s="1"/>
  <c r="Y97" i="11" s="1"/>
  <c r="AA97" i="11" s="1"/>
  <c r="K96" i="11"/>
  <c r="M96" i="11" s="1"/>
  <c r="O96" i="11" s="1"/>
  <c r="Q96" i="11" s="1"/>
  <c r="S96" i="11" s="1"/>
  <c r="U96" i="11" s="1"/>
  <c r="W96" i="11" s="1"/>
  <c r="Y96" i="11" s="1"/>
  <c r="AA96" i="11" s="1"/>
  <c r="G96" i="11"/>
  <c r="I96" i="11" s="1"/>
  <c r="I95" i="11"/>
  <c r="K95" i="11" s="1"/>
  <c r="M95" i="11" s="1"/>
  <c r="O95" i="11" s="1"/>
  <c r="Q95" i="11" s="1"/>
  <c r="S95" i="11" s="1"/>
  <c r="U95" i="11" s="1"/>
  <c r="W95" i="11" s="1"/>
  <c r="Y95" i="11" s="1"/>
  <c r="AA95" i="11" s="1"/>
  <c r="G94" i="11"/>
  <c r="I94" i="11" s="1"/>
  <c r="K94" i="11" s="1"/>
  <c r="M94" i="11" s="1"/>
  <c r="O94" i="11" s="1"/>
  <c r="Q94" i="11" s="1"/>
  <c r="S94" i="11" s="1"/>
  <c r="U94" i="11" s="1"/>
  <c r="W94" i="11" s="1"/>
  <c r="Y94" i="11" s="1"/>
  <c r="AA94" i="11" s="1"/>
  <c r="K93" i="11"/>
  <c r="M93" i="11" s="1"/>
  <c r="O93" i="11" s="1"/>
  <c r="Q93" i="11" s="1"/>
  <c r="S93" i="11" s="1"/>
  <c r="U93" i="11" s="1"/>
  <c r="W93" i="11" s="1"/>
  <c r="Y93" i="11" s="1"/>
  <c r="AA93" i="11" s="1"/>
  <c r="I93" i="11"/>
  <c r="K92" i="11"/>
  <c r="M92" i="11" s="1"/>
  <c r="O92" i="11" s="1"/>
  <c r="Q92" i="11" s="1"/>
  <c r="S92" i="11" s="1"/>
  <c r="U92" i="11" s="1"/>
  <c r="W92" i="11" s="1"/>
  <c r="Y92" i="11" s="1"/>
  <c r="AA92" i="11" s="1"/>
  <c r="G92" i="11"/>
  <c r="I92" i="11" s="1"/>
  <c r="M91" i="11"/>
  <c r="O91" i="11" s="1"/>
  <c r="Q91" i="11" s="1"/>
  <c r="S91" i="11" s="1"/>
  <c r="U91" i="11" s="1"/>
  <c r="W91" i="11" s="1"/>
  <c r="Y91" i="11" s="1"/>
  <c r="AA91" i="11" s="1"/>
  <c r="I91" i="11"/>
  <c r="K91" i="11" s="1"/>
  <c r="G90" i="11"/>
  <c r="I90" i="11" s="1"/>
  <c r="K90" i="11" s="1"/>
  <c r="M90" i="11" s="1"/>
  <c r="O90" i="11" s="1"/>
  <c r="Q90" i="11" s="1"/>
  <c r="S90" i="11" s="1"/>
  <c r="U90" i="11" s="1"/>
  <c r="W90" i="11" s="1"/>
  <c r="Y90" i="11" s="1"/>
  <c r="AA90" i="11" s="1"/>
  <c r="I89" i="11"/>
  <c r="K89" i="11" s="1"/>
  <c r="M89" i="11" s="1"/>
  <c r="O89" i="11" s="1"/>
  <c r="Q89" i="11" s="1"/>
  <c r="S89" i="11" s="1"/>
  <c r="U89" i="11" s="1"/>
  <c r="W89" i="11" s="1"/>
  <c r="Y89" i="11" s="1"/>
  <c r="AA89" i="11" s="1"/>
  <c r="H88" i="11"/>
  <c r="I88" i="11" s="1"/>
  <c r="K88" i="11" s="1"/>
  <c r="M88" i="11" s="1"/>
  <c r="O88" i="11" s="1"/>
  <c r="Q88" i="11" s="1"/>
  <c r="S88" i="11" s="1"/>
  <c r="U88" i="11" s="1"/>
  <c r="W88" i="11" s="1"/>
  <c r="Y88" i="11" s="1"/>
  <c r="AA88" i="11" s="1"/>
  <c r="Y87" i="11"/>
  <c r="AA87" i="11" s="1"/>
  <c r="X86" i="11"/>
  <c r="Y86" i="11" s="1"/>
  <c r="AA86" i="11" s="1"/>
  <c r="K85" i="11"/>
  <c r="M85" i="11" s="1"/>
  <c r="O85" i="11" s="1"/>
  <c r="Q85" i="11" s="1"/>
  <c r="S85" i="11" s="1"/>
  <c r="U85" i="11" s="1"/>
  <c r="W85" i="11" s="1"/>
  <c r="Y85" i="11" s="1"/>
  <c r="AA85" i="11" s="1"/>
  <c r="I85" i="11"/>
  <c r="K84" i="11"/>
  <c r="M84" i="11" s="1"/>
  <c r="O84" i="11" s="1"/>
  <c r="Q84" i="11" s="1"/>
  <c r="S84" i="11" s="1"/>
  <c r="U84" i="11" s="1"/>
  <c r="W84" i="11" s="1"/>
  <c r="Y84" i="11" s="1"/>
  <c r="AA84" i="11" s="1"/>
  <c r="I84" i="11"/>
  <c r="X83" i="11"/>
  <c r="T83" i="11"/>
  <c r="H83" i="11"/>
  <c r="I83" i="11" s="1"/>
  <c r="K83" i="11" s="1"/>
  <c r="M83" i="11" s="1"/>
  <c r="O83" i="11" s="1"/>
  <c r="Q83" i="11" s="1"/>
  <c r="S83" i="11" s="1"/>
  <c r="U83" i="11" s="1"/>
  <c r="W83" i="11" s="1"/>
  <c r="G83" i="11"/>
  <c r="W82" i="11"/>
  <c r="Y82" i="11" s="1"/>
  <c r="AA82" i="11" s="1"/>
  <c r="V81" i="11"/>
  <c r="W81" i="11" s="1"/>
  <c r="Y81" i="11" s="1"/>
  <c r="AA81" i="11" s="1"/>
  <c r="W80" i="11"/>
  <c r="Y80" i="11" s="1"/>
  <c r="AA80" i="11" s="1"/>
  <c r="V79" i="11"/>
  <c r="W79" i="11" s="1"/>
  <c r="Y79" i="11" s="1"/>
  <c r="AA79" i="11" s="1"/>
  <c r="W78" i="11"/>
  <c r="Y78" i="11" s="1"/>
  <c r="AA78" i="11" s="1"/>
  <c r="V77" i="11"/>
  <c r="W77" i="11" s="1"/>
  <c r="Y77" i="11" s="1"/>
  <c r="AA77" i="11" s="1"/>
  <c r="Y76" i="11"/>
  <c r="AA76" i="11" s="1"/>
  <c r="W76" i="11"/>
  <c r="V75" i="11"/>
  <c r="W75" i="11" s="1"/>
  <c r="Y75" i="11" s="1"/>
  <c r="AA75" i="11" s="1"/>
  <c r="W74" i="11"/>
  <c r="Y74" i="11" s="1"/>
  <c r="AA74" i="11" s="1"/>
  <c r="V73" i="11"/>
  <c r="W73" i="11" s="1"/>
  <c r="Y73" i="11" s="1"/>
  <c r="AA73" i="11" s="1"/>
  <c r="W72" i="11"/>
  <c r="Y72" i="11" s="1"/>
  <c r="AA72" i="11" s="1"/>
  <c r="V71" i="11"/>
  <c r="W71" i="11" s="1"/>
  <c r="Y71" i="11" s="1"/>
  <c r="AA71" i="11" s="1"/>
  <c r="W70" i="11"/>
  <c r="Y70" i="11" s="1"/>
  <c r="AA70" i="11" s="1"/>
  <c r="V69" i="11"/>
  <c r="W69" i="11" s="1"/>
  <c r="Y69" i="11" s="1"/>
  <c r="AA69" i="11" s="1"/>
  <c r="Y68" i="11"/>
  <c r="AA68" i="11" s="1"/>
  <c r="W68" i="11"/>
  <c r="W67" i="11"/>
  <c r="Y67" i="11" s="1"/>
  <c r="AA67" i="11" s="1"/>
  <c r="V67" i="11"/>
  <c r="W66" i="11"/>
  <c r="Y66" i="11" s="1"/>
  <c r="AA66" i="11" s="1"/>
  <c r="V65" i="11"/>
  <c r="W65" i="11" s="1"/>
  <c r="Y65" i="11" s="1"/>
  <c r="AA65" i="11" s="1"/>
  <c r="W64" i="11"/>
  <c r="Y64" i="11" s="1"/>
  <c r="AA64" i="11" s="1"/>
  <c r="V63" i="11"/>
  <c r="W63" i="11" s="1"/>
  <c r="Y63" i="11" s="1"/>
  <c r="AA63" i="11" s="1"/>
  <c r="W62" i="11"/>
  <c r="Y62" i="11" s="1"/>
  <c r="AA62" i="11" s="1"/>
  <c r="V61" i="11"/>
  <c r="W61" i="11" s="1"/>
  <c r="Y61" i="11" s="1"/>
  <c r="AA61" i="11" s="1"/>
  <c r="Y60" i="11"/>
  <c r="AA60" i="11" s="1"/>
  <c r="W60" i="11"/>
  <c r="V59" i="11"/>
  <c r="W59" i="11" s="1"/>
  <c r="Y59" i="11" s="1"/>
  <c r="AA59" i="11" s="1"/>
  <c r="W58" i="11"/>
  <c r="Y58" i="11" s="1"/>
  <c r="AA58" i="11" s="1"/>
  <c r="V57" i="11"/>
  <c r="W57" i="11" s="1"/>
  <c r="Y57" i="11" s="1"/>
  <c r="AA57" i="11" s="1"/>
  <c r="W56" i="11"/>
  <c r="Y56" i="11" s="1"/>
  <c r="AA56" i="11" s="1"/>
  <c r="V55" i="11"/>
  <c r="W55" i="11" s="1"/>
  <c r="Y55" i="11" s="1"/>
  <c r="AA55" i="11" s="1"/>
  <c r="W54" i="11"/>
  <c r="Y54" i="11" s="1"/>
  <c r="AA54" i="11" s="1"/>
  <c r="V53" i="11"/>
  <c r="W53" i="11" s="1"/>
  <c r="Y53" i="11" s="1"/>
  <c r="AA53" i="11" s="1"/>
  <c r="Y52" i="11"/>
  <c r="AA52" i="11" s="1"/>
  <c r="W52" i="11"/>
  <c r="W51" i="11"/>
  <c r="Y51" i="11" s="1"/>
  <c r="AA51" i="11" s="1"/>
  <c r="V51" i="11"/>
  <c r="W50" i="11"/>
  <c r="Y50" i="11" s="1"/>
  <c r="AA50" i="11" s="1"/>
  <c r="V49" i="11"/>
  <c r="W49" i="11" s="1"/>
  <c r="Y49" i="11" s="1"/>
  <c r="AA49" i="11" s="1"/>
  <c r="W48" i="11"/>
  <c r="Y48" i="11" s="1"/>
  <c r="AA48" i="11" s="1"/>
  <c r="V47" i="11"/>
  <c r="W47" i="11" s="1"/>
  <c r="Y47" i="11" s="1"/>
  <c r="AA47" i="11" s="1"/>
  <c r="W46" i="11"/>
  <c r="Y46" i="11" s="1"/>
  <c r="AA46" i="11" s="1"/>
  <c r="V45" i="11"/>
  <c r="W45" i="11" s="1"/>
  <c r="Y45" i="11" s="1"/>
  <c r="AA45" i="11" s="1"/>
  <c r="Y44" i="11"/>
  <c r="AA44" i="11" s="1"/>
  <c r="W44" i="11"/>
  <c r="V43" i="11"/>
  <c r="W43" i="11" s="1"/>
  <c r="Y43" i="11" s="1"/>
  <c r="AA43" i="11" s="1"/>
  <c r="W42" i="11"/>
  <c r="Y42" i="11" s="1"/>
  <c r="AA42" i="11" s="1"/>
  <c r="V41" i="11"/>
  <c r="W41" i="11" s="1"/>
  <c r="Y41" i="11" s="1"/>
  <c r="AA41" i="11" s="1"/>
  <c r="W40" i="11"/>
  <c r="Y40" i="11" s="1"/>
  <c r="AA40" i="11" s="1"/>
  <c r="V39" i="11"/>
  <c r="W39" i="11" s="1"/>
  <c r="Y39" i="11" s="1"/>
  <c r="AA39" i="11" s="1"/>
  <c r="W38" i="11"/>
  <c r="Y38" i="11" s="1"/>
  <c r="AA38" i="11" s="1"/>
  <c r="V37" i="11"/>
  <c r="W37" i="11" s="1"/>
  <c r="Y37" i="11" s="1"/>
  <c r="AA37" i="11" s="1"/>
  <c r="Y36" i="11"/>
  <c r="AA36" i="11" s="1"/>
  <c r="W36" i="11"/>
  <c r="W35" i="11"/>
  <c r="Y35" i="11" s="1"/>
  <c r="AA35" i="11" s="1"/>
  <c r="V35" i="11"/>
  <c r="W34" i="11"/>
  <c r="Y34" i="11" s="1"/>
  <c r="AA34" i="11" s="1"/>
  <c r="V33" i="11"/>
  <c r="W33" i="11" s="1"/>
  <c r="Y33" i="11" s="1"/>
  <c r="AA33" i="11" s="1"/>
  <c r="W32" i="11"/>
  <c r="Y32" i="11" s="1"/>
  <c r="AA32" i="11" s="1"/>
  <c r="V31" i="11"/>
  <c r="W31" i="11" s="1"/>
  <c r="Y31" i="11" s="1"/>
  <c r="AA31" i="11" s="1"/>
  <c r="W30" i="11"/>
  <c r="Y30" i="11" s="1"/>
  <c r="AA30" i="11" s="1"/>
  <c r="V29" i="11"/>
  <c r="W29" i="11" s="1"/>
  <c r="Y29" i="11" s="1"/>
  <c r="AA29" i="11" s="1"/>
  <c r="Y28" i="11"/>
  <c r="AA28" i="11" s="1"/>
  <c r="W28" i="11"/>
  <c r="V27" i="11"/>
  <c r="W27" i="11" s="1"/>
  <c r="Y27" i="11" s="1"/>
  <c r="AA27" i="11" s="1"/>
  <c r="W26" i="11"/>
  <c r="Y26" i="11" s="1"/>
  <c r="AA26" i="11" s="1"/>
  <c r="V25" i="11"/>
  <c r="W25" i="11" s="1"/>
  <c r="Y25" i="11" s="1"/>
  <c r="AA25" i="11" s="1"/>
  <c r="W24" i="11"/>
  <c r="Y24" i="11" s="1"/>
  <c r="AA24" i="11" s="1"/>
  <c r="V23" i="11"/>
  <c r="W23" i="11" s="1"/>
  <c r="Y23" i="11" s="1"/>
  <c r="AA23" i="11" s="1"/>
  <c r="W22" i="11"/>
  <c r="Y22" i="11" s="1"/>
  <c r="AA22" i="11" s="1"/>
  <c r="V21" i="11"/>
  <c r="W21" i="11" s="1"/>
  <c r="Y21" i="11" s="1"/>
  <c r="AA21" i="11" s="1"/>
  <c r="Y20" i="11"/>
  <c r="AA20" i="11" s="1"/>
  <c r="W20" i="11"/>
  <c r="W19" i="11"/>
  <c r="Y19" i="11" s="1"/>
  <c r="AA19" i="11" s="1"/>
  <c r="V19" i="11"/>
  <c r="W18" i="11"/>
  <c r="Y18" i="11" s="1"/>
  <c r="AA18" i="11" s="1"/>
  <c r="V17" i="11"/>
  <c r="W17" i="11" s="1"/>
  <c r="Y17" i="11" s="1"/>
  <c r="AA17" i="11" s="1"/>
  <c r="W16" i="11"/>
  <c r="Y16" i="11" s="1"/>
  <c r="AA16" i="11" s="1"/>
  <c r="V15" i="11"/>
  <c r="W15" i="11" s="1"/>
  <c r="Y15" i="11" s="1"/>
  <c r="AA15" i="11" s="1"/>
  <c r="I14" i="11"/>
  <c r="K14" i="11" s="1"/>
  <c r="M14" i="11" s="1"/>
  <c r="O14" i="11" s="1"/>
  <c r="Q14" i="11" s="1"/>
  <c r="S14" i="11" s="1"/>
  <c r="U14" i="11" s="1"/>
  <c r="W14" i="11" s="1"/>
  <c r="Y14" i="11" s="1"/>
  <c r="AA14" i="11" s="1"/>
  <c r="V13" i="11"/>
  <c r="I13" i="11"/>
  <c r="K13" i="11" s="1"/>
  <c r="M13" i="11" s="1"/>
  <c r="O13" i="11" s="1"/>
  <c r="Q13" i="11" s="1"/>
  <c r="S13" i="11" s="1"/>
  <c r="U13" i="11" s="1"/>
  <c r="W13" i="11" s="1"/>
  <c r="Y13" i="11" s="1"/>
  <c r="AA13" i="11" s="1"/>
  <c r="G13" i="11"/>
  <c r="X12" i="11"/>
  <c r="L12" i="11"/>
  <c r="L9" i="11" s="1"/>
  <c r="Q11" i="11"/>
  <c r="S11" i="11" s="1"/>
  <c r="U11" i="11" s="1"/>
  <c r="W11" i="11" s="1"/>
  <c r="Y11" i="11" s="1"/>
  <c r="AA11" i="11" s="1"/>
  <c r="O11" i="11"/>
  <c r="O10" i="11"/>
  <c r="Q10" i="11" s="1"/>
  <c r="S10" i="11" s="1"/>
  <c r="U10" i="11" s="1"/>
  <c r="W10" i="11" s="1"/>
  <c r="Y10" i="11" s="1"/>
  <c r="AA10" i="11" s="1"/>
  <c r="N10" i="11"/>
  <c r="X9" i="11"/>
  <c r="R12" i="11" l="1"/>
  <c r="R9" i="11" s="1"/>
  <c r="S122" i="11"/>
  <c r="U122" i="11" s="1"/>
  <c r="W122" i="11" s="1"/>
  <c r="Y122" i="11" s="1"/>
  <c r="AA122" i="11" s="1"/>
  <c r="T12" i="11"/>
  <c r="G12" i="11"/>
  <c r="H12" i="11"/>
  <c r="H9" i="11" s="1"/>
  <c r="J9" i="11"/>
  <c r="U283" i="11"/>
  <c r="W283" i="11" s="1"/>
  <c r="Y283" i="11" s="1"/>
  <c r="AA283" i="11" s="1"/>
  <c r="V12" i="11"/>
  <c r="Y83" i="11"/>
  <c r="AA83" i="11" s="1"/>
  <c r="S113" i="11"/>
  <c r="U113" i="11" s="1"/>
  <c r="W113" i="11" s="1"/>
  <c r="Y113" i="11" s="1"/>
  <c r="AA113" i="11" s="1"/>
  <c r="S125" i="11"/>
  <c r="U125" i="11" s="1"/>
  <c r="W125" i="11" s="1"/>
  <c r="Y125" i="11" s="1"/>
  <c r="AA125" i="11" s="1"/>
  <c r="N12" i="11"/>
  <c r="N9" i="11" s="1"/>
  <c r="I188" i="11"/>
  <c r="K188" i="11" s="1"/>
  <c r="M188" i="11" s="1"/>
  <c r="O188" i="11" s="1"/>
  <c r="Q188" i="11" s="1"/>
  <c r="S188" i="11" s="1"/>
  <c r="U188" i="11" s="1"/>
  <c r="W188" i="11" s="1"/>
  <c r="Y188" i="11" s="1"/>
  <c r="AA188" i="11" s="1"/>
  <c r="G187" i="11"/>
  <c r="I187" i="11" s="1"/>
  <c r="K187" i="11" s="1"/>
  <c r="M187" i="11" s="1"/>
  <c r="O187" i="11" s="1"/>
  <c r="U195" i="11"/>
  <c r="W195" i="11" s="1"/>
  <c r="Y195" i="11" s="1"/>
  <c r="AA195" i="11" s="1"/>
  <c r="T188" i="11"/>
  <c r="G203" i="11"/>
  <c r="I203" i="11" s="1"/>
  <c r="K203" i="11" s="1"/>
  <c r="M203" i="11" s="1"/>
  <c r="O203" i="11" s="1"/>
  <c r="P203" i="11"/>
  <c r="P187" i="11" s="1"/>
  <c r="P9" i="11" s="1"/>
  <c r="O249" i="11"/>
  <c r="Q249" i="11" s="1"/>
  <c r="S249" i="11" s="1"/>
  <c r="U249" i="11" s="1"/>
  <c r="W249" i="11" s="1"/>
  <c r="Y249" i="11" s="1"/>
  <c r="AA249" i="11" s="1"/>
  <c r="N220" i="11"/>
  <c r="N187" i="11" s="1"/>
  <c r="U292" i="11"/>
  <c r="W292" i="11" s="1"/>
  <c r="Y292" i="11" s="1"/>
  <c r="AA292" i="11" s="1"/>
  <c r="T283" i="11"/>
  <c r="I221" i="11"/>
  <c r="K221" i="11" s="1"/>
  <c r="M221" i="11" s="1"/>
  <c r="O221" i="11" s="1"/>
  <c r="Q221" i="11" s="1"/>
  <c r="S221" i="11" s="1"/>
  <c r="U221" i="11" s="1"/>
  <c r="W221" i="11" s="1"/>
  <c r="Y221" i="11" s="1"/>
  <c r="AA221" i="11" s="1"/>
  <c r="G220" i="11"/>
  <c r="I220" i="11" s="1"/>
  <c r="J220" i="11"/>
  <c r="J187" i="11" s="1"/>
  <c r="K227" i="11"/>
  <c r="M227" i="11" s="1"/>
  <c r="O227" i="11" s="1"/>
  <c r="Q227" i="11" s="1"/>
  <c r="S227" i="11" s="1"/>
  <c r="U227" i="11" s="1"/>
  <c r="W227" i="11" s="1"/>
  <c r="Y227" i="11" s="1"/>
  <c r="AA227" i="11" s="1"/>
  <c r="U239" i="11"/>
  <c r="W239" i="11" s="1"/>
  <c r="Y239" i="11" s="1"/>
  <c r="AA239" i="11" s="1"/>
  <c r="T220" i="11"/>
  <c r="V220" i="11"/>
  <c r="V187" i="11" s="1"/>
  <c r="Q302" i="11"/>
  <c r="U243" i="11"/>
  <c r="W243" i="11" s="1"/>
  <c r="Y243" i="11" s="1"/>
  <c r="AA243" i="11" s="1"/>
  <c r="Q251" i="11"/>
  <c r="S251" i="11" s="1"/>
  <c r="U251" i="11" s="1"/>
  <c r="W251" i="11" s="1"/>
  <c r="Y251" i="11" s="1"/>
  <c r="AA251" i="11" s="1"/>
  <c r="Q298" i="11"/>
  <c r="D45" i="10"/>
  <c r="C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45" i="10" s="1"/>
  <c r="E24" i="10"/>
  <c r="E23" i="10"/>
  <c r="E22" i="10"/>
  <c r="D21" i="10"/>
  <c r="C21" i="10"/>
  <c r="E21" i="10" s="1"/>
  <c r="E19" i="10"/>
  <c r="E18" i="10"/>
  <c r="E17" i="10"/>
  <c r="E16" i="10"/>
  <c r="D15" i="10"/>
  <c r="E15" i="10" s="1"/>
  <c r="C15" i="10"/>
  <c r="E14" i="10"/>
  <c r="E13" i="10"/>
  <c r="E12" i="10"/>
  <c r="E11" i="10"/>
  <c r="E10" i="10"/>
  <c r="D9" i="10"/>
  <c r="E9" i="10" s="1"/>
  <c r="C9" i="10"/>
  <c r="C8" i="10"/>
  <c r="E7" i="10"/>
  <c r="E6" i="10"/>
  <c r="E5" i="10"/>
  <c r="E4" i="10"/>
  <c r="D4" i="10"/>
  <c r="C4" i="10"/>
  <c r="C25" i="10" s="1"/>
  <c r="G9" i="11" l="1"/>
  <c r="I9" i="11" s="1"/>
  <c r="K9" i="11" s="1"/>
  <c r="M9" i="11" s="1"/>
  <c r="O9" i="11" s="1"/>
  <c r="Q9" i="11" s="1"/>
  <c r="S9" i="11" s="1"/>
  <c r="I12" i="11"/>
  <c r="K12" i="11" s="1"/>
  <c r="M12" i="11" s="1"/>
  <c r="O12" i="11" s="1"/>
  <c r="Q12" i="11" s="1"/>
  <c r="S12" i="11" s="1"/>
  <c r="U12" i="11" s="1"/>
  <c r="W12" i="11" s="1"/>
  <c r="Y12" i="11" s="1"/>
  <c r="AA12" i="11" s="1"/>
  <c r="Q187" i="11"/>
  <c r="S187" i="11" s="1"/>
  <c r="Q203" i="11"/>
  <c r="S203" i="11" s="1"/>
  <c r="U203" i="11" s="1"/>
  <c r="W203" i="11" s="1"/>
  <c r="Y203" i="11" s="1"/>
  <c r="AA203" i="11" s="1"/>
  <c r="K220" i="11"/>
  <c r="M220" i="11" s="1"/>
  <c r="O220" i="11" s="1"/>
  <c r="Q220" i="11" s="1"/>
  <c r="S220" i="11" s="1"/>
  <c r="U220" i="11" s="1"/>
  <c r="W220" i="11" s="1"/>
  <c r="Y220" i="11" s="1"/>
  <c r="AA220" i="11" s="1"/>
  <c r="T187" i="11"/>
  <c r="T9" i="11" s="1"/>
  <c r="V9" i="11"/>
  <c r="D20" i="10"/>
  <c r="D25" i="10" s="1"/>
  <c r="E25" i="10" s="1"/>
  <c r="C20" i="10"/>
  <c r="D8" i="10"/>
  <c r="E8" i="10" s="1"/>
  <c r="U9" i="11" l="1"/>
  <c r="W9" i="11" s="1"/>
  <c r="Y9" i="11" s="1"/>
  <c r="AA9" i="11" s="1"/>
  <c r="U187" i="11"/>
  <c r="W187" i="11" s="1"/>
  <c r="Y187" i="11" s="1"/>
  <c r="AA187" i="11" s="1"/>
  <c r="E20" i="10"/>
</calcChain>
</file>

<file path=xl/sharedStrings.xml><?xml version="1.0" encoding="utf-8"?>
<sst xmlns="http://schemas.openxmlformats.org/spreadsheetml/2006/main" count="1177" uniqueCount="418">
  <si>
    <t>Odbor školství, mládeže, tělovýchovy a sportu</t>
  </si>
  <si>
    <t>tis.Kč</t>
  </si>
  <si>
    <t>uk.</t>
  </si>
  <si>
    <t>§</t>
  </si>
  <si>
    <t>pol.</t>
  </si>
  <si>
    <t>SR 2018</t>
  </si>
  <si>
    <t>UR 2018</t>
  </si>
  <si>
    <t>SU</t>
  </si>
  <si>
    <t>x</t>
  </si>
  <si>
    <t>Příloha č. 1 - tab. část k ZR-RO č. 354/18</t>
  </si>
  <si>
    <t>Změna rozpočtu - rozpočtové opatření č. 354/18</t>
  </si>
  <si>
    <t>Kapitola 917 04 - transfery</t>
  </si>
  <si>
    <t>č.a.</t>
  </si>
  <si>
    <t>91704 - T R A N S F E R Y</t>
  </si>
  <si>
    <t>RO č. 20,30/18</t>
  </si>
  <si>
    <t>RO č. 37/18</t>
  </si>
  <si>
    <t>RO č. 67,85,87/18</t>
  </si>
  <si>
    <t>ZR - RO č. 129,116,120,135/18</t>
  </si>
  <si>
    <t>ZR - RO č. 185/18</t>
  </si>
  <si>
    <t>ZR 186,187,188,198,205/18</t>
  </si>
  <si>
    <t>ZR č. 234,279/18</t>
  </si>
  <si>
    <t>RO č. 286,302/18</t>
  </si>
  <si>
    <t>RO č. 341/18</t>
  </si>
  <si>
    <t>ZR - RO č. 354/18</t>
  </si>
  <si>
    <t>Výdajový limit resortu v kapitole</t>
  </si>
  <si>
    <t>ZR-RO č. 354/18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</si>
  <si>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</si>
  <si>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</si>
  <si>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</si>
  <si>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</si>
  <si>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</si>
  <si>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</si>
  <si>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</si>
  <si>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</si>
  <si>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4455</t>
  </si>
  <si>
    <t>Základní škola Dr. M.Tyrše, Česká Lípa, Mánesova 1526, p.o. - Doprava žáků na veletrh EDUCA 2018</t>
  </si>
  <si>
    <t>3404</t>
  </si>
  <si>
    <t>Základní škola a Mateřská škola Desná, Krkonošská 613, p.o. - Doprava žáků na veletrh EDUCA 2018</t>
  </si>
  <si>
    <t>4447</t>
  </si>
  <si>
    <t>Základní Škola Horní Police, okres Česká Lípa, p.o. - Doprava žáků na veletrh EDUCA MYJOB LIBEREC 2018</t>
  </si>
  <si>
    <t>4438</t>
  </si>
  <si>
    <t>Základní škola Slovanka, Česká Lípa, Antonína Sovy 3056, p.o. - Doprava žáků na veletrh EDUCA 2018</t>
  </si>
  <si>
    <t>4442</t>
  </si>
  <si>
    <t>Základní škola, Česká Lípa, Pátova 406, p.o. - Doprava žáků na veletrh EDUCA 2018</t>
  </si>
  <si>
    <t>4443</t>
  </si>
  <si>
    <t>Základní škola, Česká Lípa, 28. října 2733, p.o. - Doprava žáků na veletrh EDUCA 2018</t>
  </si>
  <si>
    <t>4452</t>
  </si>
  <si>
    <t>ZŠ Karla Hynka Máchy Doksy, Valdštejnská 253, okr. Česká Lípa, p.o. - Doprava žáků na veletrh EDUCA 2018</t>
  </si>
  <si>
    <t>4467</t>
  </si>
  <si>
    <t>Základní škola a Mateřská škola, Mírová 81, Mimoň, p.o. - Doprava žáků na veletrh EDUCA 2018</t>
  </si>
  <si>
    <t>3446</t>
  </si>
  <si>
    <t>Základní škola Železný Brod, Školní 700, p.o - Doprava žáků na veletrh EDUCA MYJOB LIBEREC 2018</t>
  </si>
  <si>
    <t>5458</t>
  </si>
  <si>
    <t>Základní škola Turnov, 28. října 18, p.o. - Doprava žáků na veletrh EDUCA</t>
  </si>
  <si>
    <t>4456</t>
  </si>
  <si>
    <t>Základní škola Nový Bor, náměstí Míru 128, okres Česká Lípa, p.o. - Doprava žáků na veletrh EDUCA 2018</t>
  </si>
  <si>
    <t>5471</t>
  </si>
  <si>
    <t>Základní škola Vysoké nad Jizerou, p.o. - Doprava žáků na veletrh EDUCA 2018</t>
  </si>
  <si>
    <t>5457</t>
  </si>
  <si>
    <t>Základní škola Turnov, Žižkova 518, p.o. - Doprava žáků na veletrh EDUCA 2018</t>
  </si>
  <si>
    <t>2452</t>
  </si>
  <si>
    <t>Základní škola Český Dub, okres Liberec, p.o - Doprava žáků na veletrh EDUCA</t>
  </si>
  <si>
    <t>2491</t>
  </si>
  <si>
    <t>Základní škola Lidická, Školní 325, Hrádek nad Nisou, okr.Liberec, p.o. - Doprava žáků na veletrh EDUCA 2018</t>
  </si>
  <si>
    <t>4451</t>
  </si>
  <si>
    <t>Základní škola a mateřská škola, Kamenický Šenov, nám. Míru 616, p.o - Doprava žáků na veletrh EDUCA 2018</t>
  </si>
  <si>
    <t>4444</t>
  </si>
  <si>
    <t>Základní škola Dubá - příspěvková organizace - Doprava žáků na veletrh EDUCA 2018</t>
  </si>
  <si>
    <t>3447</t>
  </si>
  <si>
    <t>Základní škola Železný Brod, Pelechovská 800, p.o. - Doprava žáků na veletrh EDUCA</t>
  </si>
  <si>
    <t>3443</t>
  </si>
  <si>
    <t>Masarykova základní škola Zásada, okres Jablonec nad Nisou, p.o. - Doprava žáků na veletrh EDUCA 2018</t>
  </si>
  <si>
    <t>4436</t>
  </si>
  <si>
    <t>Základní škola, Česká Lípa, Školní 2520, p.o. - Doprava žáků na veletrh vzdělávání EDUCA 2018</t>
  </si>
  <si>
    <t>3415</t>
  </si>
  <si>
    <t>Základní škola Jablonec nad Nisou - Mšeno, Arbesova 30, p.o. - Doprava žáků na veletrh EDUCA 2018</t>
  </si>
  <si>
    <t>3436</t>
  </si>
  <si>
    <t>Základní škola Smržovka, okres Jablonec nad Nisou,p.o. - Doprava žáků na veletrh EDUCA 2018</t>
  </si>
  <si>
    <t>4449</t>
  </si>
  <si>
    <t>Základní škola a Mateřská škola Jestřebí, p.o. - Doprava žáků na veletrh EDUCA 2018</t>
  </si>
  <si>
    <t>3416</t>
  </si>
  <si>
    <t>ZŠ Jablonec nad Nisou-Mšeno, Mozartova 24, Jablonec nad Nisou, p.o.- Doprava žáků na veletrh EDUCA 2018</t>
  </si>
  <si>
    <t>2460</t>
  </si>
  <si>
    <t>Základní škola Chrastava, náměstí 1. máje 228, okres Liberec, p.o. - Doprava žáků na veletrh EDUCA 2018</t>
  </si>
  <si>
    <t>4481</t>
  </si>
  <si>
    <t>Základní škola Bohumila Hynka Cvikov, p.o. - Doprava žáků na veletrh EDUCA 2018</t>
  </si>
  <si>
    <t>5408</t>
  </si>
  <si>
    <t>Základní škola Dr. h. c. Jana Masaryka, Harrachov, p.o. - Doprava žáků na veletrh EDUCA 2018</t>
  </si>
  <si>
    <t>2495</t>
  </si>
  <si>
    <t>Základní škola a Mateřská škola, Osečná, okres Liberec, p.o. - Doprava žáků na veletrh EDUCA 2018</t>
  </si>
  <si>
    <t>3410</t>
  </si>
  <si>
    <t>Základní škola Jablonec nad Nisou - Kokonín, Rychnovská 216, p.o. - Doprava žáků na veletrh EDUCA 2018</t>
  </si>
  <si>
    <t>4439</t>
  </si>
  <si>
    <t>Základní škola a Mateřská škola, Česká Lípa, Jižní 1903, p.o. - Doprava žáků na veletrh EDUCA 2018</t>
  </si>
  <si>
    <t>3452</t>
  </si>
  <si>
    <t>Základní škola a Mateřská škola Velké Hamry, p.o. - Doprava žáků na veletrh EDUCA 2018</t>
  </si>
  <si>
    <t>3412</t>
  </si>
  <si>
    <t>Základní škola Jablonec nad Nisou, Liberecká 26, p.o. - Doprava žáků na veletrh EDUCA 2018</t>
  </si>
  <si>
    <t>2494</t>
  </si>
  <si>
    <t>Základní škola Nové Město pod Smrkem, p.o.-  Doprava žáků na veletrh EDUCA 2018</t>
  </si>
  <si>
    <t>4460</t>
  </si>
  <si>
    <t>Základní škola a Mateřská škola Pod Ralskem 572, Mimoň, p.o. - Doprava žáků na veletrh EDUCA 2018</t>
  </si>
  <si>
    <t>0470002</t>
  </si>
  <si>
    <t>Soutěže-podpora talentovaných dětí a mládeže</t>
  </si>
  <si>
    <t>neinvestiční transfery spolkům</t>
  </si>
  <si>
    <t>0480617</t>
  </si>
  <si>
    <t>Finanční dary žákům ZŠ a SŠ za reprezentaci LK</t>
  </si>
  <si>
    <t>dary obyvatelstvu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</si>
  <si>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</si>
  <si>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</si>
  <si>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</si>
  <si>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</si>
  <si>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</si>
  <si>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</si>
  <si>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</si>
  <si>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</si>
  <si>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</si>
  <si>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</si>
  <si>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</si>
  <si>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</si>
  <si>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</si>
  <si>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</si>
  <si>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</si>
  <si>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</si>
  <si>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</si>
  <si>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</si>
  <si>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</si>
  <si>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</si>
  <si>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</si>
  <si>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</si>
  <si>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</si>
  <si>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</si>
  <si>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</si>
  <si>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</si>
  <si>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</si>
  <si>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</si>
  <si>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</si>
  <si>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</si>
  <si>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</si>
  <si>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</si>
  <si>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</si>
  <si>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</si>
  <si>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</si>
  <si>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</si>
  <si>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</si>
  <si>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0480650</t>
  </si>
  <si>
    <t>Junák-český skaut, středisko Varta Semily, z.s.-Aktivní pobyt dětí a mládeže v přírodě</t>
  </si>
  <si>
    <t>0480651</t>
  </si>
  <si>
    <t>Filmový klub Liberec z.s., Chrastavská 273/30 - Dětská televize Liberec 2018</t>
  </si>
  <si>
    <t>0480652</t>
  </si>
  <si>
    <t>Centrum Mateřídouška, z.s., Petra Bezruče 387, Hejnice - Tvoříme a pomáháme s úsměvem</t>
  </si>
  <si>
    <t>0480653</t>
  </si>
  <si>
    <t>Junák-český skaut, středisko Mustang Liberec, z.s.- Podpora skautských oddílů při pobytu ve volné přírodě</t>
  </si>
  <si>
    <t>0480654</t>
  </si>
  <si>
    <t>LUNARIA, z.s., Jindřichovice p/S - Taneční, hudební, výtvarné a turistické aktivity mládeže v Jindřichovicích II.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</si>
  <si>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</si>
  <si>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</si>
  <si>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</si>
  <si>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</si>
  <si>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</si>
  <si>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</si>
  <si>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</si>
  <si>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</si>
  <si>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</si>
  <si>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</si>
  <si>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0480655</t>
  </si>
  <si>
    <t>Spolek rodičů a přátel dětí a školy při ZUŠ, Jablonec n/N, Podhorská 47 - Celoroční činnost dětského pěveckého sboru Iuventus, gaude!</t>
  </si>
  <si>
    <t>0480656</t>
  </si>
  <si>
    <t>2479</t>
  </si>
  <si>
    <t>ZŠ, Liberec, Aloisina výšina 642, p.o. - Účast pěveckých sborů Výšinka a Altitudo na Evropském festivalu mládeže Neeerpelt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</si>
  <si>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</si>
  <si>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</si>
  <si>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</si>
  <si>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</si>
  <si>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</si>
  <si>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</si>
  <si>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</si>
  <si>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</si>
  <si>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</si>
  <si>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</si>
  <si>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</si>
  <si>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</si>
  <si>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0480657</t>
  </si>
  <si>
    <t xml:space="preserve">Mistrovská škola řemesel a umění, zapsaný ústav, Jablonec n/N - Reprezentace ČR na XII. ME parketářů juniorů v Bělorusku 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</si>
  <si>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</si>
  <si>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</si>
  <si>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</si>
  <si>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</si>
  <si>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</si>
  <si>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</si>
  <si>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</si>
  <si>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</si>
  <si>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</si>
  <si>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</si>
  <si>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</si>
  <si>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</si>
  <si>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</si>
  <si>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</si>
  <si>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</si>
  <si>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</si>
  <si>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</si>
  <si>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</si>
  <si>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</si>
  <si>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</si>
  <si>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</si>
  <si>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</si>
  <si>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</si>
  <si>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</si>
  <si>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</si>
  <si>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</si>
  <si>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</si>
  <si>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</si>
  <si>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</si>
  <si>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</si>
  <si>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</si>
  <si>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</si>
  <si>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</si>
  <si>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</si>
  <si>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</si>
  <si>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</si>
  <si>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</si>
  <si>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</si>
  <si>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</si>
  <si>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</si>
  <si>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</si>
  <si>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</si>
  <si>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</si>
  <si>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</si>
  <si>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</si>
  <si>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</si>
  <si>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</si>
  <si>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</si>
  <si>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0480687</t>
  </si>
  <si>
    <t>Krkonoše - SMO, Vrchlabí - Úprava Krkonošské lyžařské magistrály a navazujících lyžařských běžeckých tratí 2018/2019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</si>
  <si>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</si>
  <si>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</si>
  <si>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</si>
  <si>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</si>
  <si>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</si>
  <si>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</si>
  <si>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</si>
  <si>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</si>
  <si>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</si>
  <si>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</si>
  <si>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</si>
  <si>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</si>
  <si>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</si>
  <si>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</si>
  <si>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</si>
  <si>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</si>
  <si>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</si>
  <si>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</si>
  <si>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</si>
  <si>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</si>
  <si>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</si>
  <si>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</si>
  <si>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</si>
  <si>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</si>
  <si>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</si>
  <si>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</si>
  <si>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</si>
  <si>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</si>
  <si>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</si>
  <si>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</si>
  <si>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</si>
  <si>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</si>
  <si>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</si>
  <si>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</si>
  <si>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</si>
  <si>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</si>
  <si>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</si>
  <si>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</si>
  <si>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0480675</t>
  </si>
  <si>
    <t>KC KOOPERATIVA Jablonec n/N, z.s. - MEZINÁRODNÍ ZÁVOD V RÁMCI SÉRIE SP MTB XCO KATEGORIE C1</t>
  </si>
  <si>
    <t>0480645</t>
  </si>
  <si>
    <t>Individuální podpora sportu</t>
  </si>
  <si>
    <t>0480646</t>
  </si>
  <si>
    <t>Organizace sportovního prostředí</t>
  </si>
  <si>
    <t>0480715</t>
  </si>
  <si>
    <t>Sokoloská župa Krkonošská - Pecháčkova, Jilemnice - Provoz sokolské župy jako servisního centra pro sokolské jednoty - SŽ Krkonošská - Pecháčkova</t>
  </si>
  <si>
    <t>0480677</t>
  </si>
  <si>
    <t>Liberecká krajská asociace Sport pro všechny z.s., Liberec - Podpora činnosti LKA sport pro všechny z.s.</t>
  </si>
  <si>
    <t>0480683</t>
  </si>
  <si>
    <t>Okresní organizace ČUS Jablonec n/N, z.s. - Zabezpečení činnosti servisního centra sportu ČUS okres Jablonec n/N</t>
  </si>
  <si>
    <t>0480684</t>
  </si>
  <si>
    <t>Okresní sportovní a tělovýchovné sdružení Semily z.s. - Podpora činnosti SC ČUS při Okresním sport.a tělových. sdružení Semily, z.s.</t>
  </si>
  <si>
    <t>0480685</t>
  </si>
  <si>
    <t>Krajská organizace ČUS Libereckého kraje, Liberec -  Činnost střešní organizace KO ČUS LK v roce 2018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</si>
  <si>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</si>
  <si>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</si>
  <si>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</si>
  <si>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</si>
  <si>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</si>
  <si>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</si>
  <si>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</si>
  <si>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</si>
  <si>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</si>
  <si>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</si>
  <si>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</si>
  <si>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</si>
  <si>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</si>
  <si>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</si>
  <si>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</si>
  <si>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</si>
  <si>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</si>
  <si>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</si>
  <si>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</si>
  <si>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</si>
  <si>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</si>
  <si>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</si>
  <si>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</si>
  <si>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</si>
  <si>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</si>
  <si>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</si>
  <si>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</si>
  <si>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0480691</t>
  </si>
  <si>
    <t>Singltrek pod Smrkem, o.p.s., Lázně Libverda - Správa a údržba singltrekových stezek</t>
  </si>
  <si>
    <t>0480693</t>
  </si>
  <si>
    <t>Sokolská župa Jizerská, Železný Brod - Celoroční činnost župy Jizerské</t>
  </si>
  <si>
    <t>0480694</t>
  </si>
  <si>
    <t>Český krkonošský spolek SKI Jilemnice - 25. ročník Velké ceny Jilemnice</t>
  </si>
  <si>
    <t>0480695</t>
  </si>
  <si>
    <t>Sportovní klub stolního tenisu Liberec, z.s. - Celostátní turnaje mládeže</t>
  </si>
  <si>
    <t>0480696</t>
  </si>
  <si>
    <t>TJ Dukla Liberec, z.s. - Mistrovství ČR na kolečkových lyžích</t>
  </si>
  <si>
    <t>Podpora reprezentace Libereckého kraje</t>
  </si>
  <si>
    <t>0480640</t>
  </si>
  <si>
    <t>Nespecifikovaná rezerva  - Podpora reprezentace LK</t>
  </si>
  <si>
    <t>0480713</t>
  </si>
  <si>
    <t>Sportovní klub stolního tenisu Liberec, z.s. - Podpora vozíčkáře Jiřího Suchánka</t>
  </si>
  <si>
    <t>0480714</t>
  </si>
  <si>
    <t>Futsalový klub Zlej se(n) Liberec, z. s. - Podpora mládeže FT Zlej sen Liberec v sezóně 2018//2019</t>
  </si>
  <si>
    <t>0480676</t>
  </si>
  <si>
    <t>TJ DUKLA Liberec, z.s. - Podpora činnosti TJ DUKLA Liberec, z.s.</t>
  </si>
  <si>
    <t>0480678</t>
  </si>
  <si>
    <t>TJ BÍLÍ TYGŘI, z.s. - Podpora sportovně talentované a nadané mládeže Bílí Tygři Liberec</t>
  </si>
  <si>
    <t>0480679</t>
  </si>
  <si>
    <t>Floorabll Club Česká Lípa - Činnost Floorball Clubu Česká Lípa</t>
  </si>
  <si>
    <t>0480680</t>
  </si>
  <si>
    <t>SKP Kornspitz Jablonec n/N z.s. - Podpora činnosti SKP Kornspitz</t>
  </si>
  <si>
    <t>0480681</t>
  </si>
  <si>
    <t>FBC Liberec, spolek - Podpora sportovně nadaných a talentovaných dětí a mládeže FBC Liberec</t>
  </si>
  <si>
    <t>0480682</t>
  </si>
  <si>
    <t>FC SLOVAN LIBEREC - mládež, spolek - Podpora činnosti mládeže ve sportovním klubu</t>
  </si>
  <si>
    <t>0480686</t>
  </si>
  <si>
    <t>FK Jablonec n/N, z.s. - Podpora sportovně nadaných a talentovaných dětí a mládeže</t>
  </si>
  <si>
    <t>0480688</t>
  </si>
  <si>
    <t>TJ VK DUKLA LIBEREC z.s. - Provoz mládežnických extraligových týmů</t>
  </si>
  <si>
    <t>0480689</t>
  </si>
  <si>
    <t>VK DUKLA LIBEREC s.r.o. - Zajištění sportovních akcí volejbalového klubu Dukla Liberec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</si>
  <si>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</si>
  <si>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</si>
  <si>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</si>
  <si>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</si>
  <si>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</si>
  <si>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</si>
  <si>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</si>
  <si>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</si>
  <si>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</si>
  <si>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</si>
  <si>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</si>
  <si>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</si>
  <si>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</si>
  <si>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</si>
  <si>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</si>
  <si>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</si>
  <si>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</si>
  <si>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</si>
  <si>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</si>
  <si>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</si>
  <si>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</si>
  <si>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</si>
  <si>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</si>
  <si>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</si>
  <si>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</si>
  <si>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</si>
  <si>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</si>
  <si>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</si>
  <si>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</si>
  <si>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</si>
  <si>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</si>
  <si>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</si>
  <si>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</si>
  <si>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</si>
  <si>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</si>
  <si>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</si>
  <si>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</si>
  <si>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</si>
  <si>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</si>
  <si>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</si>
  <si>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</si>
  <si>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</si>
  <si>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</si>
  <si>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</si>
  <si>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</si>
  <si>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</si>
  <si>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</si>
  <si>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</si>
  <si>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</si>
  <si>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</si>
  <si>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</si>
  <si>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</si>
  <si>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</si>
  <si>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</si>
  <si>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</si>
  <si>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</si>
  <si>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</si>
  <si>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</si>
  <si>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</si>
  <si>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</si>
  <si>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</si>
  <si>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</si>
  <si>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</si>
  <si>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</si>
  <si>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</si>
  <si>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</si>
  <si>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1. Novoborský šachový klub, z.s. - Novoborská šachová Corrida 2018</t>
  </si>
  <si>
    <t>0480718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</si>
</sst>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5">
    <xf numFmtId="0" fontId="0" fillId="0" borderId="0" xfId="0"/>
    <xf numFmtId="0" fontId="1" fillId="0" borderId="0" xfId="4" applyFill="1"/>
    <xf numFmtId="164" fontId="1" fillId="0" borderId="0" xfId="4" applyNumberFormat="1" applyFill="1"/>
    <xf numFmtId="0" fontId="3" fillId="0" borderId="0" xfId="4" applyFont="1" applyFill="1"/>
    <xf numFmtId="0" fontId="2" fillId="0" borderId="0" xfId="5" applyFill="1"/>
    <xf numFmtId="0" fontId="1" fillId="0" borderId="0" xfId="1" applyFill="1"/>
    <xf numFmtId="0" fontId="6" fillId="0" borderId="4" xfId="2" applyFont="1" applyFill="1" applyBorder="1" applyAlignment="1">
      <alignment horizontal="center" vertical="center"/>
    </xf>
    <xf numFmtId="164" fontId="6" fillId="0" borderId="6" xfId="4" applyNumberFormat="1" applyFont="1" applyFill="1" applyBorder="1" applyAlignment="1">
      <alignment horizontal="right"/>
    </xf>
    <xf numFmtId="164" fontId="6" fillId="0" borderId="6" xfId="4" applyNumberFormat="1" applyFont="1" applyFill="1" applyBorder="1"/>
    <xf numFmtId="164" fontId="3" fillId="0" borderId="16" xfId="6" applyNumberFormat="1" applyFont="1" applyFill="1" applyBorder="1" applyAlignment="1">
      <alignment horizontal="right"/>
    </xf>
    <xf numFmtId="164" fontId="3" fillId="0" borderId="16" xfId="4" applyNumberFormat="1" applyFont="1" applyFill="1" applyBorder="1" applyAlignment="1">
      <alignment horizontal="right"/>
    </xf>
    <xf numFmtId="164" fontId="3" fillId="0" borderId="16" xfId="4" applyNumberFormat="1" applyFont="1" applyFill="1" applyBorder="1"/>
    <xf numFmtId="0" fontId="3" fillId="0" borderId="17" xfId="6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center" vertical="center"/>
    </xf>
    <xf numFmtId="0" fontId="3" fillId="0" borderId="18" xfId="6" applyFont="1" applyFill="1" applyBorder="1" applyAlignment="1">
      <alignment horizontal="center" vertical="center"/>
    </xf>
    <xf numFmtId="164" fontId="3" fillId="0" borderId="0" xfId="4" applyNumberFormat="1" applyFont="1" applyFill="1"/>
    <xf numFmtId="4" fontId="1" fillId="0" borderId="0" xfId="4" applyNumberFormat="1" applyFill="1"/>
    <xf numFmtId="0" fontId="3" fillId="0" borderId="24" xfId="6" applyFont="1" applyFill="1" applyBorder="1" applyAlignment="1">
      <alignment horizontal="center" vertical="center"/>
    </xf>
    <xf numFmtId="0" fontId="3" fillId="0" borderId="22" xfId="6" applyFont="1" applyFill="1" applyBorder="1" applyAlignment="1">
      <alignment horizontal="center" vertical="center"/>
    </xf>
    <xf numFmtId="0" fontId="3" fillId="0" borderId="22" xfId="6" applyFont="1" applyFill="1" applyBorder="1" applyAlignment="1">
      <alignment vertical="center"/>
    </xf>
    <xf numFmtId="164" fontId="3" fillId="0" borderId="25" xfId="6" applyNumberFormat="1" applyFont="1" applyFill="1" applyBorder="1" applyAlignment="1">
      <alignment horizontal="right"/>
    </xf>
    <xf numFmtId="164" fontId="3" fillId="0" borderId="25" xfId="4" applyNumberFormat="1" applyFont="1" applyFill="1" applyBorder="1" applyAlignment="1">
      <alignment horizontal="right"/>
    </xf>
    <xf numFmtId="164" fontId="3" fillId="0" borderId="25" xfId="4" applyNumberFormat="1" applyFont="1" applyFill="1" applyBorder="1"/>
    <xf numFmtId="0" fontId="1" fillId="0" borderId="0" xfId="6" applyFill="1"/>
    <xf numFmtId="4" fontId="1" fillId="0" borderId="0" xfId="6" applyNumberFormat="1" applyFill="1"/>
    <xf numFmtId="0" fontId="6" fillId="0" borderId="0" xfId="6" applyFont="1" applyFill="1" applyAlignment="1">
      <alignment horizontal="center"/>
    </xf>
    <xf numFmtId="0" fontId="1" fillId="0" borderId="0" xfId="4" applyFill="1" applyBorder="1"/>
    <xf numFmtId="0" fontId="7" fillId="0" borderId="1" xfId="6" applyFont="1" applyFill="1" applyBorder="1" applyAlignment="1">
      <alignment horizontal="center" vertical="center"/>
    </xf>
    <xf numFmtId="0" fontId="8" fillId="0" borderId="2" xfId="8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wrapText="1"/>
    </xf>
    <xf numFmtId="0" fontId="6" fillId="0" borderId="4" xfId="4" applyFont="1" applyFill="1" applyBorder="1" applyAlignment="1">
      <alignment vertical="center" wrapText="1"/>
    </xf>
    <xf numFmtId="0" fontId="7" fillId="0" borderId="32" xfId="6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left" vertical="center"/>
    </xf>
    <xf numFmtId="164" fontId="6" fillId="0" borderId="6" xfId="6" applyNumberFormat="1" applyFont="1" applyFill="1" applyBorder="1" applyAlignment="1">
      <alignment horizontal="right"/>
    </xf>
    <xf numFmtId="0" fontId="6" fillId="0" borderId="12" xfId="9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left" vertical="center"/>
    </xf>
    <xf numFmtId="164" fontId="6" fillId="0" borderId="26" xfId="6" applyNumberFormat="1" applyFont="1" applyFill="1" applyBorder="1" applyAlignment="1">
      <alignment horizontal="right"/>
    </xf>
    <xf numFmtId="164" fontId="6" fillId="0" borderId="26" xfId="4" applyNumberFormat="1" applyFont="1" applyFill="1" applyBorder="1" applyAlignment="1">
      <alignment horizontal="right"/>
    </xf>
    <xf numFmtId="164" fontId="6" fillId="0" borderId="26" xfId="9" applyNumberFormat="1" applyFont="1" applyFill="1" applyBorder="1" applyAlignment="1">
      <alignment horizontal="right"/>
    </xf>
    <xf numFmtId="164" fontId="6" fillId="0" borderId="26" xfId="4" applyNumberFormat="1" applyFont="1" applyFill="1" applyBorder="1"/>
    <xf numFmtId="0" fontId="3" fillId="0" borderId="0" xfId="4" applyFont="1" applyFill="1" applyBorder="1"/>
    <xf numFmtId="0" fontId="3" fillId="0" borderId="27" xfId="9" applyFont="1" applyFill="1" applyBorder="1" applyAlignment="1">
      <alignment horizontal="center" vertical="center"/>
    </xf>
    <xf numFmtId="0" fontId="3" fillId="0" borderId="30" xfId="9" applyFont="1" applyFill="1" applyBorder="1" applyAlignment="1">
      <alignment horizontal="center" vertical="center"/>
    </xf>
    <xf numFmtId="0" fontId="3" fillId="0" borderId="28" xfId="9" applyFont="1" applyFill="1" applyBorder="1" applyAlignment="1">
      <alignment vertical="center"/>
    </xf>
    <xf numFmtId="164" fontId="3" fillId="0" borderId="31" xfId="6" applyNumberFormat="1" applyFont="1" applyFill="1" applyBorder="1" applyAlignment="1">
      <alignment horizontal="right"/>
    </xf>
    <xf numFmtId="164" fontId="3" fillId="0" borderId="31" xfId="4" applyNumberFormat="1" applyFont="1" applyFill="1" applyBorder="1" applyAlignment="1">
      <alignment horizontal="right"/>
    </xf>
    <xf numFmtId="164" fontId="3" fillId="0" borderId="31" xfId="9" applyNumberFormat="1" applyFont="1" applyFill="1" applyBorder="1" applyAlignment="1">
      <alignment horizontal="right"/>
    </xf>
    <xf numFmtId="164" fontId="3" fillId="0" borderId="31" xfId="4" applyNumberFormat="1" applyFont="1" applyFill="1" applyBorder="1"/>
    <xf numFmtId="0" fontId="9" fillId="0" borderId="32" xfId="6" applyFont="1" applyFill="1" applyBorder="1" applyAlignment="1">
      <alignment horizontal="center" vertical="center"/>
    </xf>
    <xf numFmtId="0" fontId="9" fillId="0" borderId="34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vertical="center"/>
    </xf>
    <xf numFmtId="164" fontId="9" fillId="0" borderId="6" xfId="6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6" xfId="4" applyNumberFormat="1" applyFont="1" applyFill="1" applyBorder="1"/>
    <xf numFmtId="0" fontId="6" fillId="0" borderId="12" xfId="6" applyFont="1" applyFill="1" applyBorder="1" applyAlignment="1">
      <alignment horizontal="center" vertical="center"/>
    </xf>
    <xf numFmtId="49" fontId="6" fillId="0" borderId="13" xfId="6" applyNumberFormat="1" applyFont="1" applyFill="1" applyBorder="1" applyAlignment="1">
      <alignment horizontal="center" vertical="center"/>
    </xf>
    <xf numFmtId="49" fontId="6" fillId="0" borderId="14" xfId="6" applyNumberFormat="1" applyFont="1" applyFill="1" applyBorder="1" applyAlignment="1">
      <alignment horizontal="center" vertical="center"/>
    </xf>
    <xf numFmtId="0" fontId="6" fillId="0" borderId="15" xfId="6" applyFont="1" applyFill="1" applyBorder="1" applyAlignment="1">
      <alignment horizontal="center" vertical="center"/>
    </xf>
    <xf numFmtId="0" fontId="6" fillId="0" borderId="13" xfId="6" applyFont="1" applyFill="1" applyBorder="1" applyAlignment="1">
      <alignment horizontal="center" vertical="center"/>
    </xf>
    <xf numFmtId="0" fontId="6" fillId="0" borderId="13" xfId="6" applyFont="1" applyFill="1" applyBorder="1" applyAlignment="1">
      <alignment vertical="center" wrapText="1"/>
    </xf>
    <xf numFmtId="0" fontId="13" fillId="0" borderId="17" xfId="6" applyFont="1" applyFill="1" applyBorder="1" applyAlignment="1">
      <alignment horizontal="center" vertical="center"/>
    </xf>
    <xf numFmtId="49" fontId="13" fillId="0" borderId="18" xfId="6" applyNumberFormat="1" applyFont="1" applyFill="1" applyBorder="1" applyAlignment="1">
      <alignment horizontal="center" vertical="center"/>
    </xf>
    <xf numFmtId="49" fontId="13" fillId="0" borderId="19" xfId="6" applyNumberFormat="1" applyFont="1" applyFill="1" applyBorder="1" applyAlignment="1">
      <alignment horizontal="center" vertical="center"/>
    </xf>
    <xf numFmtId="0" fontId="13" fillId="0" borderId="20" xfId="6" applyFont="1" applyFill="1" applyBorder="1" applyAlignment="1">
      <alignment horizontal="center" vertical="center"/>
    </xf>
    <xf numFmtId="0" fontId="3" fillId="0" borderId="18" xfId="6" applyFont="1" applyFill="1" applyBorder="1" applyAlignment="1">
      <alignment vertical="center"/>
    </xf>
    <xf numFmtId="0" fontId="6" fillId="0" borderId="17" xfId="6" applyFont="1" applyFill="1" applyBorder="1" applyAlignment="1">
      <alignment horizontal="center" vertical="center"/>
    </xf>
    <xf numFmtId="49" fontId="6" fillId="0" borderId="18" xfId="6" applyNumberFormat="1" applyFont="1" applyFill="1" applyBorder="1" applyAlignment="1">
      <alignment horizontal="center" vertical="center"/>
    </xf>
    <xf numFmtId="49" fontId="6" fillId="0" borderId="19" xfId="6" applyNumberFormat="1" applyFont="1" applyFill="1" applyBorder="1" applyAlignment="1">
      <alignment horizontal="center" vertical="center"/>
    </xf>
    <xf numFmtId="0" fontId="6" fillId="0" borderId="20" xfId="6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vertical="center" wrapText="1"/>
    </xf>
    <xf numFmtId="164" fontId="6" fillId="0" borderId="35" xfId="6" applyNumberFormat="1" applyFont="1" applyFill="1" applyBorder="1" applyAlignment="1">
      <alignment horizontal="right"/>
    </xf>
    <xf numFmtId="164" fontId="6" fillId="0" borderId="16" xfId="6" applyNumberFormat="1" applyFont="1" applyFill="1" applyBorder="1" applyAlignment="1">
      <alignment horizontal="right"/>
    </xf>
    <xf numFmtId="164" fontId="6" fillId="0" borderId="16" xfId="4" applyNumberFormat="1" applyFont="1" applyFill="1" applyBorder="1" applyAlignment="1">
      <alignment horizontal="right"/>
    </xf>
    <xf numFmtId="164" fontId="6" fillId="0" borderId="16" xfId="4" applyNumberFormat="1" applyFont="1" applyFill="1" applyBorder="1"/>
    <xf numFmtId="164" fontId="3" fillId="0" borderId="35" xfId="6" applyNumberFormat="1" applyFont="1" applyFill="1" applyBorder="1" applyAlignment="1">
      <alignment horizontal="right"/>
    </xf>
    <xf numFmtId="0" fontId="6" fillId="0" borderId="18" xfId="6" applyFont="1" applyFill="1" applyBorder="1" applyAlignment="1">
      <alignment horizontal="left" vertical="center" wrapText="1"/>
    </xf>
    <xf numFmtId="0" fontId="6" fillId="0" borderId="20" xfId="6" applyFont="1" applyFill="1" applyBorder="1" applyAlignment="1">
      <alignment horizontal="center"/>
    </xf>
    <xf numFmtId="0" fontId="6" fillId="0" borderId="18" xfId="6" applyFont="1" applyFill="1" applyBorder="1" applyAlignment="1">
      <alignment wrapText="1"/>
    </xf>
    <xf numFmtId="0" fontId="3" fillId="0" borderId="36" xfId="6" applyFont="1" applyFill="1" applyBorder="1" applyAlignment="1">
      <alignment horizontal="center" vertical="center"/>
    </xf>
    <xf numFmtId="0" fontId="3" fillId="0" borderId="37" xfId="6" applyFont="1" applyFill="1" applyBorder="1" applyAlignment="1">
      <alignment horizontal="center" vertical="center"/>
    </xf>
    <xf numFmtId="0" fontId="3" fillId="0" borderId="37" xfId="6" applyFont="1" applyFill="1" applyBorder="1" applyAlignment="1">
      <alignment vertical="center" wrapText="1"/>
    </xf>
    <xf numFmtId="0" fontId="3" fillId="0" borderId="18" xfId="6" applyFont="1" applyFill="1" applyBorder="1" applyAlignment="1">
      <alignment vertical="center" wrapText="1"/>
    </xf>
    <xf numFmtId="49" fontId="3" fillId="0" borderId="38" xfId="6" applyNumberFormat="1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vertical="center"/>
    </xf>
    <xf numFmtId="0" fontId="13" fillId="0" borderId="27" xfId="6" applyFont="1" applyFill="1" applyBorder="1" applyAlignment="1">
      <alignment horizontal="center" vertical="center"/>
    </xf>
    <xf numFmtId="49" fontId="13" fillId="0" borderId="28" xfId="6" applyNumberFormat="1" applyFont="1" applyFill="1" applyBorder="1" applyAlignment="1">
      <alignment horizontal="center" vertical="center"/>
    </xf>
    <xf numFmtId="49" fontId="13" fillId="0" borderId="29" xfId="6" applyNumberFormat="1" applyFont="1" applyFill="1" applyBorder="1" applyAlignment="1">
      <alignment horizontal="center" vertical="center"/>
    </xf>
    <xf numFmtId="0" fontId="13" fillId="0" borderId="30" xfId="6" applyFont="1" applyFill="1" applyBorder="1" applyAlignment="1">
      <alignment horizontal="center" vertical="center"/>
    </xf>
    <xf numFmtId="0" fontId="3" fillId="0" borderId="28" xfId="6" applyFont="1" applyFill="1" applyBorder="1" applyAlignment="1">
      <alignment horizontal="center" vertical="center"/>
    </xf>
    <xf numFmtId="0" fontId="3" fillId="0" borderId="28" xfId="6" applyFont="1" applyFill="1" applyBorder="1" applyAlignment="1">
      <alignment vertical="center"/>
    </xf>
    <xf numFmtId="0" fontId="3" fillId="0" borderId="30" xfId="6" applyFont="1" applyFill="1" applyBorder="1" applyAlignment="1">
      <alignment horizontal="center" vertical="center"/>
    </xf>
    <xf numFmtId="0" fontId="14" fillId="0" borderId="12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0" fontId="14" fillId="0" borderId="13" xfId="6" applyFont="1" applyFill="1" applyBorder="1" applyAlignment="1">
      <alignment horizontal="center" vertical="center"/>
    </xf>
    <xf numFmtId="0" fontId="14" fillId="0" borderId="13" xfId="6" applyFont="1" applyFill="1" applyBorder="1" applyAlignment="1">
      <alignment vertical="center" wrapText="1"/>
    </xf>
    <xf numFmtId="164" fontId="14" fillId="0" borderId="26" xfId="6" applyNumberFormat="1" applyFont="1" applyFill="1" applyBorder="1" applyAlignment="1">
      <alignment horizontal="right"/>
    </xf>
    <xf numFmtId="164" fontId="14" fillId="0" borderId="26" xfId="4" applyNumberFormat="1" applyFont="1" applyFill="1" applyBorder="1" applyAlignment="1">
      <alignment horizontal="right"/>
    </xf>
    <xf numFmtId="164" fontId="14" fillId="0" borderId="26" xfId="4" applyNumberFormat="1" applyFont="1" applyFill="1" applyBorder="1"/>
    <xf numFmtId="49" fontId="3" fillId="0" borderId="18" xfId="6" applyNumberFormat="1" applyFont="1" applyFill="1" applyBorder="1" applyAlignment="1">
      <alignment horizontal="center" vertical="center"/>
    </xf>
    <xf numFmtId="0" fontId="3" fillId="0" borderId="19" xfId="8" applyFont="1" applyFill="1" applyBorder="1" applyAlignment="1">
      <alignment horizontal="center" vertical="center"/>
    </xf>
    <xf numFmtId="0" fontId="14" fillId="0" borderId="7" xfId="6" applyFont="1" applyFill="1" applyBorder="1" applyAlignment="1">
      <alignment horizontal="center" vertical="center"/>
    </xf>
    <xf numFmtId="49" fontId="14" fillId="0" borderId="8" xfId="6" applyNumberFormat="1" applyFont="1" applyFill="1" applyBorder="1" applyAlignment="1">
      <alignment horizontal="center" vertical="center"/>
    </xf>
    <xf numFmtId="49" fontId="14" fillId="0" borderId="9" xfId="6" applyNumberFormat="1" applyFont="1" applyFill="1" applyBorder="1" applyAlignment="1">
      <alignment horizontal="center" vertical="center"/>
    </xf>
    <xf numFmtId="0" fontId="14" fillId="0" borderId="10" xfId="6" applyFont="1" applyFill="1" applyBorder="1" applyAlignment="1">
      <alignment horizontal="center" vertical="center"/>
    </xf>
    <xf numFmtId="0" fontId="14" fillId="0" borderId="8" xfId="6" applyFont="1" applyFill="1" applyBorder="1" applyAlignment="1">
      <alignment horizontal="center" vertical="center"/>
    </xf>
    <xf numFmtId="0" fontId="14" fillId="0" borderId="8" xfId="6" applyFont="1" applyFill="1" applyBorder="1" applyAlignment="1">
      <alignment vertical="center" wrapText="1"/>
    </xf>
    <xf numFmtId="164" fontId="14" fillId="0" borderId="11" xfId="6" applyNumberFormat="1" applyFont="1" applyFill="1" applyBorder="1" applyAlignment="1">
      <alignment horizontal="right"/>
    </xf>
    <xf numFmtId="164" fontId="14" fillId="0" borderId="11" xfId="4" applyNumberFormat="1" applyFont="1" applyFill="1" applyBorder="1" applyAlignment="1">
      <alignment horizontal="right"/>
    </xf>
    <xf numFmtId="164" fontId="14" fillId="0" borderId="11" xfId="4" applyNumberFormat="1" applyFont="1" applyFill="1" applyBorder="1"/>
    <xf numFmtId="49" fontId="6" fillId="0" borderId="38" xfId="6" applyNumberFormat="1" applyFont="1" applyFill="1" applyBorder="1" applyAlignment="1">
      <alignment horizontal="center" vertical="center"/>
    </xf>
    <xf numFmtId="0" fontId="6" fillId="0" borderId="21" xfId="6" applyFont="1" applyFill="1" applyBorder="1" applyAlignment="1">
      <alignment horizontal="center" vertical="center"/>
    </xf>
    <xf numFmtId="49" fontId="6" fillId="0" borderId="22" xfId="6" applyNumberFormat="1" applyFont="1" applyFill="1" applyBorder="1" applyAlignment="1">
      <alignment horizontal="center" vertical="center"/>
    </xf>
    <xf numFmtId="49" fontId="6" fillId="0" borderId="23" xfId="6" applyNumberFormat="1" applyFont="1" applyFill="1" applyBorder="1" applyAlignment="1">
      <alignment horizontal="center" vertical="center"/>
    </xf>
    <xf numFmtId="0" fontId="6" fillId="0" borderId="18" xfId="4" applyFont="1" applyFill="1" applyBorder="1" applyAlignment="1">
      <alignment vertical="center" wrapText="1"/>
    </xf>
    <xf numFmtId="0" fontId="16" fillId="0" borderId="18" xfId="10" applyFont="1" applyFill="1" applyBorder="1" applyAlignment="1">
      <alignment vertical="center" wrapText="1"/>
    </xf>
    <xf numFmtId="0" fontId="6" fillId="0" borderId="18" xfId="10" applyFont="1" applyFill="1" applyBorder="1" applyAlignment="1">
      <alignment vertical="center" wrapText="1"/>
    </xf>
    <xf numFmtId="0" fontId="6" fillId="0" borderId="27" xfId="6" applyFont="1" applyFill="1" applyBorder="1" applyAlignment="1">
      <alignment horizontal="center" vertical="center"/>
    </xf>
    <xf numFmtId="49" fontId="6" fillId="0" borderId="28" xfId="6" applyNumberFormat="1" applyFont="1" applyFill="1" applyBorder="1" applyAlignment="1">
      <alignment horizontal="center" vertical="center"/>
    </xf>
    <xf numFmtId="49" fontId="6" fillId="0" borderId="29" xfId="6" applyNumberFormat="1" applyFont="1" applyFill="1" applyBorder="1" applyAlignment="1">
      <alignment horizontal="center" vertical="center"/>
    </xf>
    <xf numFmtId="164" fontId="6" fillId="0" borderId="16" xfId="6" applyNumberFormat="1" applyFont="1" applyFill="1" applyBorder="1" applyAlignment="1"/>
    <xf numFmtId="164" fontId="3" fillId="0" borderId="16" xfId="6" applyNumberFormat="1" applyFont="1" applyFill="1" applyBorder="1" applyAlignment="1"/>
    <xf numFmtId="164" fontId="3" fillId="0" borderId="39" xfId="6" applyNumberFormat="1" applyFont="1" applyFill="1" applyBorder="1" applyAlignment="1">
      <alignment horizontal="right"/>
    </xf>
    <xf numFmtId="164" fontId="3" fillId="0" borderId="39" xfId="4" applyNumberFormat="1" applyFont="1" applyFill="1" applyBorder="1" applyAlignment="1">
      <alignment horizontal="right"/>
    </xf>
    <xf numFmtId="164" fontId="3" fillId="0" borderId="25" xfId="6" applyNumberFormat="1" applyFont="1" applyFill="1" applyBorder="1" applyAlignment="1"/>
    <xf numFmtId="0" fontId="6" fillId="0" borderId="13" xfId="10" applyFont="1" applyFill="1" applyBorder="1" applyAlignment="1">
      <alignment vertical="center" wrapText="1"/>
    </xf>
    <xf numFmtId="0" fontId="16" fillId="0" borderId="28" xfId="10" applyFont="1" applyFill="1" applyBorder="1" applyAlignment="1">
      <alignment vertical="center" wrapText="1"/>
    </xf>
    <xf numFmtId="0" fontId="13" fillId="0" borderId="24" xfId="6" applyFont="1" applyFill="1" applyBorder="1" applyAlignment="1">
      <alignment horizontal="center" vertical="center"/>
    </xf>
    <xf numFmtId="0" fontId="16" fillId="0" borderId="22" xfId="10" applyFont="1" applyFill="1" applyBorder="1" applyAlignment="1">
      <alignment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4" fontId="20" fillId="0" borderId="15" xfId="0" applyNumberFormat="1" applyFont="1" applyBorder="1" applyAlignment="1">
      <alignment horizontal="righ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vertical="center" wrapText="1"/>
    </xf>
    <xf numFmtId="0" fontId="21" fillId="0" borderId="20" xfId="0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vertical="center"/>
    </xf>
    <xf numFmtId="4" fontId="21" fillId="0" borderId="43" xfId="0" applyNumberFormat="1" applyFont="1" applyBorder="1" applyAlignment="1">
      <alignment vertical="center"/>
    </xf>
    <xf numFmtId="4" fontId="0" fillId="0" borderId="0" xfId="0" applyNumberFormat="1"/>
    <xf numFmtId="4" fontId="21" fillId="0" borderId="15" xfId="0" applyNumberFormat="1" applyFont="1" applyBorder="1" applyAlignment="1">
      <alignment horizontal="right" vertical="center" wrapText="1"/>
    </xf>
    <xf numFmtId="0" fontId="20" fillId="0" borderId="17" xfId="0" applyFont="1" applyBorder="1" applyAlignment="1">
      <alignment vertical="center" wrapText="1"/>
    </xf>
    <xf numFmtId="4" fontId="20" fillId="0" borderId="20" xfId="0" applyNumberFormat="1" applyFont="1" applyBorder="1" applyAlignment="1">
      <alignment horizontal="right" vertical="center" wrapText="1"/>
    </xf>
    <xf numFmtId="4" fontId="20" fillId="0" borderId="43" xfId="0" applyNumberFormat="1" applyFont="1" applyBorder="1" applyAlignment="1">
      <alignment horizontal="right" vertical="center" wrapText="1"/>
    </xf>
    <xf numFmtId="4" fontId="21" fillId="0" borderId="43" xfId="0" applyNumberFormat="1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1" fillId="0" borderId="27" xfId="0" applyFont="1" applyBorder="1" applyAlignment="1">
      <alignment vertical="center" wrapText="1"/>
    </xf>
    <xf numFmtId="0" fontId="21" fillId="0" borderId="30" xfId="0" applyFont="1" applyBorder="1" applyAlignment="1">
      <alignment horizontal="right" vertical="center" wrapText="1"/>
    </xf>
    <xf numFmtId="4" fontId="21" fillId="0" borderId="30" xfId="0" applyNumberFormat="1" applyFont="1" applyBorder="1" applyAlignment="1">
      <alignment horizontal="right" vertical="center" wrapText="1"/>
    </xf>
    <xf numFmtId="4" fontId="21" fillId="0" borderId="44" xfId="0" applyNumberFormat="1" applyFont="1" applyBorder="1" applyAlignment="1">
      <alignment horizontal="right" vertical="center" wrapText="1"/>
    </xf>
    <xf numFmtId="0" fontId="20" fillId="0" borderId="32" xfId="0" applyFont="1" applyBorder="1" applyAlignment="1">
      <alignment vertical="center" wrapText="1"/>
    </xf>
    <xf numFmtId="0" fontId="20" fillId="0" borderId="34" xfId="0" applyFont="1" applyBorder="1" applyAlignment="1">
      <alignment horizontal="right" vertical="center" wrapText="1"/>
    </xf>
    <xf numFmtId="4" fontId="20" fillId="0" borderId="34" xfId="0" applyNumberFormat="1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40" xfId="0" applyNumberFormat="1" applyFont="1" applyFill="1" applyBorder="1" applyAlignment="1">
      <alignment horizontal="right"/>
    </xf>
    <xf numFmtId="0" fontId="21" fillId="0" borderId="12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5" fillId="0" borderId="0" xfId="1" applyFont="1" applyFill="1" applyAlignment="1">
      <alignment horizontal="center"/>
    </xf>
    <xf numFmtId="0" fontId="11" fillId="0" borderId="2" xfId="8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 wrapText="1"/>
    </xf>
    <xf numFmtId="164" fontId="3" fillId="0" borderId="26" xfId="6" applyNumberFormat="1" applyFont="1" applyFill="1" applyBorder="1" applyAlignment="1">
      <alignment horizontal="right"/>
    </xf>
    <xf numFmtId="164" fontId="3" fillId="0" borderId="26" xfId="4" applyNumberFormat="1" applyFont="1" applyFill="1" applyBorder="1" applyAlignment="1">
      <alignment horizontal="right"/>
    </xf>
    <xf numFmtId="164" fontId="3" fillId="0" borderId="26" xfId="4" applyNumberFormat="1" applyFont="1" applyFill="1" applyBorder="1"/>
    <xf numFmtId="49" fontId="9" fillId="0" borderId="5" xfId="6" applyNumberFormat="1" applyFont="1" applyFill="1" applyBorder="1" applyAlignment="1">
      <alignment horizontal="center" vertical="center"/>
    </xf>
    <xf numFmtId="0" fontId="12" fillId="0" borderId="33" xfId="8" applyFont="1" applyFill="1" applyBorder="1" applyAlignment="1">
      <alignment horizontal="center" vertical="center"/>
    </xf>
    <xf numFmtId="49" fontId="14" fillId="0" borderId="13" xfId="6" applyNumberFormat="1" applyFont="1" applyFill="1" applyBorder="1" applyAlignment="1">
      <alignment horizontal="center" vertical="center"/>
    </xf>
    <xf numFmtId="0" fontId="15" fillId="0" borderId="14" xfId="8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11" fillId="0" borderId="2" xfId="8" applyFont="1" applyFill="1" applyBorder="1" applyAlignment="1">
      <alignment horizontal="center" vertical="center"/>
    </xf>
    <xf numFmtId="0" fontId="11" fillId="0" borderId="3" xfId="8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33" xfId="6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49" fontId="6" fillId="0" borderId="28" xfId="9" applyNumberFormat="1" applyFont="1" applyFill="1" applyBorder="1" applyAlignment="1">
      <alignment horizontal="center" vertical="center"/>
    </xf>
    <xf numFmtId="49" fontId="6" fillId="0" borderId="29" xfId="9" applyNumberFormat="1" applyFont="1" applyFill="1" applyBorder="1" applyAlignment="1">
      <alignment horizontal="center" vertical="center"/>
    </xf>
    <xf numFmtId="0" fontId="4" fillId="0" borderId="0" xfId="5" applyFont="1" applyFill="1" applyAlignment="1">
      <alignment horizontal="center"/>
    </xf>
    <xf numFmtId="0" fontId="3" fillId="0" borderId="0" xfId="7" applyFont="1" applyFill="1" applyAlignment="1">
      <alignment horizontal="right"/>
    </xf>
    <xf numFmtId="0" fontId="10" fillId="0" borderId="0" xfId="7" applyFont="1" applyFill="1" applyAlignment="1">
      <alignment horizontal="left"/>
    </xf>
    <xf numFmtId="0" fontId="10" fillId="0" borderId="0" xfId="7" applyFont="1" applyFill="1" applyAlignment="1">
      <alignment horizontal="right"/>
    </xf>
    <xf numFmtId="0" fontId="0" fillId="0" borderId="0" xfId="0" applyFill="1" applyAlignment="1">
      <alignment horizontal="right"/>
    </xf>
    <xf numFmtId="0" fontId="17" fillId="2" borderId="40" xfId="0" applyFont="1" applyFill="1" applyBorder="1" applyAlignment="1">
      <alignment horizontal="center"/>
    </xf>
  </cellXfs>
  <cellStyles count="11">
    <cellStyle name="Normální" xfId="0" builtinId="0"/>
    <cellStyle name="Normální 11" xfId="3"/>
    <cellStyle name="normální 2" xfId="1"/>
    <cellStyle name="Normální 3" xfId="2"/>
    <cellStyle name="normální_04 - OSMTVS" xfId="8"/>
    <cellStyle name="normální_2. Rozpočet 2007 - tabulky" xfId="5"/>
    <cellStyle name="normální_Rozpis výdajů 03 bez PO 2 2" xfId="4"/>
    <cellStyle name="normální_Rozpis výdajů 03 bez PO 3" xfId="9"/>
    <cellStyle name="normální_Rozpis výdajů 03 bez PO_03. Ekonomický" xfId="10"/>
    <cellStyle name="normální_Rozpis výdajů 03 bez PO_04 - OSMTVS" xfId="6"/>
    <cellStyle name="normální_Rozpočet 2004 (ZK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3"/>
  <sheetViews>
    <sheetView tabSelected="1" zoomScaleNormal="100" workbookViewId="0">
      <selection activeCell="AE4" sqref="AE4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16" customWidth="1"/>
    <col min="8" max="8" width="9.5703125" style="1" hidden="1" customWidth="1"/>
    <col min="9" max="9" width="10.28515625" style="1" hidden="1" customWidth="1"/>
    <col min="10" max="10" width="9.85546875" style="3" hidden="1" customWidth="1"/>
    <col min="11" max="12" width="9.140625" style="1" hidden="1" customWidth="1"/>
    <col min="13" max="14" width="9.5703125" style="1" hidden="1" customWidth="1"/>
    <col min="15" max="15" width="9.140625" style="1" hidden="1" customWidth="1"/>
    <col min="16" max="16" width="10.85546875" style="1" hidden="1" customWidth="1"/>
    <col min="17" max="17" width="9.140625" style="1" hidden="1" customWidth="1"/>
    <col min="18" max="18" width="9.7109375" style="1" hidden="1" customWidth="1"/>
    <col min="19" max="19" width="9.140625" style="1" hidden="1" customWidth="1"/>
    <col min="20" max="20" width="9.140625" style="3" hidden="1" customWidth="1"/>
    <col min="21" max="24" width="9.140625" style="1" hidden="1" customWidth="1"/>
    <col min="25" max="27" width="9.140625" style="1" customWidth="1"/>
    <col min="28" max="28" width="13.5703125" style="1" customWidth="1"/>
    <col min="29" max="249" width="9.140625" style="1" customWidth="1"/>
    <col min="250" max="16384" width="3.140625" style="1"/>
  </cols>
  <sheetData>
    <row r="1" spans="1:28" ht="15" x14ac:dyDescent="0.25">
      <c r="H1" s="191"/>
      <c r="I1" s="191"/>
      <c r="J1" s="191"/>
      <c r="L1" s="192"/>
      <c r="M1" s="192"/>
      <c r="N1" s="193"/>
      <c r="O1" s="193"/>
      <c r="R1" s="190"/>
      <c r="S1" s="190"/>
      <c r="T1" s="190"/>
      <c r="V1" s="190"/>
      <c r="W1" s="190"/>
      <c r="X1" s="190"/>
      <c r="Y1" s="190" t="s">
        <v>9</v>
      </c>
      <c r="Z1" s="190"/>
      <c r="AA1" s="190"/>
    </row>
    <row r="2" spans="1:28" ht="18" x14ac:dyDescent="0.25">
      <c r="A2" s="189" t="s">
        <v>10</v>
      </c>
      <c r="B2" s="189"/>
      <c r="C2" s="189"/>
      <c r="D2" s="189"/>
      <c r="E2" s="189"/>
      <c r="F2" s="189"/>
      <c r="G2" s="189"/>
      <c r="H2" s="189"/>
      <c r="I2" s="189"/>
      <c r="O2" s="190"/>
      <c r="P2" s="190"/>
      <c r="Q2" s="190"/>
      <c r="T2" s="190"/>
      <c r="U2" s="190"/>
      <c r="W2" s="190"/>
      <c r="X2" s="190"/>
      <c r="Y2" s="190"/>
    </row>
    <row r="3" spans="1:28" ht="12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28" ht="15.75" x14ac:dyDescent="0.25">
      <c r="A4" s="181" t="s">
        <v>0</v>
      </c>
      <c r="B4" s="181"/>
      <c r="C4" s="181"/>
      <c r="D4" s="181"/>
      <c r="E4" s="181"/>
      <c r="F4" s="181"/>
      <c r="G4" s="181"/>
      <c r="H4" s="181"/>
      <c r="I4" s="181"/>
    </row>
    <row r="5" spans="1:28" ht="15.6" x14ac:dyDescent="0.3">
      <c r="A5" s="169"/>
      <c r="B5" s="169"/>
      <c r="C5" s="169"/>
      <c r="D5" s="169"/>
      <c r="E5" s="169"/>
      <c r="F5" s="169"/>
      <c r="G5" s="169"/>
      <c r="H5" s="169"/>
      <c r="I5" s="169"/>
    </row>
    <row r="6" spans="1:28" ht="16.899999999999999" customHeight="1" x14ac:dyDescent="0.3">
      <c r="A6" s="181" t="s">
        <v>11</v>
      </c>
      <c r="B6" s="181"/>
      <c r="C6" s="181"/>
      <c r="D6" s="181"/>
      <c r="E6" s="181"/>
      <c r="F6" s="181"/>
      <c r="G6" s="181"/>
      <c r="H6" s="181"/>
      <c r="I6" s="181"/>
    </row>
    <row r="7" spans="1:28" s="26" customFormat="1" ht="13.5" thickBot="1" x14ac:dyDescent="0.25">
      <c r="A7" s="23"/>
      <c r="B7" s="23"/>
      <c r="C7" s="23"/>
      <c r="D7" s="23"/>
      <c r="E7" s="23"/>
      <c r="F7" s="23"/>
      <c r="G7" s="24"/>
      <c r="H7" s="23"/>
      <c r="I7" s="25"/>
      <c r="J7" s="23"/>
      <c r="K7" s="25"/>
      <c r="L7" s="23"/>
      <c r="M7" s="25"/>
      <c r="N7" s="23"/>
      <c r="O7" s="25"/>
      <c r="P7" s="23"/>
      <c r="Q7" s="25"/>
      <c r="S7" s="25"/>
      <c r="U7" s="25"/>
      <c r="W7" s="25"/>
      <c r="Y7" s="25"/>
      <c r="AA7" s="25" t="s">
        <v>1</v>
      </c>
    </row>
    <row r="8" spans="1:28" s="26" customFormat="1" ht="34.5" thickBot="1" x14ac:dyDescent="0.25">
      <c r="A8" s="27" t="s">
        <v>2</v>
      </c>
      <c r="B8" s="182" t="s">
        <v>12</v>
      </c>
      <c r="C8" s="183"/>
      <c r="D8" s="28" t="s">
        <v>3</v>
      </c>
      <c r="E8" s="170" t="s">
        <v>4</v>
      </c>
      <c r="F8" s="29" t="s">
        <v>13</v>
      </c>
      <c r="G8" s="6" t="s">
        <v>5</v>
      </c>
      <c r="H8" s="30" t="s">
        <v>14</v>
      </c>
      <c r="I8" s="6" t="s">
        <v>6</v>
      </c>
      <c r="J8" s="30" t="s">
        <v>15</v>
      </c>
      <c r="K8" s="6" t="s">
        <v>6</v>
      </c>
      <c r="L8" s="30" t="s">
        <v>16</v>
      </c>
      <c r="M8" s="6" t="s">
        <v>6</v>
      </c>
      <c r="N8" s="30" t="s">
        <v>17</v>
      </c>
      <c r="O8" s="6" t="s">
        <v>6</v>
      </c>
      <c r="P8" s="30" t="s">
        <v>18</v>
      </c>
      <c r="Q8" s="6" t="s">
        <v>6</v>
      </c>
      <c r="R8" s="31" t="s">
        <v>19</v>
      </c>
      <c r="S8" s="6" t="s">
        <v>6</v>
      </c>
      <c r="T8" s="32" t="s">
        <v>20</v>
      </c>
      <c r="U8" s="6" t="s">
        <v>6</v>
      </c>
      <c r="V8" s="32" t="s">
        <v>21</v>
      </c>
      <c r="W8" s="6" t="s">
        <v>6</v>
      </c>
      <c r="X8" s="173" t="s">
        <v>22</v>
      </c>
      <c r="Y8" s="6" t="s">
        <v>6</v>
      </c>
      <c r="Z8" s="173" t="s">
        <v>23</v>
      </c>
      <c r="AA8" s="6" t="s">
        <v>6</v>
      </c>
    </row>
    <row r="9" spans="1:28" s="26" customFormat="1" ht="12.75" customHeight="1" thickBot="1" x14ac:dyDescent="0.25">
      <c r="A9" s="33" t="s">
        <v>7</v>
      </c>
      <c r="B9" s="184" t="s">
        <v>8</v>
      </c>
      <c r="C9" s="185"/>
      <c r="D9" s="171" t="s">
        <v>8</v>
      </c>
      <c r="E9" s="171" t="s">
        <v>8</v>
      </c>
      <c r="F9" s="34" t="s">
        <v>24</v>
      </c>
      <c r="G9" s="35">
        <f>+G12+G154+G187</f>
        <v>8008.32</v>
      </c>
      <c r="H9" s="35">
        <f>+H12+H154+H187</f>
        <v>10000</v>
      </c>
      <c r="I9" s="35">
        <f>+G9+H9</f>
        <v>18008.32</v>
      </c>
      <c r="J9" s="7">
        <f>+J12+J154+J187</f>
        <v>6500</v>
      </c>
      <c r="K9" s="7">
        <f>+I9+J9</f>
        <v>24508.32</v>
      </c>
      <c r="L9" s="7">
        <f>+L12+L154+L187</f>
        <v>334.29300000000006</v>
      </c>
      <c r="M9" s="7">
        <f>+K9+L9</f>
        <v>24842.613000000001</v>
      </c>
      <c r="N9" s="7">
        <f>+N10+N12+N154+N187</f>
        <v>17700.152000000002</v>
      </c>
      <c r="O9" s="7">
        <f>+M9+N9</f>
        <v>42542.764999999999</v>
      </c>
      <c r="P9" s="7">
        <f>+P10+P12+P154+P187</f>
        <v>0</v>
      </c>
      <c r="Q9" s="7">
        <f>+O9+P9</f>
        <v>42542.764999999999</v>
      </c>
      <c r="R9" s="7">
        <f>+R12+R10+R154+R187</f>
        <v>30</v>
      </c>
      <c r="S9" s="7">
        <f>+Q9+R9</f>
        <v>42572.764999999999</v>
      </c>
      <c r="T9" s="7">
        <f>+T12++T10+T154+T187</f>
        <v>0</v>
      </c>
      <c r="U9" s="7">
        <f>+S9+T9</f>
        <v>42572.764999999999</v>
      </c>
      <c r="V9" s="8">
        <f>+V10+V12+V154+V187</f>
        <v>7.1054273576010019E-15</v>
      </c>
      <c r="W9" s="8">
        <f t="shared" ref="W9:W72" si="0">+U9+V9</f>
        <v>42572.764999999999</v>
      </c>
      <c r="X9" s="8">
        <f>+X10+X12+X154+X187</f>
        <v>0</v>
      </c>
      <c r="Y9" s="8">
        <f>+X9+W9</f>
        <v>42572.764999999999</v>
      </c>
      <c r="Z9" s="8">
        <f>+Z10+Z12+Z154+Z187</f>
        <v>0</v>
      </c>
      <c r="AA9" s="8">
        <f>+Y9+Z9</f>
        <v>42572.764999999999</v>
      </c>
      <c r="AB9" s="3" t="s">
        <v>25</v>
      </c>
    </row>
    <row r="10" spans="1:28" s="26" customFormat="1" ht="12.75" customHeight="1" x14ac:dyDescent="0.2">
      <c r="A10" s="36" t="s">
        <v>8</v>
      </c>
      <c r="B10" s="186" t="s">
        <v>8</v>
      </c>
      <c r="C10" s="186"/>
      <c r="D10" s="37" t="s">
        <v>8</v>
      </c>
      <c r="E10" s="172" t="s">
        <v>8</v>
      </c>
      <c r="F10" s="38" t="s">
        <v>26</v>
      </c>
      <c r="G10" s="39">
        <v>0</v>
      </c>
      <c r="H10" s="39"/>
      <c r="I10" s="39"/>
      <c r="J10" s="40"/>
      <c r="K10" s="40"/>
      <c r="L10" s="40"/>
      <c r="M10" s="40">
        <v>0</v>
      </c>
      <c r="N10" s="41">
        <f>N11</f>
        <v>4.1520000000000001</v>
      </c>
      <c r="O10" s="40">
        <f t="shared" ref="O10:O168" si="1">+M10+N10</f>
        <v>4.1520000000000001</v>
      </c>
      <c r="P10" s="40">
        <v>0</v>
      </c>
      <c r="Q10" s="40">
        <f t="shared" ref="Q10:Q168" si="2">+O10+P10</f>
        <v>4.1520000000000001</v>
      </c>
      <c r="R10" s="40">
        <v>0</v>
      </c>
      <c r="S10" s="40">
        <f t="shared" ref="S10:S143" si="3">+Q10+R10</f>
        <v>4.1520000000000001</v>
      </c>
      <c r="T10" s="40">
        <v>0</v>
      </c>
      <c r="U10" s="40">
        <f t="shared" ref="U10:U143" si="4">+S10+T10</f>
        <v>4.1520000000000001</v>
      </c>
      <c r="V10" s="42">
        <v>0</v>
      </c>
      <c r="W10" s="42">
        <f t="shared" si="0"/>
        <v>4.1520000000000001</v>
      </c>
      <c r="X10" s="42">
        <v>0</v>
      </c>
      <c r="Y10" s="42">
        <f t="shared" ref="Y10:Y73" si="5">+X10+W10</f>
        <v>4.1520000000000001</v>
      </c>
      <c r="Z10" s="42">
        <v>0</v>
      </c>
      <c r="AA10" s="42">
        <f t="shared" ref="AA10:AA73" si="6">+Y10+Z10</f>
        <v>4.1520000000000001</v>
      </c>
      <c r="AB10" s="43"/>
    </row>
    <row r="11" spans="1:28" s="26" customFormat="1" ht="12.75" customHeight="1" thickBot="1" x14ac:dyDescent="0.25">
      <c r="A11" s="44"/>
      <c r="B11" s="187" t="s">
        <v>27</v>
      </c>
      <c r="C11" s="188"/>
      <c r="D11" s="45">
        <v>6402</v>
      </c>
      <c r="E11" s="45">
        <v>5364</v>
      </c>
      <c r="F11" s="46" t="s">
        <v>28</v>
      </c>
      <c r="G11" s="47">
        <v>0</v>
      </c>
      <c r="H11" s="47"/>
      <c r="I11" s="47"/>
      <c r="J11" s="48"/>
      <c r="K11" s="48"/>
      <c r="L11" s="48"/>
      <c r="M11" s="48">
        <v>0</v>
      </c>
      <c r="N11" s="49">
        <v>4.1520000000000001</v>
      </c>
      <c r="O11" s="48">
        <f t="shared" si="1"/>
        <v>4.1520000000000001</v>
      </c>
      <c r="P11" s="48">
        <v>0</v>
      </c>
      <c r="Q11" s="48">
        <f t="shared" si="2"/>
        <v>4.1520000000000001</v>
      </c>
      <c r="R11" s="48">
        <v>0</v>
      </c>
      <c r="S11" s="48">
        <f t="shared" si="3"/>
        <v>4.1520000000000001</v>
      </c>
      <c r="T11" s="48">
        <v>0</v>
      </c>
      <c r="U11" s="48">
        <f t="shared" si="4"/>
        <v>4.1520000000000001</v>
      </c>
      <c r="V11" s="50">
        <v>0</v>
      </c>
      <c r="W11" s="50">
        <f t="shared" si="0"/>
        <v>4.1520000000000001</v>
      </c>
      <c r="X11" s="50">
        <v>0</v>
      </c>
      <c r="Y11" s="50">
        <f t="shared" si="5"/>
        <v>4.1520000000000001</v>
      </c>
      <c r="Z11" s="50">
        <v>0</v>
      </c>
      <c r="AA11" s="50">
        <f t="shared" si="6"/>
        <v>4.1520000000000001</v>
      </c>
      <c r="AB11" s="43"/>
    </row>
    <row r="12" spans="1:28" s="26" customFormat="1" ht="13.5" thickBot="1" x14ac:dyDescent="0.25">
      <c r="A12" s="51" t="s">
        <v>7</v>
      </c>
      <c r="B12" s="177" t="s">
        <v>8</v>
      </c>
      <c r="C12" s="178"/>
      <c r="D12" s="52" t="s">
        <v>8</v>
      </c>
      <c r="E12" s="53" t="s">
        <v>8</v>
      </c>
      <c r="F12" s="54" t="s">
        <v>29</v>
      </c>
      <c r="G12" s="55">
        <f>G13+G83+G90+G92+G94+G96+G98+G102+G104+G106+G108+G110+G128+G130+G132+G134</f>
        <v>2850</v>
      </c>
      <c r="H12" s="55">
        <f>+H83+H88</f>
        <v>0</v>
      </c>
      <c r="I12" s="55">
        <f t="shared" ref="I12:I227" si="7">+G12+H12</f>
        <v>2850</v>
      </c>
      <c r="J12" s="56">
        <f>+J92+J100</f>
        <v>1100</v>
      </c>
      <c r="K12" s="56">
        <f t="shared" ref="K12:K221" si="8">+I12+J12</f>
        <v>3950</v>
      </c>
      <c r="L12" s="56">
        <f>+L110</f>
        <v>297.69299999999998</v>
      </c>
      <c r="M12" s="56">
        <f t="shared" ref="M12:M178" si="9">+K12+L12</f>
        <v>4247.6930000000002</v>
      </c>
      <c r="N12" s="56">
        <f>+N98+N134+N140+N142+N148+N152</f>
        <v>1450</v>
      </c>
      <c r="O12" s="56">
        <f t="shared" si="1"/>
        <v>5697.6930000000002</v>
      </c>
      <c r="P12" s="56">
        <v>0</v>
      </c>
      <c r="Q12" s="56">
        <f t="shared" si="2"/>
        <v>5697.6930000000002</v>
      </c>
      <c r="R12" s="56">
        <f>+R110+R113+R116+R119+R122+R125+R134+R136+R138+R142+R144+R146+R148+R150</f>
        <v>0</v>
      </c>
      <c r="S12" s="56">
        <f t="shared" si="3"/>
        <v>5697.6930000000002</v>
      </c>
      <c r="T12" s="56">
        <f>+T83+T102+T106</f>
        <v>0</v>
      </c>
      <c r="U12" s="56">
        <f t="shared" si="4"/>
        <v>5697.6930000000002</v>
      </c>
      <c r="V12" s="57">
        <f>SUM(V13:V82)/2</f>
        <v>7.1054273576010019E-15</v>
      </c>
      <c r="W12" s="57">
        <f t="shared" si="0"/>
        <v>5697.6930000000002</v>
      </c>
      <c r="X12" s="57">
        <f>+X83+X86</f>
        <v>0</v>
      </c>
      <c r="Y12" s="57">
        <f t="shared" si="5"/>
        <v>5697.6930000000002</v>
      </c>
      <c r="Z12" s="57">
        <v>0</v>
      </c>
      <c r="AA12" s="57">
        <f t="shared" si="6"/>
        <v>5697.6930000000002</v>
      </c>
      <c r="AB12" s="43"/>
    </row>
    <row r="13" spans="1:28" s="26" customFormat="1" ht="13.15" hidden="1" x14ac:dyDescent="0.25">
      <c r="A13" s="58" t="s">
        <v>7</v>
      </c>
      <c r="B13" s="59" t="s">
        <v>30</v>
      </c>
      <c r="C13" s="60" t="s">
        <v>31</v>
      </c>
      <c r="D13" s="61" t="s">
        <v>8</v>
      </c>
      <c r="E13" s="62" t="s">
        <v>8</v>
      </c>
      <c r="F13" s="63" t="s">
        <v>32</v>
      </c>
      <c r="G13" s="39">
        <f>+G14</f>
        <v>200</v>
      </c>
      <c r="H13" s="39">
        <v>0</v>
      </c>
      <c r="I13" s="39">
        <f t="shared" si="7"/>
        <v>200</v>
      </c>
      <c r="J13" s="40">
        <v>0</v>
      </c>
      <c r="K13" s="40">
        <f t="shared" si="8"/>
        <v>200</v>
      </c>
      <c r="L13" s="40">
        <v>0</v>
      </c>
      <c r="M13" s="40">
        <f t="shared" si="9"/>
        <v>200</v>
      </c>
      <c r="N13" s="40">
        <v>0</v>
      </c>
      <c r="O13" s="40">
        <f t="shared" si="1"/>
        <v>200</v>
      </c>
      <c r="P13" s="40">
        <v>0</v>
      </c>
      <c r="Q13" s="40">
        <f t="shared" si="2"/>
        <v>200</v>
      </c>
      <c r="R13" s="40">
        <v>0</v>
      </c>
      <c r="S13" s="40">
        <f t="shared" si="3"/>
        <v>200</v>
      </c>
      <c r="T13" s="40">
        <v>0</v>
      </c>
      <c r="U13" s="40">
        <f t="shared" si="4"/>
        <v>200</v>
      </c>
      <c r="V13" s="42">
        <f>+V14</f>
        <v>-198.82</v>
      </c>
      <c r="W13" s="42">
        <f t="shared" si="0"/>
        <v>1.1800000000000068</v>
      </c>
      <c r="X13" s="42">
        <v>0</v>
      </c>
      <c r="Y13" s="42">
        <f t="shared" si="5"/>
        <v>1.1800000000000068</v>
      </c>
      <c r="Z13" s="42">
        <v>0</v>
      </c>
      <c r="AA13" s="42">
        <f t="shared" si="6"/>
        <v>1.1800000000000068</v>
      </c>
      <c r="AB13" s="43"/>
    </row>
    <row r="14" spans="1:28" s="26" customFormat="1" ht="13.15" hidden="1" x14ac:dyDescent="0.25">
      <c r="A14" s="64"/>
      <c r="B14" s="65"/>
      <c r="C14" s="66"/>
      <c r="D14" s="67">
        <v>3299</v>
      </c>
      <c r="E14" s="14">
        <v>5321</v>
      </c>
      <c r="F14" s="68" t="s">
        <v>33</v>
      </c>
      <c r="G14" s="9">
        <v>200</v>
      </c>
      <c r="H14" s="9">
        <v>0</v>
      </c>
      <c r="I14" s="9">
        <f t="shared" si="7"/>
        <v>200</v>
      </c>
      <c r="J14" s="10">
        <v>0</v>
      </c>
      <c r="K14" s="10">
        <f t="shared" si="8"/>
        <v>200</v>
      </c>
      <c r="L14" s="10">
        <v>0</v>
      </c>
      <c r="M14" s="10">
        <f t="shared" si="9"/>
        <v>200</v>
      </c>
      <c r="N14" s="10">
        <v>0</v>
      </c>
      <c r="O14" s="10">
        <f t="shared" si="1"/>
        <v>200</v>
      </c>
      <c r="P14" s="10">
        <v>0</v>
      </c>
      <c r="Q14" s="10">
        <f t="shared" si="2"/>
        <v>200</v>
      </c>
      <c r="R14" s="10">
        <v>0</v>
      </c>
      <c r="S14" s="10">
        <f t="shared" si="3"/>
        <v>200</v>
      </c>
      <c r="T14" s="10">
        <v>0</v>
      </c>
      <c r="U14" s="10">
        <f t="shared" si="4"/>
        <v>200</v>
      </c>
      <c r="V14" s="11">
        <v>-198.82</v>
      </c>
      <c r="W14" s="11">
        <f t="shared" si="0"/>
        <v>1.1800000000000068</v>
      </c>
      <c r="X14" s="11">
        <v>0</v>
      </c>
      <c r="Y14" s="11">
        <f t="shared" si="5"/>
        <v>1.1800000000000068</v>
      </c>
      <c r="Z14" s="11">
        <v>0</v>
      </c>
      <c r="AA14" s="11">
        <f t="shared" si="6"/>
        <v>1.1800000000000068</v>
      </c>
      <c r="AB14" s="43"/>
    </row>
    <row r="15" spans="1:28" s="26" customFormat="1" ht="20.45" hidden="1" x14ac:dyDescent="0.25">
      <c r="A15" s="69" t="s">
        <v>7</v>
      </c>
      <c r="B15" s="70" t="s">
        <v>30</v>
      </c>
      <c r="C15" s="71" t="s">
        <v>34</v>
      </c>
      <c r="D15" s="72" t="s">
        <v>8</v>
      </c>
      <c r="E15" s="73" t="s">
        <v>8</v>
      </c>
      <c r="F15" s="74" t="s">
        <v>35</v>
      </c>
      <c r="G15" s="75">
        <v>0</v>
      </c>
      <c r="H15" s="76"/>
      <c r="I15" s="76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>
        <v>0</v>
      </c>
      <c r="V15" s="78">
        <f>+V16</f>
        <v>9.68</v>
      </c>
      <c r="W15" s="78">
        <f t="shared" si="0"/>
        <v>9.68</v>
      </c>
      <c r="X15" s="78">
        <v>0</v>
      </c>
      <c r="Y15" s="78">
        <f t="shared" si="5"/>
        <v>9.68</v>
      </c>
      <c r="Z15" s="78">
        <v>0</v>
      </c>
      <c r="AA15" s="78">
        <f t="shared" si="6"/>
        <v>9.68</v>
      </c>
      <c r="AB15" s="43"/>
    </row>
    <row r="16" spans="1:28" s="26" customFormat="1" ht="13.15" hidden="1" x14ac:dyDescent="0.25">
      <c r="A16" s="64"/>
      <c r="B16" s="65"/>
      <c r="C16" s="66"/>
      <c r="D16" s="67">
        <v>3113</v>
      </c>
      <c r="E16" s="14">
        <v>5321</v>
      </c>
      <c r="F16" s="68" t="s">
        <v>33</v>
      </c>
      <c r="G16" s="79">
        <v>0</v>
      </c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>
        <v>0</v>
      </c>
      <c r="V16" s="11">
        <v>9.68</v>
      </c>
      <c r="W16" s="11">
        <f t="shared" si="0"/>
        <v>9.68</v>
      </c>
      <c r="X16" s="11">
        <v>0</v>
      </c>
      <c r="Y16" s="11">
        <f t="shared" si="5"/>
        <v>9.68</v>
      </c>
      <c r="Z16" s="11">
        <v>0</v>
      </c>
      <c r="AA16" s="11">
        <f t="shared" si="6"/>
        <v>9.68</v>
      </c>
      <c r="AB16" s="43"/>
    </row>
    <row r="17" spans="1:28" s="26" customFormat="1" ht="20.45" hidden="1" x14ac:dyDescent="0.25">
      <c r="A17" s="69" t="s">
        <v>7</v>
      </c>
      <c r="B17" s="70" t="s">
        <v>30</v>
      </c>
      <c r="C17" s="71" t="s">
        <v>36</v>
      </c>
      <c r="D17" s="72" t="s">
        <v>8</v>
      </c>
      <c r="E17" s="73" t="s">
        <v>8</v>
      </c>
      <c r="F17" s="74" t="s">
        <v>37</v>
      </c>
      <c r="G17" s="75">
        <v>0</v>
      </c>
      <c r="H17" s="76"/>
      <c r="I17" s="76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>
        <v>0</v>
      </c>
      <c r="V17" s="78">
        <f t="shared" ref="V17" si="10">+V18</f>
        <v>5</v>
      </c>
      <c r="W17" s="78">
        <f t="shared" si="0"/>
        <v>5</v>
      </c>
      <c r="X17" s="78">
        <v>0</v>
      </c>
      <c r="Y17" s="78">
        <f t="shared" si="5"/>
        <v>5</v>
      </c>
      <c r="Z17" s="78">
        <v>0</v>
      </c>
      <c r="AA17" s="78">
        <f t="shared" si="6"/>
        <v>5</v>
      </c>
      <c r="AB17" s="43"/>
    </row>
    <row r="18" spans="1:28" s="26" customFormat="1" ht="13.15" hidden="1" x14ac:dyDescent="0.25">
      <c r="A18" s="64"/>
      <c r="B18" s="65"/>
      <c r="C18" s="66"/>
      <c r="D18" s="67">
        <v>3113</v>
      </c>
      <c r="E18" s="14">
        <v>5321</v>
      </c>
      <c r="F18" s="68" t="s">
        <v>33</v>
      </c>
      <c r="G18" s="79">
        <v>0</v>
      </c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0</v>
      </c>
      <c r="V18" s="11">
        <v>5</v>
      </c>
      <c r="W18" s="11">
        <f t="shared" si="0"/>
        <v>5</v>
      </c>
      <c r="X18" s="11">
        <v>0</v>
      </c>
      <c r="Y18" s="11">
        <f t="shared" si="5"/>
        <v>5</v>
      </c>
      <c r="Z18" s="11">
        <v>0</v>
      </c>
      <c r="AA18" s="11">
        <f t="shared" si="6"/>
        <v>5</v>
      </c>
      <c r="AB18" s="43"/>
    </row>
    <row r="19" spans="1:28" s="26" customFormat="1" ht="20.45" hidden="1" x14ac:dyDescent="0.25">
      <c r="A19" s="69" t="s">
        <v>7</v>
      </c>
      <c r="B19" s="70" t="s">
        <v>30</v>
      </c>
      <c r="C19" s="71" t="s">
        <v>38</v>
      </c>
      <c r="D19" s="72" t="s">
        <v>8</v>
      </c>
      <c r="E19" s="73" t="s">
        <v>8</v>
      </c>
      <c r="F19" s="74" t="s">
        <v>39</v>
      </c>
      <c r="G19" s="75">
        <v>0</v>
      </c>
      <c r="H19" s="76"/>
      <c r="I19" s="76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>
        <v>0</v>
      </c>
      <c r="V19" s="78">
        <f t="shared" ref="V19" si="11">+V20</f>
        <v>7.3</v>
      </c>
      <c r="W19" s="78">
        <f t="shared" si="0"/>
        <v>7.3</v>
      </c>
      <c r="X19" s="78">
        <v>0</v>
      </c>
      <c r="Y19" s="78">
        <f t="shared" si="5"/>
        <v>7.3</v>
      </c>
      <c r="Z19" s="78">
        <v>0</v>
      </c>
      <c r="AA19" s="78">
        <f t="shared" si="6"/>
        <v>7.3</v>
      </c>
      <c r="AB19" s="43"/>
    </row>
    <row r="20" spans="1:28" s="26" customFormat="1" ht="13.15" hidden="1" x14ac:dyDescent="0.25">
      <c r="A20" s="64"/>
      <c r="B20" s="65"/>
      <c r="C20" s="66"/>
      <c r="D20" s="67">
        <v>3113</v>
      </c>
      <c r="E20" s="14">
        <v>5321</v>
      </c>
      <c r="F20" s="68" t="s">
        <v>33</v>
      </c>
      <c r="G20" s="79">
        <v>0</v>
      </c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>
        <v>0</v>
      </c>
      <c r="V20" s="11">
        <v>7.3</v>
      </c>
      <c r="W20" s="11">
        <f t="shared" si="0"/>
        <v>7.3</v>
      </c>
      <c r="X20" s="11">
        <v>0</v>
      </c>
      <c r="Y20" s="11">
        <f t="shared" si="5"/>
        <v>7.3</v>
      </c>
      <c r="Z20" s="11">
        <v>0</v>
      </c>
      <c r="AA20" s="11">
        <f t="shared" si="6"/>
        <v>7.3</v>
      </c>
      <c r="AB20" s="43"/>
    </row>
    <row r="21" spans="1:28" s="26" customFormat="1" ht="20.45" hidden="1" x14ac:dyDescent="0.25">
      <c r="A21" s="69" t="s">
        <v>7</v>
      </c>
      <c r="B21" s="70" t="s">
        <v>30</v>
      </c>
      <c r="C21" s="71" t="s">
        <v>40</v>
      </c>
      <c r="D21" s="72" t="s">
        <v>8</v>
      </c>
      <c r="E21" s="73" t="s">
        <v>8</v>
      </c>
      <c r="F21" s="74" t="s">
        <v>41</v>
      </c>
      <c r="G21" s="75">
        <v>0</v>
      </c>
      <c r="H21" s="76"/>
      <c r="I21" s="76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>
        <v>0</v>
      </c>
      <c r="V21" s="78">
        <f t="shared" ref="V21" si="12">+V22</f>
        <v>10</v>
      </c>
      <c r="W21" s="78">
        <f t="shared" si="0"/>
        <v>10</v>
      </c>
      <c r="X21" s="78">
        <v>0</v>
      </c>
      <c r="Y21" s="78">
        <f t="shared" si="5"/>
        <v>10</v>
      </c>
      <c r="Z21" s="78">
        <v>0</v>
      </c>
      <c r="AA21" s="78">
        <f t="shared" si="6"/>
        <v>10</v>
      </c>
      <c r="AB21" s="43"/>
    </row>
    <row r="22" spans="1:28" s="26" customFormat="1" ht="13.15" hidden="1" x14ac:dyDescent="0.25">
      <c r="A22" s="64"/>
      <c r="B22" s="65"/>
      <c r="C22" s="66"/>
      <c r="D22" s="67">
        <v>3113</v>
      </c>
      <c r="E22" s="14">
        <v>5321</v>
      </c>
      <c r="F22" s="68" t="s">
        <v>33</v>
      </c>
      <c r="G22" s="79">
        <v>0</v>
      </c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>
        <v>0</v>
      </c>
      <c r="V22" s="11">
        <v>10</v>
      </c>
      <c r="W22" s="11">
        <f t="shared" si="0"/>
        <v>10</v>
      </c>
      <c r="X22" s="11">
        <v>0</v>
      </c>
      <c r="Y22" s="11">
        <f t="shared" si="5"/>
        <v>10</v>
      </c>
      <c r="Z22" s="11">
        <v>0</v>
      </c>
      <c r="AA22" s="11">
        <f t="shared" si="6"/>
        <v>10</v>
      </c>
      <c r="AB22" s="43"/>
    </row>
    <row r="23" spans="1:28" s="26" customFormat="1" ht="20.45" hidden="1" x14ac:dyDescent="0.25">
      <c r="A23" s="69" t="s">
        <v>7</v>
      </c>
      <c r="B23" s="70" t="s">
        <v>30</v>
      </c>
      <c r="C23" s="71" t="s">
        <v>42</v>
      </c>
      <c r="D23" s="72" t="s">
        <v>8</v>
      </c>
      <c r="E23" s="73" t="s">
        <v>8</v>
      </c>
      <c r="F23" s="74" t="s">
        <v>43</v>
      </c>
      <c r="G23" s="75">
        <v>0</v>
      </c>
      <c r="H23" s="76"/>
      <c r="I23" s="76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>
        <v>0</v>
      </c>
      <c r="V23" s="78">
        <f t="shared" ref="V23" si="13">+V24</f>
        <v>4.84</v>
      </c>
      <c r="W23" s="78">
        <f t="shared" si="0"/>
        <v>4.84</v>
      </c>
      <c r="X23" s="78">
        <v>0</v>
      </c>
      <c r="Y23" s="78">
        <f t="shared" si="5"/>
        <v>4.84</v>
      </c>
      <c r="Z23" s="78">
        <v>0</v>
      </c>
      <c r="AA23" s="78">
        <f t="shared" si="6"/>
        <v>4.84</v>
      </c>
      <c r="AB23" s="43"/>
    </row>
    <row r="24" spans="1:28" s="26" customFormat="1" ht="13.15" hidden="1" x14ac:dyDescent="0.25">
      <c r="A24" s="64"/>
      <c r="B24" s="65"/>
      <c r="C24" s="66"/>
      <c r="D24" s="67">
        <v>3113</v>
      </c>
      <c r="E24" s="14">
        <v>5321</v>
      </c>
      <c r="F24" s="68" t="s">
        <v>33</v>
      </c>
      <c r="G24" s="79">
        <v>0</v>
      </c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>
        <v>0</v>
      </c>
      <c r="V24" s="11">
        <v>4.84</v>
      </c>
      <c r="W24" s="11">
        <f t="shared" si="0"/>
        <v>4.84</v>
      </c>
      <c r="X24" s="11">
        <v>0</v>
      </c>
      <c r="Y24" s="11">
        <f t="shared" si="5"/>
        <v>4.84</v>
      </c>
      <c r="Z24" s="11">
        <v>0</v>
      </c>
      <c r="AA24" s="11">
        <f t="shared" si="6"/>
        <v>4.84</v>
      </c>
      <c r="AB24" s="43"/>
    </row>
    <row r="25" spans="1:28" s="26" customFormat="1" ht="20.45" hidden="1" x14ac:dyDescent="0.25">
      <c r="A25" s="69" t="s">
        <v>7</v>
      </c>
      <c r="B25" s="70" t="s">
        <v>30</v>
      </c>
      <c r="C25" s="71" t="s">
        <v>44</v>
      </c>
      <c r="D25" s="72" t="s">
        <v>8</v>
      </c>
      <c r="E25" s="73" t="s">
        <v>8</v>
      </c>
      <c r="F25" s="74" t="s">
        <v>45</v>
      </c>
      <c r="G25" s="75">
        <v>0</v>
      </c>
      <c r="H25" s="76"/>
      <c r="I25" s="76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>
        <v>0</v>
      </c>
      <c r="V25" s="78">
        <f t="shared" ref="V25" si="14">+V26</f>
        <v>10</v>
      </c>
      <c r="W25" s="78">
        <f t="shared" si="0"/>
        <v>10</v>
      </c>
      <c r="X25" s="78">
        <v>0</v>
      </c>
      <c r="Y25" s="78">
        <f t="shared" si="5"/>
        <v>10</v>
      </c>
      <c r="Z25" s="78">
        <v>0</v>
      </c>
      <c r="AA25" s="78">
        <f t="shared" si="6"/>
        <v>10</v>
      </c>
      <c r="AB25" s="43"/>
    </row>
    <row r="26" spans="1:28" s="26" customFormat="1" ht="13.15" hidden="1" x14ac:dyDescent="0.25">
      <c r="A26" s="64"/>
      <c r="B26" s="65"/>
      <c r="C26" s="66"/>
      <c r="D26" s="67">
        <v>3113</v>
      </c>
      <c r="E26" s="14">
        <v>5321</v>
      </c>
      <c r="F26" s="68" t="s">
        <v>33</v>
      </c>
      <c r="G26" s="79">
        <v>0</v>
      </c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>
        <v>0</v>
      </c>
      <c r="V26" s="11">
        <v>10</v>
      </c>
      <c r="W26" s="11">
        <f t="shared" si="0"/>
        <v>10</v>
      </c>
      <c r="X26" s="11">
        <v>0</v>
      </c>
      <c r="Y26" s="11">
        <f t="shared" si="5"/>
        <v>10</v>
      </c>
      <c r="Z26" s="11">
        <v>0</v>
      </c>
      <c r="AA26" s="11">
        <f t="shared" si="6"/>
        <v>10</v>
      </c>
      <c r="AB26" s="43"/>
    </row>
    <row r="27" spans="1:28" s="26" customFormat="1" ht="20.45" hidden="1" x14ac:dyDescent="0.25">
      <c r="A27" s="69" t="s">
        <v>7</v>
      </c>
      <c r="B27" s="70" t="s">
        <v>30</v>
      </c>
      <c r="C27" s="71" t="s">
        <v>46</v>
      </c>
      <c r="D27" s="72" t="s">
        <v>8</v>
      </c>
      <c r="E27" s="73" t="s">
        <v>8</v>
      </c>
      <c r="F27" s="74" t="s">
        <v>47</v>
      </c>
      <c r="G27" s="75">
        <v>0</v>
      </c>
      <c r="H27" s="76"/>
      <c r="I27" s="76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>
        <v>0</v>
      </c>
      <c r="V27" s="78">
        <f t="shared" ref="V27" si="15">+V28</f>
        <v>7</v>
      </c>
      <c r="W27" s="78">
        <f t="shared" si="0"/>
        <v>7</v>
      </c>
      <c r="X27" s="78">
        <v>0</v>
      </c>
      <c r="Y27" s="78">
        <f t="shared" si="5"/>
        <v>7</v>
      </c>
      <c r="Z27" s="78">
        <v>0</v>
      </c>
      <c r="AA27" s="78">
        <f t="shared" si="6"/>
        <v>7</v>
      </c>
      <c r="AB27" s="43"/>
    </row>
    <row r="28" spans="1:28" s="26" customFormat="1" ht="13.15" hidden="1" x14ac:dyDescent="0.25">
      <c r="A28" s="64"/>
      <c r="B28" s="65"/>
      <c r="C28" s="66"/>
      <c r="D28" s="67">
        <v>3113</v>
      </c>
      <c r="E28" s="14">
        <v>5321</v>
      </c>
      <c r="F28" s="68" t="s">
        <v>33</v>
      </c>
      <c r="G28" s="79">
        <v>0</v>
      </c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>
        <v>0</v>
      </c>
      <c r="V28" s="11">
        <v>7</v>
      </c>
      <c r="W28" s="11">
        <f t="shared" si="0"/>
        <v>7</v>
      </c>
      <c r="X28" s="11">
        <v>0</v>
      </c>
      <c r="Y28" s="11">
        <f t="shared" si="5"/>
        <v>7</v>
      </c>
      <c r="Z28" s="11">
        <v>0</v>
      </c>
      <c r="AA28" s="11">
        <f t="shared" si="6"/>
        <v>7</v>
      </c>
      <c r="AB28" s="43"/>
    </row>
    <row r="29" spans="1:28" s="26" customFormat="1" ht="20.45" hidden="1" x14ac:dyDescent="0.25">
      <c r="A29" s="69" t="s">
        <v>7</v>
      </c>
      <c r="B29" s="70" t="s">
        <v>30</v>
      </c>
      <c r="C29" s="71" t="s">
        <v>48</v>
      </c>
      <c r="D29" s="72" t="s">
        <v>8</v>
      </c>
      <c r="E29" s="73" t="s">
        <v>8</v>
      </c>
      <c r="F29" s="74" t="s">
        <v>49</v>
      </c>
      <c r="G29" s="75">
        <v>0</v>
      </c>
      <c r="H29" s="76"/>
      <c r="I29" s="76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>
        <v>0</v>
      </c>
      <c r="V29" s="78">
        <f t="shared" ref="V29" si="16">+V30</f>
        <v>5</v>
      </c>
      <c r="W29" s="78">
        <f t="shared" si="0"/>
        <v>5</v>
      </c>
      <c r="X29" s="78">
        <v>0</v>
      </c>
      <c r="Y29" s="78">
        <f t="shared" si="5"/>
        <v>5</v>
      </c>
      <c r="Z29" s="78">
        <v>0</v>
      </c>
      <c r="AA29" s="78">
        <f t="shared" si="6"/>
        <v>5</v>
      </c>
      <c r="AB29" s="43"/>
    </row>
    <row r="30" spans="1:28" s="26" customFormat="1" ht="13.15" hidden="1" x14ac:dyDescent="0.25">
      <c r="A30" s="64"/>
      <c r="B30" s="65"/>
      <c r="C30" s="66"/>
      <c r="D30" s="67">
        <v>3113</v>
      </c>
      <c r="E30" s="14">
        <v>5321</v>
      </c>
      <c r="F30" s="68" t="s">
        <v>33</v>
      </c>
      <c r="G30" s="79">
        <v>0</v>
      </c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>
        <v>0</v>
      </c>
      <c r="V30" s="11">
        <v>5</v>
      </c>
      <c r="W30" s="11">
        <f t="shared" si="0"/>
        <v>5</v>
      </c>
      <c r="X30" s="11">
        <v>0</v>
      </c>
      <c r="Y30" s="11">
        <f t="shared" si="5"/>
        <v>5</v>
      </c>
      <c r="Z30" s="11">
        <v>0</v>
      </c>
      <c r="AA30" s="11">
        <f t="shared" si="6"/>
        <v>5</v>
      </c>
      <c r="AB30" s="43"/>
    </row>
    <row r="31" spans="1:28" s="26" customFormat="1" ht="20.45" hidden="1" x14ac:dyDescent="0.25">
      <c r="A31" s="69" t="s">
        <v>7</v>
      </c>
      <c r="B31" s="70" t="s">
        <v>30</v>
      </c>
      <c r="C31" s="71" t="s">
        <v>50</v>
      </c>
      <c r="D31" s="72" t="s">
        <v>8</v>
      </c>
      <c r="E31" s="73" t="s">
        <v>8</v>
      </c>
      <c r="F31" s="74" t="s">
        <v>51</v>
      </c>
      <c r="G31" s="75">
        <v>0</v>
      </c>
      <c r="H31" s="76"/>
      <c r="I31" s="76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>
        <v>0</v>
      </c>
      <c r="V31" s="78">
        <f t="shared" ref="V31" si="17">+V32</f>
        <v>6</v>
      </c>
      <c r="W31" s="78">
        <f t="shared" si="0"/>
        <v>6</v>
      </c>
      <c r="X31" s="78">
        <v>0</v>
      </c>
      <c r="Y31" s="78">
        <f t="shared" si="5"/>
        <v>6</v>
      </c>
      <c r="Z31" s="78">
        <v>0</v>
      </c>
      <c r="AA31" s="78">
        <f t="shared" si="6"/>
        <v>6</v>
      </c>
      <c r="AB31" s="43"/>
    </row>
    <row r="32" spans="1:28" s="26" customFormat="1" ht="13.15" hidden="1" x14ac:dyDescent="0.25">
      <c r="A32" s="64"/>
      <c r="B32" s="65"/>
      <c r="C32" s="66"/>
      <c r="D32" s="67">
        <v>3113</v>
      </c>
      <c r="E32" s="14">
        <v>5321</v>
      </c>
      <c r="F32" s="68" t="s">
        <v>33</v>
      </c>
      <c r="G32" s="79">
        <v>0</v>
      </c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>
        <v>0</v>
      </c>
      <c r="V32" s="11">
        <v>6</v>
      </c>
      <c r="W32" s="11">
        <f t="shared" si="0"/>
        <v>6</v>
      </c>
      <c r="X32" s="11">
        <v>0</v>
      </c>
      <c r="Y32" s="11">
        <f t="shared" si="5"/>
        <v>6</v>
      </c>
      <c r="Z32" s="11">
        <v>0</v>
      </c>
      <c r="AA32" s="11">
        <f t="shared" si="6"/>
        <v>6</v>
      </c>
      <c r="AB32" s="43"/>
    </row>
    <row r="33" spans="1:28" s="26" customFormat="1" ht="20.45" hidden="1" x14ac:dyDescent="0.25">
      <c r="A33" s="69" t="s">
        <v>7</v>
      </c>
      <c r="B33" s="70" t="s">
        <v>30</v>
      </c>
      <c r="C33" s="71" t="s">
        <v>52</v>
      </c>
      <c r="D33" s="72" t="s">
        <v>8</v>
      </c>
      <c r="E33" s="73" t="s">
        <v>8</v>
      </c>
      <c r="F33" s="74" t="s">
        <v>53</v>
      </c>
      <c r="G33" s="75">
        <v>0</v>
      </c>
      <c r="H33" s="76"/>
      <c r="I33" s="76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>
        <v>0</v>
      </c>
      <c r="V33" s="78">
        <f t="shared" ref="V33" si="18">+V34</f>
        <v>10</v>
      </c>
      <c r="W33" s="78">
        <f t="shared" si="0"/>
        <v>10</v>
      </c>
      <c r="X33" s="78">
        <v>0</v>
      </c>
      <c r="Y33" s="78">
        <f t="shared" si="5"/>
        <v>10</v>
      </c>
      <c r="Z33" s="78">
        <v>0</v>
      </c>
      <c r="AA33" s="78">
        <f t="shared" si="6"/>
        <v>10</v>
      </c>
      <c r="AB33" s="43"/>
    </row>
    <row r="34" spans="1:28" s="26" customFormat="1" ht="13.15" hidden="1" x14ac:dyDescent="0.25">
      <c r="A34" s="64"/>
      <c r="B34" s="65"/>
      <c r="C34" s="66"/>
      <c r="D34" s="67">
        <v>3113</v>
      </c>
      <c r="E34" s="14">
        <v>5321</v>
      </c>
      <c r="F34" s="68" t="s">
        <v>33</v>
      </c>
      <c r="G34" s="79">
        <v>0</v>
      </c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>
        <v>0</v>
      </c>
      <c r="V34" s="11">
        <v>10</v>
      </c>
      <c r="W34" s="11">
        <f t="shared" si="0"/>
        <v>10</v>
      </c>
      <c r="X34" s="11">
        <v>0</v>
      </c>
      <c r="Y34" s="11">
        <f t="shared" si="5"/>
        <v>10</v>
      </c>
      <c r="Z34" s="11">
        <v>0</v>
      </c>
      <c r="AA34" s="11">
        <f t="shared" si="6"/>
        <v>10</v>
      </c>
      <c r="AB34" s="43"/>
    </row>
    <row r="35" spans="1:28" s="26" customFormat="1" ht="20.45" hidden="1" x14ac:dyDescent="0.25">
      <c r="A35" s="69" t="s">
        <v>7</v>
      </c>
      <c r="B35" s="70" t="s">
        <v>30</v>
      </c>
      <c r="C35" s="71" t="s">
        <v>54</v>
      </c>
      <c r="D35" s="72" t="s">
        <v>8</v>
      </c>
      <c r="E35" s="73" t="s">
        <v>8</v>
      </c>
      <c r="F35" s="74" t="s">
        <v>55</v>
      </c>
      <c r="G35" s="75">
        <v>0</v>
      </c>
      <c r="H35" s="76"/>
      <c r="I35" s="76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>
        <v>0</v>
      </c>
      <c r="V35" s="78">
        <f t="shared" ref="V35" si="19">+V36</f>
        <v>6</v>
      </c>
      <c r="W35" s="78">
        <f t="shared" si="0"/>
        <v>6</v>
      </c>
      <c r="X35" s="78">
        <v>0</v>
      </c>
      <c r="Y35" s="78">
        <f t="shared" si="5"/>
        <v>6</v>
      </c>
      <c r="Z35" s="78">
        <v>0</v>
      </c>
      <c r="AA35" s="78">
        <f t="shared" si="6"/>
        <v>6</v>
      </c>
      <c r="AB35" s="43"/>
    </row>
    <row r="36" spans="1:28" s="26" customFormat="1" ht="13.15" hidden="1" x14ac:dyDescent="0.25">
      <c r="A36" s="64"/>
      <c r="B36" s="65"/>
      <c r="C36" s="66"/>
      <c r="D36" s="67">
        <v>3113</v>
      </c>
      <c r="E36" s="14">
        <v>5321</v>
      </c>
      <c r="F36" s="68" t="s">
        <v>33</v>
      </c>
      <c r="G36" s="79">
        <v>0</v>
      </c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>
        <v>0</v>
      </c>
      <c r="V36" s="11">
        <v>6</v>
      </c>
      <c r="W36" s="11">
        <f t="shared" si="0"/>
        <v>6</v>
      </c>
      <c r="X36" s="11">
        <v>0</v>
      </c>
      <c r="Y36" s="11">
        <f t="shared" si="5"/>
        <v>6</v>
      </c>
      <c r="Z36" s="11">
        <v>0</v>
      </c>
      <c r="AA36" s="11">
        <f t="shared" si="6"/>
        <v>6</v>
      </c>
      <c r="AB36" s="43"/>
    </row>
    <row r="37" spans="1:28" s="26" customFormat="1" ht="20.45" hidden="1" x14ac:dyDescent="0.25">
      <c r="A37" s="69" t="s">
        <v>7</v>
      </c>
      <c r="B37" s="70" t="s">
        <v>30</v>
      </c>
      <c r="C37" s="71" t="s">
        <v>56</v>
      </c>
      <c r="D37" s="72" t="s">
        <v>8</v>
      </c>
      <c r="E37" s="73" t="s">
        <v>8</v>
      </c>
      <c r="F37" s="74" t="s">
        <v>57</v>
      </c>
      <c r="G37" s="75">
        <v>0</v>
      </c>
      <c r="H37" s="76"/>
      <c r="I37" s="76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>
        <v>0</v>
      </c>
      <c r="V37" s="78">
        <f t="shared" ref="V37" si="20">+V38</f>
        <v>4.9000000000000004</v>
      </c>
      <c r="W37" s="78">
        <f t="shared" si="0"/>
        <v>4.9000000000000004</v>
      </c>
      <c r="X37" s="78">
        <v>0</v>
      </c>
      <c r="Y37" s="78">
        <f t="shared" si="5"/>
        <v>4.9000000000000004</v>
      </c>
      <c r="Z37" s="78">
        <v>0</v>
      </c>
      <c r="AA37" s="78">
        <f t="shared" si="6"/>
        <v>4.9000000000000004</v>
      </c>
      <c r="AB37" s="43"/>
    </row>
    <row r="38" spans="1:28" s="26" customFormat="1" ht="13.15" hidden="1" x14ac:dyDescent="0.25">
      <c r="A38" s="64"/>
      <c r="B38" s="65"/>
      <c r="C38" s="66"/>
      <c r="D38" s="67">
        <v>3113</v>
      </c>
      <c r="E38" s="14">
        <v>5321</v>
      </c>
      <c r="F38" s="68" t="s">
        <v>33</v>
      </c>
      <c r="G38" s="79">
        <v>0</v>
      </c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>
        <v>0</v>
      </c>
      <c r="V38" s="11">
        <v>4.9000000000000004</v>
      </c>
      <c r="W38" s="11">
        <f t="shared" si="0"/>
        <v>4.9000000000000004</v>
      </c>
      <c r="X38" s="11">
        <v>0</v>
      </c>
      <c r="Y38" s="11">
        <f t="shared" si="5"/>
        <v>4.9000000000000004</v>
      </c>
      <c r="Z38" s="11">
        <v>0</v>
      </c>
      <c r="AA38" s="11">
        <f t="shared" si="6"/>
        <v>4.9000000000000004</v>
      </c>
      <c r="AB38" s="43"/>
    </row>
    <row r="39" spans="1:28" s="26" customFormat="1" ht="20.45" hidden="1" x14ac:dyDescent="0.25">
      <c r="A39" s="69" t="s">
        <v>7</v>
      </c>
      <c r="B39" s="70" t="s">
        <v>30</v>
      </c>
      <c r="C39" s="71" t="s">
        <v>58</v>
      </c>
      <c r="D39" s="72" t="s">
        <v>8</v>
      </c>
      <c r="E39" s="73" t="s">
        <v>8</v>
      </c>
      <c r="F39" s="74" t="s">
        <v>59</v>
      </c>
      <c r="G39" s="75">
        <v>0</v>
      </c>
      <c r="H39" s="76"/>
      <c r="I39" s="76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>
        <v>0</v>
      </c>
      <c r="V39" s="78">
        <f t="shared" ref="V39" si="21">+V40</f>
        <v>5.5</v>
      </c>
      <c r="W39" s="78">
        <f t="shared" si="0"/>
        <v>5.5</v>
      </c>
      <c r="X39" s="78">
        <v>0</v>
      </c>
      <c r="Y39" s="78">
        <f t="shared" si="5"/>
        <v>5.5</v>
      </c>
      <c r="Z39" s="78">
        <v>0</v>
      </c>
      <c r="AA39" s="78">
        <f t="shared" si="6"/>
        <v>5.5</v>
      </c>
      <c r="AB39" s="43"/>
    </row>
    <row r="40" spans="1:28" s="26" customFormat="1" ht="13.15" hidden="1" x14ac:dyDescent="0.25">
      <c r="A40" s="64"/>
      <c r="B40" s="65"/>
      <c r="C40" s="66"/>
      <c r="D40" s="67">
        <v>3113</v>
      </c>
      <c r="E40" s="14">
        <v>5321</v>
      </c>
      <c r="F40" s="68" t="s">
        <v>33</v>
      </c>
      <c r="G40" s="79">
        <v>0</v>
      </c>
      <c r="H40" s="9"/>
      <c r="I40" s="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>
        <v>0</v>
      </c>
      <c r="V40" s="11">
        <v>5.5</v>
      </c>
      <c r="W40" s="11">
        <f t="shared" si="0"/>
        <v>5.5</v>
      </c>
      <c r="X40" s="11">
        <v>0</v>
      </c>
      <c r="Y40" s="11">
        <f t="shared" si="5"/>
        <v>5.5</v>
      </c>
      <c r="Z40" s="11">
        <v>0</v>
      </c>
      <c r="AA40" s="11">
        <f t="shared" si="6"/>
        <v>5.5</v>
      </c>
      <c r="AB40" s="43"/>
    </row>
    <row r="41" spans="1:28" s="26" customFormat="1" ht="20.45" hidden="1" x14ac:dyDescent="0.25">
      <c r="A41" s="69" t="s">
        <v>7</v>
      </c>
      <c r="B41" s="70" t="s">
        <v>30</v>
      </c>
      <c r="C41" s="71" t="s">
        <v>60</v>
      </c>
      <c r="D41" s="72" t="s">
        <v>8</v>
      </c>
      <c r="E41" s="73" t="s">
        <v>8</v>
      </c>
      <c r="F41" s="74" t="s">
        <v>61</v>
      </c>
      <c r="G41" s="75">
        <v>0</v>
      </c>
      <c r="H41" s="76"/>
      <c r="I41" s="76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>
        <v>0</v>
      </c>
      <c r="V41" s="78">
        <f t="shared" ref="V41" si="22">+V42</f>
        <v>3.63</v>
      </c>
      <c r="W41" s="78">
        <f t="shared" si="0"/>
        <v>3.63</v>
      </c>
      <c r="X41" s="78">
        <v>0</v>
      </c>
      <c r="Y41" s="78">
        <f t="shared" si="5"/>
        <v>3.63</v>
      </c>
      <c r="Z41" s="78">
        <v>0</v>
      </c>
      <c r="AA41" s="78">
        <f t="shared" si="6"/>
        <v>3.63</v>
      </c>
      <c r="AB41" s="43"/>
    </row>
    <row r="42" spans="1:28" s="26" customFormat="1" ht="13.15" hidden="1" x14ac:dyDescent="0.25">
      <c r="A42" s="64"/>
      <c r="B42" s="65"/>
      <c r="C42" s="66"/>
      <c r="D42" s="67">
        <v>3113</v>
      </c>
      <c r="E42" s="14">
        <v>5321</v>
      </c>
      <c r="F42" s="68" t="s">
        <v>33</v>
      </c>
      <c r="G42" s="79">
        <v>0</v>
      </c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>
        <v>0</v>
      </c>
      <c r="V42" s="11">
        <v>3.63</v>
      </c>
      <c r="W42" s="11">
        <f t="shared" si="0"/>
        <v>3.63</v>
      </c>
      <c r="X42" s="11">
        <v>0</v>
      </c>
      <c r="Y42" s="11">
        <f t="shared" si="5"/>
        <v>3.63</v>
      </c>
      <c r="Z42" s="11">
        <v>0</v>
      </c>
      <c r="AA42" s="11">
        <f t="shared" si="6"/>
        <v>3.63</v>
      </c>
      <c r="AB42" s="43"/>
    </row>
    <row r="43" spans="1:28" s="26" customFormat="1" ht="20.45" hidden="1" x14ac:dyDescent="0.25">
      <c r="A43" s="69" t="s">
        <v>7</v>
      </c>
      <c r="B43" s="70" t="s">
        <v>30</v>
      </c>
      <c r="C43" s="71" t="s">
        <v>62</v>
      </c>
      <c r="D43" s="72" t="s">
        <v>8</v>
      </c>
      <c r="E43" s="73" t="s">
        <v>8</v>
      </c>
      <c r="F43" s="74" t="s">
        <v>63</v>
      </c>
      <c r="G43" s="75">
        <v>0</v>
      </c>
      <c r="H43" s="76"/>
      <c r="I43" s="76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>
        <v>0</v>
      </c>
      <c r="V43" s="78">
        <f t="shared" ref="V43" si="23">+V44</f>
        <v>8</v>
      </c>
      <c r="W43" s="78">
        <f t="shared" si="0"/>
        <v>8</v>
      </c>
      <c r="X43" s="78">
        <v>0</v>
      </c>
      <c r="Y43" s="78">
        <f t="shared" si="5"/>
        <v>8</v>
      </c>
      <c r="Z43" s="78">
        <v>0</v>
      </c>
      <c r="AA43" s="78">
        <f t="shared" si="6"/>
        <v>8</v>
      </c>
      <c r="AB43" s="43"/>
    </row>
    <row r="44" spans="1:28" s="26" customFormat="1" ht="13.15" hidden="1" x14ac:dyDescent="0.25">
      <c r="A44" s="64"/>
      <c r="B44" s="65"/>
      <c r="C44" s="66"/>
      <c r="D44" s="67">
        <v>3113</v>
      </c>
      <c r="E44" s="14">
        <v>5321</v>
      </c>
      <c r="F44" s="68" t="s">
        <v>33</v>
      </c>
      <c r="G44" s="79">
        <v>0</v>
      </c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>
        <v>0</v>
      </c>
      <c r="V44" s="11">
        <v>8</v>
      </c>
      <c r="W44" s="11">
        <f t="shared" si="0"/>
        <v>8</v>
      </c>
      <c r="X44" s="11">
        <v>0</v>
      </c>
      <c r="Y44" s="11">
        <f t="shared" si="5"/>
        <v>8</v>
      </c>
      <c r="Z44" s="11">
        <v>0</v>
      </c>
      <c r="AA44" s="11">
        <f t="shared" si="6"/>
        <v>8</v>
      </c>
      <c r="AB44" s="43"/>
    </row>
    <row r="45" spans="1:28" s="26" customFormat="1" ht="30.6" hidden="1" x14ac:dyDescent="0.25">
      <c r="A45" s="69" t="s">
        <v>7</v>
      </c>
      <c r="B45" s="70" t="s">
        <v>30</v>
      </c>
      <c r="C45" s="71" t="s">
        <v>64</v>
      </c>
      <c r="D45" s="72" t="s">
        <v>8</v>
      </c>
      <c r="E45" s="73" t="s">
        <v>8</v>
      </c>
      <c r="F45" s="74" t="s">
        <v>65</v>
      </c>
      <c r="G45" s="75">
        <v>0</v>
      </c>
      <c r="H45" s="76"/>
      <c r="I45" s="76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>
        <v>0</v>
      </c>
      <c r="V45" s="78">
        <f t="shared" ref="V45" si="24">+V46</f>
        <v>5.5</v>
      </c>
      <c r="W45" s="78">
        <f t="shared" si="0"/>
        <v>5.5</v>
      </c>
      <c r="X45" s="78">
        <v>0</v>
      </c>
      <c r="Y45" s="78">
        <f t="shared" si="5"/>
        <v>5.5</v>
      </c>
      <c r="Z45" s="78">
        <v>0</v>
      </c>
      <c r="AA45" s="78">
        <f t="shared" si="6"/>
        <v>5.5</v>
      </c>
      <c r="AB45" s="43"/>
    </row>
    <row r="46" spans="1:28" s="26" customFormat="1" ht="13.15" hidden="1" x14ac:dyDescent="0.25">
      <c r="A46" s="64"/>
      <c r="B46" s="65"/>
      <c r="C46" s="66"/>
      <c r="D46" s="67">
        <v>3113</v>
      </c>
      <c r="E46" s="14">
        <v>5321</v>
      </c>
      <c r="F46" s="68" t="s">
        <v>33</v>
      </c>
      <c r="G46" s="79">
        <v>0</v>
      </c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>
        <v>0</v>
      </c>
      <c r="V46" s="11">
        <v>5.5</v>
      </c>
      <c r="W46" s="11">
        <f t="shared" si="0"/>
        <v>5.5</v>
      </c>
      <c r="X46" s="11">
        <v>0</v>
      </c>
      <c r="Y46" s="11">
        <f t="shared" si="5"/>
        <v>5.5</v>
      </c>
      <c r="Z46" s="11">
        <v>0</v>
      </c>
      <c r="AA46" s="11">
        <f t="shared" si="6"/>
        <v>5.5</v>
      </c>
      <c r="AB46" s="43"/>
    </row>
    <row r="47" spans="1:28" s="26" customFormat="1" ht="20.45" hidden="1" x14ac:dyDescent="0.25">
      <c r="A47" s="69" t="s">
        <v>7</v>
      </c>
      <c r="B47" s="70" t="s">
        <v>30</v>
      </c>
      <c r="C47" s="71" t="s">
        <v>66</v>
      </c>
      <c r="D47" s="72" t="s">
        <v>8</v>
      </c>
      <c r="E47" s="73" t="s">
        <v>8</v>
      </c>
      <c r="F47" s="74" t="s">
        <v>67</v>
      </c>
      <c r="G47" s="75">
        <v>0</v>
      </c>
      <c r="H47" s="76"/>
      <c r="I47" s="76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>
        <v>0</v>
      </c>
      <c r="V47" s="78">
        <f t="shared" ref="V47" si="25">+V48</f>
        <v>8</v>
      </c>
      <c r="W47" s="78">
        <f t="shared" si="0"/>
        <v>8</v>
      </c>
      <c r="X47" s="78">
        <v>0</v>
      </c>
      <c r="Y47" s="78">
        <f t="shared" si="5"/>
        <v>8</v>
      </c>
      <c r="Z47" s="78">
        <v>0</v>
      </c>
      <c r="AA47" s="78">
        <f t="shared" si="6"/>
        <v>8</v>
      </c>
      <c r="AB47" s="43"/>
    </row>
    <row r="48" spans="1:28" s="26" customFormat="1" ht="13.15" hidden="1" x14ac:dyDescent="0.25">
      <c r="A48" s="64"/>
      <c r="B48" s="65"/>
      <c r="C48" s="66"/>
      <c r="D48" s="67">
        <v>3113</v>
      </c>
      <c r="E48" s="14">
        <v>5321</v>
      </c>
      <c r="F48" s="68" t="s">
        <v>33</v>
      </c>
      <c r="G48" s="79">
        <v>0</v>
      </c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>
        <v>0</v>
      </c>
      <c r="V48" s="11">
        <v>8</v>
      </c>
      <c r="W48" s="11">
        <f t="shared" si="0"/>
        <v>8</v>
      </c>
      <c r="X48" s="11">
        <v>0</v>
      </c>
      <c r="Y48" s="11">
        <f t="shared" si="5"/>
        <v>8</v>
      </c>
      <c r="Z48" s="11">
        <v>0</v>
      </c>
      <c r="AA48" s="11">
        <f t="shared" si="6"/>
        <v>8</v>
      </c>
      <c r="AB48" s="43"/>
    </row>
    <row r="49" spans="1:28" s="26" customFormat="1" ht="20.45" hidden="1" x14ac:dyDescent="0.25">
      <c r="A49" s="69" t="s">
        <v>7</v>
      </c>
      <c r="B49" s="70" t="s">
        <v>30</v>
      </c>
      <c r="C49" s="71" t="s">
        <v>68</v>
      </c>
      <c r="D49" s="72" t="s">
        <v>8</v>
      </c>
      <c r="E49" s="73" t="s">
        <v>8</v>
      </c>
      <c r="F49" s="74" t="s">
        <v>69</v>
      </c>
      <c r="G49" s="75">
        <v>0</v>
      </c>
      <c r="H49" s="76"/>
      <c r="I49" s="76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>
        <v>0</v>
      </c>
      <c r="V49" s="78">
        <f t="shared" ref="V49" si="26">+V50</f>
        <v>5</v>
      </c>
      <c r="W49" s="78">
        <f t="shared" si="0"/>
        <v>5</v>
      </c>
      <c r="X49" s="78">
        <v>0</v>
      </c>
      <c r="Y49" s="78">
        <f t="shared" si="5"/>
        <v>5</v>
      </c>
      <c r="Z49" s="78">
        <v>0</v>
      </c>
      <c r="AA49" s="78">
        <f t="shared" si="6"/>
        <v>5</v>
      </c>
      <c r="AB49" s="43"/>
    </row>
    <row r="50" spans="1:28" s="26" customFormat="1" ht="13.15" hidden="1" x14ac:dyDescent="0.25">
      <c r="A50" s="64"/>
      <c r="B50" s="65"/>
      <c r="C50" s="66"/>
      <c r="D50" s="67">
        <v>3113</v>
      </c>
      <c r="E50" s="14">
        <v>5321</v>
      </c>
      <c r="F50" s="68" t="s">
        <v>33</v>
      </c>
      <c r="G50" s="79">
        <v>0</v>
      </c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>
        <v>0</v>
      </c>
      <c r="V50" s="11">
        <v>5</v>
      </c>
      <c r="W50" s="11">
        <f t="shared" si="0"/>
        <v>5</v>
      </c>
      <c r="X50" s="11">
        <v>0</v>
      </c>
      <c r="Y50" s="11">
        <f t="shared" si="5"/>
        <v>5</v>
      </c>
      <c r="Z50" s="11">
        <v>0</v>
      </c>
      <c r="AA50" s="11">
        <f t="shared" si="6"/>
        <v>5</v>
      </c>
      <c r="AB50" s="43"/>
    </row>
    <row r="51" spans="1:28" s="26" customFormat="1" ht="20.45" hidden="1" x14ac:dyDescent="0.25">
      <c r="A51" s="69" t="s">
        <v>7</v>
      </c>
      <c r="B51" s="70" t="s">
        <v>30</v>
      </c>
      <c r="C51" s="71" t="s">
        <v>70</v>
      </c>
      <c r="D51" s="72" t="s">
        <v>8</v>
      </c>
      <c r="E51" s="73" t="s">
        <v>8</v>
      </c>
      <c r="F51" s="74" t="s">
        <v>71</v>
      </c>
      <c r="G51" s="75">
        <v>0</v>
      </c>
      <c r="H51" s="76"/>
      <c r="I51" s="76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>
        <v>0</v>
      </c>
      <c r="V51" s="78">
        <f t="shared" ref="V51" si="27">+V52</f>
        <v>5</v>
      </c>
      <c r="W51" s="78">
        <f t="shared" si="0"/>
        <v>5</v>
      </c>
      <c r="X51" s="78">
        <v>0</v>
      </c>
      <c r="Y51" s="78">
        <f t="shared" si="5"/>
        <v>5</v>
      </c>
      <c r="Z51" s="78">
        <v>0</v>
      </c>
      <c r="AA51" s="78">
        <f t="shared" si="6"/>
        <v>5</v>
      </c>
      <c r="AB51" s="43"/>
    </row>
    <row r="52" spans="1:28" s="26" customFormat="1" ht="13.15" hidden="1" x14ac:dyDescent="0.25">
      <c r="A52" s="64"/>
      <c r="B52" s="65"/>
      <c r="C52" s="66"/>
      <c r="D52" s="67">
        <v>3113</v>
      </c>
      <c r="E52" s="14">
        <v>5321</v>
      </c>
      <c r="F52" s="68" t="s">
        <v>33</v>
      </c>
      <c r="G52" s="79">
        <v>0</v>
      </c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>
        <v>0</v>
      </c>
      <c r="V52" s="11">
        <v>5</v>
      </c>
      <c r="W52" s="11">
        <f t="shared" si="0"/>
        <v>5</v>
      </c>
      <c r="X52" s="11">
        <v>0</v>
      </c>
      <c r="Y52" s="11">
        <f t="shared" si="5"/>
        <v>5</v>
      </c>
      <c r="Z52" s="11">
        <v>0</v>
      </c>
      <c r="AA52" s="11">
        <f t="shared" si="6"/>
        <v>5</v>
      </c>
      <c r="AB52" s="43"/>
    </row>
    <row r="53" spans="1:28" s="26" customFormat="1" ht="20.45" hidden="1" x14ac:dyDescent="0.25">
      <c r="A53" s="69" t="s">
        <v>7</v>
      </c>
      <c r="B53" s="70" t="s">
        <v>30</v>
      </c>
      <c r="C53" s="71" t="s">
        <v>72</v>
      </c>
      <c r="D53" s="72" t="s">
        <v>8</v>
      </c>
      <c r="E53" s="73" t="s">
        <v>8</v>
      </c>
      <c r="F53" s="74" t="s">
        <v>73</v>
      </c>
      <c r="G53" s="75">
        <v>0</v>
      </c>
      <c r="H53" s="76"/>
      <c r="I53" s="76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>
        <v>0</v>
      </c>
      <c r="V53" s="78">
        <f t="shared" ref="V53" si="28">+V54</f>
        <v>7</v>
      </c>
      <c r="W53" s="78">
        <f t="shared" si="0"/>
        <v>7</v>
      </c>
      <c r="X53" s="78">
        <v>0</v>
      </c>
      <c r="Y53" s="78">
        <f t="shared" si="5"/>
        <v>7</v>
      </c>
      <c r="Z53" s="78">
        <v>0</v>
      </c>
      <c r="AA53" s="78">
        <f t="shared" si="6"/>
        <v>7</v>
      </c>
      <c r="AB53" s="43"/>
    </row>
    <row r="54" spans="1:28" s="26" customFormat="1" ht="13.15" hidden="1" x14ac:dyDescent="0.25">
      <c r="A54" s="64"/>
      <c r="B54" s="65"/>
      <c r="C54" s="66"/>
      <c r="D54" s="67">
        <v>3113</v>
      </c>
      <c r="E54" s="14">
        <v>5321</v>
      </c>
      <c r="F54" s="68" t="s">
        <v>33</v>
      </c>
      <c r="G54" s="79">
        <v>0</v>
      </c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>
        <v>0</v>
      </c>
      <c r="V54" s="11">
        <v>7</v>
      </c>
      <c r="W54" s="11">
        <f t="shared" si="0"/>
        <v>7</v>
      </c>
      <c r="X54" s="11">
        <v>0</v>
      </c>
      <c r="Y54" s="11">
        <f t="shared" si="5"/>
        <v>7</v>
      </c>
      <c r="Z54" s="11">
        <v>0</v>
      </c>
      <c r="AA54" s="11">
        <f t="shared" si="6"/>
        <v>7</v>
      </c>
      <c r="AB54" s="43"/>
    </row>
    <row r="55" spans="1:28" s="26" customFormat="1" ht="20.45" hidden="1" x14ac:dyDescent="0.25">
      <c r="A55" s="69" t="s">
        <v>7</v>
      </c>
      <c r="B55" s="70" t="s">
        <v>30</v>
      </c>
      <c r="C55" s="71" t="s">
        <v>74</v>
      </c>
      <c r="D55" s="72" t="s">
        <v>8</v>
      </c>
      <c r="E55" s="73" t="s">
        <v>8</v>
      </c>
      <c r="F55" s="74" t="s">
        <v>75</v>
      </c>
      <c r="G55" s="75">
        <v>0</v>
      </c>
      <c r="H55" s="76"/>
      <c r="I55" s="76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>
        <v>0</v>
      </c>
      <c r="V55" s="78">
        <f t="shared" ref="V55" si="29">+V56</f>
        <v>3.5</v>
      </c>
      <c r="W55" s="78">
        <f t="shared" si="0"/>
        <v>3.5</v>
      </c>
      <c r="X55" s="78">
        <v>0</v>
      </c>
      <c r="Y55" s="78">
        <f t="shared" si="5"/>
        <v>3.5</v>
      </c>
      <c r="Z55" s="78">
        <v>0</v>
      </c>
      <c r="AA55" s="78">
        <f t="shared" si="6"/>
        <v>3.5</v>
      </c>
      <c r="AB55" s="43"/>
    </row>
    <row r="56" spans="1:28" s="26" customFormat="1" ht="13.15" hidden="1" x14ac:dyDescent="0.25">
      <c r="A56" s="64"/>
      <c r="B56" s="65"/>
      <c r="C56" s="66"/>
      <c r="D56" s="67">
        <v>3113</v>
      </c>
      <c r="E56" s="14">
        <v>5321</v>
      </c>
      <c r="F56" s="68" t="s">
        <v>33</v>
      </c>
      <c r="G56" s="79">
        <v>0</v>
      </c>
      <c r="H56" s="9"/>
      <c r="I56" s="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>
        <v>0</v>
      </c>
      <c r="V56" s="11">
        <v>3.5</v>
      </c>
      <c r="W56" s="11">
        <f t="shared" si="0"/>
        <v>3.5</v>
      </c>
      <c r="X56" s="11">
        <v>0</v>
      </c>
      <c r="Y56" s="11">
        <f t="shared" si="5"/>
        <v>3.5</v>
      </c>
      <c r="Z56" s="11">
        <v>0</v>
      </c>
      <c r="AA56" s="11">
        <f t="shared" si="6"/>
        <v>3.5</v>
      </c>
      <c r="AB56" s="43"/>
    </row>
    <row r="57" spans="1:28" s="26" customFormat="1" ht="20.45" hidden="1" x14ac:dyDescent="0.25">
      <c r="A57" s="69" t="s">
        <v>7</v>
      </c>
      <c r="B57" s="70" t="s">
        <v>30</v>
      </c>
      <c r="C57" s="71" t="s">
        <v>76</v>
      </c>
      <c r="D57" s="72" t="s">
        <v>8</v>
      </c>
      <c r="E57" s="73" t="s">
        <v>8</v>
      </c>
      <c r="F57" s="74" t="s">
        <v>77</v>
      </c>
      <c r="G57" s="75">
        <v>0</v>
      </c>
      <c r="H57" s="76"/>
      <c r="I57" s="76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>
        <v>0</v>
      </c>
      <c r="V57" s="78">
        <f t="shared" ref="V57" si="30">+V58</f>
        <v>3</v>
      </c>
      <c r="W57" s="78">
        <f t="shared" si="0"/>
        <v>3</v>
      </c>
      <c r="X57" s="78">
        <v>0</v>
      </c>
      <c r="Y57" s="78">
        <f t="shared" si="5"/>
        <v>3</v>
      </c>
      <c r="Z57" s="78">
        <v>0</v>
      </c>
      <c r="AA57" s="78">
        <f t="shared" si="6"/>
        <v>3</v>
      </c>
      <c r="AB57" s="43"/>
    </row>
    <row r="58" spans="1:28" s="26" customFormat="1" ht="13.15" hidden="1" x14ac:dyDescent="0.25">
      <c r="A58" s="64"/>
      <c r="B58" s="65"/>
      <c r="C58" s="66"/>
      <c r="D58" s="67">
        <v>3113</v>
      </c>
      <c r="E58" s="14">
        <v>5321</v>
      </c>
      <c r="F58" s="68" t="s">
        <v>33</v>
      </c>
      <c r="G58" s="79">
        <v>0</v>
      </c>
      <c r="H58" s="9"/>
      <c r="I58" s="9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>
        <v>0</v>
      </c>
      <c r="V58" s="11">
        <v>3</v>
      </c>
      <c r="W58" s="11">
        <f t="shared" si="0"/>
        <v>3</v>
      </c>
      <c r="X58" s="11">
        <v>0</v>
      </c>
      <c r="Y58" s="11">
        <f t="shared" si="5"/>
        <v>3</v>
      </c>
      <c r="Z58" s="11">
        <v>0</v>
      </c>
      <c r="AA58" s="11">
        <f t="shared" si="6"/>
        <v>3</v>
      </c>
      <c r="AB58" s="43"/>
    </row>
    <row r="59" spans="1:28" s="26" customFormat="1" ht="20.45" hidden="1" x14ac:dyDescent="0.25">
      <c r="A59" s="69" t="s">
        <v>7</v>
      </c>
      <c r="B59" s="70" t="s">
        <v>30</v>
      </c>
      <c r="C59" s="71" t="s">
        <v>78</v>
      </c>
      <c r="D59" s="72" t="s">
        <v>8</v>
      </c>
      <c r="E59" s="73" t="s">
        <v>8</v>
      </c>
      <c r="F59" s="74" t="s">
        <v>79</v>
      </c>
      <c r="G59" s="75">
        <v>0</v>
      </c>
      <c r="H59" s="76"/>
      <c r="I59" s="76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>
        <v>0</v>
      </c>
      <c r="V59" s="78">
        <f t="shared" ref="V59" si="31">+V60</f>
        <v>6</v>
      </c>
      <c r="W59" s="78">
        <f t="shared" si="0"/>
        <v>6</v>
      </c>
      <c r="X59" s="78">
        <v>0</v>
      </c>
      <c r="Y59" s="78">
        <f t="shared" si="5"/>
        <v>6</v>
      </c>
      <c r="Z59" s="78">
        <v>0</v>
      </c>
      <c r="AA59" s="78">
        <f t="shared" si="6"/>
        <v>6</v>
      </c>
      <c r="AB59" s="43"/>
    </row>
    <row r="60" spans="1:28" s="26" customFormat="1" ht="13.15" hidden="1" x14ac:dyDescent="0.25">
      <c r="A60" s="64"/>
      <c r="B60" s="65"/>
      <c r="C60" s="66"/>
      <c r="D60" s="67">
        <v>3113</v>
      </c>
      <c r="E60" s="14">
        <v>5321</v>
      </c>
      <c r="F60" s="68" t="s">
        <v>33</v>
      </c>
      <c r="G60" s="79">
        <v>0</v>
      </c>
      <c r="H60" s="9"/>
      <c r="I60" s="9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>
        <v>0</v>
      </c>
      <c r="V60" s="11">
        <v>6</v>
      </c>
      <c r="W60" s="11">
        <f t="shared" si="0"/>
        <v>6</v>
      </c>
      <c r="X60" s="11">
        <v>0</v>
      </c>
      <c r="Y60" s="11">
        <f t="shared" si="5"/>
        <v>6</v>
      </c>
      <c r="Z60" s="11">
        <v>0</v>
      </c>
      <c r="AA60" s="11">
        <f t="shared" si="6"/>
        <v>6</v>
      </c>
      <c r="AB60" s="43"/>
    </row>
    <row r="61" spans="1:28" s="26" customFormat="1" ht="20.45" hidden="1" x14ac:dyDescent="0.25">
      <c r="A61" s="69" t="s">
        <v>7</v>
      </c>
      <c r="B61" s="70" t="s">
        <v>30</v>
      </c>
      <c r="C61" s="71" t="s">
        <v>80</v>
      </c>
      <c r="D61" s="72" t="s">
        <v>8</v>
      </c>
      <c r="E61" s="73" t="s">
        <v>8</v>
      </c>
      <c r="F61" s="74" t="s">
        <v>81</v>
      </c>
      <c r="G61" s="75">
        <v>0</v>
      </c>
      <c r="H61" s="76"/>
      <c r="I61" s="76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>
        <v>0</v>
      </c>
      <c r="V61" s="78">
        <f t="shared" ref="V61" si="32">+V62</f>
        <v>6</v>
      </c>
      <c r="W61" s="78">
        <f t="shared" si="0"/>
        <v>6</v>
      </c>
      <c r="X61" s="78">
        <v>0</v>
      </c>
      <c r="Y61" s="78">
        <f t="shared" si="5"/>
        <v>6</v>
      </c>
      <c r="Z61" s="78">
        <v>0</v>
      </c>
      <c r="AA61" s="78">
        <f t="shared" si="6"/>
        <v>6</v>
      </c>
      <c r="AB61" s="43"/>
    </row>
    <row r="62" spans="1:28" s="26" customFormat="1" ht="13.15" hidden="1" x14ac:dyDescent="0.25">
      <c r="A62" s="64"/>
      <c r="B62" s="65"/>
      <c r="C62" s="66"/>
      <c r="D62" s="67">
        <v>3113</v>
      </c>
      <c r="E62" s="14">
        <v>5321</v>
      </c>
      <c r="F62" s="68" t="s">
        <v>33</v>
      </c>
      <c r="G62" s="79">
        <v>0</v>
      </c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>
        <v>0</v>
      </c>
      <c r="V62" s="11">
        <v>6</v>
      </c>
      <c r="W62" s="11">
        <f t="shared" si="0"/>
        <v>6</v>
      </c>
      <c r="X62" s="11">
        <v>0</v>
      </c>
      <c r="Y62" s="11">
        <f t="shared" si="5"/>
        <v>6</v>
      </c>
      <c r="Z62" s="11">
        <v>0</v>
      </c>
      <c r="AA62" s="11">
        <f t="shared" si="6"/>
        <v>6</v>
      </c>
      <c r="AB62" s="43"/>
    </row>
    <row r="63" spans="1:28" s="26" customFormat="1" ht="20.45" hidden="1" x14ac:dyDescent="0.25">
      <c r="A63" s="69" t="s">
        <v>7</v>
      </c>
      <c r="B63" s="70" t="s">
        <v>30</v>
      </c>
      <c r="C63" s="71" t="s">
        <v>82</v>
      </c>
      <c r="D63" s="72" t="s">
        <v>8</v>
      </c>
      <c r="E63" s="73" t="s">
        <v>8</v>
      </c>
      <c r="F63" s="74" t="s">
        <v>83</v>
      </c>
      <c r="G63" s="75">
        <v>0</v>
      </c>
      <c r="H63" s="76"/>
      <c r="I63" s="76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>
        <v>0</v>
      </c>
      <c r="V63" s="78">
        <f t="shared" ref="V63" si="33">+V64</f>
        <v>4.03</v>
      </c>
      <c r="W63" s="78">
        <f t="shared" si="0"/>
        <v>4.03</v>
      </c>
      <c r="X63" s="78">
        <v>0</v>
      </c>
      <c r="Y63" s="78">
        <f t="shared" si="5"/>
        <v>4.03</v>
      </c>
      <c r="Z63" s="78">
        <v>0</v>
      </c>
      <c r="AA63" s="78">
        <f t="shared" si="6"/>
        <v>4.03</v>
      </c>
      <c r="AB63" s="43"/>
    </row>
    <row r="64" spans="1:28" s="26" customFormat="1" ht="13.15" hidden="1" x14ac:dyDescent="0.25">
      <c r="A64" s="64"/>
      <c r="B64" s="65"/>
      <c r="C64" s="66"/>
      <c r="D64" s="67">
        <v>3113</v>
      </c>
      <c r="E64" s="14">
        <v>5321</v>
      </c>
      <c r="F64" s="68" t="s">
        <v>33</v>
      </c>
      <c r="G64" s="79">
        <v>0</v>
      </c>
      <c r="H64" s="9"/>
      <c r="I64" s="9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>
        <v>0</v>
      </c>
      <c r="V64" s="11">
        <v>4.03</v>
      </c>
      <c r="W64" s="11">
        <f t="shared" si="0"/>
        <v>4.03</v>
      </c>
      <c r="X64" s="11">
        <v>0</v>
      </c>
      <c r="Y64" s="11">
        <f t="shared" si="5"/>
        <v>4.03</v>
      </c>
      <c r="Z64" s="11">
        <v>0</v>
      </c>
      <c r="AA64" s="11">
        <f t="shared" si="6"/>
        <v>4.03</v>
      </c>
      <c r="AB64" s="43"/>
    </row>
    <row r="65" spans="1:28" s="26" customFormat="1" ht="20.45" hidden="1" x14ac:dyDescent="0.25">
      <c r="A65" s="69" t="s">
        <v>7</v>
      </c>
      <c r="B65" s="70" t="s">
        <v>30</v>
      </c>
      <c r="C65" s="71" t="s">
        <v>84</v>
      </c>
      <c r="D65" s="72" t="s">
        <v>8</v>
      </c>
      <c r="E65" s="73" t="s">
        <v>8</v>
      </c>
      <c r="F65" s="74" t="s">
        <v>85</v>
      </c>
      <c r="G65" s="75">
        <v>0</v>
      </c>
      <c r="H65" s="76"/>
      <c r="I65" s="76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>
        <v>0</v>
      </c>
      <c r="V65" s="78">
        <f t="shared" ref="V65" si="34">+V66</f>
        <v>6</v>
      </c>
      <c r="W65" s="78">
        <f t="shared" si="0"/>
        <v>6</v>
      </c>
      <c r="X65" s="78">
        <v>0</v>
      </c>
      <c r="Y65" s="78">
        <f t="shared" si="5"/>
        <v>6</v>
      </c>
      <c r="Z65" s="78">
        <v>0</v>
      </c>
      <c r="AA65" s="78">
        <f t="shared" si="6"/>
        <v>6</v>
      </c>
      <c r="AB65" s="43"/>
    </row>
    <row r="66" spans="1:28" s="26" customFormat="1" ht="13.15" hidden="1" x14ac:dyDescent="0.25">
      <c r="A66" s="64"/>
      <c r="B66" s="65"/>
      <c r="C66" s="66"/>
      <c r="D66" s="67">
        <v>3113</v>
      </c>
      <c r="E66" s="14">
        <v>5321</v>
      </c>
      <c r="F66" s="68" t="s">
        <v>33</v>
      </c>
      <c r="G66" s="79">
        <v>0</v>
      </c>
      <c r="H66" s="9"/>
      <c r="I66" s="9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>
        <v>0</v>
      </c>
      <c r="V66" s="11">
        <v>6</v>
      </c>
      <c r="W66" s="11">
        <f t="shared" si="0"/>
        <v>6</v>
      </c>
      <c r="X66" s="11">
        <v>0</v>
      </c>
      <c r="Y66" s="11">
        <f t="shared" si="5"/>
        <v>6</v>
      </c>
      <c r="Z66" s="11">
        <v>0</v>
      </c>
      <c r="AA66" s="11">
        <f t="shared" si="6"/>
        <v>6</v>
      </c>
      <c r="AB66" s="43"/>
    </row>
    <row r="67" spans="1:28" s="26" customFormat="1" ht="20.45" hidden="1" x14ac:dyDescent="0.25">
      <c r="A67" s="69" t="s">
        <v>7</v>
      </c>
      <c r="B67" s="70" t="s">
        <v>30</v>
      </c>
      <c r="C67" s="71" t="s">
        <v>86</v>
      </c>
      <c r="D67" s="72" t="s">
        <v>8</v>
      </c>
      <c r="E67" s="73" t="s">
        <v>8</v>
      </c>
      <c r="F67" s="74" t="s">
        <v>87</v>
      </c>
      <c r="G67" s="75">
        <v>0</v>
      </c>
      <c r="H67" s="76"/>
      <c r="I67" s="76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>
        <v>0</v>
      </c>
      <c r="V67" s="78">
        <f t="shared" ref="V67" si="35">+V68</f>
        <v>7</v>
      </c>
      <c r="W67" s="78">
        <f t="shared" si="0"/>
        <v>7</v>
      </c>
      <c r="X67" s="78">
        <v>0</v>
      </c>
      <c r="Y67" s="78">
        <f t="shared" si="5"/>
        <v>7</v>
      </c>
      <c r="Z67" s="78">
        <v>0</v>
      </c>
      <c r="AA67" s="78">
        <f t="shared" si="6"/>
        <v>7</v>
      </c>
      <c r="AB67" s="43"/>
    </row>
    <row r="68" spans="1:28" s="26" customFormat="1" ht="13.15" hidden="1" x14ac:dyDescent="0.25">
      <c r="A68" s="64"/>
      <c r="B68" s="65"/>
      <c r="C68" s="66"/>
      <c r="D68" s="67">
        <v>3113</v>
      </c>
      <c r="E68" s="14">
        <v>5321</v>
      </c>
      <c r="F68" s="68" t="s">
        <v>33</v>
      </c>
      <c r="G68" s="79">
        <v>0</v>
      </c>
      <c r="H68" s="9"/>
      <c r="I68" s="9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>
        <v>0</v>
      </c>
      <c r="V68" s="11">
        <v>7</v>
      </c>
      <c r="W68" s="11">
        <f t="shared" si="0"/>
        <v>7</v>
      </c>
      <c r="X68" s="11">
        <v>0</v>
      </c>
      <c r="Y68" s="11">
        <f t="shared" si="5"/>
        <v>7</v>
      </c>
      <c r="Z68" s="11">
        <v>0</v>
      </c>
      <c r="AA68" s="11">
        <f t="shared" si="6"/>
        <v>7</v>
      </c>
      <c r="AB68" s="43"/>
    </row>
    <row r="69" spans="1:28" s="26" customFormat="1" ht="20.45" hidden="1" x14ac:dyDescent="0.25">
      <c r="A69" s="69" t="s">
        <v>7</v>
      </c>
      <c r="B69" s="70" t="s">
        <v>30</v>
      </c>
      <c r="C69" s="71" t="s">
        <v>88</v>
      </c>
      <c r="D69" s="72" t="s">
        <v>8</v>
      </c>
      <c r="E69" s="73" t="s">
        <v>8</v>
      </c>
      <c r="F69" s="74" t="s">
        <v>89</v>
      </c>
      <c r="G69" s="75">
        <v>0</v>
      </c>
      <c r="H69" s="76"/>
      <c r="I69" s="7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>
        <v>0</v>
      </c>
      <c r="V69" s="78">
        <f t="shared" ref="V69" si="36">+V70</f>
        <v>3.1</v>
      </c>
      <c r="W69" s="78">
        <f t="shared" si="0"/>
        <v>3.1</v>
      </c>
      <c r="X69" s="78">
        <v>0</v>
      </c>
      <c r="Y69" s="78">
        <f t="shared" si="5"/>
        <v>3.1</v>
      </c>
      <c r="Z69" s="78">
        <v>0</v>
      </c>
      <c r="AA69" s="78">
        <f t="shared" si="6"/>
        <v>3.1</v>
      </c>
      <c r="AB69" s="43"/>
    </row>
    <row r="70" spans="1:28" s="26" customFormat="1" ht="13.15" hidden="1" x14ac:dyDescent="0.25">
      <c r="A70" s="64"/>
      <c r="B70" s="65"/>
      <c r="C70" s="66"/>
      <c r="D70" s="67">
        <v>3113</v>
      </c>
      <c r="E70" s="14">
        <v>5321</v>
      </c>
      <c r="F70" s="68" t="s">
        <v>33</v>
      </c>
      <c r="G70" s="79">
        <v>0</v>
      </c>
      <c r="H70" s="9"/>
      <c r="I70" s="9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>
        <v>0</v>
      </c>
      <c r="V70" s="11">
        <v>3.1</v>
      </c>
      <c r="W70" s="11">
        <f t="shared" si="0"/>
        <v>3.1</v>
      </c>
      <c r="X70" s="11">
        <v>0</v>
      </c>
      <c r="Y70" s="11">
        <f t="shared" si="5"/>
        <v>3.1</v>
      </c>
      <c r="Z70" s="11">
        <v>0</v>
      </c>
      <c r="AA70" s="11">
        <f t="shared" si="6"/>
        <v>3.1</v>
      </c>
      <c r="AB70" s="43"/>
    </row>
    <row r="71" spans="1:28" s="26" customFormat="1" ht="30.6" hidden="1" x14ac:dyDescent="0.25">
      <c r="A71" s="69" t="s">
        <v>7</v>
      </c>
      <c r="B71" s="70" t="s">
        <v>30</v>
      </c>
      <c r="C71" s="71" t="s">
        <v>90</v>
      </c>
      <c r="D71" s="72" t="s">
        <v>8</v>
      </c>
      <c r="E71" s="73" t="s">
        <v>8</v>
      </c>
      <c r="F71" s="74" t="s">
        <v>91</v>
      </c>
      <c r="G71" s="75">
        <v>0</v>
      </c>
      <c r="H71" s="76"/>
      <c r="I71" s="76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>
        <v>0</v>
      </c>
      <c r="V71" s="78">
        <f t="shared" ref="V71" si="37">+V72</f>
        <v>3.5</v>
      </c>
      <c r="W71" s="78">
        <f t="shared" si="0"/>
        <v>3.5</v>
      </c>
      <c r="X71" s="78">
        <v>0</v>
      </c>
      <c r="Y71" s="78">
        <f t="shared" si="5"/>
        <v>3.5</v>
      </c>
      <c r="Z71" s="78">
        <v>0</v>
      </c>
      <c r="AA71" s="78">
        <f t="shared" si="6"/>
        <v>3.5</v>
      </c>
      <c r="AB71" s="43"/>
    </row>
    <row r="72" spans="1:28" s="26" customFormat="1" ht="13.15" hidden="1" x14ac:dyDescent="0.25">
      <c r="A72" s="64"/>
      <c r="B72" s="65"/>
      <c r="C72" s="66"/>
      <c r="D72" s="67">
        <v>3113</v>
      </c>
      <c r="E72" s="14">
        <v>5321</v>
      </c>
      <c r="F72" s="68" t="s">
        <v>33</v>
      </c>
      <c r="G72" s="79">
        <v>0</v>
      </c>
      <c r="H72" s="9"/>
      <c r="I72" s="9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>
        <v>0</v>
      </c>
      <c r="V72" s="11">
        <v>3.5</v>
      </c>
      <c r="W72" s="11">
        <f t="shared" si="0"/>
        <v>3.5</v>
      </c>
      <c r="X72" s="11">
        <v>0</v>
      </c>
      <c r="Y72" s="11">
        <f t="shared" si="5"/>
        <v>3.5</v>
      </c>
      <c r="Z72" s="11">
        <v>0</v>
      </c>
      <c r="AA72" s="11">
        <f t="shared" si="6"/>
        <v>3.5</v>
      </c>
      <c r="AB72" s="43"/>
    </row>
    <row r="73" spans="1:28" s="26" customFormat="1" ht="20.45" hidden="1" x14ac:dyDescent="0.25">
      <c r="A73" s="69" t="s">
        <v>7</v>
      </c>
      <c r="B73" s="70" t="s">
        <v>30</v>
      </c>
      <c r="C73" s="71" t="s">
        <v>92</v>
      </c>
      <c r="D73" s="72" t="s">
        <v>8</v>
      </c>
      <c r="E73" s="73" t="s">
        <v>8</v>
      </c>
      <c r="F73" s="74" t="s">
        <v>93</v>
      </c>
      <c r="G73" s="75">
        <v>0</v>
      </c>
      <c r="H73" s="76"/>
      <c r="I73" s="76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>
        <v>0</v>
      </c>
      <c r="V73" s="78">
        <f t="shared" ref="V73" si="38">+V74</f>
        <v>4.84</v>
      </c>
      <c r="W73" s="78">
        <f t="shared" ref="W73:W138" si="39">+U73+V73</f>
        <v>4.84</v>
      </c>
      <c r="X73" s="78">
        <v>0</v>
      </c>
      <c r="Y73" s="78">
        <f t="shared" si="5"/>
        <v>4.84</v>
      </c>
      <c r="Z73" s="78">
        <v>0</v>
      </c>
      <c r="AA73" s="78">
        <f t="shared" si="6"/>
        <v>4.84</v>
      </c>
      <c r="AB73" s="43"/>
    </row>
    <row r="74" spans="1:28" s="26" customFormat="1" ht="13.15" hidden="1" x14ac:dyDescent="0.25">
      <c r="A74" s="64"/>
      <c r="B74" s="65"/>
      <c r="C74" s="66"/>
      <c r="D74" s="67">
        <v>3113</v>
      </c>
      <c r="E74" s="14">
        <v>5321</v>
      </c>
      <c r="F74" s="68" t="s">
        <v>33</v>
      </c>
      <c r="G74" s="79">
        <v>0</v>
      </c>
      <c r="H74" s="9"/>
      <c r="I74" s="9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>
        <v>0</v>
      </c>
      <c r="V74" s="11">
        <v>4.84</v>
      </c>
      <c r="W74" s="11">
        <f t="shared" si="39"/>
        <v>4.84</v>
      </c>
      <c r="X74" s="11">
        <v>0</v>
      </c>
      <c r="Y74" s="11">
        <f t="shared" ref="Y74:Y137" si="40">+X74+W74</f>
        <v>4.84</v>
      </c>
      <c r="Z74" s="11">
        <v>0</v>
      </c>
      <c r="AA74" s="11">
        <f t="shared" ref="AA74:AA137" si="41">+Y74+Z74</f>
        <v>4.84</v>
      </c>
      <c r="AB74" s="43"/>
    </row>
    <row r="75" spans="1:28" s="26" customFormat="1" ht="20.45" hidden="1" x14ac:dyDescent="0.25">
      <c r="A75" s="69" t="s">
        <v>7</v>
      </c>
      <c r="B75" s="70" t="s">
        <v>30</v>
      </c>
      <c r="C75" s="71" t="s">
        <v>94</v>
      </c>
      <c r="D75" s="72" t="s">
        <v>8</v>
      </c>
      <c r="E75" s="73" t="s">
        <v>8</v>
      </c>
      <c r="F75" s="74" t="s">
        <v>95</v>
      </c>
      <c r="G75" s="75">
        <v>0</v>
      </c>
      <c r="H75" s="76"/>
      <c r="I75" s="76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>
        <v>0</v>
      </c>
      <c r="V75" s="78">
        <f t="shared" ref="V75" si="42">+V76</f>
        <v>3.5</v>
      </c>
      <c r="W75" s="78">
        <f t="shared" si="39"/>
        <v>3.5</v>
      </c>
      <c r="X75" s="78">
        <v>0</v>
      </c>
      <c r="Y75" s="78">
        <f t="shared" si="40"/>
        <v>3.5</v>
      </c>
      <c r="Z75" s="78">
        <v>0</v>
      </c>
      <c r="AA75" s="78">
        <f t="shared" si="41"/>
        <v>3.5</v>
      </c>
      <c r="AB75" s="43"/>
    </row>
    <row r="76" spans="1:28" s="26" customFormat="1" ht="13.15" hidden="1" x14ac:dyDescent="0.25">
      <c r="A76" s="64"/>
      <c r="B76" s="65"/>
      <c r="C76" s="66"/>
      <c r="D76" s="67">
        <v>3113</v>
      </c>
      <c r="E76" s="14">
        <v>5321</v>
      </c>
      <c r="F76" s="68" t="s">
        <v>33</v>
      </c>
      <c r="G76" s="79">
        <v>0</v>
      </c>
      <c r="H76" s="9"/>
      <c r="I76" s="9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>
        <v>0</v>
      </c>
      <c r="V76" s="11">
        <v>3.5</v>
      </c>
      <c r="W76" s="11">
        <f t="shared" si="39"/>
        <v>3.5</v>
      </c>
      <c r="X76" s="11">
        <v>0</v>
      </c>
      <c r="Y76" s="11">
        <f t="shared" si="40"/>
        <v>3.5</v>
      </c>
      <c r="Z76" s="11">
        <v>0</v>
      </c>
      <c r="AA76" s="11">
        <f t="shared" si="41"/>
        <v>3.5</v>
      </c>
      <c r="AB76" s="43"/>
    </row>
    <row r="77" spans="1:28" s="26" customFormat="1" ht="20.45" hidden="1" x14ac:dyDescent="0.25">
      <c r="A77" s="69" t="s">
        <v>7</v>
      </c>
      <c r="B77" s="70" t="s">
        <v>30</v>
      </c>
      <c r="C77" s="71" t="s">
        <v>96</v>
      </c>
      <c r="D77" s="72" t="s">
        <v>8</v>
      </c>
      <c r="E77" s="73" t="s">
        <v>8</v>
      </c>
      <c r="F77" s="74" t="s">
        <v>97</v>
      </c>
      <c r="G77" s="75">
        <v>0</v>
      </c>
      <c r="H77" s="76"/>
      <c r="I77" s="76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>
        <v>0</v>
      </c>
      <c r="V77" s="78">
        <f t="shared" ref="V77" si="43">+V78</f>
        <v>6</v>
      </c>
      <c r="W77" s="78">
        <f t="shared" si="39"/>
        <v>6</v>
      </c>
      <c r="X77" s="78">
        <v>0</v>
      </c>
      <c r="Y77" s="78">
        <f t="shared" si="40"/>
        <v>6</v>
      </c>
      <c r="Z77" s="78">
        <v>0</v>
      </c>
      <c r="AA77" s="78">
        <f t="shared" si="41"/>
        <v>6</v>
      </c>
      <c r="AB77" s="43"/>
    </row>
    <row r="78" spans="1:28" s="26" customFormat="1" ht="13.15" hidden="1" x14ac:dyDescent="0.25">
      <c r="A78" s="64"/>
      <c r="B78" s="65"/>
      <c r="C78" s="66"/>
      <c r="D78" s="67">
        <v>3113</v>
      </c>
      <c r="E78" s="14">
        <v>5321</v>
      </c>
      <c r="F78" s="68" t="s">
        <v>33</v>
      </c>
      <c r="G78" s="79">
        <v>0</v>
      </c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>
        <v>0</v>
      </c>
      <c r="V78" s="11">
        <v>6</v>
      </c>
      <c r="W78" s="11">
        <f t="shared" si="39"/>
        <v>6</v>
      </c>
      <c r="X78" s="11">
        <v>0</v>
      </c>
      <c r="Y78" s="11">
        <f t="shared" si="40"/>
        <v>6</v>
      </c>
      <c r="Z78" s="11">
        <v>0</v>
      </c>
      <c r="AA78" s="11">
        <f t="shared" si="41"/>
        <v>6</v>
      </c>
      <c r="AB78" s="43"/>
    </row>
    <row r="79" spans="1:28" s="26" customFormat="1" ht="20.45" hidden="1" x14ac:dyDescent="0.25">
      <c r="A79" s="69" t="s">
        <v>7</v>
      </c>
      <c r="B79" s="70" t="s">
        <v>30</v>
      </c>
      <c r="C79" s="71" t="s">
        <v>98</v>
      </c>
      <c r="D79" s="72" t="s">
        <v>8</v>
      </c>
      <c r="E79" s="73" t="s">
        <v>8</v>
      </c>
      <c r="F79" s="74" t="s">
        <v>99</v>
      </c>
      <c r="G79" s="75">
        <v>0</v>
      </c>
      <c r="H79" s="76"/>
      <c r="I79" s="76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>
        <v>0</v>
      </c>
      <c r="V79" s="78">
        <f t="shared" ref="V79" si="44">+V80</f>
        <v>4.5</v>
      </c>
      <c r="W79" s="78">
        <f t="shared" si="39"/>
        <v>4.5</v>
      </c>
      <c r="X79" s="78">
        <v>0</v>
      </c>
      <c r="Y79" s="78">
        <f t="shared" si="40"/>
        <v>4.5</v>
      </c>
      <c r="Z79" s="78">
        <v>0</v>
      </c>
      <c r="AA79" s="78">
        <f t="shared" si="41"/>
        <v>4.5</v>
      </c>
      <c r="AB79" s="43"/>
    </row>
    <row r="80" spans="1:28" s="26" customFormat="1" ht="13.15" hidden="1" x14ac:dyDescent="0.25">
      <c r="A80" s="64"/>
      <c r="B80" s="65"/>
      <c r="C80" s="66"/>
      <c r="D80" s="67">
        <v>3113</v>
      </c>
      <c r="E80" s="14">
        <v>5321</v>
      </c>
      <c r="F80" s="68" t="s">
        <v>33</v>
      </c>
      <c r="G80" s="79">
        <v>0</v>
      </c>
      <c r="H80" s="9"/>
      <c r="I80" s="9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>
        <v>0</v>
      </c>
      <c r="V80" s="11">
        <v>4.5</v>
      </c>
      <c r="W80" s="11">
        <f t="shared" si="39"/>
        <v>4.5</v>
      </c>
      <c r="X80" s="11">
        <v>0</v>
      </c>
      <c r="Y80" s="11">
        <f t="shared" si="40"/>
        <v>4.5</v>
      </c>
      <c r="Z80" s="11">
        <v>0</v>
      </c>
      <c r="AA80" s="11">
        <f t="shared" si="41"/>
        <v>4.5</v>
      </c>
      <c r="AB80" s="43"/>
    </row>
    <row r="81" spans="1:28" s="26" customFormat="1" ht="20.45" hidden="1" x14ac:dyDescent="0.25">
      <c r="A81" s="69" t="s">
        <v>7</v>
      </c>
      <c r="B81" s="70" t="s">
        <v>30</v>
      </c>
      <c r="C81" s="71" t="s">
        <v>100</v>
      </c>
      <c r="D81" s="72" t="s">
        <v>8</v>
      </c>
      <c r="E81" s="73" t="s">
        <v>8</v>
      </c>
      <c r="F81" s="80" t="s">
        <v>101</v>
      </c>
      <c r="G81" s="75">
        <v>0</v>
      </c>
      <c r="H81" s="76"/>
      <c r="I81" s="76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>
        <v>0</v>
      </c>
      <c r="V81" s="78">
        <f t="shared" ref="V81" si="45">+V82</f>
        <v>4.5</v>
      </c>
      <c r="W81" s="78">
        <f t="shared" si="39"/>
        <v>4.5</v>
      </c>
      <c r="X81" s="78">
        <v>0</v>
      </c>
      <c r="Y81" s="78">
        <f t="shared" si="40"/>
        <v>4.5</v>
      </c>
      <c r="Z81" s="78">
        <v>0</v>
      </c>
      <c r="AA81" s="78">
        <f t="shared" si="41"/>
        <v>4.5</v>
      </c>
      <c r="AB81" s="43"/>
    </row>
    <row r="82" spans="1:28" s="26" customFormat="1" ht="13.15" hidden="1" x14ac:dyDescent="0.25">
      <c r="A82" s="64"/>
      <c r="B82" s="65"/>
      <c r="C82" s="66"/>
      <c r="D82" s="67">
        <v>3113</v>
      </c>
      <c r="E82" s="14">
        <v>5321</v>
      </c>
      <c r="F82" s="68" t="s">
        <v>33</v>
      </c>
      <c r="G82" s="79">
        <v>0</v>
      </c>
      <c r="H82" s="9"/>
      <c r="I82" s="9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>
        <v>0</v>
      </c>
      <c r="V82" s="11">
        <v>4.5</v>
      </c>
      <c r="W82" s="11">
        <f t="shared" si="39"/>
        <v>4.5</v>
      </c>
      <c r="X82" s="11">
        <v>0</v>
      </c>
      <c r="Y82" s="11">
        <f t="shared" si="40"/>
        <v>4.5</v>
      </c>
      <c r="Z82" s="11">
        <v>0</v>
      </c>
      <c r="AA82" s="11">
        <f t="shared" si="41"/>
        <v>4.5</v>
      </c>
      <c r="AB82" s="43"/>
    </row>
    <row r="83" spans="1:28" s="26" customFormat="1" ht="13.15" hidden="1" x14ac:dyDescent="0.25">
      <c r="A83" s="69" t="s">
        <v>7</v>
      </c>
      <c r="B83" s="70" t="s">
        <v>102</v>
      </c>
      <c r="C83" s="71" t="s">
        <v>31</v>
      </c>
      <c r="D83" s="72" t="s">
        <v>8</v>
      </c>
      <c r="E83" s="73" t="s">
        <v>8</v>
      </c>
      <c r="F83" s="74" t="s">
        <v>103</v>
      </c>
      <c r="G83" s="76">
        <f>SUM(G84:G85)</f>
        <v>120</v>
      </c>
      <c r="H83" s="76">
        <f>SUM(H84:H85)</f>
        <v>-20</v>
      </c>
      <c r="I83" s="76">
        <f t="shared" si="7"/>
        <v>100</v>
      </c>
      <c r="J83" s="77">
        <v>0</v>
      </c>
      <c r="K83" s="77">
        <f t="shared" si="8"/>
        <v>100</v>
      </c>
      <c r="L83" s="77">
        <v>0</v>
      </c>
      <c r="M83" s="77">
        <f t="shared" si="9"/>
        <v>100</v>
      </c>
      <c r="N83" s="77">
        <v>0</v>
      </c>
      <c r="O83" s="77">
        <f t="shared" si="1"/>
        <v>100</v>
      </c>
      <c r="P83" s="77">
        <v>0</v>
      </c>
      <c r="Q83" s="77">
        <f t="shared" si="2"/>
        <v>100</v>
      </c>
      <c r="R83" s="77">
        <v>0</v>
      </c>
      <c r="S83" s="77">
        <f t="shared" si="3"/>
        <v>100</v>
      </c>
      <c r="T83" s="77">
        <f>SUM(T84:T85)</f>
        <v>-38</v>
      </c>
      <c r="U83" s="77">
        <f t="shared" si="4"/>
        <v>62</v>
      </c>
      <c r="V83" s="78">
        <v>0</v>
      </c>
      <c r="W83" s="78">
        <f t="shared" si="39"/>
        <v>62</v>
      </c>
      <c r="X83" s="78">
        <f>SUM(X84:X85)</f>
        <v>-60</v>
      </c>
      <c r="Y83" s="78">
        <f t="shared" si="40"/>
        <v>2</v>
      </c>
      <c r="Z83" s="78">
        <v>0</v>
      </c>
      <c r="AA83" s="78">
        <f t="shared" si="41"/>
        <v>2</v>
      </c>
      <c r="AB83" s="43"/>
    </row>
    <row r="84" spans="1:28" s="26" customFormat="1" ht="13.15" hidden="1" x14ac:dyDescent="0.25">
      <c r="A84" s="64"/>
      <c r="B84" s="65"/>
      <c r="C84" s="66"/>
      <c r="D84" s="67">
        <v>3299</v>
      </c>
      <c r="E84" s="14">
        <v>5321</v>
      </c>
      <c r="F84" s="68" t="s">
        <v>33</v>
      </c>
      <c r="G84" s="9">
        <v>60</v>
      </c>
      <c r="H84" s="9">
        <v>-20</v>
      </c>
      <c r="I84" s="9">
        <f t="shared" si="7"/>
        <v>40</v>
      </c>
      <c r="J84" s="10">
        <v>0</v>
      </c>
      <c r="K84" s="10">
        <f t="shared" si="8"/>
        <v>40</v>
      </c>
      <c r="L84" s="10">
        <v>0</v>
      </c>
      <c r="M84" s="10">
        <f t="shared" si="9"/>
        <v>40</v>
      </c>
      <c r="N84" s="10">
        <v>0</v>
      </c>
      <c r="O84" s="10">
        <f t="shared" si="1"/>
        <v>40</v>
      </c>
      <c r="P84" s="10">
        <v>0</v>
      </c>
      <c r="Q84" s="10">
        <f t="shared" si="2"/>
        <v>40</v>
      </c>
      <c r="R84" s="10">
        <v>0</v>
      </c>
      <c r="S84" s="10">
        <f t="shared" si="3"/>
        <v>40</v>
      </c>
      <c r="T84" s="10">
        <v>-38</v>
      </c>
      <c r="U84" s="10">
        <f t="shared" si="4"/>
        <v>2</v>
      </c>
      <c r="V84" s="11">
        <v>0</v>
      </c>
      <c r="W84" s="11">
        <f t="shared" si="39"/>
        <v>2</v>
      </c>
      <c r="X84" s="11">
        <v>0</v>
      </c>
      <c r="Y84" s="11">
        <f t="shared" si="40"/>
        <v>2</v>
      </c>
      <c r="Z84" s="11">
        <v>0</v>
      </c>
      <c r="AA84" s="11">
        <f t="shared" si="41"/>
        <v>2</v>
      </c>
      <c r="AB84" s="43"/>
    </row>
    <row r="85" spans="1:28" s="26" customFormat="1" ht="13.15" hidden="1" x14ac:dyDescent="0.25">
      <c r="A85" s="64"/>
      <c r="B85" s="65"/>
      <c r="C85" s="66"/>
      <c r="D85" s="67">
        <v>3299</v>
      </c>
      <c r="E85" s="14">
        <v>5222</v>
      </c>
      <c r="F85" s="68" t="s">
        <v>104</v>
      </c>
      <c r="G85" s="9">
        <v>60</v>
      </c>
      <c r="H85" s="9">
        <v>0</v>
      </c>
      <c r="I85" s="9">
        <f t="shared" si="7"/>
        <v>60</v>
      </c>
      <c r="J85" s="10">
        <v>0</v>
      </c>
      <c r="K85" s="10">
        <f t="shared" si="8"/>
        <v>60</v>
      </c>
      <c r="L85" s="10">
        <v>0</v>
      </c>
      <c r="M85" s="10">
        <f t="shared" si="9"/>
        <v>60</v>
      </c>
      <c r="N85" s="10">
        <v>0</v>
      </c>
      <c r="O85" s="10">
        <f t="shared" si="1"/>
        <v>60</v>
      </c>
      <c r="P85" s="10">
        <v>0</v>
      </c>
      <c r="Q85" s="10">
        <f t="shared" si="2"/>
        <v>60</v>
      </c>
      <c r="R85" s="10">
        <v>0</v>
      </c>
      <c r="S85" s="10">
        <f t="shared" si="3"/>
        <v>60</v>
      </c>
      <c r="T85" s="10">
        <v>0</v>
      </c>
      <c r="U85" s="10">
        <f t="shared" si="4"/>
        <v>60</v>
      </c>
      <c r="V85" s="11">
        <v>0</v>
      </c>
      <c r="W85" s="11">
        <f t="shared" si="39"/>
        <v>60</v>
      </c>
      <c r="X85" s="11">
        <v>-60</v>
      </c>
      <c r="Y85" s="11">
        <f t="shared" si="40"/>
        <v>0</v>
      </c>
      <c r="Z85" s="11">
        <v>0</v>
      </c>
      <c r="AA85" s="11">
        <f t="shared" si="41"/>
        <v>0</v>
      </c>
      <c r="AB85" s="43"/>
    </row>
    <row r="86" spans="1:28" s="26" customFormat="1" ht="13.15" hidden="1" x14ac:dyDescent="0.25">
      <c r="A86" s="69" t="s">
        <v>7</v>
      </c>
      <c r="B86" s="70" t="s">
        <v>105</v>
      </c>
      <c r="C86" s="71" t="s">
        <v>31</v>
      </c>
      <c r="D86" s="81" t="s">
        <v>8</v>
      </c>
      <c r="E86" s="81" t="s">
        <v>8</v>
      </c>
      <c r="F86" s="82" t="s">
        <v>106</v>
      </c>
      <c r="G86" s="76">
        <v>0</v>
      </c>
      <c r="H86" s="76"/>
      <c r="I86" s="76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8"/>
      <c r="W86" s="78">
        <v>0</v>
      </c>
      <c r="X86" s="78">
        <f>+X87</f>
        <v>60</v>
      </c>
      <c r="Y86" s="78">
        <f t="shared" si="40"/>
        <v>60</v>
      </c>
      <c r="Z86" s="78">
        <v>0</v>
      </c>
      <c r="AA86" s="78">
        <f t="shared" si="41"/>
        <v>60</v>
      </c>
      <c r="AB86" s="43"/>
    </row>
    <row r="87" spans="1:28" s="26" customFormat="1" ht="13.15" hidden="1" x14ac:dyDescent="0.25">
      <c r="A87" s="69"/>
      <c r="B87" s="70"/>
      <c r="C87" s="71"/>
      <c r="D87" s="83">
        <v>3299</v>
      </c>
      <c r="E87" s="84">
        <v>5492</v>
      </c>
      <c r="F87" s="85" t="s">
        <v>107</v>
      </c>
      <c r="G87" s="9">
        <v>0</v>
      </c>
      <c r="H87" s="9"/>
      <c r="I87" s="9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1"/>
      <c r="W87" s="11">
        <v>0</v>
      </c>
      <c r="X87" s="11">
        <v>60</v>
      </c>
      <c r="Y87" s="11">
        <f t="shared" si="40"/>
        <v>60</v>
      </c>
      <c r="Z87" s="11">
        <v>0</v>
      </c>
      <c r="AA87" s="11">
        <f t="shared" si="41"/>
        <v>60</v>
      </c>
      <c r="AB87" s="43"/>
    </row>
    <row r="88" spans="1:28" s="26" customFormat="1" ht="20.45" hidden="1" x14ac:dyDescent="0.25">
      <c r="A88" s="69" t="s">
        <v>7</v>
      </c>
      <c r="B88" s="70" t="s">
        <v>108</v>
      </c>
      <c r="C88" s="71" t="s">
        <v>109</v>
      </c>
      <c r="D88" s="72" t="s">
        <v>8</v>
      </c>
      <c r="E88" s="73" t="s">
        <v>8</v>
      </c>
      <c r="F88" s="74" t="s">
        <v>110</v>
      </c>
      <c r="G88" s="76">
        <v>0</v>
      </c>
      <c r="H88" s="76">
        <f>+H89</f>
        <v>20</v>
      </c>
      <c r="I88" s="76">
        <f t="shared" si="7"/>
        <v>20</v>
      </c>
      <c r="J88" s="77">
        <v>0</v>
      </c>
      <c r="K88" s="77">
        <f t="shared" si="8"/>
        <v>20</v>
      </c>
      <c r="L88" s="77">
        <v>0</v>
      </c>
      <c r="M88" s="77">
        <f t="shared" si="9"/>
        <v>20</v>
      </c>
      <c r="N88" s="77">
        <v>0</v>
      </c>
      <c r="O88" s="77">
        <f t="shared" si="1"/>
        <v>20</v>
      </c>
      <c r="P88" s="77">
        <v>0</v>
      </c>
      <c r="Q88" s="77">
        <f t="shared" si="2"/>
        <v>20</v>
      </c>
      <c r="R88" s="77">
        <v>0</v>
      </c>
      <c r="S88" s="77">
        <f t="shared" si="3"/>
        <v>20</v>
      </c>
      <c r="T88" s="77">
        <v>0</v>
      </c>
      <c r="U88" s="77">
        <f t="shared" si="4"/>
        <v>20</v>
      </c>
      <c r="V88" s="78">
        <v>0</v>
      </c>
      <c r="W88" s="78">
        <f t="shared" si="39"/>
        <v>20</v>
      </c>
      <c r="X88" s="78">
        <v>0</v>
      </c>
      <c r="Y88" s="78">
        <f t="shared" si="40"/>
        <v>20</v>
      </c>
      <c r="Z88" s="78">
        <v>0</v>
      </c>
      <c r="AA88" s="78">
        <f t="shared" si="41"/>
        <v>20</v>
      </c>
      <c r="AB88" s="43"/>
    </row>
    <row r="89" spans="1:28" s="26" customFormat="1" ht="13.15" hidden="1" x14ac:dyDescent="0.25">
      <c r="A89" s="64"/>
      <c r="B89" s="65"/>
      <c r="C89" s="66"/>
      <c r="D89" s="67">
        <v>3113</v>
      </c>
      <c r="E89" s="14">
        <v>5321</v>
      </c>
      <c r="F89" s="68" t="s">
        <v>33</v>
      </c>
      <c r="G89" s="9">
        <v>0</v>
      </c>
      <c r="H89" s="9">
        <v>20</v>
      </c>
      <c r="I89" s="9">
        <f t="shared" si="7"/>
        <v>20</v>
      </c>
      <c r="J89" s="10">
        <v>0</v>
      </c>
      <c r="K89" s="10">
        <f t="shared" si="8"/>
        <v>20</v>
      </c>
      <c r="L89" s="10">
        <v>0</v>
      </c>
      <c r="M89" s="10">
        <f t="shared" si="9"/>
        <v>20</v>
      </c>
      <c r="N89" s="10">
        <v>0</v>
      </c>
      <c r="O89" s="10">
        <f t="shared" si="1"/>
        <v>20</v>
      </c>
      <c r="P89" s="10">
        <v>0</v>
      </c>
      <c r="Q89" s="10">
        <f t="shared" si="2"/>
        <v>20</v>
      </c>
      <c r="R89" s="10">
        <v>0</v>
      </c>
      <c r="S89" s="10">
        <f t="shared" si="3"/>
        <v>20</v>
      </c>
      <c r="T89" s="10">
        <v>0</v>
      </c>
      <c r="U89" s="10">
        <f t="shared" si="4"/>
        <v>20</v>
      </c>
      <c r="V89" s="11">
        <v>0</v>
      </c>
      <c r="W89" s="11">
        <f t="shared" si="39"/>
        <v>20</v>
      </c>
      <c r="X89" s="11">
        <v>0</v>
      </c>
      <c r="Y89" s="11">
        <f t="shared" si="40"/>
        <v>20</v>
      </c>
      <c r="Z89" s="11">
        <v>0</v>
      </c>
      <c r="AA89" s="11">
        <f t="shared" si="41"/>
        <v>20</v>
      </c>
      <c r="AB89" s="43"/>
    </row>
    <row r="90" spans="1:28" s="26" customFormat="1" ht="20.45" hidden="1" x14ac:dyDescent="0.25">
      <c r="A90" s="69" t="s">
        <v>7</v>
      </c>
      <c r="B90" s="70" t="s">
        <v>111</v>
      </c>
      <c r="C90" s="71" t="s">
        <v>112</v>
      </c>
      <c r="D90" s="72" t="s">
        <v>8</v>
      </c>
      <c r="E90" s="73" t="s">
        <v>8</v>
      </c>
      <c r="F90" s="74" t="s">
        <v>113</v>
      </c>
      <c r="G90" s="76">
        <f>+G91</f>
        <v>50</v>
      </c>
      <c r="H90" s="76">
        <v>0</v>
      </c>
      <c r="I90" s="76">
        <f t="shared" si="7"/>
        <v>50</v>
      </c>
      <c r="J90" s="77">
        <v>0</v>
      </c>
      <c r="K90" s="77">
        <f t="shared" si="8"/>
        <v>50</v>
      </c>
      <c r="L90" s="77">
        <v>0</v>
      </c>
      <c r="M90" s="77">
        <f t="shared" si="9"/>
        <v>50</v>
      </c>
      <c r="N90" s="77">
        <v>0</v>
      </c>
      <c r="O90" s="77">
        <f t="shared" si="1"/>
        <v>50</v>
      </c>
      <c r="P90" s="77">
        <v>0</v>
      </c>
      <c r="Q90" s="77">
        <f t="shared" si="2"/>
        <v>50</v>
      </c>
      <c r="R90" s="77">
        <v>0</v>
      </c>
      <c r="S90" s="77">
        <f t="shared" si="3"/>
        <v>50</v>
      </c>
      <c r="T90" s="77">
        <v>0</v>
      </c>
      <c r="U90" s="77">
        <f t="shared" si="4"/>
        <v>50</v>
      </c>
      <c r="V90" s="78">
        <v>0</v>
      </c>
      <c r="W90" s="78">
        <f t="shared" si="39"/>
        <v>50</v>
      </c>
      <c r="X90" s="78">
        <v>0</v>
      </c>
      <c r="Y90" s="78">
        <f t="shared" si="40"/>
        <v>50</v>
      </c>
      <c r="Z90" s="78">
        <v>0</v>
      </c>
      <c r="AA90" s="78">
        <f t="shared" si="41"/>
        <v>50</v>
      </c>
      <c r="AB90" s="43"/>
    </row>
    <row r="91" spans="1:28" s="26" customFormat="1" ht="13.15" hidden="1" x14ac:dyDescent="0.25">
      <c r="A91" s="64"/>
      <c r="B91" s="65"/>
      <c r="C91" s="66"/>
      <c r="D91" s="67">
        <v>3299</v>
      </c>
      <c r="E91" s="14">
        <v>5332</v>
      </c>
      <c r="F91" s="68" t="s">
        <v>114</v>
      </c>
      <c r="G91" s="9">
        <v>50</v>
      </c>
      <c r="H91" s="9">
        <v>0</v>
      </c>
      <c r="I91" s="9">
        <f t="shared" si="7"/>
        <v>50</v>
      </c>
      <c r="J91" s="10">
        <v>0</v>
      </c>
      <c r="K91" s="10">
        <f t="shared" si="8"/>
        <v>50</v>
      </c>
      <c r="L91" s="10">
        <v>0</v>
      </c>
      <c r="M91" s="10">
        <f t="shared" si="9"/>
        <v>50</v>
      </c>
      <c r="N91" s="10">
        <v>0</v>
      </c>
      <c r="O91" s="10">
        <f t="shared" si="1"/>
        <v>50</v>
      </c>
      <c r="P91" s="10">
        <v>0</v>
      </c>
      <c r="Q91" s="10">
        <f t="shared" si="2"/>
        <v>50</v>
      </c>
      <c r="R91" s="10">
        <v>0</v>
      </c>
      <c r="S91" s="10">
        <f t="shared" si="3"/>
        <v>50</v>
      </c>
      <c r="T91" s="10">
        <v>0</v>
      </c>
      <c r="U91" s="10">
        <f t="shared" si="4"/>
        <v>50</v>
      </c>
      <c r="V91" s="11">
        <v>0</v>
      </c>
      <c r="W91" s="11">
        <f t="shared" si="39"/>
        <v>50</v>
      </c>
      <c r="X91" s="11">
        <v>0</v>
      </c>
      <c r="Y91" s="11">
        <f t="shared" si="40"/>
        <v>50</v>
      </c>
      <c r="Z91" s="11">
        <v>0</v>
      </c>
      <c r="AA91" s="11">
        <f t="shared" si="41"/>
        <v>50</v>
      </c>
      <c r="AB91" s="43"/>
    </row>
    <row r="92" spans="1:28" s="26" customFormat="1" ht="20.45" hidden="1" x14ac:dyDescent="0.25">
      <c r="A92" s="69" t="s">
        <v>7</v>
      </c>
      <c r="B92" s="70" t="s">
        <v>115</v>
      </c>
      <c r="C92" s="71" t="s">
        <v>116</v>
      </c>
      <c r="D92" s="72" t="s">
        <v>8</v>
      </c>
      <c r="E92" s="73" t="s">
        <v>8</v>
      </c>
      <c r="F92" s="74" t="s">
        <v>117</v>
      </c>
      <c r="G92" s="76">
        <f>+G93</f>
        <v>100</v>
      </c>
      <c r="H92" s="76">
        <v>0</v>
      </c>
      <c r="I92" s="76">
        <f t="shared" si="7"/>
        <v>100</v>
      </c>
      <c r="J92" s="77">
        <v>100</v>
      </c>
      <c r="K92" s="77">
        <f t="shared" si="8"/>
        <v>200</v>
      </c>
      <c r="L92" s="77">
        <v>0</v>
      </c>
      <c r="M92" s="77">
        <f t="shared" si="9"/>
        <v>200</v>
      </c>
      <c r="N92" s="77">
        <v>0</v>
      </c>
      <c r="O92" s="77">
        <f t="shared" si="1"/>
        <v>200</v>
      </c>
      <c r="P92" s="77">
        <v>0</v>
      </c>
      <c r="Q92" s="77">
        <f t="shared" si="2"/>
        <v>200</v>
      </c>
      <c r="R92" s="77">
        <v>0</v>
      </c>
      <c r="S92" s="77">
        <f t="shared" si="3"/>
        <v>200</v>
      </c>
      <c r="T92" s="77">
        <v>0</v>
      </c>
      <c r="U92" s="77">
        <f t="shared" si="4"/>
        <v>200</v>
      </c>
      <c r="V92" s="78">
        <v>0</v>
      </c>
      <c r="W92" s="78">
        <f t="shared" si="39"/>
        <v>200</v>
      </c>
      <c r="X92" s="78">
        <v>0</v>
      </c>
      <c r="Y92" s="78">
        <f t="shared" si="40"/>
        <v>200</v>
      </c>
      <c r="Z92" s="78">
        <v>0</v>
      </c>
      <c r="AA92" s="78">
        <f t="shared" si="41"/>
        <v>200</v>
      </c>
      <c r="AB92" s="43"/>
    </row>
    <row r="93" spans="1:28" s="26" customFormat="1" ht="13.15" hidden="1" x14ac:dyDescent="0.25">
      <c r="A93" s="64"/>
      <c r="B93" s="65"/>
      <c r="C93" s="66"/>
      <c r="D93" s="67">
        <v>3299</v>
      </c>
      <c r="E93" s="14">
        <v>5321</v>
      </c>
      <c r="F93" s="68" t="s">
        <v>33</v>
      </c>
      <c r="G93" s="9">
        <v>100</v>
      </c>
      <c r="H93" s="9">
        <v>0</v>
      </c>
      <c r="I93" s="9">
        <f t="shared" si="7"/>
        <v>100</v>
      </c>
      <c r="J93" s="10">
        <v>100</v>
      </c>
      <c r="K93" s="10">
        <f t="shared" si="8"/>
        <v>200</v>
      </c>
      <c r="L93" s="10">
        <v>0</v>
      </c>
      <c r="M93" s="10">
        <f t="shared" si="9"/>
        <v>200</v>
      </c>
      <c r="N93" s="10">
        <v>0</v>
      </c>
      <c r="O93" s="10">
        <f t="shared" si="1"/>
        <v>200</v>
      </c>
      <c r="P93" s="10">
        <v>0</v>
      </c>
      <c r="Q93" s="10">
        <f t="shared" si="2"/>
        <v>200</v>
      </c>
      <c r="R93" s="10">
        <v>0</v>
      </c>
      <c r="S93" s="10">
        <f t="shared" si="3"/>
        <v>200</v>
      </c>
      <c r="T93" s="10">
        <v>0</v>
      </c>
      <c r="U93" s="10">
        <f t="shared" si="4"/>
        <v>200</v>
      </c>
      <c r="V93" s="11">
        <v>0</v>
      </c>
      <c r="W93" s="11">
        <f t="shared" si="39"/>
        <v>200</v>
      </c>
      <c r="X93" s="11">
        <v>0</v>
      </c>
      <c r="Y93" s="11">
        <f t="shared" si="40"/>
        <v>200</v>
      </c>
      <c r="Z93" s="11">
        <v>0</v>
      </c>
      <c r="AA93" s="11">
        <f t="shared" si="41"/>
        <v>200</v>
      </c>
      <c r="AB93" s="43"/>
    </row>
    <row r="94" spans="1:28" s="26" customFormat="1" ht="20.45" hidden="1" x14ac:dyDescent="0.25">
      <c r="A94" s="69" t="s">
        <v>7</v>
      </c>
      <c r="B94" s="70" t="s">
        <v>118</v>
      </c>
      <c r="C94" s="71" t="s">
        <v>112</v>
      </c>
      <c r="D94" s="72" t="s">
        <v>8</v>
      </c>
      <c r="E94" s="73" t="s">
        <v>8</v>
      </c>
      <c r="F94" s="74" t="s">
        <v>119</v>
      </c>
      <c r="G94" s="76">
        <f>+G95</f>
        <v>500</v>
      </c>
      <c r="H94" s="76">
        <v>0</v>
      </c>
      <c r="I94" s="76">
        <f t="shared" si="7"/>
        <v>500</v>
      </c>
      <c r="J94" s="77">
        <v>0</v>
      </c>
      <c r="K94" s="77">
        <f t="shared" si="8"/>
        <v>500</v>
      </c>
      <c r="L94" s="77">
        <v>0</v>
      </c>
      <c r="M94" s="77">
        <f t="shared" si="9"/>
        <v>500</v>
      </c>
      <c r="N94" s="77">
        <v>0</v>
      </c>
      <c r="O94" s="77">
        <f t="shared" si="1"/>
        <v>500</v>
      </c>
      <c r="P94" s="77">
        <v>0</v>
      </c>
      <c r="Q94" s="77">
        <f t="shared" si="2"/>
        <v>500</v>
      </c>
      <c r="R94" s="77">
        <v>0</v>
      </c>
      <c r="S94" s="77">
        <f t="shared" si="3"/>
        <v>500</v>
      </c>
      <c r="T94" s="77">
        <v>0</v>
      </c>
      <c r="U94" s="77">
        <f t="shared" si="4"/>
        <v>500</v>
      </c>
      <c r="V94" s="78">
        <v>0</v>
      </c>
      <c r="W94" s="78">
        <f t="shared" si="39"/>
        <v>500</v>
      </c>
      <c r="X94" s="78">
        <v>0</v>
      </c>
      <c r="Y94" s="78">
        <f t="shared" si="40"/>
        <v>500</v>
      </c>
      <c r="Z94" s="78">
        <v>0</v>
      </c>
      <c r="AA94" s="78">
        <f t="shared" si="41"/>
        <v>500</v>
      </c>
      <c r="AB94" s="43"/>
    </row>
    <row r="95" spans="1:28" s="26" customFormat="1" ht="13.15" hidden="1" x14ac:dyDescent="0.25">
      <c r="A95" s="64"/>
      <c r="B95" s="65"/>
      <c r="C95" s="66"/>
      <c r="D95" s="67">
        <v>3299</v>
      </c>
      <c r="E95" s="14">
        <v>5332</v>
      </c>
      <c r="F95" s="68" t="s">
        <v>114</v>
      </c>
      <c r="G95" s="9">
        <v>500</v>
      </c>
      <c r="H95" s="9">
        <v>0</v>
      </c>
      <c r="I95" s="9">
        <f t="shared" si="7"/>
        <v>500</v>
      </c>
      <c r="J95" s="10">
        <v>0</v>
      </c>
      <c r="K95" s="10">
        <f t="shared" si="8"/>
        <v>500</v>
      </c>
      <c r="L95" s="10">
        <v>0</v>
      </c>
      <c r="M95" s="10">
        <f t="shared" si="9"/>
        <v>500</v>
      </c>
      <c r="N95" s="10">
        <v>0</v>
      </c>
      <c r="O95" s="10">
        <f t="shared" si="1"/>
        <v>500</v>
      </c>
      <c r="P95" s="10">
        <v>0</v>
      </c>
      <c r="Q95" s="10">
        <f t="shared" si="2"/>
        <v>500</v>
      </c>
      <c r="R95" s="10">
        <v>0</v>
      </c>
      <c r="S95" s="10">
        <f t="shared" si="3"/>
        <v>500</v>
      </c>
      <c r="T95" s="10">
        <v>0</v>
      </c>
      <c r="U95" s="10">
        <f t="shared" si="4"/>
        <v>500</v>
      </c>
      <c r="V95" s="11">
        <v>0</v>
      </c>
      <c r="W95" s="11">
        <f t="shared" si="39"/>
        <v>500</v>
      </c>
      <c r="X95" s="11">
        <v>0</v>
      </c>
      <c r="Y95" s="11">
        <f t="shared" si="40"/>
        <v>500</v>
      </c>
      <c r="Z95" s="11">
        <v>0</v>
      </c>
      <c r="AA95" s="11">
        <f t="shared" si="41"/>
        <v>500</v>
      </c>
      <c r="AB95" s="43"/>
    </row>
    <row r="96" spans="1:28" s="26" customFormat="1" ht="20.45" hidden="1" x14ac:dyDescent="0.25">
      <c r="A96" s="69" t="s">
        <v>7</v>
      </c>
      <c r="B96" s="70" t="s">
        <v>120</v>
      </c>
      <c r="C96" s="71" t="s">
        <v>31</v>
      </c>
      <c r="D96" s="72" t="s">
        <v>8</v>
      </c>
      <c r="E96" s="73" t="s">
        <v>8</v>
      </c>
      <c r="F96" s="74" t="s">
        <v>121</v>
      </c>
      <c r="G96" s="76">
        <f>+G97</f>
        <v>500</v>
      </c>
      <c r="H96" s="76">
        <v>0</v>
      </c>
      <c r="I96" s="76">
        <f t="shared" si="7"/>
        <v>500</v>
      </c>
      <c r="J96" s="77">
        <v>0</v>
      </c>
      <c r="K96" s="77">
        <f t="shared" si="8"/>
        <v>500</v>
      </c>
      <c r="L96" s="77">
        <v>0</v>
      </c>
      <c r="M96" s="77">
        <f t="shared" si="9"/>
        <v>500</v>
      </c>
      <c r="N96" s="77">
        <v>0</v>
      </c>
      <c r="O96" s="77">
        <f t="shared" si="1"/>
        <v>500</v>
      </c>
      <c r="P96" s="77">
        <v>0</v>
      </c>
      <c r="Q96" s="77">
        <f t="shared" si="2"/>
        <v>500</v>
      </c>
      <c r="R96" s="77">
        <v>0</v>
      </c>
      <c r="S96" s="77">
        <f t="shared" si="3"/>
        <v>500</v>
      </c>
      <c r="T96" s="77">
        <v>0</v>
      </c>
      <c r="U96" s="77">
        <f t="shared" si="4"/>
        <v>500</v>
      </c>
      <c r="V96" s="78">
        <v>0</v>
      </c>
      <c r="W96" s="78">
        <f t="shared" si="39"/>
        <v>500</v>
      </c>
      <c r="X96" s="78">
        <v>0</v>
      </c>
      <c r="Y96" s="78">
        <f t="shared" si="40"/>
        <v>500</v>
      </c>
      <c r="Z96" s="78">
        <v>0</v>
      </c>
      <c r="AA96" s="78">
        <f t="shared" si="41"/>
        <v>500</v>
      </c>
      <c r="AB96" s="43"/>
    </row>
    <row r="97" spans="1:28" s="26" customFormat="1" ht="13.15" hidden="1" x14ac:dyDescent="0.25">
      <c r="A97" s="64"/>
      <c r="B97" s="65"/>
      <c r="C97" s="66"/>
      <c r="D97" s="67">
        <v>3299</v>
      </c>
      <c r="E97" s="14">
        <v>5221</v>
      </c>
      <c r="F97" s="68" t="s">
        <v>122</v>
      </c>
      <c r="G97" s="9">
        <v>500</v>
      </c>
      <c r="H97" s="9">
        <v>0</v>
      </c>
      <c r="I97" s="9">
        <f t="shared" si="7"/>
        <v>500</v>
      </c>
      <c r="J97" s="10">
        <v>0</v>
      </c>
      <c r="K97" s="10">
        <f t="shared" si="8"/>
        <v>500</v>
      </c>
      <c r="L97" s="10">
        <v>0</v>
      </c>
      <c r="M97" s="10">
        <f t="shared" si="9"/>
        <v>500</v>
      </c>
      <c r="N97" s="10">
        <v>0</v>
      </c>
      <c r="O97" s="10">
        <f t="shared" si="1"/>
        <v>500</v>
      </c>
      <c r="P97" s="10">
        <v>0</v>
      </c>
      <c r="Q97" s="10">
        <f t="shared" si="2"/>
        <v>500</v>
      </c>
      <c r="R97" s="10">
        <v>0</v>
      </c>
      <c r="S97" s="10">
        <f t="shared" si="3"/>
        <v>500</v>
      </c>
      <c r="T97" s="10">
        <v>0</v>
      </c>
      <c r="U97" s="10">
        <f t="shared" si="4"/>
        <v>500</v>
      </c>
      <c r="V97" s="11">
        <v>0</v>
      </c>
      <c r="W97" s="11">
        <f t="shared" si="39"/>
        <v>500</v>
      </c>
      <c r="X97" s="11">
        <v>0</v>
      </c>
      <c r="Y97" s="11">
        <f t="shared" si="40"/>
        <v>500</v>
      </c>
      <c r="Z97" s="11">
        <v>0</v>
      </c>
      <c r="AA97" s="11">
        <f t="shared" si="41"/>
        <v>500</v>
      </c>
      <c r="AB97" s="43"/>
    </row>
    <row r="98" spans="1:28" s="26" customFormat="1" ht="30.6" hidden="1" x14ac:dyDescent="0.25">
      <c r="A98" s="69" t="s">
        <v>7</v>
      </c>
      <c r="B98" s="70" t="s">
        <v>123</v>
      </c>
      <c r="C98" s="71" t="s">
        <v>31</v>
      </c>
      <c r="D98" s="72" t="s">
        <v>8</v>
      </c>
      <c r="E98" s="73" t="s">
        <v>8</v>
      </c>
      <c r="F98" s="74" t="s">
        <v>124</v>
      </c>
      <c r="G98" s="76">
        <f>+G99</f>
        <v>100</v>
      </c>
      <c r="H98" s="76">
        <v>0</v>
      </c>
      <c r="I98" s="76">
        <f t="shared" si="7"/>
        <v>100</v>
      </c>
      <c r="J98" s="77">
        <v>0</v>
      </c>
      <c r="K98" s="77">
        <f t="shared" si="8"/>
        <v>100</v>
      </c>
      <c r="L98" s="77">
        <v>0</v>
      </c>
      <c r="M98" s="77">
        <f t="shared" si="9"/>
        <v>100</v>
      </c>
      <c r="N98" s="77">
        <f>+N99</f>
        <v>100</v>
      </c>
      <c r="O98" s="77">
        <f t="shared" si="1"/>
        <v>200</v>
      </c>
      <c r="P98" s="77">
        <v>0</v>
      </c>
      <c r="Q98" s="77">
        <f t="shared" si="2"/>
        <v>200</v>
      </c>
      <c r="R98" s="77">
        <v>0</v>
      </c>
      <c r="S98" s="77">
        <f t="shared" si="3"/>
        <v>200</v>
      </c>
      <c r="T98" s="77">
        <v>0</v>
      </c>
      <c r="U98" s="77">
        <f t="shared" si="4"/>
        <v>200</v>
      </c>
      <c r="V98" s="78">
        <v>0</v>
      </c>
      <c r="W98" s="78">
        <f t="shared" si="39"/>
        <v>200</v>
      </c>
      <c r="X98" s="78">
        <v>0</v>
      </c>
      <c r="Y98" s="78">
        <f t="shared" si="40"/>
        <v>200</v>
      </c>
      <c r="Z98" s="78">
        <v>0</v>
      </c>
      <c r="AA98" s="78">
        <f t="shared" si="41"/>
        <v>200</v>
      </c>
      <c r="AB98" s="43"/>
    </row>
    <row r="99" spans="1:28" s="26" customFormat="1" ht="13.15" hidden="1" x14ac:dyDescent="0.25">
      <c r="A99" s="64"/>
      <c r="B99" s="65"/>
      <c r="C99" s="66"/>
      <c r="D99" s="67">
        <v>3299</v>
      </c>
      <c r="E99" s="14">
        <v>5222</v>
      </c>
      <c r="F99" s="68" t="s">
        <v>104</v>
      </c>
      <c r="G99" s="9">
        <v>100</v>
      </c>
      <c r="H99" s="9">
        <v>0</v>
      </c>
      <c r="I99" s="9">
        <f t="shared" si="7"/>
        <v>100</v>
      </c>
      <c r="J99" s="10">
        <v>0</v>
      </c>
      <c r="K99" s="10">
        <f t="shared" si="8"/>
        <v>100</v>
      </c>
      <c r="L99" s="10">
        <v>0</v>
      </c>
      <c r="M99" s="10">
        <f t="shared" si="9"/>
        <v>100</v>
      </c>
      <c r="N99" s="10">
        <v>100</v>
      </c>
      <c r="O99" s="10">
        <f t="shared" si="1"/>
        <v>200</v>
      </c>
      <c r="P99" s="10">
        <v>0</v>
      </c>
      <c r="Q99" s="10">
        <f t="shared" si="2"/>
        <v>200</v>
      </c>
      <c r="R99" s="10">
        <v>0</v>
      </c>
      <c r="S99" s="10">
        <f t="shared" si="3"/>
        <v>200</v>
      </c>
      <c r="T99" s="10">
        <v>0</v>
      </c>
      <c r="U99" s="10">
        <f t="shared" si="4"/>
        <v>200</v>
      </c>
      <c r="V99" s="11">
        <v>0</v>
      </c>
      <c r="W99" s="11">
        <f t="shared" si="39"/>
        <v>200</v>
      </c>
      <c r="X99" s="11">
        <v>0</v>
      </c>
      <c r="Y99" s="11">
        <f t="shared" si="40"/>
        <v>200</v>
      </c>
      <c r="Z99" s="11">
        <v>0</v>
      </c>
      <c r="AA99" s="11">
        <f t="shared" si="41"/>
        <v>200</v>
      </c>
      <c r="AB99" s="43"/>
    </row>
    <row r="100" spans="1:28" s="26" customFormat="1" ht="13.15" hidden="1" x14ac:dyDescent="0.25">
      <c r="A100" s="69" t="s">
        <v>7</v>
      </c>
      <c r="B100" s="70" t="s">
        <v>125</v>
      </c>
      <c r="C100" s="71" t="s">
        <v>31</v>
      </c>
      <c r="D100" s="72" t="s">
        <v>8</v>
      </c>
      <c r="E100" s="73" t="s">
        <v>8</v>
      </c>
      <c r="F100" s="74" t="s">
        <v>126</v>
      </c>
      <c r="G100" s="76">
        <v>0</v>
      </c>
      <c r="H100" s="76">
        <v>0</v>
      </c>
      <c r="I100" s="76">
        <f t="shared" si="7"/>
        <v>0</v>
      </c>
      <c r="J100" s="77">
        <f>+J101</f>
        <v>1000</v>
      </c>
      <c r="K100" s="77">
        <f t="shared" si="8"/>
        <v>1000</v>
      </c>
      <c r="L100" s="77">
        <v>0</v>
      </c>
      <c r="M100" s="77">
        <f t="shared" si="9"/>
        <v>1000</v>
      </c>
      <c r="N100" s="77">
        <v>0</v>
      </c>
      <c r="O100" s="77">
        <f t="shared" si="1"/>
        <v>1000</v>
      </c>
      <c r="P100" s="77">
        <v>0</v>
      </c>
      <c r="Q100" s="77">
        <f t="shared" si="2"/>
        <v>1000</v>
      </c>
      <c r="R100" s="77">
        <v>0</v>
      </c>
      <c r="S100" s="77">
        <f t="shared" si="3"/>
        <v>1000</v>
      </c>
      <c r="T100" s="77">
        <v>0</v>
      </c>
      <c r="U100" s="77">
        <f t="shared" si="4"/>
        <v>1000</v>
      </c>
      <c r="V100" s="78">
        <v>0</v>
      </c>
      <c r="W100" s="78">
        <f t="shared" si="39"/>
        <v>1000</v>
      </c>
      <c r="X100" s="78">
        <v>0</v>
      </c>
      <c r="Y100" s="78">
        <f t="shared" si="40"/>
        <v>1000</v>
      </c>
      <c r="Z100" s="78">
        <v>0</v>
      </c>
      <c r="AA100" s="78">
        <f t="shared" si="41"/>
        <v>1000</v>
      </c>
      <c r="AB100" s="43"/>
    </row>
    <row r="101" spans="1:28" s="26" customFormat="1" ht="13.15" hidden="1" x14ac:dyDescent="0.25">
      <c r="A101" s="64"/>
      <c r="B101" s="65"/>
      <c r="C101" s="66"/>
      <c r="D101" s="67">
        <v>3299</v>
      </c>
      <c r="E101" s="14">
        <v>5622</v>
      </c>
      <c r="F101" s="86" t="s">
        <v>127</v>
      </c>
      <c r="G101" s="9">
        <v>0</v>
      </c>
      <c r="H101" s="9">
        <v>0</v>
      </c>
      <c r="I101" s="9">
        <v>0</v>
      </c>
      <c r="J101" s="10">
        <v>1000</v>
      </c>
      <c r="K101" s="10">
        <f t="shared" si="8"/>
        <v>1000</v>
      </c>
      <c r="L101" s="10">
        <v>0</v>
      </c>
      <c r="M101" s="10">
        <f t="shared" si="9"/>
        <v>1000</v>
      </c>
      <c r="N101" s="10">
        <v>0</v>
      </c>
      <c r="O101" s="10">
        <f t="shared" si="1"/>
        <v>1000</v>
      </c>
      <c r="P101" s="10">
        <v>0</v>
      </c>
      <c r="Q101" s="10">
        <f t="shared" si="2"/>
        <v>1000</v>
      </c>
      <c r="R101" s="10">
        <v>0</v>
      </c>
      <c r="S101" s="10">
        <f t="shared" si="3"/>
        <v>1000</v>
      </c>
      <c r="T101" s="10">
        <v>0</v>
      </c>
      <c r="U101" s="10">
        <f t="shared" si="4"/>
        <v>1000</v>
      </c>
      <c r="V101" s="11">
        <v>0</v>
      </c>
      <c r="W101" s="11">
        <f t="shared" si="39"/>
        <v>1000</v>
      </c>
      <c r="X101" s="11">
        <v>0</v>
      </c>
      <c r="Y101" s="11">
        <f t="shared" si="40"/>
        <v>1000</v>
      </c>
      <c r="Z101" s="11">
        <v>0</v>
      </c>
      <c r="AA101" s="11">
        <f t="shared" si="41"/>
        <v>1000</v>
      </c>
      <c r="AB101" s="43"/>
    </row>
    <row r="102" spans="1:28" s="26" customFormat="1" ht="30.6" hidden="1" x14ac:dyDescent="0.25">
      <c r="A102" s="69" t="s">
        <v>7</v>
      </c>
      <c r="B102" s="70" t="s">
        <v>128</v>
      </c>
      <c r="C102" s="71" t="s">
        <v>129</v>
      </c>
      <c r="D102" s="72" t="s">
        <v>8</v>
      </c>
      <c r="E102" s="73" t="s">
        <v>8</v>
      </c>
      <c r="F102" s="74" t="s">
        <v>130</v>
      </c>
      <c r="G102" s="76">
        <f>+G103</f>
        <v>85</v>
      </c>
      <c r="H102" s="76">
        <v>0</v>
      </c>
      <c r="I102" s="76">
        <f t="shared" si="7"/>
        <v>85</v>
      </c>
      <c r="J102" s="77">
        <v>0</v>
      </c>
      <c r="K102" s="77">
        <f t="shared" si="8"/>
        <v>85</v>
      </c>
      <c r="L102" s="77">
        <v>0</v>
      </c>
      <c r="M102" s="77">
        <f t="shared" si="9"/>
        <v>85</v>
      </c>
      <c r="N102" s="77">
        <v>0</v>
      </c>
      <c r="O102" s="77">
        <f t="shared" si="1"/>
        <v>85</v>
      </c>
      <c r="P102" s="77">
        <v>0</v>
      </c>
      <c r="Q102" s="77">
        <f t="shared" si="2"/>
        <v>85</v>
      </c>
      <c r="R102" s="77">
        <v>0</v>
      </c>
      <c r="S102" s="77">
        <f t="shared" si="3"/>
        <v>85</v>
      </c>
      <c r="T102" s="78">
        <f>+T103</f>
        <v>30</v>
      </c>
      <c r="U102" s="78">
        <f t="shared" si="4"/>
        <v>115</v>
      </c>
      <c r="V102" s="78">
        <v>0</v>
      </c>
      <c r="W102" s="78">
        <f t="shared" si="39"/>
        <v>115</v>
      </c>
      <c r="X102" s="78">
        <v>0</v>
      </c>
      <c r="Y102" s="78">
        <f t="shared" si="40"/>
        <v>115</v>
      </c>
      <c r="Z102" s="78">
        <v>0</v>
      </c>
      <c r="AA102" s="78">
        <f t="shared" si="41"/>
        <v>115</v>
      </c>
      <c r="AB102" s="43"/>
    </row>
    <row r="103" spans="1:28" s="26" customFormat="1" ht="13.15" hidden="1" x14ac:dyDescent="0.25">
      <c r="A103" s="64"/>
      <c r="B103" s="65"/>
      <c r="C103" s="66"/>
      <c r="D103" s="67">
        <v>3233</v>
      </c>
      <c r="E103" s="14">
        <v>5321</v>
      </c>
      <c r="F103" s="68" t="s">
        <v>33</v>
      </c>
      <c r="G103" s="9">
        <v>85</v>
      </c>
      <c r="H103" s="9">
        <v>0</v>
      </c>
      <c r="I103" s="9">
        <f t="shared" si="7"/>
        <v>85</v>
      </c>
      <c r="J103" s="10">
        <v>0</v>
      </c>
      <c r="K103" s="10">
        <f t="shared" si="8"/>
        <v>85</v>
      </c>
      <c r="L103" s="10">
        <v>0</v>
      </c>
      <c r="M103" s="10">
        <f t="shared" si="9"/>
        <v>85</v>
      </c>
      <c r="N103" s="10">
        <v>0</v>
      </c>
      <c r="O103" s="10">
        <f t="shared" si="1"/>
        <v>85</v>
      </c>
      <c r="P103" s="10">
        <v>0</v>
      </c>
      <c r="Q103" s="10">
        <f t="shared" si="2"/>
        <v>85</v>
      </c>
      <c r="R103" s="10">
        <v>0</v>
      </c>
      <c r="S103" s="10">
        <f t="shared" si="3"/>
        <v>85</v>
      </c>
      <c r="T103" s="11">
        <v>30</v>
      </c>
      <c r="U103" s="11">
        <f t="shared" si="4"/>
        <v>115</v>
      </c>
      <c r="V103" s="11">
        <v>0</v>
      </c>
      <c r="W103" s="11">
        <f t="shared" si="39"/>
        <v>115</v>
      </c>
      <c r="X103" s="11">
        <v>0</v>
      </c>
      <c r="Y103" s="11">
        <f t="shared" si="40"/>
        <v>115</v>
      </c>
      <c r="Z103" s="11">
        <v>0</v>
      </c>
      <c r="AA103" s="11">
        <f t="shared" si="41"/>
        <v>115</v>
      </c>
      <c r="AB103" s="43"/>
    </row>
    <row r="104" spans="1:28" s="26" customFormat="1" ht="20.45" hidden="1" x14ac:dyDescent="0.25">
      <c r="A104" s="69" t="s">
        <v>7</v>
      </c>
      <c r="B104" s="70" t="s">
        <v>131</v>
      </c>
      <c r="C104" s="71" t="s">
        <v>132</v>
      </c>
      <c r="D104" s="72" t="s">
        <v>8</v>
      </c>
      <c r="E104" s="73" t="s">
        <v>8</v>
      </c>
      <c r="F104" s="74" t="s">
        <v>133</v>
      </c>
      <c r="G104" s="76">
        <f>+G105</f>
        <v>15</v>
      </c>
      <c r="H104" s="76">
        <v>0</v>
      </c>
      <c r="I104" s="76">
        <f t="shared" si="7"/>
        <v>15</v>
      </c>
      <c r="J104" s="77">
        <v>0</v>
      </c>
      <c r="K104" s="77">
        <f t="shared" si="8"/>
        <v>15</v>
      </c>
      <c r="L104" s="77">
        <v>0</v>
      </c>
      <c r="M104" s="77">
        <f t="shared" si="9"/>
        <v>15</v>
      </c>
      <c r="N104" s="77">
        <v>0</v>
      </c>
      <c r="O104" s="77">
        <f t="shared" si="1"/>
        <v>15</v>
      </c>
      <c r="P104" s="77">
        <v>0</v>
      </c>
      <c r="Q104" s="77">
        <f t="shared" si="2"/>
        <v>15</v>
      </c>
      <c r="R104" s="77">
        <v>0</v>
      </c>
      <c r="S104" s="77">
        <f t="shared" si="3"/>
        <v>15</v>
      </c>
      <c r="T104" s="77">
        <v>0</v>
      </c>
      <c r="U104" s="77">
        <f t="shared" si="4"/>
        <v>15</v>
      </c>
      <c r="V104" s="78">
        <v>0</v>
      </c>
      <c r="W104" s="78">
        <f t="shared" si="39"/>
        <v>15</v>
      </c>
      <c r="X104" s="78">
        <v>0</v>
      </c>
      <c r="Y104" s="78">
        <f t="shared" si="40"/>
        <v>15</v>
      </c>
      <c r="Z104" s="78">
        <v>0</v>
      </c>
      <c r="AA104" s="78">
        <f t="shared" si="41"/>
        <v>15</v>
      </c>
      <c r="AB104" s="43"/>
    </row>
    <row r="105" spans="1:28" s="26" customFormat="1" ht="13.15" hidden="1" x14ac:dyDescent="0.25">
      <c r="A105" s="64"/>
      <c r="B105" s="65"/>
      <c r="C105" s="66"/>
      <c r="D105" s="67">
        <v>3233</v>
      </c>
      <c r="E105" s="14">
        <v>5321</v>
      </c>
      <c r="F105" s="68" t="s">
        <v>33</v>
      </c>
      <c r="G105" s="9">
        <v>15</v>
      </c>
      <c r="H105" s="9">
        <v>0</v>
      </c>
      <c r="I105" s="9">
        <f t="shared" si="7"/>
        <v>15</v>
      </c>
      <c r="J105" s="10">
        <v>0</v>
      </c>
      <c r="K105" s="10">
        <f t="shared" si="8"/>
        <v>15</v>
      </c>
      <c r="L105" s="10">
        <v>0</v>
      </c>
      <c r="M105" s="10">
        <f t="shared" si="9"/>
        <v>15</v>
      </c>
      <c r="N105" s="10">
        <v>0</v>
      </c>
      <c r="O105" s="10">
        <f t="shared" si="1"/>
        <v>15</v>
      </c>
      <c r="P105" s="10">
        <v>0</v>
      </c>
      <c r="Q105" s="10">
        <f t="shared" si="2"/>
        <v>15</v>
      </c>
      <c r="R105" s="10">
        <v>0</v>
      </c>
      <c r="S105" s="10">
        <f t="shared" si="3"/>
        <v>15</v>
      </c>
      <c r="T105" s="10">
        <v>0</v>
      </c>
      <c r="U105" s="10">
        <f t="shared" si="4"/>
        <v>15</v>
      </c>
      <c r="V105" s="11">
        <v>0</v>
      </c>
      <c r="W105" s="11">
        <f t="shared" si="39"/>
        <v>15</v>
      </c>
      <c r="X105" s="11">
        <v>0</v>
      </c>
      <c r="Y105" s="11">
        <f t="shared" si="40"/>
        <v>15</v>
      </c>
      <c r="Z105" s="11">
        <v>0</v>
      </c>
      <c r="AA105" s="11">
        <f t="shared" si="41"/>
        <v>15</v>
      </c>
      <c r="AB105" s="43"/>
    </row>
    <row r="106" spans="1:28" s="26" customFormat="1" ht="20.45" hidden="1" x14ac:dyDescent="0.25">
      <c r="A106" s="69" t="s">
        <v>7</v>
      </c>
      <c r="B106" s="70" t="s">
        <v>134</v>
      </c>
      <c r="C106" s="71" t="s">
        <v>135</v>
      </c>
      <c r="D106" s="72" t="s">
        <v>8</v>
      </c>
      <c r="E106" s="73" t="s">
        <v>8</v>
      </c>
      <c r="F106" s="74" t="s">
        <v>136</v>
      </c>
      <c r="G106" s="76">
        <f>+G107</f>
        <v>15</v>
      </c>
      <c r="H106" s="76">
        <v>0</v>
      </c>
      <c r="I106" s="76">
        <f t="shared" si="7"/>
        <v>15</v>
      </c>
      <c r="J106" s="77">
        <v>0</v>
      </c>
      <c r="K106" s="77">
        <f t="shared" si="8"/>
        <v>15</v>
      </c>
      <c r="L106" s="77">
        <v>0</v>
      </c>
      <c r="M106" s="77">
        <f t="shared" si="9"/>
        <v>15</v>
      </c>
      <c r="N106" s="77">
        <v>0</v>
      </c>
      <c r="O106" s="77">
        <f t="shared" si="1"/>
        <v>15</v>
      </c>
      <c r="P106" s="77">
        <v>0</v>
      </c>
      <c r="Q106" s="77">
        <f t="shared" si="2"/>
        <v>15</v>
      </c>
      <c r="R106" s="77">
        <v>0</v>
      </c>
      <c r="S106" s="77">
        <f t="shared" si="3"/>
        <v>15</v>
      </c>
      <c r="T106" s="78">
        <f>+T107</f>
        <v>8</v>
      </c>
      <c r="U106" s="78">
        <f t="shared" si="4"/>
        <v>23</v>
      </c>
      <c r="V106" s="78">
        <v>0</v>
      </c>
      <c r="W106" s="78">
        <f t="shared" si="39"/>
        <v>23</v>
      </c>
      <c r="X106" s="78">
        <v>0</v>
      </c>
      <c r="Y106" s="78">
        <f t="shared" si="40"/>
        <v>23</v>
      </c>
      <c r="Z106" s="78">
        <v>0</v>
      </c>
      <c r="AA106" s="78">
        <f t="shared" si="41"/>
        <v>23</v>
      </c>
      <c r="AB106" s="43"/>
    </row>
    <row r="107" spans="1:28" s="26" customFormat="1" ht="13.15" hidden="1" x14ac:dyDescent="0.25">
      <c r="A107" s="64"/>
      <c r="B107" s="65"/>
      <c r="C107" s="66"/>
      <c r="D107" s="67">
        <v>3233</v>
      </c>
      <c r="E107" s="14">
        <v>5321</v>
      </c>
      <c r="F107" s="68" t="s">
        <v>33</v>
      </c>
      <c r="G107" s="9">
        <v>15</v>
      </c>
      <c r="H107" s="9">
        <v>0</v>
      </c>
      <c r="I107" s="9">
        <f t="shared" si="7"/>
        <v>15</v>
      </c>
      <c r="J107" s="10">
        <v>0</v>
      </c>
      <c r="K107" s="10">
        <f t="shared" si="8"/>
        <v>15</v>
      </c>
      <c r="L107" s="10">
        <v>0</v>
      </c>
      <c r="M107" s="10">
        <f t="shared" si="9"/>
        <v>15</v>
      </c>
      <c r="N107" s="10">
        <v>0</v>
      </c>
      <c r="O107" s="10">
        <f t="shared" si="1"/>
        <v>15</v>
      </c>
      <c r="P107" s="10">
        <v>0</v>
      </c>
      <c r="Q107" s="10">
        <f t="shared" si="2"/>
        <v>15</v>
      </c>
      <c r="R107" s="10">
        <v>0</v>
      </c>
      <c r="S107" s="10">
        <f t="shared" si="3"/>
        <v>15</v>
      </c>
      <c r="T107" s="11">
        <v>8</v>
      </c>
      <c r="U107" s="11">
        <f t="shared" si="4"/>
        <v>23</v>
      </c>
      <c r="V107" s="11">
        <v>0</v>
      </c>
      <c r="W107" s="11">
        <f t="shared" si="39"/>
        <v>23</v>
      </c>
      <c r="X107" s="11">
        <v>0</v>
      </c>
      <c r="Y107" s="11">
        <f t="shared" si="40"/>
        <v>23</v>
      </c>
      <c r="Z107" s="11">
        <v>0</v>
      </c>
      <c r="AA107" s="11">
        <f t="shared" si="41"/>
        <v>23</v>
      </c>
      <c r="AB107" s="43"/>
    </row>
    <row r="108" spans="1:28" s="26" customFormat="1" ht="20.45" hidden="1" x14ac:dyDescent="0.25">
      <c r="A108" s="69" t="s">
        <v>7</v>
      </c>
      <c r="B108" s="70" t="s">
        <v>137</v>
      </c>
      <c r="C108" s="71" t="s">
        <v>138</v>
      </c>
      <c r="D108" s="72" t="s">
        <v>8</v>
      </c>
      <c r="E108" s="73" t="s">
        <v>8</v>
      </c>
      <c r="F108" s="74" t="s">
        <v>139</v>
      </c>
      <c r="G108" s="76">
        <f>+G109</f>
        <v>15</v>
      </c>
      <c r="H108" s="76">
        <v>0</v>
      </c>
      <c r="I108" s="76">
        <f t="shared" si="7"/>
        <v>15</v>
      </c>
      <c r="J108" s="77">
        <v>0</v>
      </c>
      <c r="K108" s="77">
        <f t="shared" si="8"/>
        <v>15</v>
      </c>
      <c r="L108" s="77">
        <v>0</v>
      </c>
      <c r="M108" s="77">
        <f t="shared" si="9"/>
        <v>15</v>
      </c>
      <c r="N108" s="77">
        <v>0</v>
      </c>
      <c r="O108" s="77">
        <f t="shared" si="1"/>
        <v>15</v>
      </c>
      <c r="P108" s="77">
        <v>0</v>
      </c>
      <c r="Q108" s="77">
        <f t="shared" si="2"/>
        <v>15</v>
      </c>
      <c r="R108" s="77">
        <v>0</v>
      </c>
      <c r="S108" s="77">
        <f t="shared" si="3"/>
        <v>15</v>
      </c>
      <c r="T108" s="77">
        <v>0</v>
      </c>
      <c r="U108" s="77">
        <f t="shared" si="4"/>
        <v>15</v>
      </c>
      <c r="V108" s="78">
        <v>0</v>
      </c>
      <c r="W108" s="78">
        <f t="shared" si="39"/>
        <v>15</v>
      </c>
      <c r="X108" s="78">
        <v>0</v>
      </c>
      <c r="Y108" s="78">
        <f t="shared" si="40"/>
        <v>15</v>
      </c>
      <c r="Z108" s="78">
        <v>0</v>
      </c>
      <c r="AA108" s="78">
        <f t="shared" si="41"/>
        <v>15</v>
      </c>
      <c r="AB108" s="43"/>
    </row>
    <row r="109" spans="1:28" s="26" customFormat="1" ht="13.15" hidden="1" x14ac:dyDescent="0.25">
      <c r="A109" s="64"/>
      <c r="B109" s="65"/>
      <c r="C109" s="66"/>
      <c r="D109" s="67">
        <v>3113</v>
      </c>
      <c r="E109" s="14">
        <v>5321</v>
      </c>
      <c r="F109" s="68" t="s">
        <v>33</v>
      </c>
      <c r="G109" s="9">
        <v>15</v>
      </c>
      <c r="H109" s="9">
        <v>0</v>
      </c>
      <c r="I109" s="9">
        <f t="shared" si="7"/>
        <v>15</v>
      </c>
      <c r="J109" s="10">
        <v>0</v>
      </c>
      <c r="K109" s="10">
        <f t="shared" si="8"/>
        <v>15</v>
      </c>
      <c r="L109" s="10">
        <v>0</v>
      </c>
      <c r="M109" s="10">
        <f t="shared" si="9"/>
        <v>15</v>
      </c>
      <c r="N109" s="10">
        <v>0</v>
      </c>
      <c r="O109" s="10">
        <f t="shared" si="1"/>
        <v>15</v>
      </c>
      <c r="P109" s="10">
        <v>0</v>
      </c>
      <c r="Q109" s="10">
        <f t="shared" si="2"/>
        <v>15</v>
      </c>
      <c r="R109" s="10">
        <v>0</v>
      </c>
      <c r="S109" s="10">
        <f t="shared" si="3"/>
        <v>15</v>
      </c>
      <c r="T109" s="10">
        <v>0</v>
      </c>
      <c r="U109" s="10">
        <f t="shared" si="4"/>
        <v>15</v>
      </c>
      <c r="V109" s="11">
        <v>0</v>
      </c>
      <c r="W109" s="11">
        <f t="shared" si="39"/>
        <v>15</v>
      </c>
      <c r="X109" s="11">
        <v>0</v>
      </c>
      <c r="Y109" s="11">
        <f t="shared" si="40"/>
        <v>15</v>
      </c>
      <c r="Z109" s="11">
        <v>0</v>
      </c>
      <c r="AA109" s="11">
        <f t="shared" si="41"/>
        <v>15</v>
      </c>
      <c r="AB109" s="43"/>
    </row>
    <row r="110" spans="1:28" s="26" customFormat="1" ht="42" hidden="1" customHeight="1" x14ac:dyDescent="0.25">
      <c r="A110" s="69" t="s">
        <v>7</v>
      </c>
      <c r="B110" s="70" t="s">
        <v>140</v>
      </c>
      <c r="C110" s="71" t="s">
        <v>31</v>
      </c>
      <c r="D110" s="72" t="s">
        <v>8</v>
      </c>
      <c r="E110" s="73" t="s">
        <v>8</v>
      </c>
      <c r="F110" s="74" t="s">
        <v>141</v>
      </c>
      <c r="G110" s="76">
        <f>+G111</f>
        <v>150</v>
      </c>
      <c r="H110" s="76">
        <v>0</v>
      </c>
      <c r="I110" s="76">
        <f t="shared" si="7"/>
        <v>150</v>
      </c>
      <c r="J110" s="77">
        <v>0</v>
      </c>
      <c r="K110" s="77">
        <f t="shared" si="8"/>
        <v>150</v>
      </c>
      <c r="L110" s="77">
        <f>SUM(L111:L112)</f>
        <v>297.69299999999998</v>
      </c>
      <c r="M110" s="77">
        <f t="shared" si="9"/>
        <v>447.69299999999998</v>
      </c>
      <c r="N110" s="77">
        <v>0</v>
      </c>
      <c r="O110" s="77">
        <f t="shared" si="1"/>
        <v>447.69299999999998</v>
      </c>
      <c r="P110" s="77">
        <v>0</v>
      </c>
      <c r="Q110" s="77">
        <f t="shared" si="2"/>
        <v>447.69299999999998</v>
      </c>
      <c r="R110" s="76">
        <f>+R111+R112</f>
        <v>-374.32</v>
      </c>
      <c r="S110" s="77">
        <f t="shared" si="3"/>
        <v>73.37299999999999</v>
      </c>
      <c r="T110" s="77">
        <v>0</v>
      </c>
      <c r="U110" s="77">
        <f t="shared" si="4"/>
        <v>73.37299999999999</v>
      </c>
      <c r="V110" s="78">
        <v>0</v>
      </c>
      <c r="W110" s="78">
        <f t="shared" si="39"/>
        <v>73.37299999999999</v>
      </c>
      <c r="X110" s="78">
        <v>0</v>
      </c>
      <c r="Y110" s="78">
        <f t="shared" si="40"/>
        <v>73.37299999999999</v>
      </c>
      <c r="Z110" s="78">
        <v>0</v>
      </c>
      <c r="AA110" s="78">
        <f t="shared" si="41"/>
        <v>73.37299999999999</v>
      </c>
      <c r="AB110" s="43"/>
    </row>
    <row r="111" spans="1:28" s="26" customFormat="1" ht="13.15" hidden="1" x14ac:dyDescent="0.25">
      <c r="A111" s="64"/>
      <c r="B111" s="65" t="s">
        <v>142</v>
      </c>
      <c r="C111" s="66"/>
      <c r="D111" s="67">
        <v>3299</v>
      </c>
      <c r="E111" s="14">
        <v>5229</v>
      </c>
      <c r="F111" s="68" t="s">
        <v>143</v>
      </c>
      <c r="G111" s="9">
        <v>150</v>
      </c>
      <c r="H111" s="9">
        <v>0</v>
      </c>
      <c r="I111" s="9">
        <f t="shared" si="7"/>
        <v>150</v>
      </c>
      <c r="J111" s="10">
        <v>0</v>
      </c>
      <c r="K111" s="10">
        <f t="shared" si="8"/>
        <v>150</v>
      </c>
      <c r="L111" s="10">
        <v>0</v>
      </c>
      <c r="M111" s="10">
        <f t="shared" si="9"/>
        <v>150</v>
      </c>
      <c r="N111" s="10">
        <v>0</v>
      </c>
      <c r="O111" s="10">
        <f t="shared" si="1"/>
        <v>150</v>
      </c>
      <c r="P111" s="10">
        <v>0</v>
      </c>
      <c r="Q111" s="10">
        <f t="shared" si="2"/>
        <v>150</v>
      </c>
      <c r="R111" s="10">
        <v>-112.29600000000001</v>
      </c>
      <c r="S111" s="10">
        <f t="shared" si="3"/>
        <v>37.703999999999994</v>
      </c>
      <c r="T111" s="10">
        <v>0</v>
      </c>
      <c r="U111" s="10">
        <f t="shared" si="4"/>
        <v>37.703999999999994</v>
      </c>
      <c r="V111" s="11">
        <v>0</v>
      </c>
      <c r="W111" s="11">
        <f t="shared" si="39"/>
        <v>37.703999999999994</v>
      </c>
      <c r="X111" s="11">
        <v>0</v>
      </c>
      <c r="Y111" s="11">
        <f t="shared" si="40"/>
        <v>37.703999999999994</v>
      </c>
      <c r="Z111" s="11">
        <v>0</v>
      </c>
      <c r="AA111" s="11">
        <f t="shared" si="41"/>
        <v>37.703999999999994</v>
      </c>
      <c r="AB111" s="43"/>
    </row>
    <row r="112" spans="1:28" s="26" customFormat="1" ht="13.15" hidden="1" x14ac:dyDescent="0.25">
      <c r="A112" s="64"/>
      <c r="B112" s="65" t="s">
        <v>144</v>
      </c>
      <c r="C112" s="66"/>
      <c r="D112" s="67">
        <v>3299</v>
      </c>
      <c r="E112" s="14">
        <v>5229</v>
      </c>
      <c r="F112" s="68" t="s">
        <v>143</v>
      </c>
      <c r="G112" s="9">
        <v>0</v>
      </c>
      <c r="H112" s="9"/>
      <c r="I112" s="9"/>
      <c r="J112" s="10"/>
      <c r="K112" s="10">
        <v>0</v>
      </c>
      <c r="L112" s="10">
        <v>297.69299999999998</v>
      </c>
      <c r="M112" s="10">
        <f t="shared" si="9"/>
        <v>297.69299999999998</v>
      </c>
      <c r="N112" s="10">
        <v>0</v>
      </c>
      <c r="O112" s="10">
        <f t="shared" si="1"/>
        <v>297.69299999999998</v>
      </c>
      <c r="P112" s="10">
        <v>0</v>
      </c>
      <c r="Q112" s="10">
        <f t="shared" si="2"/>
        <v>297.69299999999998</v>
      </c>
      <c r="R112" s="10">
        <v>-262.024</v>
      </c>
      <c r="S112" s="10">
        <f t="shared" si="3"/>
        <v>35.668999999999983</v>
      </c>
      <c r="T112" s="10">
        <v>0</v>
      </c>
      <c r="U112" s="10">
        <f t="shared" si="4"/>
        <v>35.668999999999983</v>
      </c>
      <c r="V112" s="11">
        <v>0</v>
      </c>
      <c r="W112" s="11">
        <f t="shared" si="39"/>
        <v>35.668999999999983</v>
      </c>
      <c r="X112" s="11">
        <v>0</v>
      </c>
      <c r="Y112" s="11">
        <f t="shared" si="40"/>
        <v>35.668999999999983</v>
      </c>
      <c r="Z112" s="11">
        <v>0</v>
      </c>
      <c r="AA112" s="11">
        <f t="shared" si="41"/>
        <v>35.668999999999983</v>
      </c>
      <c r="AB112" s="43"/>
    </row>
    <row r="113" spans="1:28" s="26" customFormat="1" ht="20.45" hidden="1" x14ac:dyDescent="0.25">
      <c r="A113" s="69" t="s">
        <v>7</v>
      </c>
      <c r="B113" s="70" t="s">
        <v>145</v>
      </c>
      <c r="C113" s="71" t="s">
        <v>31</v>
      </c>
      <c r="D113" s="72" t="s">
        <v>8</v>
      </c>
      <c r="E113" s="73" t="s">
        <v>8</v>
      </c>
      <c r="F113" s="74" t="s">
        <v>146</v>
      </c>
      <c r="G113" s="76">
        <f>SUM(G114:G115)</f>
        <v>0</v>
      </c>
      <c r="H113" s="9"/>
      <c r="I113" s="9"/>
      <c r="J113" s="10"/>
      <c r="K113" s="10"/>
      <c r="L113" s="10"/>
      <c r="M113" s="10"/>
      <c r="N113" s="10"/>
      <c r="O113" s="76">
        <f t="shared" ref="O113:R113" si="46">SUM(O114:O115)</f>
        <v>0</v>
      </c>
      <c r="P113" s="76">
        <f t="shared" si="46"/>
        <v>0</v>
      </c>
      <c r="Q113" s="76">
        <f t="shared" si="46"/>
        <v>0</v>
      </c>
      <c r="R113" s="76">
        <f t="shared" si="46"/>
        <v>50.319999999999993</v>
      </c>
      <c r="S113" s="77">
        <f t="shared" si="3"/>
        <v>50.319999999999993</v>
      </c>
      <c r="T113" s="77">
        <v>0</v>
      </c>
      <c r="U113" s="77">
        <f t="shared" si="4"/>
        <v>50.319999999999993</v>
      </c>
      <c r="V113" s="78">
        <v>0</v>
      </c>
      <c r="W113" s="78">
        <f t="shared" si="39"/>
        <v>50.319999999999993</v>
      </c>
      <c r="X113" s="78">
        <v>0</v>
      </c>
      <c r="Y113" s="78">
        <f t="shared" si="40"/>
        <v>50.319999999999993</v>
      </c>
      <c r="Z113" s="78">
        <v>0</v>
      </c>
      <c r="AA113" s="78">
        <f t="shared" si="41"/>
        <v>50.319999999999993</v>
      </c>
      <c r="AB113" s="43"/>
    </row>
    <row r="114" spans="1:28" s="26" customFormat="1" ht="13.15" hidden="1" x14ac:dyDescent="0.25">
      <c r="A114" s="64"/>
      <c r="B114" s="87" t="s">
        <v>142</v>
      </c>
      <c r="C114" s="66"/>
      <c r="D114" s="67">
        <v>3299</v>
      </c>
      <c r="E114" s="14">
        <v>5222</v>
      </c>
      <c r="F114" s="86" t="s">
        <v>104</v>
      </c>
      <c r="G114" s="9">
        <v>0</v>
      </c>
      <c r="H114" s="9"/>
      <c r="I114" s="9"/>
      <c r="J114" s="10"/>
      <c r="K114" s="10"/>
      <c r="L114" s="10"/>
      <c r="M114" s="10"/>
      <c r="N114" s="10"/>
      <c r="O114" s="9">
        <v>0</v>
      </c>
      <c r="P114" s="9">
        <v>0</v>
      </c>
      <c r="Q114" s="9">
        <v>0</v>
      </c>
      <c r="R114" s="10">
        <v>15.096</v>
      </c>
      <c r="S114" s="10">
        <f t="shared" si="3"/>
        <v>15.096</v>
      </c>
      <c r="T114" s="10">
        <v>0</v>
      </c>
      <c r="U114" s="10">
        <f t="shared" si="4"/>
        <v>15.096</v>
      </c>
      <c r="V114" s="11">
        <v>0</v>
      </c>
      <c r="W114" s="11">
        <f t="shared" si="39"/>
        <v>15.096</v>
      </c>
      <c r="X114" s="11">
        <v>0</v>
      </c>
      <c r="Y114" s="11">
        <f t="shared" si="40"/>
        <v>15.096</v>
      </c>
      <c r="Z114" s="11">
        <v>0</v>
      </c>
      <c r="AA114" s="11">
        <f t="shared" si="41"/>
        <v>15.096</v>
      </c>
      <c r="AB114" s="43"/>
    </row>
    <row r="115" spans="1:28" s="26" customFormat="1" ht="13.15" hidden="1" x14ac:dyDescent="0.25">
      <c r="A115" s="64"/>
      <c r="B115" s="87" t="s">
        <v>144</v>
      </c>
      <c r="C115" s="66"/>
      <c r="D115" s="67">
        <v>3299</v>
      </c>
      <c r="E115" s="14">
        <v>5222</v>
      </c>
      <c r="F115" s="86" t="s">
        <v>104</v>
      </c>
      <c r="G115" s="9">
        <v>0</v>
      </c>
      <c r="H115" s="9"/>
      <c r="I115" s="9"/>
      <c r="J115" s="10"/>
      <c r="K115" s="10"/>
      <c r="L115" s="10"/>
      <c r="M115" s="10"/>
      <c r="N115" s="10"/>
      <c r="O115" s="9">
        <v>0</v>
      </c>
      <c r="P115" s="9">
        <v>0</v>
      </c>
      <c r="Q115" s="9">
        <v>0</v>
      </c>
      <c r="R115" s="10">
        <v>35.223999999999997</v>
      </c>
      <c r="S115" s="10">
        <f t="shared" si="3"/>
        <v>35.223999999999997</v>
      </c>
      <c r="T115" s="10">
        <v>0</v>
      </c>
      <c r="U115" s="10">
        <f t="shared" si="4"/>
        <v>35.223999999999997</v>
      </c>
      <c r="V115" s="11">
        <v>0</v>
      </c>
      <c r="W115" s="11">
        <f t="shared" si="39"/>
        <v>35.223999999999997</v>
      </c>
      <c r="X115" s="11">
        <v>0</v>
      </c>
      <c r="Y115" s="11">
        <f t="shared" si="40"/>
        <v>35.223999999999997</v>
      </c>
      <c r="Z115" s="11">
        <v>0</v>
      </c>
      <c r="AA115" s="11">
        <f t="shared" si="41"/>
        <v>35.223999999999997</v>
      </c>
      <c r="AB115" s="43"/>
    </row>
    <row r="116" spans="1:28" s="26" customFormat="1" ht="20.45" hidden="1" x14ac:dyDescent="0.25">
      <c r="A116" s="69" t="s">
        <v>7</v>
      </c>
      <c r="B116" s="70" t="s">
        <v>147</v>
      </c>
      <c r="C116" s="71" t="s">
        <v>31</v>
      </c>
      <c r="D116" s="72" t="s">
        <v>8</v>
      </c>
      <c r="E116" s="73" t="s">
        <v>8</v>
      </c>
      <c r="F116" s="74" t="s">
        <v>148</v>
      </c>
      <c r="G116" s="76">
        <f>SUM(G117:G118)</f>
        <v>0</v>
      </c>
      <c r="H116" s="9"/>
      <c r="I116" s="9"/>
      <c r="J116" s="10"/>
      <c r="K116" s="10"/>
      <c r="L116" s="10"/>
      <c r="M116" s="10"/>
      <c r="N116" s="10"/>
      <c r="O116" s="76">
        <f t="shared" ref="O116:R116" si="47">SUM(O117:O118)</f>
        <v>0</v>
      </c>
      <c r="P116" s="76">
        <f t="shared" si="47"/>
        <v>0</v>
      </c>
      <c r="Q116" s="76">
        <f t="shared" si="47"/>
        <v>0</v>
      </c>
      <c r="R116" s="76">
        <f t="shared" si="47"/>
        <v>67</v>
      </c>
      <c r="S116" s="77">
        <f t="shared" si="3"/>
        <v>67</v>
      </c>
      <c r="T116" s="77">
        <v>0</v>
      </c>
      <c r="U116" s="77">
        <f t="shared" si="4"/>
        <v>67</v>
      </c>
      <c r="V116" s="78">
        <v>0</v>
      </c>
      <c r="W116" s="78">
        <f t="shared" si="39"/>
        <v>67</v>
      </c>
      <c r="X116" s="78">
        <v>0</v>
      </c>
      <c r="Y116" s="78">
        <f t="shared" si="40"/>
        <v>67</v>
      </c>
      <c r="Z116" s="78">
        <v>0</v>
      </c>
      <c r="AA116" s="78">
        <f t="shared" si="41"/>
        <v>67</v>
      </c>
      <c r="AB116" s="43"/>
    </row>
    <row r="117" spans="1:28" s="26" customFormat="1" ht="13.15" hidden="1" x14ac:dyDescent="0.25">
      <c r="A117" s="64"/>
      <c r="B117" s="87" t="s">
        <v>142</v>
      </c>
      <c r="C117" s="66"/>
      <c r="D117" s="67">
        <v>3299</v>
      </c>
      <c r="E117" s="14">
        <v>5222</v>
      </c>
      <c r="F117" s="86" t="s">
        <v>104</v>
      </c>
      <c r="G117" s="9">
        <v>0</v>
      </c>
      <c r="H117" s="9"/>
      <c r="I117" s="9"/>
      <c r="J117" s="10"/>
      <c r="K117" s="10"/>
      <c r="L117" s="10"/>
      <c r="M117" s="10"/>
      <c r="N117" s="10"/>
      <c r="O117" s="9">
        <v>0</v>
      </c>
      <c r="P117" s="9">
        <v>0</v>
      </c>
      <c r="Q117" s="9">
        <v>0</v>
      </c>
      <c r="R117" s="10">
        <v>20.100000000000001</v>
      </c>
      <c r="S117" s="10">
        <f t="shared" si="3"/>
        <v>20.100000000000001</v>
      </c>
      <c r="T117" s="10">
        <v>0</v>
      </c>
      <c r="U117" s="10">
        <f t="shared" si="4"/>
        <v>20.100000000000001</v>
      </c>
      <c r="V117" s="11">
        <v>0</v>
      </c>
      <c r="W117" s="11">
        <f t="shared" si="39"/>
        <v>20.100000000000001</v>
      </c>
      <c r="X117" s="11">
        <v>0</v>
      </c>
      <c r="Y117" s="11">
        <f t="shared" si="40"/>
        <v>20.100000000000001</v>
      </c>
      <c r="Z117" s="11">
        <v>0</v>
      </c>
      <c r="AA117" s="11">
        <f t="shared" si="41"/>
        <v>20.100000000000001</v>
      </c>
      <c r="AB117" s="43"/>
    </row>
    <row r="118" spans="1:28" s="26" customFormat="1" ht="13.15" hidden="1" x14ac:dyDescent="0.25">
      <c r="A118" s="64"/>
      <c r="B118" s="87" t="s">
        <v>144</v>
      </c>
      <c r="C118" s="66"/>
      <c r="D118" s="67">
        <v>3299</v>
      </c>
      <c r="E118" s="14">
        <v>5222</v>
      </c>
      <c r="F118" s="86" t="s">
        <v>104</v>
      </c>
      <c r="G118" s="9">
        <v>0</v>
      </c>
      <c r="H118" s="9"/>
      <c r="I118" s="9"/>
      <c r="J118" s="10"/>
      <c r="K118" s="10"/>
      <c r="L118" s="10"/>
      <c r="M118" s="10"/>
      <c r="N118" s="10"/>
      <c r="O118" s="9">
        <v>0</v>
      </c>
      <c r="P118" s="9">
        <v>0</v>
      </c>
      <c r="Q118" s="9">
        <v>0</v>
      </c>
      <c r="R118" s="10">
        <v>46.9</v>
      </c>
      <c r="S118" s="10">
        <f t="shared" si="3"/>
        <v>46.9</v>
      </c>
      <c r="T118" s="10">
        <v>0</v>
      </c>
      <c r="U118" s="10">
        <f t="shared" si="4"/>
        <v>46.9</v>
      </c>
      <c r="V118" s="11">
        <v>0</v>
      </c>
      <c r="W118" s="11">
        <f t="shared" si="39"/>
        <v>46.9</v>
      </c>
      <c r="X118" s="11">
        <v>0</v>
      </c>
      <c r="Y118" s="11">
        <f t="shared" si="40"/>
        <v>46.9</v>
      </c>
      <c r="Z118" s="11">
        <v>0</v>
      </c>
      <c r="AA118" s="11">
        <f t="shared" si="41"/>
        <v>46.9</v>
      </c>
      <c r="AB118" s="43"/>
    </row>
    <row r="119" spans="1:28" s="26" customFormat="1" ht="20.45" hidden="1" x14ac:dyDescent="0.25">
      <c r="A119" s="69" t="s">
        <v>7</v>
      </c>
      <c r="B119" s="70" t="s">
        <v>149</v>
      </c>
      <c r="C119" s="71" t="s">
        <v>31</v>
      </c>
      <c r="D119" s="72" t="s">
        <v>8</v>
      </c>
      <c r="E119" s="73" t="s">
        <v>8</v>
      </c>
      <c r="F119" s="74" t="s">
        <v>150</v>
      </c>
      <c r="G119" s="76">
        <f>SUM(G120:G121)</f>
        <v>0</v>
      </c>
      <c r="H119" s="9"/>
      <c r="I119" s="9"/>
      <c r="J119" s="10"/>
      <c r="K119" s="10"/>
      <c r="L119" s="10"/>
      <c r="M119" s="10"/>
      <c r="N119" s="10"/>
      <c r="O119" s="76">
        <f t="shared" ref="O119:R119" si="48">SUM(O120:O121)</f>
        <v>0</v>
      </c>
      <c r="P119" s="76">
        <f t="shared" si="48"/>
        <v>0</v>
      </c>
      <c r="Q119" s="76">
        <f t="shared" si="48"/>
        <v>0</v>
      </c>
      <c r="R119" s="76">
        <f t="shared" si="48"/>
        <v>57</v>
      </c>
      <c r="S119" s="77">
        <f t="shared" si="3"/>
        <v>57</v>
      </c>
      <c r="T119" s="77">
        <v>0</v>
      </c>
      <c r="U119" s="77">
        <f t="shared" si="4"/>
        <v>57</v>
      </c>
      <c r="V119" s="78">
        <v>0</v>
      </c>
      <c r="W119" s="78">
        <f t="shared" si="39"/>
        <v>57</v>
      </c>
      <c r="X119" s="78">
        <v>0</v>
      </c>
      <c r="Y119" s="78">
        <f t="shared" si="40"/>
        <v>57</v>
      </c>
      <c r="Z119" s="78">
        <v>0</v>
      </c>
      <c r="AA119" s="78">
        <f t="shared" si="41"/>
        <v>57</v>
      </c>
      <c r="AB119" s="43"/>
    </row>
    <row r="120" spans="1:28" s="26" customFormat="1" ht="13.15" hidden="1" x14ac:dyDescent="0.25">
      <c r="A120" s="64"/>
      <c r="B120" s="87" t="s">
        <v>142</v>
      </c>
      <c r="C120" s="66"/>
      <c r="D120" s="67">
        <v>3299</v>
      </c>
      <c r="E120" s="14">
        <v>5222</v>
      </c>
      <c r="F120" s="86" t="s">
        <v>104</v>
      </c>
      <c r="G120" s="9">
        <v>0</v>
      </c>
      <c r="H120" s="9"/>
      <c r="I120" s="9"/>
      <c r="J120" s="10"/>
      <c r="K120" s="10"/>
      <c r="L120" s="10"/>
      <c r="M120" s="10"/>
      <c r="N120" s="10"/>
      <c r="O120" s="9">
        <v>0</v>
      </c>
      <c r="P120" s="9">
        <v>0</v>
      </c>
      <c r="Q120" s="9">
        <v>0</v>
      </c>
      <c r="R120" s="10">
        <v>17.100000000000001</v>
      </c>
      <c r="S120" s="10">
        <f t="shared" si="3"/>
        <v>17.100000000000001</v>
      </c>
      <c r="T120" s="10">
        <v>0</v>
      </c>
      <c r="U120" s="10">
        <f t="shared" si="4"/>
        <v>17.100000000000001</v>
      </c>
      <c r="V120" s="11">
        <v>0</v>
      </c>
      <c r="W120" s="11">
        <f t="shared" si="39"/>
        <v>17.100000000000001</v>
      </c>
      <c r="X120" s="11">
        <v>0</v>
      </c>
      <c r="Y120" s="11">
        <f t="shared" si="40"/>
        <v>17.100000000000001</v>
      </c>
      <c r="Z120" s="11">
        <v>0</v>
      </c>
      <c r="AA120" s="11">
        <f t="shared" si="41"/>
        <v>17.100000000000001</v>
      </c>
      <c r="AB120" s="43"/>
    </row>
    <row r="121" spans="1:28" s="26" customFormat="1" ht="13.15" hidden="1" x14ac:dyDescent="0.25">
      <c r="A121" s="64"/>
      <c r="B121" s="87" t="s">
        <v>144</v>
      </c>
      <c r="C121" s="66"/>
      <c r="D121" s="67">
        <v>3299</v>
      </c>
      <c r="E121" s="14">
        <v>5222</v>
      </c>
      <c r="F121" s="86" t="s">
        <v>104</v>
      </c>
      <c r="G121" s="9">
        <v>0</v>
      </c>
      <c r="H121" s="9"/>
      <c r="I121" s="9"/>
      <c r="J121" s="10"/>
      <c r="K121" s="10"/>
      <c r="L121" s="10"/>
      <c r="M121" s="10"/>
      <c r="N121" s="10"/>
      <c r="O121" s="9">
        <v>0</v>
      </c>
      <c r="P121" s="9">
        <v>0</v>
      </c>
      <c r="Q121" s="9">
        <v>0</v>
      </c>
      <c r="R121" s="10">
        <v>39.9</v>
      </c>
      <c r="S121" s="10">
        <f t="shared" si="3"/>
        <v>39.9</v>
      </c>
      <c r="T121" s="10">
        <v>0</v>
      </c>
      <c r="U121" s="10">
        <f t="shared" si="4"/>
        <v>39.9</v>
      </c>
      <c r="V121" s="11">
        <v>0</v>
      </c>
      <c r="W121" s="11">
        <f t="shared" si="39"/>
        <v>39.9</v>
      </c>
      <c r="X121" s="11">
        <v>0</v>
      </c>
      <c r="Y121" s="11">
        <f t="shared" si="40"/>
        <v>39.9</v>
      </c>
      <c r="Z121" s="11">
        <v>0</v>
      </c>
      <c r="AA121" s="11">
        <f t="shared" si="41"/>
        <v>39.9</v>
      </c>
      <c r="AB121" s="43"/>
    </row>
    <row r="122" spans="1:28" s="26" customFormat="1" ht="20.45" hidden="1" x14ac:dyDescent="0.25">
      <c r="A122" s="69" t="s">
        <v>7</v>
      </c>
      <c r="B122" s="70" t="s">
        <v>151</v>
      </c>
      <c r="C122" s="71" t="s">
        <v>31</v>
      </c>
      <c r="D122" s="72" t="s">
        <v>8</v>
      </c>
      <c r="E122" s="73" t="s">
        <v>8</v>
      </c>
      <c r="F122" s="74" t="s">
        <v>152</v>
      </c>
      <c r="G122" s="76">
        <f>SUM(G123:G124)</f>
        <v>0</v>
      </c>
      <c r="H122" s="9"/>
      <c r="I122" s="9"/>
      <c r="J122" s="10"/>
      <c r="K122" s="10"/>
      <c r="L122" s="10"/>
      <c r="M122" s="10"/>
      <c r="N122" s="10"/>
      <c r="O122" s="76">
        <f t="shared" ref="O122:R122" si="49">SUM(O123:O124)</f>
        <v>0</v>
      </c>
      <c r="P122" s="76">
        <f t="shared" si="49"/>
        <v>0</v>
      </c>
      <c r="Q122" s="76">
        <f t="shared" si="49"/>
        <v>0</v>
      </c>
      <c r="R122" s="76">
        <f t="shared" si="49"/>
        <v>100</v>
      </c>
      <c r="S122" s="77">
        <f t="shared" si="3"/>
        <v>100</v>
      </c>
      <c r="T122" s="77">
        <v>0</v>
      </c>
      <c r="U122" s="77">
        <f t="shared" si="4"/>
        <v>100</v>
      </c>
      <c r="V122" s="78">
        <v>0</v>
      </c>
      <c r="W122" s="78">
        <f t="shared" si="39"/>
        <v>100</v>
      </c>
      <c r="X122" s="78">
        <v>0</v>
      </c>
      <c r="Y122" s="78">
        <f t="shared" si="40"/>
        <v>100</v>
      </c>
      <c r="Z122" s="78">
        <v>0</v>
      </c>
      <c r="AA122" s="78">
        <f t="shared" si="41"/>
        <v>100</v>
      </c>
      <c r="AB122" s="43"/>
    </row>
    <row r="123" spans="1:28" s="26" customFormat="1" ht="13.15" hidden="1" x14ac:dyDescent="0.25">
      <c r="A123" s="64"/>
      <c r="B123" s="87" t="s">
        <v>142</v>
      </c>
      <c r="C123" s="66"/>
      <c r="D123" s="67">
        <v>3299</v>
      </c>
      <c r="E123" s="14">
        <v>5222</v>
      </c>
      <c r="F123" s="86" t="s">
        <v>104</v>
      </c>
      <c r="G123" s="9">
        <v>0</v>
      </c>
      <c r="H123" s="9"/>
      <c r="I123" s="9"/>
      <c r="J123" s="10"/>
      <c r="K123" s="10"/>
      <c r="L123" s="10"/>
      <c r="M123" s="10"/>
      <c r="N123" s="10"/>
      <c r="O123" s="9">
        <v>0</v>
      </c>
      <c r="P123" s="9">
        <v>0</v>
      </c>
      <c r="Q123" s="9">
        <v>0</v>
      </c>
      <c r="R123" s="10">
        <v>30</v>
      </c>
      <c r="S123" s="10">
        <f t="shared" si="3"/>
        <v>30</v>
      </c>
      <c r="T123" s="10">
        <v>0</v>
      </c>
      <c r="U123" s="10">
        <f t="shared" si="4"/>
        <v>30</v>
      </c>
      <c r="V123" s="11">
        <v>0</v>
      </c>
      <c r="W123" s="11">
        <f t="shared" si="39"/>
        <v>30</v>
      </c>
      <c r="X123" s="11">
        <v>0</v>
      </c>
      <c r="Y123" s="11">
        <f t="shared" si="40"/>
        <v>30</v>
      </c>
      <c r="Z123" s="11">
        <v>0</v>
      </c>
      <c r="AA123" s="11">
        <f t="shared" si="41"/>
        <v>30</v>
      </c>
      <c r="AB123" s="43"/>
    </row>
    <row r="124" spans="1:28" s="26" customFormat="1" ht="13.15" hidden="1" x14ac:dyDescent="0.25">
      <c r="A124" s="64"/>
      <c r="B124" s="87" t="s">
        <v>144</v>
      </c>
      <c r="C124" s="66"/>
      <c r="D124" s="67">
        <v>3299</v>
      </c>
      <c r="E124" s="14">
        <v>5222</v>
      </c>
      <c r="F124" s="86" t="s">
        <v>104</v>
      </c>
      <c r="G124" s="9">
        <v>0</v>
      </c>
      <c r="H124" s="9"/>
      <c r="I124" s="9"/>
      <c r="J124" s="10"/>
      <c r="K124" s="10"/>
      <c r="L124" s="10"/>
      <c r="M124" s="10"/>
      <c r="N124" s="10"/>
      <c r="O124" s="9">
        <v>0</v>
      </c>
      <c r="P124" s="9">
        <v>0</v>
      </c>
      <c r="Q124" s="9">
        <v>0</v>
      </c>
      <c r="R124" s="10">
        <v>70</v>
      </c>
      <c r="S124" s="10">
        <f t="shared" si="3"/>
        <v>70</v>
      </c>
      <c r="T124" s="10">
        <v>0</v>
      </c>
      <c r="U124" s="10">
        <f t="shared" si="4"/>
        <v>70</v>
      </c>
      <c r="V124" s="11">
        <v>0</v>
      </c>
      <c r="W124" s="11">
        <f t="shared" si="39"/>
        <v>70</v>
      </c>
      <c r="X124" s="11">
        <v>0</v>
      </c>
      <c r="Y124" s="11">
        <f t="shared" si="40"/>
        <v>70</v>
      </c>
      <c r="Z124" s="11">
        <v>0</v>
      </c>
      <c r="AA124" s="11">
        <f t="shared" si="41"/>
        <v>70</v>
      </c>
      <c r="AB124" s="43"/>
    </row>
    <row r="125" spans="1:28" s="26" customFormat="1" ht="30.6" hidden="1" x14ac:dyDescent="0.25">
      <c r="A125" s="69" t="s">
        <v>7</v>
      </c>
      <c r="B125" s="70" t="s">
        <v>153</v>
      </c>
      <c r="C125" s="71" t="s">
        <v>31</v>
      </c>
      <c r="D125" s="72" t="s">
        <v>8</v>
      </c>
      <c r="E125" s="73" t="s">
        <v>8</v>
      </c>
      <c r="F125" s="74" t="s">
        <v>154</v>
      </c>
      <c r="G125" s="76">
        <f>SUM(G126:G127)</f>
        <v>0</v>
      </c>
      <c r="H125" s="9"/>
      <c r="I125" s="9"/>
      <c r="J125" s="10"/>
      <c r="K125" s="10"/>
      <c r="L125" s="10"/>
      <c r="M125" s="10"/>
      <c r="N125" s="10"/>
      <c r="O125" s="76">
        <f t="shared" ref="O125:R125" si="50">SUM(O126:O127)</f>
        <v>0</v>
      </c>
      <c r="P125" s="76">
        <f t="shared" si="50"/>
        <v>0</v>
      </c>
      <c r="Q125" s="76">
        <f t="shared" si="50"/>
        <v>0</v>
      </c>
      <c r="R125" s="76">
        <f t="shared" si="50"/>
        <v>100</v>
      </c>
      <c r="S125" s="77">
        <f t="shared" si="3"/>
        <v>100</v>
      </c>
      <c r="T125" s="77">
        <v>0</v>
      </c>
      <c r="U125" s="77">
        <f t="shared" si="4"/>
        <v>100</v>
      </c>
      <c r="V125" s="78">
        <v>0</v>
      </c>
      <c r="W125" s="78">
        <f t="shared" si="39"/>
        <v>100</v>
      </c>
      <c r="X125" s="78">
        <v>0</v>
      </c>
      <c r="Y125" s="78">
        <f t="shared" si="40"/>
        <v>100</v>
      </c>
      <c r="Z125" s="78">
        <v>0</v>
      </c>
      <c r="AA125" s="78">
        <f t="shared" si="41"/>
        <v>100</v>
      </c>
      <c r="AB125" s="43"/>
    </row>
    <row r="126" spans="1:28" s="26" customFormat="1" ht="13.15" hidden="1" x14ac:dyDescent="0.25">
      <c r="A126" s="64"/>
      <c r="B126" s="87" t="s">
        <v>142</v>
      </c>
      <c r="C126" s="66"/>
      <c r="D126" s="67">
        <v>3299</v>
      </c>
      <c r="E126" s="14">
        <v>5222</v>
      </c>
      <c r="F126" s="86" t="s">
        <v>104</v>
      </c>
      <c r="G126" s="9">
        <v>0</v>
      </c>
      <c r="H126" s="9"/>
      <c r="I126" s="9"/>
      <c r="J126" s="10"/>
      <c r="K126" s="10"/>
      <c r="L126" s="10"/>
      <c r="M126" s="10"/>
      <c r="N126" s="10"/>
      <c r="O126" s="9">
        <v>0</v>
      </c>
      <c r="P126" s="9">
        <v>0</v>
      </c>
      <c r="Q126" s="9">
        <v>0</v>
      </c>
      <c r="R126" s="10">
        <v>30</v>
      </c>
      <c r="S126" s="10">
        <f t="shared" si="3"/>
        <v>30</v>
      </c>
      <c r="T126" s="10">
        <v>0</v>
      </c>
      <c r="U126" s="10">
        <f t="shared" si="4"/>
        <v>30</v>
      </c>
      <c r="V126" s="11">
        <v>0</v>
      </c>
      <c r="W126" s="11">
        <f t="shared" si="39"/>
        <v>30</v>
      </c>
      <c r="X126" s="11">
        <v>0</v>
      </c>
      <c r="Y126" s="11">
        <f t="shared" si="40"/>
        <v>30</v>
      </c>
      <c r="Z126" s="11">
        <v>0</v>
      </c>
      <c r="AA126" s="11">
        <f t="shared" si="41"/>
        <v>30</v>
      </c>
      <c r="AB126" s="43"/>
    </row>
    <row r="127" spans="1:28" s="26" customFormat="1" ht="13.15" hidden="1" x14ac:dyDescent="0.25">
      <c r="A127" s="64"/>
      <c r="B127" s="87" t="s">
        <v>144</v>
      </c>
      <c r="C127" s="66"/>
      <c r="D127" s="67">
        <v>3299</v>
      </c>
      <c r="E127" s="14">
        <v>5222</v>
      </c>
      <c r="F127" s="86" t="s">
        <v>104</v>
      </c>
      <c r="G127" s="9">
        <v>0</v>
      </c>
      <c r="H127" s="9"/>
      <c r="I127" s="9"/>
      <c r="J127" s="10"/>
      <c r="K127" s="10"/>
      <c r="L127" s="10"/>
      <c r="M127" s="10"/>
      <c r="N127" s="10"/>
      <c r="O127" s="9">
        <v>0</v>
      </c>
      <c r="P127" s="9">
        <v>0</v>
      </c>
      <c r="Q127" s="9">
        <v>0</v>
      </c>
      <c r="R127" s="10">
        <v>70</v>
      </c>
      <c r="S127" s="10">
        <f t="shared" si="3"/>
        <v>70</v>
      </c>
      <c r="T127" s="10">
        <v>0</v>
      </c>
      <c r="U127" s="10">
        <f t="shared" si="4"/>
        <v>70</v>
      </c>
      <c r="V127" s="11">
        <v>0</v>
      </c>
      <c r="W127" s="11">
        <f t="shared" si="39"/>
        <v>70</v>
      </c>
      <c r="X127" s="11">
        <v>0</v>
      </c>
      <c r="Y127" s="11">
        <f t="shared" si="40"/>
        <v>70</v>
      </c>
      <c r="Z127" s="11">
        <v>0</v>
      </c>
      <c r="AA127" s="11">
        <f t="shared" si="41"/>
        <v>70</v>
      </c>
      <c r="AB127" s="43"/>
    </row>
    <row r="128" spans="1:28" s="26" customFormat="1" ht="20.45" hidden="1" x14ac:dyDescent="0.25">
      <c r="A128" s="69" t="s">
        <v>7</v>
      </c>
      <c r="B128" s="70" t="s">
        <v>155</v>
      </c>
      <c r="C128" s="71" t="s">
        <v>156</v>
      </c>
      <c r="D128" s="72" t="s">
        <v>8</v>
      </c>
      <c r="E128" s="73" t="s">
        <v>8</v>
      </c>
      <c r="F128" s="74" t="s">
        <v>157</v>
      </c>
      <c r="G128" s="76">
        <f>+G129</f>
        <v>400</v>
      </c>
      <c r="H128" s="76">
        <v>0</v>
      </c>
      <c r="I128" s="76">
        <f t="shared" si="7"/>
        <v>400</v>
      </c>
      <c r="J128" s="77">
        <v>0</v>
      </c>
      <c r="K128" s="77">
        <f t="shared" si="8"/>
        <v>400</v>
      </c>
      <c r="L128" s="77">
        <v>0</v>
      </c>
      <c r="M128" s="77">
        <f t="shared" si="9"/>
        <v>400</v>
      </c>
      <c r="N128" s="77">
        <v>0</v>
      </c>
      <c r="O128" s="77">
        <f t="shared" si="1"/>
        <v>400</v>
      </c>
      <c r="P128" s="77">
        <v>0</v>
      </c>
      <c r="Q128" s="77">
        <f t="shared" si="2"/>
        <v>400</v>
      </c>
      <c r="R128" s="77">
        <v>0</v>
      </c>
      <c r="S128" s="77">
        <f t="shared" si="3"/>
        <v>400</v>
      </c>
      <c r="T128" s="77">
        <v>0</v>
      </c>
      <c r="U128" s="77">
        <f t="shared" si="4"/>
        <v>400</v>
      </c>
      <c r="V128" s="78">
        <v>0</v>
      </c>
      <c r="W128" s="78">
        <f t="shared" si="39"/>
        <v>400</v>
      </c>
      <c r="X128" s="78">
        <v>0</v>
      </c>
      <c r="Y128" s="78">
        <f t="shared" si="40"/>
        <v>400</v>
      </c>
      <c r="Z128" s="78">
        <v>0</v>
      </c>
      <c r="AA128" s="78">
        <f t="shared" si="41"/>
        <v>400</v>
      </c>
      <c r="AB128" s="43"/>
    </row>
    <row r="129" spans="1:28" s="26" customFormat="1" ht="13.15" hidden="1" x14ac:dyDescent="0.25">
      <c r="A129" s="64"/>
      <c r="B129" s="65"/>
      <c r="C129" s="66"/>
      <c r="D129" s="67">
        <v>3231</v>
      </c>
      <c r="E129" s="14">
        <v>5321</v>
      </c>
      <c r="F129" s="68" t="s">
        <v>33</v>
      </c>
      <c r="G129" s="9">
        <v>400</v>
      </c>
      <c r="H129" s="9">
        <v>0</v>
      </c>
      <c r="I129" s="9">
        <f t="shared" si="7"/>
        <v>400</v>
      </c>
      <c r="J129" s="10">
        <v>0</v>
      </c>
      <c r="K129" s="10">
        <f t="shared" si="8"/>
        <v>400</v>
      </c>
      <c r="L129" s="10">
        <v>0</v>
      </c>
      <c r="M129" s="10">
        <f t="shared" si="9"/>
        <v>400</v>
      </c>
      <c r="N129" s="10">
        <v>0</v>
      </c>
      <c r="O129" s="10">
        <f t="shared" si="1"/>
        <v>400</v>
      </c>
      <c r="P129" s="10">
        <v>0</v>
      </c>
      <c r="Q129" s="10">
        <f t="shared" si="2"/>
        <v>400</v>
      </c>
      <c r="R129" s="10">
        <v>0</v>
      </c>
      <c r="S129" s="10">
        <f t="shared" si="3"/>
        <v>400</v>
      </c>
      <c r="T129" s="10">
        <v>0</v>
      </c>
      <c r="U129" s="10">
        <f t="shared" si="4"/>
        <v>400</v>
      </c>
      <c r="V129" s="11">
        <v>0</v>
      </c>
      <c r="W129" s="11">
        <f t="shared" si="39"/>
        <v>400</v>
      </c>
      <c r="X129" s="11">
        <v>0</v>
      </c>
      <c r="Y129" s="11">
        <f t="shared" si="40"/>
        <v>400</v>
      </c>
      <c r="Z129" s="11">
        <v>0</v>
      </c>
      <c r="AA129" s="11">
        <f t="shared" si="41"/>
        <v>400</v>
      </c>
      <c r="AB129" s="43"/>
    </row>
    <row r="130" spans="1:28" s="26" customFormat="1" ht="20.45" hidden="1" x14ac:dyDescent="0.25">
      <c r="A130" s="69" t="s">
        <v>7</v>
      </c>
      <c r="B130" s="70" t="s">
        <v>158</v>
      </c>
      <c r="C130" s="71" t="s">
        <v>31</v>
      </c>
      <c r="D130" s="72" t="s">
        <v>8</v>
      </c>
      <c r="E130" s="73" t="s">
        <v>8</v>
      </c>
      <c r="F130" s="74" t="s">
        <v>159</v>
      </c>
      <c r="G130" s="76">
        <f>+G131</f>
        <v>200</v>
      </c>
      <c r="H130" s="76">
        <v>0</v>
      </c>
      <c r="I130" s="76">
        <f t="shared" si="7"/>
        <v>200</v>
      </c>
      <c r="J130" s="77">
        <v>0</v>
      </c>
      <c r="K130" s="77">
        <f t="shared" si="8"/>
        <v>200</v>
      </c>
      <c r="L130" s="77">
        <v>0</v>
      </c>
      <c r="M130" s="77">
        <f t="shared" si="9"/>
        <v>200</v>
      </c>
      <c r="N130" s="77">
        <v>0</v>
      </c>
      <c r="O130" s="77">
        <f t="shared" si="1"/>
        <v>200</v>
      </c>
      <c r="P130" s="77">
        <v>0</v>
      </c>
      <c r="Q130" s="77">
        <f t="shared" si="2"/>
        <v>200</v>
      </c>
      <c r="R130" s="77">
        <v>0</v>
      </c>
      <c r="S130" s="77">
        <f t="shared" si="3"/>
        <v>200</v>
      </c>
      <c r="T130" s="77">
        <v>0</v>
      </c>
      <c r="U130" s="77">
        <f t="shared" si="4"/>
        <v>200</v>
      </c>
      <c r="V130" s="78">
        <v>0</v>
      </c>
      <c r="W130" s="78">
        <f t="shared" si="39"/>
        <v>200</v>
      </c>
      <c r="X130" s="78">
        <v>0</v>
      </c>
      <c r="Y130" s="78">
        <f t="shared" si="40"/>
        <v>200</v>
      </c>
      <c r="Z130" s="78">
        <v>0</v>
      </c>
      <c r="AA130" s="78">
        <f t="shared" si="41"/>
        <v>200</v>
      </c>
      <c r="AB130" s="43"/>
    </row>
    <row r="131" spans="1:28" s="26" customFormat="1" ht="13.15" hidden="1" x14ac:dyDescent="0.25">
      <c r="A131" s="64"/>
      <c r="B131" s="65"/>
      <c r="C131" s="66"/>
      <c r="D131" s="67">
        <v>3299</v>
      </c>
      <c r="E131" s="14">
        <v>5222</v>
      </c>
      <c r="F131" s="68" t="s">
        <v>104</v>
      </c>
      <c r="G131" s="9">
        <v>200</v>
      </c>
      <c r="H131" s="9">
        <v>0</v>
      </c>
      <c r="I131" s="9">
        <f t="shared" si="7"/>
        <v>200</v>
      </c>
      <c r="J131" s="10">
        <v>0</v>
      </c>
      <c r="K131" s="10">
        <f t="shared" si="8"/>
        <v>200</v>
      </c>
      <c r="L131" s="10">
        <v>0</v>
      </c>
      <c r="M131" s="10">
        <f t="shared" si="9"/>
        <v>200</v>
      </c>
      <c r="N131" s="10">
        <v>0</v>
      </c>
      <c r="O131" s="10">
        <f t="shared" si="1"/>
        <v>200</v>
      </c>
      <c r="P131" s="10">
        <v>0</v>
      </c>
      <c r="Q131" s="10">
        <f t="shared" si="2"/>
        <v>200</v>
      </c>
      <c r="R131" s="10">
        <v>0</v>
      </c>
      <c r="S131" s="10">
        <f t="shared" si="3"/>
        <v>200</v>
      </c>
      <c r="T131" s="10">
        <v>0</v>
      </c>
      <c r="U131" s="10">
        <f t="shared" si="4"/>
        <v>200</v>
      </c>
      <c r="V131" s="11">
        <v>0</v>
      </c>
      <c r="W131" s="11">
        <f t="shared" si="39"/>
        <v>200</v>
      </c>
      <c r="X131" s="11">
        <v>0</v>
      </c>
      <c r="Y131" s="11">
        <f t="shared" si="40"/>
        <v>200</v>
      </c>
      <c r="Z131" s="11">
        <v>0</v>
      </c>
      <c r="AA131" s="11">
        <f t="shared" si="41"/>
        <v>200</v>
      </c>
      <c r="AB131" s="43"/>
    </row>
    <row r="132" spans="1:28" s="26" customFormat="1" ht="20.45" hidden="1" x14ac:dyDescent="0.25">
      <c r="A132" s="69" t="s">
        <v>7</v>
      </c>
      <c r="B132" s="70" t="s">
        <v>160</v>
      </c>
      <c r="C132" s="71" t="s">
        <v>31</v>
      </c>
      <c r="D132" s="72" t="s">
        <v>8</v>
      </c>
      <c r="E132" s="73" t="s">
        <v>8</v>
      </c>
      <c r="F132" s="74" t="s">
        <v>161</v>
      </c>
      <c r="G132" s="76">
        <f>+G133</f>
        <v>200</v>
      </c>
      <c r="H132" s="76">
        <v>0</v>
      </c>
      <c r="I132" s="76">
        <f t="shared" si="7"/>
        <v>200</v>
      </c>
      <c r="J132" s="77">
        <v>0</v>
      </c>
      <c r="K132" s="77">
        <f t="shared" si="8"/>
        <v>200</v>
      </c>
      <c r="L132" s="77">
        <v>0</v>
      </c>
      <c r="M132" s="77">
        <f t="shared" si="9"/>
        <v>200</v>
      </c>
      <c r="N132" s="77">
        <v>0</v>
      </c>
      <c r="O132" s="77">
        <f t="shared" si="1"/>
        <v>200</v>
      </c>
      <c r="P132" s="77">
        <v>0</v>
      </c>
      <c r="Q132" s="77">
        <f t="shared" si="2"/>
        <v>200</v>
      </c>
      <c r="R132" s="77">
        <v>0</v>
      </c>
      <c r="S132" s="77">
        <f t="shared" si="3"/>
        <v>200</v>
      </c>
      <c r="T132" s="77">
        <v>0</v>
      </c>
      <c r="U132" s="77">
        <f t="shared" si="4"/>
        <v>200</v>
      </c>
      <c r="V132" s="78">
        <v>0</v>
      </c>
      <c r="W132" s="78">
        <f t="shared" si="39"/>
        <v>200</v>
      </c>
      <c r="X132" s="78">
        <v>0</v>
      </c>
      <c r="Y132" s="78">
        <f t="shared" si="40"/>
        <v>200</v>
      </c>
      <c r="Z132" s="78">
        <v>0</v>
      </c>
      <c r="AA132" s="78">
        <f t="shared" si="41"/>
        <v>200</v>
      </c>
      <c r="AB132" s="43"/>
    </row>
    <row r="133" spans="1:28" s="26" customFormat="1" ht="13.15" hidden="1" x14ac:dyDescent="0.25">
      <c r="A133" s="64"/>
      <c r="B133" s="65"/>
      <c r="C133" s="66"/>
      <c r="D133" s="67">
        <v>3299</v>
      </c>
      <c r="E133" s="14">
        <v>5339</v>
      </c>
      <c r="F133" s="68" t="s">
        <v>162</v>
      </c>
      <c r="G133" s="9">
        <v>200</v>
      </c>
      <c r="H133" s="9">
        <v>0</v>
      </c>
      <c r="I133" s="9">
        <f t="shared" si="7"/>
        <v>200</v>
      </c>
      <c r="J133" s="10">
        <v>0</v>
      </c>
      <c r="K133" s="10">
        <f t="shared" si="8"/>
        <v>200</v>
      </c>
      <c r="L133" s="10">
        <v>0</v>
      </c>
      <c r="M133" s="10">
        <f t="shared" si="9"/>
        <v>200</v>
      </c>
      <c r="N133" s="10">
        <v>0</v>
      </c>
      <c r="O133" s="10">
        <f t="shared" si="1"/>
        <v>200</v>
      </c>
      <c r="P133" s="10">
        <v>0</v>
      </c>
      <c r="Q133" s="10">
        <f t="shared" si="2"/>
        <v>200</v>
      </c>
      <c r="R133" s="10">
        <v>0</v>
      </c>
      <c r="S133" s="10">
        <f t="shared" si="3"/>
        <v>200</v>
      </c>
      <c r="T133" s="10">
        <v>0</v>
      </c>
      <c r="U133" s="10">
        <f t="shared" si="4"/>
        <v>200</v>
      </c>
      <c r="V133" s="11">
        <v>0</v>
      </c>
      <c r="W133" s="11">
        <f t="shared" si="39"/>
        <v>200</v>
      </c>
      <c r="X133" s="11">
        <v>0</v>
      </c>
      <c r="Y133" s="11">
        <f t="shared" si="40"/>
        <v>200</v>
      </c>
      <c r="Z133" s="11">
        <v>0</v>
      </c>
      <c r="AA133" s="11">
        <f t="shared" si="41"/>
        <v>200</v>
      </c>
      <c r="AB133" s="43"/>
    </row>
    <row r="134" spans="1:28" s="26" customFormat="1" ht="13.15" hidden="1" x14ac:dyDescent="0.25">
      <c r="A134" s="69" t="s">
        <v>7</v>
      </c>
      <c r="B134" s="70" t="s">
        <v>163</v>
      </c>
      <c r="C134" s="71" t="s">
        <v>31</v>
      </c>
      <c r="D134" s="72" t="s">
        <v>8</v>
      </c>
      <c r="E134" s="73" t="s">
        <v>8</v>
      </c>
      <c r="F134" s="74" t="s">
        <v>164</v>
      </c>
      <c r="G134" s="76">
        <f>+G135</f>
        <v>200</v>
      </c>
      <c r="H134" s="76">
        <v>0</v>
      </c>
      <c r="I134" s="76">
        <f t="shared" si="7"/>
        <v>200</v>
      </c>
      <c r="J134" s="77">
        <v>0</v>
      </c>
      <c r="K134" s="77">
        <f t="shared" si="8"/>
        <v>200</v>
      </c>
      <c r="L134" s="77">
        <v>0</v>
      </c>
      <c r="M134" s="77">
        <f t="shared" si="9"/>
        <v>200</v>
      </c>
      <c r="N134" s="77">
        <f>+N135</f>
        <v>200</v>
      </c>
      <c r="O134" s="77">
        <f t="shared" si="1"/>
        <v>400</v>
      </c>
      <c r="P134" s="77">
        <v>0</v>
      </c>
      <c r="Q134" s="77">
        <f t="shared" si="2"/>
        <v>400</v>
      </c>
      <c r="R134" s="77">
        <f>+R135</f>
        <v>-400</v>
      </c>
      <c r="S134" s="77">
        <f t="shared" si="3"/>
        <v>0</v>
      </c>
      <c r="T134" s="77">
        <v>0</v>
      </c>
      <c r="U134" s="77">
        <f t="shared" si="4"/>
        <v>0</v>
      </c>
      <c r="V134" s="78">
        <v>0</v>
      </c>
      <c r="W134" s="78">
        <f t="shared" si="39"/>
        <v>0</v>
      </c>
      <c r="X134" s="78">
        <v>0</v>
      </c>
      <c r="Y134" s="78">
        <f t="shared" si="40"/>
        <v>0</v>
      </c>
      <c r="Z134" s="78">
        <v>0</v>
      </c>
      <c r="AA134" s="78">
        <f t="shared" si="41"/>
        <v>0</v>
      </c>
      <c r="AB134" s="43"/>
    </row>
    <row r="135" spans="1:28" s="26" customFormat="1" ht="13.15" hidden="1" x14ac:dyDescent="0.25">
      <c r="A135" s="64"/>
      <c r="B135" s="65"/>
      <c r="C135" s="66"/>
      <c r="D135" s="67">
        <v>3299</v>
      </c>
      <c r="E135" s="14">
        <v>5222</v>
      </c>
      <c r="F135" s="68" t="s">
        <v>104</v>
      </c>
      <c r="G135" s="9">
        <v>200</v>
      </c>
      <c r="H135" s="9">
        <v>0</v>
      </c>
      <c r="I135" s="9">
        <f t="shared" si="7"/>
        <v>200</v>
      </c>
      <c r="J135" s="10">
        <v>0</v>
      </c>
      <c r="K135" s="10">
        <f t="shared" si="8"/>
        <v>200</v>
      </c>
      <c r="L135" s="10">
        <v>0</v>
      </c>
      <c r="M135" s="10">
        <f t="shared" si="9"/>
        <v>200</v>
      </c>
      <c r="N135" s="10">
        <v>200</v>
      </c>
      <c r="O135" s="10">
        <f t="shared" si="1"/>
        <v>400</v>
      </c>
      <c r="P135" s="10">
        <v>0</v>
      </c>
      <c r="Q135" s="10">
        <f t="shared" si="2"/>
        <v>400</v>
      </c>
      <c r="R135" s="10">
        <v>-400</v>
      </c>
      <c r="S135" s="10">
        <f t="shared" si="3"/>
        <v>0</v>
      </c>
      <c r="T135" s="10">
        <v>0</v>
      </c>
      <c r="U135" s="10">
        <f t="shared" si="4"/>
        <v>0</v>
      </c>
      <c r="V135" s="11">
        <v>0</v>
      </c>
      <c r="W135" s="11">
        <f t="shared" si="39"/>
        <v>0</v>
      </c>
      <c r="X135" s="11">
        <v>0</v>
      </c>
      <c r="Y135" s="11">
        <f t="shared" si="40"/>
        <v>0</v>
      </c>
      <c r="Z135" s="78">
        <v>0</v>
      </c>
      <c r="AA135" s="78">
        <f t="shared" si="41"/>
        <v>0</v>
      </c>
      <c r="AB135" s="43"/>
    </row>
    <row r="136" spans="1:28" s="26" customFormat="1" ht="30.6" hidden="1" x14ac:dyDescent="0.25">
      <c r="A136" s="69" t="s">
        <v>7</v>
      </c>
      <c r="B136" s="70" t="s">
        <v>165</v>
      </c>
      <c r="C136" s="71" t="s">
        <v>31</v>
      </c>
      <c r="D136" s="72" t="s">
        <v>8</v>
      </c>
      <c r="E136" s="73" t="s">
        <v>8</v>
      </c>
      <c r="F136" s="74" t="s">
        <v>166</v>
      </c>
      <c r="G136" s="76">
        <v>0</v>
      </c>
      <c r="H136" s="9"/>
      <c r="I136" s="9"/>
      <c r="J136" s="10"/>
      <c r="K136" s="10"/>
      <c r="L136" s="10"/>
      <c r="M136" s="10"/>
      <c r="N136" s="10"/>
      <c r="O136" s="76">
        <v>0</v>
      </c>
      <c r="P136" s="76">
        <v>0</v>
      </c>
      <c r="Q136" s="76">
        <v>0</v>
      </c>
      <c r="R136" s="77">
        <f>+R137</f>
        <v>300</v>
      </c>
      <c r="S136" s="77">
        <f t="shared" si="3"/>
        <v>300</v>
      </c>
      <c r="T136" s="77">
        <v>0</v>
      </c>
      <c r="U136" s="77">
        <f t="shared" si="4"/>
        <v>300</v>
      </c>
      <c r="V136" s="78">
        <v>0</v>
      </c>
      <c r="W136" s="78">
        <f t="shared" si="39"/>
        <v>300</v>
      </c>
      <c r="X136" s="78">
        <v>0</v>
      </c>
      <c r="Y136" s="78">
        <f t="shared" si="40"/>
        <v>300</v>
      </c>
      <c r="Z136" s="78">
        <v>0</v>
      </c>
      <c r="AA136" s="78">
        <f t="shared" si="41"/>
        <v>300</v>
      </c>
      <c r="AB136" s="43"/>
    </row>
    <row r="137" spans="1:28" s="26" customFormat="1" ht="13.15" hidden="1" x14ac:dyDescent="0.25">
      <c r="A137" s="64"/>
      <c r="B137" s="65"/>
      <c r="C137" s="66"/>
      <c r="D137" s="67">
        <v>3299</v>
      </c>
      <c r="E137" s="14">
        <v>5222</v>
      </c>
      <c r="F137" s="68" t="s">
        <v>104</v>
      </c>
      <c r="G137" s="9">
        <v>0</v>
      </c>
      <c r="H137" s="9"/>
      <c r="I137" s="9"/>
      <c r="J137" s="10"/>
      <c r="K137" s="10"/>
      <c r="L137" s="10"/>
      <c r="M137" s="10"/>
      <c r="N137" s="10"/>
      <c r="O137" s="9">
        <v>0</v>
      </c>
      <c r="P137" s="9">
        <v>0</v>
      </c>
      <c r="Q137" s="9">
        <v>0</v>
      </c>
      <c r="R137" s="10">
        <v>300</v>
      </c>
      <c r="S137" s="10">
        <f t="shared" si="3"/>
        <v>300</v>
      </c>
      <c r="T137" s="10">
        <v>0</v>
      </c>
      <c r="U137" s="10">
        <f t="shared" si="4"/>
        <v>300</v>
      </c>
      <c r="V137" s="11">
        <v>0</v>
      </c>
      <c r="W137" s="11">
        <f t="shared" si="39"/>
        <v>300</v>
      </c>
      <c r="X137" s="11">
        <v>0</v>
      </c>
      <c r="Y137" s="11">
        <f t="shared" si="40"/>
        <v>300</v>
      </c>
      <c r="Z137" s="11">
        <v>0</v>
      </c>
      <c r="AA137" s="11">
        <f t="shared" si="41"/>
        <v>300</v>
      </c>
      <c r="AB137" s="43"/>
    </row>
    <row r="138" spans="1:28" s="26" customFormat="1" ht="30.6" hidden="1" x14ac:dyDescent="0.25">
      <c r="A138" s="69" t="s">
        <v>7</v>
      </c>
      <c r="B138" s="70" t="s">
        <v>167</v>
      </c>
      <c r="C138" s="71" t="s">
        <v>168</v>
      </c>
      <c r="D138" s="72" t="s">
        <v>8</v>
      </c>
      <c r="E138" s="73" t="s">
        <v>8</v>
      </c>
      <c r="F138" s="74" t="s">
        <v>169</v>
      </c>
      <c r="G138" s="76">
        <v>0</v>
      </c>
      <c r="H138" s="9"/>
      <c r="I138" s="9"/>
      <c r="J138" s="10"/>
      <c r="K138" s="10"/>
      <c r="L138" s="10"/>
      <c r="M138" s="10"/>
      <c r="N138" s="10"/>
      <c r="O138" s="76">
        <v>0</v>
      </c>
      <c r="P138" s="76">
        <v>0</v>
      </c>
      <c r="Q138" s="76">
        <v>0</v>
      </c>
      <c r="R138" s="77">
        <f>+R139</f>
        <v>100</v>
      </c>
      <c r="S138" s="77">
        <f t="shared" si="3"/>
        <v>100</v>
      </c>
      <c r="T138" s="77">
        <v>0</v>
      </c>
      <c r="U138" s="77">
        <f t="shared" si="4"/>
        <v>100</v>
      </c>
      <c r="V138" s="78">
        <v>0</v>
      </c>
      <c r="W138" s="78">
        <f t="shared" si="39"/>
        <v>100</v>
      </c>
      <c r="X138" s="78">
        <v>0</v>
      </c>
      <c r="Y138" s="78">
        <f t="shared" ref="Y138:Y201" si="51">+X138+W138</f>
        <v>100</v>
      </c>
      <c r="Z138" s="78">
        <v>0</v>
      </c>
      <c r="AA138" s="78">
        <f t="shared" ref="AA138:AA201" si="52">+Y138+Z138</f>
        <v>100</v>
      </c>
      <c r="AB138" s="43"/>
    </row>
    <row r="139" spans="1:28" s="26" customFormat="1" ht="13.15" hidden="1" x14ac:dyDescent="0.25">
      <c r="A139" s="64"/>
      <c r="B139" s="65"/>
      <c r="C139" s="66"/>
      <c r="D139" s="67">
        <v>3113</v>
      </c>
      <c r="E139" s="14">
        <v>5321</v>
      </c>
      <c r="F139" s="68" t="s">
        <v>33</v>
      </c>
      <c r="G139" s="9">
        <v>0</v>
      </c>
      <c r="H139" s="9"/>
      <c r="I139" s="9"/>
      <c r="J139" s="10"/>
      <c r="K139" s="10"/>
      <c r="L139" s="10"/>
      <c r="M139" s="10"/>
      <c r="N139" s="10"/>
      <c r="O139" s="9">
        <v>0</v>
      </c>
      <c r="P139" s="9">
        <v>0</v>
      </c>
      <c r="Q139" s="9">
        <v>0</v>
      </c>
      <c r="R139" s="10">
        <v>100</v>
      </c>
      <c r="S139" s="10">
        <f t="shared" si="3"/>
        <v>100</v>
      </c>
      <c r="T139" s="10">
        <v>0</v>
      </c>
      <c r="U139" s="10">
        <f t="shared" si="4"/>
        <v>100</v>
      </c>
      <c r="V139" s="11">
        <v>0</v>
      </c>
      <c r="W139" s="11">
        <f t="shared" ref="W139:W202" si="53">+U139+V139</f>
        <v>100</v>
      </c>
      <c r="X139" s="11">
        <v>0</v>
      </c>
      <c r="Y139" s="11">
        <f t="shared" si="51"/>
        <v>100</v>
      </c>
      <c r="Z139" s="11">
        <v>0</v>
      </c>
      <c r="AA139" s="11">
        <f t="shared" si="52"/>
        <v>100</v>
      </c>
      <c r="AB139" s="43"/>
    </row>
    <row r="140" spans="1:28" s="26" customFormat="1" ht="13.15" hidden="1" x14ac:dyDescent="0.25">
      <c r="A140" s="69" t="s">
        <v>7</v>
      </c>
      <c r="B140" s="70" t="s">
        <v>170</v>
      </c>
      <c r="C140" s="71" t="s">
        <v>171</v>
      </c>
      <c r="D140" s="72" t="s">
        <v>8</v>
      </c>
      <c r="E140" s="73" t="s">
        <v>8</v>
      </c>
      <c r="F140" s="74" t="s">
        <v>172</v>
      </c>
      <c r="G140" s="76">
        <v>0</v>
      </c>
      <c r="H140" s="76"/>
      <c r="I140" s="76"/>
      <c r="J140" s="77"/>
      <c r="K140" s="77"/>
      <c r="L140" s="77"/>
      <c r="M140" s="77">
        <v>0</v>
      </c>
      <c r="N140" s="77">
        <f>+N141</f>
        <v>700</v>
      </c>
      <c r="O140" s="77">
        <f t="shared" si="1"/>
        <v>700</v>
      </c>
      <c r="P140" s="77">
        <v>0</v>
      </c>
      <c r="Q140" s="77">
        <f t="shared" si="2"/>
        <v>700</v>
      </c>
      <c r="R140" s="77">
        <v>0</v>
      </c>
      <c r="S140" s="77">
        <f t="shared" si="3"/>
        <v>700</v>
      </c>
      <c r="T140" s="77">
        <v>0</v>
      </c>
      <c r="U140" s="77">
        <f t="shared" si="4"/>
        <v>700</v>
      </c>
      <c r="V140" s="78">
        <v>0</v>
      </c>
      <c r="W140" s="78">
        <f t="shared" si="53"/>
        <v>700</v>
      </c>
      <c r="X140" s="78">
        <v>0</v>
      </c>
      <c r="Y140" s="78">
        <f t="shared" si="51"/>
        <v>700</v>
      </c>
      <c r="Z140" s="78">
        <v>0</v>
      </c>
      <c r="AA140" s="78">
        <f t="shared" si="52"/>
        <v>700</v>
      </c>
      <c r="AB140" s="43"/>
    </row>
    <row r="141" spans="1:28" s="26" customFormat="1" ht="13.15" hidden="1" x14ac:dyDescent="0.25">
      <c r="A141" s="64"/>
      <c r="B141" s="65"/>
      <c r="C141" s="66"/>
      <c r="D141" s="67">
        <v>3299</v>
      </c>
      <c r="E141" s="14">
        <v>5321</v>
      </c>
      <c r="F141" s="68" t="s">
        <v>33</v>
      </c>
      <c r="G141" s="9">
        <v>0</v>
      </c>
      <c r="H141" s="9"/>
      <c r="I141" s="9"/>
      <c r="J141" s="10"/>
      <c r="K141" s="10"/>
      <c r="L141" s="10"/>
      <c r="M141" s="10">
        <v>0</v>
      </c>
      <c r="N141" s="10">
        <v>700</v>
      </c>
      <c r="O141" s="10">
        <f t="shared" si="1"/>
        <v>700</v>
      </c>
      <c r="P141" s="10">
        <v>0</v>
      </c>
      <c r="Q141" s="10">
        <f t="shared" si="2"/>
        <v>700</v>
      </c>
      <c r="R141" s="10">
        <v>0</v>
      </c>
      <c r="S141" s="10">
        <f t="shared" si="3"/>
        <v>700</v>
      </c>
      <c r="T141" s="10">
        <v>0</v>
      </c>
      <c r="U141" s="10">
        <f t="shared" si="4"/>
        <v>700</v>
      </c>
      <c r="V141" s="11">
        <v>0</v>
      </c>
      <c r="W141" s="11">
        <f t="shared" si="53"/>
        <v>700</v>
      </c>
      <c r="X141" s="11">
        <v>0</v>
      </c>
      <c r="Y141" s="11">
        <f t="shared" si="51"/>
        <v>700</v>
      </c>
      <c r="Z141" s="11">
        <v>0</v>
      </c>
      <c r="AA141" s="11">
        <f t="shared" si="52"/>
        <v>700</v>
      </c>
      <c r="AB141" s="43"/>
    </row>
    <row r="142" spans="1:28" s="26" customFormat="1" ht="13.15" hidden="1" x14ac:dyDescent="0.25">
      <c r="A142" s="69" t="s">
        <v>7</v>
      </c>
      <c r="B142" s="70" t="s">
        <v>173</v>
      </c>
      <c r="C142" s="71" t="s">
        <v>31</v>
      </c>
      <c r="D142" s="72" t="s">
        <v>8</v>
      </c>
      <c r="E142" s="73" t="s">
        <v>8</v>
      </c>
      <c r="F142" s="74" t="s">
        <v>174</v>
      </c>
      <c r="G142" s="76">
        <f>+G143</f>
        <v>0</v>
      </c>
      <c r="H142" s="76"/>
      <c r="I142" s="76"/>
      <c r="J142" s="77"/>
      <c r="K142" s="77"/>
      <c r="L142" s="77"/>
      <c r="M142" s="77">
        <v>0</v>
      </c>
      <c r="N142" s="76">
        <f>N143</f>
        <v>200</v>
      </c>
      <c r="O142" s="76">
        <f t="shared" ref="O142:O153" si="54">M142+N142</f>
        <v>200</v>
      </c>
      <c r="P142" s="77">
        <v>0</v>
      </c>
      <c r="Q142" s="77">
        <f t="shared" si="2"/>
        <v>200</v>
      </c>
      <c r="R142" s="77">
        <f>+R143</f>
        <v>-200</v>
      </c>
      <c r="S142" s="77">
        <f t="shared" si="3"/>
        <v>0</v>
      </c>
      <c r="T142" s="77">
        <v>0</v>
      </c>
      <c r="U142" s="77">
        <f t="shared" si="4"/>
        <v>0</v>
      </c>
      <c r="V142" s="78">
        <v>0</v>
      </c>
      <c r="W142" s="78">
        <f t="shared" si="53"/>
        <v>0</v>
      </c>
      <c r="X142" s="78">
        <v>0</v>
      </c>
      <c r="Y142" s="78">
        <f t="shared" si="51"/>
        <v>0</v>
      </c>
      <c r="Z142" s="78">
        <v>0</v>
      </c>
      <c r="AA142" s="78">
        <f t="shared" si="52"/>
        <v>0</v>
      </c>
      <c r="AB142" s="43"/>
    </row>
    <row r="143" spans="1:28" s="26" customFormat="1" ht="13.15" hidden="1" x14ac:dyDescent="0.25">
      <c r="A143" s="64"/>
      <c r="B143" s="65"/>
      <c r="C143" s="66"/>
      <c r="D143" s="67">
        <v>3299</v>
      </c>
      <c r="E143" s="14">
        <v>5321</v>
      </c>
      <c r="F143" s="68" t="s">
        <v>33</v>
      </c>
      <c r="G143" s="9">
        <v>0</v>
      </c>
      <c r="H143" s="9"/>
      <c r="I143" s="9"/>
      <c r="J143" s="10"/>
      <c r="K143" s="10"/>
      <c r="L143" s="10"/>
      <c r="M143" s="10">
        <v>0</v>
      </c>
      <c r="N143" s="9">
        <v>200</v>
      </c>
      <c r="O143" s="9">
        <f t="shared" si="54"/>
        <v>200</v>
      </c>
      <c r="P143" s="10">
        <v>0</v>
      </c>
      <c r="Q143" s="10">
        <f t="shared" si="2"/>
        <v>200</v>
      </c>
      <c r="R143" s="10">
        <v>-200</v>
      </c>
      <c r="S143" s="10">
        <f t="shared" si="3"/>
        <v>0</v>
      </c>
      <c r="T143" s="10">
        <v>0</v>
      </c>
      <c r="U143" s="10">
        <f t="shared" si="4"/>
        <v>0</v>
      </c>
      <c r="V143" s="11">
        <v>0</v>
      </c>
      <c r="W143" s="11">
        <f t="shared" si="53"/>
        <v>0</v>
      </c>
      <c r="X143" s="11">
        <v>0</v>
      </c>
      <c r="Y143" s="11">
        <f t="shared" si="51"/>
        <v>0</v>
      </c>
      <c r="Z143" s="11">
        <v>0</v>
      </c>
      <c r="AA143" s="11">
        <f t="shared" si="52"/>
        <v>0</v>
      </c>
      <c r="AB143" s="43"/>
    </row>
    <row r="144" spans="1:28" s="26" customFormat="1" ht="30.6" hidden="1" x14ac:dyDescent="0.25">
      <c r="A144" s="69" t="s">
        <v>7</v>
      </c>
      <c r="B144" s="70" t="s">
        <v>175</v>
      </c>
      <c r="C144" s="71" t="s">
        <v>156</v>
      </c>
      <c r="D144" s="72" t="s">
        <v>8</v>
      </c>
      <c r="E144" s="73" t="s">
        <v>8</v>
      </c>
      <c r="F144" s="74" t="s">
        <v>176</v>
      </c>
      <c r="G144" s="76">
        <v>0</v>
      </c>
      <c r="H144" s="9"/>
      <c r="I144" s="9"/>
      <c r="J144" s="10"/>
      <c r="K144" s="10"/>
      <c r="L144" s="10"/>
      <c r="M144" s="10"/>
      <c r="N144" s="9"/>
      <c r="O144" s="76">
        <v>0</v>
      </c>
      <c r="P144" s="76">
        <v>0</v>
      </c>
      <c r="Q144" s="76">
        <v>0</v>
      </c>
      <c r="R144" s="77">
        <f>+R145</f>
        <v>100</v>
      </c>
      <c r="S144" s="77">
        <f t="shared" ref="S144:S209" si="55">+Q144+R144</f>
        <v>100</v>
      </c>
      <c r="T144" s="77">
        <v>0</v>
      </c>
      <c r="U144" s="77">
        <f t="shared" ref="U144:U207" si="56">+S144+T144</f>
        <v>100</v>
      </c>
      <c r="V144" s="78">
        <v>0</v>
      </c>
      <c r="W144" s="78">
        <f t="shared" si="53"/>
        <v>100</v>
      </c>
      <c r="X144" s="78">
        <v>0</v>
      </c>
      <c r="Y144" s="78">
        <f t="shared" si="51"/>
        <v>100</v>
      </c>
      <c r="Z144" s="78">
        <v>0</v>
      </c>
      <c r="AA144" s="78">
        <f t="shared" si="52"/>
        <v>100</v>
      </c>
      <c r="AB144" s="43"/>
    </row>
    <row r="145" spans="1:28" s="26" customFormat="1" ht="13.15" hidden="1" x14ac:dyDescent="0.25">
      <c r="A145" s="64"/>
      <c r="B145" s="65"/>
      <c r="C145" s="66"/>
      <c r="D145" s="67">
        <v>3231</v>
      </c>
      <c r="E145" s="14">
        <v>5321</v>
      </c>
      <c r="F145" s="68" t="s">
        <v>33</v>
      </c>
      <c r="G145" s="9">
        <v>0</v>
      </c>
      <c r="H145" s="9"/>
      <c r="I145" s="9"/>
      <c r="J145" s="10"/>
      <c r="K145" s="10"/>
      <c r="L145" s="10"/>
      <c r="M145" s="10"/>
      <c r="N145" s="9"/>
      <c r="O145" s="9">
        <v>0</v>
      </c>
      <c r="P145" s="9">
        <v>0</v>
      </c>
      <c r="Q145" s="9">
        <v>0</v>
      </c>
      <c r="R145" s="10">
        <v>100</v>
      </c>
      <c r="S145" s="10">
        <f t="shared" si="55"/>
        <v>100</v>
      </c>
      <c r="T145" s="10">
        <v>0</v>
      </c>
      <c r="U145" s="10">
        <f t="shared" si="56"/>
        <v>100</v>
      </c>
      <c r="V145" s="11">
        <v>0</v>
      </c>
      <c r="W145" s="11">
        <f t="shared" si="53"/>
        <v>100</v>
      </c>
      <c r="X145" s="11">
        <v>0</v>
      </c>
      <c r="Y145" s="11">
        <f t="shared" si="51"/>
        <v>100</v>
      </c>
      <c r="Z145" s="11">
        <v>0</v>
      </c>
      <c r="AA145" s="11">
        <f t="shared" si="52"/>
        <v>100</v>
      </c>
      <c r="AB145" s="43"/>
    </row>
    <row r="146" spans="1:28" s="26" customFormat="1" ht="13.15" hidden="1" x14ac:dyDescent="0.25">
      <c r="A146" s="69" t="s">
        <v>7</v>
      </c>
      <c r="B146" s="70" t="s">
        <v>177</v>
      </c>
      <c r="C146" s="71" t="s">
        <v>31</v>
      </c>
      <c r="D146" s="72" t="s">
        <v>8</v>
      </c>
      <c r="E146" s="73" t="s">
        <v>8</v>
      </c>
      <c r="F146" s="88" t="s">
        <v>178</v>
      </c>
      <c r="G146" s="76">
        <v>0</v>
      </c>
      <c r="H146" s="9"/>
      <c r="I146" s="9"/>
      <c r="J146" s="10"/>
      <c r="K146" s="10"/>
      <c r="L146" s="10"/>
      <c r="M146" s="10"/>
      <c r="N146" s="9"/>
      <c r="O146" s="76">
        <v>0</v>
      </c>
      <c r="P146" s="76">
        <v>0</v>
      </c>
      <c r="Q146" s="76">
        <v>0</v>
      </c>
      <c r="R146" s="77">
        <f>+R147</f>
        <v>100</v>
      </c>
      <c r="S146" s="77">
        <f t="shared" si="55"/>
        <v>100</v>
      </c>
      <c r="T146" s="77">
        <v>0</v>
      </c>
      <c r="U146" s="77">
        <f t="shared" si="56"/>
        <v>100</v>
      </c>
      <c r="V146" s="78">
        <v>0</v>
      </c>
      <c r="W146" s="78">
        <f t="shared" si="53"/>
        <v>100</v>
      </c>
      <c r="X146" s="78">
        <v>0</v>
      </c>
      <c r="Y146" s="78">
        <f t="shared" si="51"/>
        <v>100</v>
      </c>
      <c r="Z146" s="78">
        <v>0</v>
      </c>
      <c r="AA146" s="78">
        <f t="shared" si="52"/>
        <v>100</v>
      </c>
      <c r="AB146" s="43"/>
    </row>
    <row r="147" spans="1:28" s="26" customFormat="1" ht="13.15" hidden="1" x14ac:dyDescent="0.25">
      <c r="A147" s="64"/>
      <c r="B147" s="65"/>
      <c r="C147" s="66"/>
      <c r="D147" s="67">
        <v>3299</v>
      </c>
      <c r="E147" s="14">
        <v>5229</v>
      </c>
      <c r="F147" s="68" t="s">
        <v>143</v>
      </c>
      <c r="G147" s="9">
        <v>0</v>
      </c>
      <c r="H147" s="9"/>
      <c r="I147" s="9"/>
      <c r="J147" s="10"/>
      <c r="K147" s="10"/>
      <c r="L147" s="10"/>
      <c r="M147" s="10"/>
      <c r="N147" s="9"/>
      <c r="O147" s="9">
        <v>0</v>
      </c>
      <c r="P147" s="9">
        <v>0</v>
      </c>
      <c r="Q147" s="9">
        <v>0</v>
      </c>
      <c r="R147" s="10">
        <v>100</v>
      </c>
      <c r="S147" s="10">
        <f t="shared" si="55"/>
        <v>100</v>
      </c>
      <c r="T147" s="10">
        <v>0</v>
      </c>
      <c r="U147" s="10">
        <f t="shared" si="56"/>
        <v>100</v>
      </c>
      <c r="V147" s="11">
        <v>0</v>
      </c>
      <c r="W147" s="11">
        <f t="shared" si="53"/>
        <v>100</v>
      </c>
      <c r="X147" s="11">
        <v>0</v>
      </c>
      <c r="Y147" s="11">
        <f t="shared" si="51"/>
        <v>100</v>
      </c>
      <c r="Z147" s="11">
        <v>0</v>
      </c>
      <c r="AA147" s="11">
        <f t="shared" si="52"/>
        <v>100</v>
      </c>
      <c r="AB147" s="43"/>
    </row>
    <row r="148" spans="1:28" s="26" customFormat="1" ht="13.15" hidden="1" x14ac:dyDescent="0.25">
      <c r="A148" s="69" t="s">
        <v>7</v>
      </c>
      <c r="B148" s="70" t="s">
        <v>179</v>
      </c>
      <c r="C148" s="71" t="s">
        <v>31</v>
      </c>
      <c r="D148" s="72" t="s">
        <v>8</v>
      </c>
      <c r="E148" s="73" t="s">
        <v>8</v>
      </c>
      <c r="F148" s="74" t="s">
        <v>180</v>
      </c>
      <c r="G148" s="76">
        <f>+G149</f>
        <v>0</v>
      </c>
      <c r="H148" s="76"/>
      <c r="I148" s="76"/>
      <c r="J148" s="77"/>
      <c r="K148" s="77"/>
      <c r="L148" s="77"/>
      <c r="M148" s="77">
        <v>0</v>
      </c>
      <c r="N148" s="76">
        <f>N149</f>
        <v>50</v>
      </c>
      <c r="O148" s="76">
        <f t="shared" si="54"/>
        <v>50</v>
      </c>
      <c r="P148" s="77">
        <v>0</v>
      </c>
      <c r="Q148" s="77">
        <f t="shared" si="2"/>
        <v>50</v>
      </c>
      <c r="R148" s="77">
        <f>+R149</f>
        <v>-49.86</v>
      </c>
      <c r="S148" s="77">
        <f t="shared" si="55"/>
        <v>0.14000000000000057</v>
      </c>
      <c r="T148" s="77">
        <v>0</v>
      </c>
      <c r="U148" s="77">
        <f t="shared" si="56"/>
        <v>0.14000000000000057</v>
      </c>
      <c r="V148" s="78">
        <v>0</v>
      </c>
      <c r="W148" s="78">
        <f t="shared" si="53"/>
        <v>0.14000000000000057</v>
      </c>
      <c r="X148" s="78">
        <v>0</v>
      </c>
      <c r="Y148" s="78">
        <f t="shared" si="51"/>
        <v>0.14000000000000057</v>
      </c>
      <c r="Z148" s="78">
        <v>0</v>
      </c>
      <c r="AA148" s="78">
        <f t="shared" si="52"/>
        <v>0.14000000000000057</v>
      </c>
      <c r="AB148" s="43"/>
    </row>
    <row r="149" spans="1:28" s="26" customFormat="1" ht="13.15" hidden="1" x14ac:dyDescent="0.25">
      <c r="A149" s="64"/>
      <c r="B149" s="65"/>
      <c r="C149" s="66"/>
      <c r="D149" s="67">
        <v>3299</v>
      </c>
      <c r="E149" s="14">
        <v>5213</v>
      </c>
      <c r="F149" s="68" t="s">
        <v>181</v>
      </c>
      <c r="G149" s="9">
        <v>0</v>
      </c>
      <c r="H149" s="9"/>
      <c r="I149" s="9"/>
      <c r="J149" s="10"/>
      <c r="K149" s="10"/>
      <c r="L149" s="10"/>
      <c r="M149" s="10">
        <v>0</v>
      </c>
      <c r="N149" s="9">
        <v>50</v>
      </c>
      <c r="O149" s="9">
        <f t="shared" si="54"/>
        <v>50</v>
      </c>
      <c r="P149" s="10">
        <v>0</v>
      </c>
      <c r="Q149" s="10">
        <f t="shared" si="2"/>
        <v>50</v>
      </c>
      <c r="R149" s="10">
        <v>-49.86</v>
      </c>
      <c r="S149" s="10">
        <f t="shared" si="55"/>
        <v>0.14000000000000057</v>
      </c>
      <c r="T149" s="10">
        <v>0</v>
      </c>
      <c r="U149" s="10">
        <f t="shared" si="56"/>
        <v>0.14000000000000057</v>
      </c>
      <c r="V149" s="11">
        <v>0</v>
      </c>
      <c r="W149" s="11">
        <f t="shared" si="53"/>
        <v>0.14000000000000057</v>
      </c>
      <c r="X149" s="11">
        <v>0</v>
      </c>
      <c r="Y149" s="11">
        <f t="shared" si="51"/>
        <v>0.14000000000000057</v>
      </c>
      <c r="Z149" s="11">
        <v>0</v>
      </c>
      <c r="AA149" s="11">
        <f t="shared" si="52"/>
        <v>0.14000000000000057</v>
      </c>
      <c r="AB149" s="43"/>
    </row>
    <row r="150" spans="1:28" s="26" customFormat="1" ht="30.6" hidden="1" x14ac:dyDescent="0.25">
      <c r="A150" s="69" t="s">
        <v>7</v>
      </c>
      <c r="B150" s="70" t="s">
        <v>182</v>
      </c>
      <c r="C150" s="71" t="s">
        <v>31</v>
      </c>
      <c r="D150" s="72" t="s">
        <v>8</v>
      </c>
      <c r="E150" s="73" t="s">
        <v>8</v>
      </c>
      <c r="F150" s="74" t="s">
        <v>183</v>
      </c>
      <c r="G150" s="76">
        <v>0</v>
      </c>
      <c r="H150" s="9"/>
      <c r="I150" s="9"/>
      <c r="J150" s="10"/>
      <c r="K150" s="10"/>
      <c r="L150" s="10"/>
      <c r="M150" s="10"/>
      <c r="N150" s="9"/>
      <c r="O150" s="76">
        <v>0</v>
      </c>
      <c r="P150" s="76">
        <v>0</v>
      </c>
      <c r="Q150" s="76">
        <v>0</v>
      </c>
      <c r="R150" s="77">
        <f>+R151</f>
        <v>49.86</v>
      </c>
      <c r="S150" s="77">
        <f t="shared" si="55"/>
        <v>49.86</v>
      </c>
      <c r="T150" s="77">
        <v>0</v>
      </c>
      <c r="U150" s="77">
        <f t="shared" si="56"/>
        <v>49.86</v>
      </c>
      <c r="V150" s="78">
        <v>0</v>
      </c>
      <c r="W150" s="78">
        <f t="shared" si="53"/>
        <v>49.86</v>
      </c>
      <c r="X150" s="78">
        <v>0</v>
      </c>
      <c r="Y150" s="78">
        <f t="shared" si="51"/>
        <v>49.86</v>
      </c>
      <c r="Z150" s="78">
        <v>0</v>
      </c>
      <c r="AA150" s="78">
        <f t="shared" si="52"/>
        <v>49.86</v>
      </c>
      <c r="AB150" s="43"/>
    </row>
    <row r="151" spans="1:28" s="26" customFormat="1" ht="13.15" hidden="1" x14ac:dyDescent="0.25">
      <c r="A151" s="64"/>
      <c r="B151" s="65"/>
      <c r="C151" s="66"/>
      <c r="D151" s="67">
        <v>3299</v>
      </c>
      <c r="E151" s="14">
        <v>5229</v>
      </c>
      <c r="F151" s="68" t="s">
        <v>143</v>
      </c>
      <c r="G151" s="9">
        <v>0</v>
      </c>
      <c r="H151" s="9"/>
      <c r="I151" s="9"/>
      <c r="J151" s="10"/>
      <c r="K151" s="10"/>
      <c r="L151" s="10"/>
      <c r="M151" s="10"/>
      <c r="N151" s="9"/>
      <c r="O151" s="9">
        <v>0</v>
      </c>
      <c r="P151" s="9">
        <v>0</v>
      </c>
      <c r="Q151" s="9">
        <v>0</v>
      </c>
      <c r="R151" s="10">
        <v>49.86</v>
      </c>
      <c r="S151" s="10">
        <f t="shared" si="55"/>
        <v>49.86</v>
      </c>
      <c r="T151" s="10">
        <v>0</v>
      </c>
      <c r="U151" s="10">
        <f t="shared" si="56"/>
        <v>49.86</v>
      </c>
      <c r="V151" s="11">
        <v>0</v>
      </c>
      <c r="W151" s="11">
        <f t="shared" si="53"/>
        <v>49.86</v>
      </c>
      <c r="X151" s="11">
        <v>0</v>
      </c>
      <c r="Y151" s="11">
        <f t="shared" si="51"/>
        <v>49.86</v>
      </c>
      <c r="Z151" s="11">
        <v>0</v>
      </c>
      <c r="AA151" s="11">
        <f t="shared" si="52"/>
        <v>49.86</v>
      </c>
      <c r="AB151" s="43"/>
    </row>
    <row r="152" spans="1:28" s="26" customFormat="1" ht="13.15" hidden="1" x14ac:dyDescent="0.25">
      <c r="A152" s="69" t="s">
        <v>7</v>
      </c>
      <c r="B152" s="70" t="s">
        <v>184</v>
      </c>
      <c r="C152" s="71" t="s">
        <v>112</v>
      </c>
      <c r="D152" s="72" t="s">
        <v>8</v>
      </c>
      <c r="E152" s="73" t="s">
        <v>8</v>
      </c>
      <c r="F152" s="74" t="s">
        <v>185</v>
      </c>
      <c r="G152" s="76">
        <f>+G153</f>
        <v>0</v>
      </c>
      <c r="H152" s="76"/>
      <c r="I152" s="76"/>
      <c r="J152" s="77"/>
      <c r="K152" s="77"/>
      <c r="L152" s="77"/>
      <c r="M152" s="77">
        <v>0</v>
      </c>
      <c r="N152" s="76">
        <f>N153</f>
        <v>200</v>
      </c>
      <c r="O152" s="76">
        <f t="shared" si="54"/>
        <v>200</v>
      </c>
      <c r="P152" s="77">
        <v>0</v>
      </c>
      <c r="Q152" s="77">
        <f t="shared" si="2"/>
        <v>200</v>
      </c>
      <c r="R152" s="77">
        <v>0</v>
      </c>
      <c r="S152" s="77">
        <f t="shared" si="55"/>
        <v>200</v>
      </c>
      <c r="T152" s="77">
        <v>0</v>
      </c>
      <c r="U152" s="77">
        <f t="shared" si="56"/>
        <v>200</v>
      </c>
      <c r="V152" s="78">
        <v>0</v>
      </c>
      <c r="W152" s="78">
        <f t="shared" si="53"/>
        <v>200</v>
      </c>
      <c r="X152" s="78">
        <v>0</v>
      </c>
      <c r="Y152" s="78">
        <f t="shared" si="51"/>
        <v>200</v>
      </c>
      <c r="Z152" s="78">
        <v>0</v>
      </c>
      <c r="AA152" s="78">
        <f t="shared" si="52"/>
        <v>200</v>
      </c>
      <c r="AB152" s="43"/>
    </row>
    <row r="153" spans="1:28" s="26" customFormat="1" ht="13.9" hidden="1" thickBot="1" x14ac:dyDescent="0.3">
      <c r="A153" s="89"/>
      <c r="B153" s="90"/>
      <c r="C153" s="91"/>
      <c r="D153" s="92">
        <v>3299</v>
      </c>
      <c r="E153" s="93">
        <v>5332</v>
      </c>
      <c r="F153" s="94" t="s">
        <v>114</v>
      </c>
      <c r="G153" s="47">
        <v>0</v>
      </c>
      <c r="H153" s="47"/>
      <c r="I153" s="47"/>
      <c r="J153" s="48"/>
      <c r="K153" s="48"/>
      <c r="L153" s="48"/>
      <c r="M153" s="48">
        <v>0</v>
      </c>
      <c r="N153" s="47">
        <v>200</v>
      </c>
      <c r="O153" s="47">
        <f t="shared" si="54"/>
        <v>200</v>
      </c>
      <c r="P153" s="48">
        <v>0</v>
      </c>
      <c r="Q153" s="48">
        <f t="shared" si="2"/>
        <v>200</v>
      </c>
      <c r="R153" s="48">
        <v>0</v>
      </c>
      <c r="S153" s="48">
        <f t="shared" si="55"/>
        <v>200</v>
      </c>
      <c r="T153" s="48">
        <v>0</v>
      </c>
      <c r="U153" s="48">
        <f t="shared" si="56"/>
        <v>200</v>
      </c>
      <c r="V153" s="50">
        <v>0</v>
      </c>
      <c r="W153" s="50">
        <f t="shared" si="53"/>
        <v>200</v>
      </c>
      <c r="X153" s="50">
        <v>0</v>
      </c>
      <c r="Y153" s="50">
        <f t="shared" si="51"/>
        <v>200</v>
      </c>
      <c r="Z153" s="50">
        <v>0</v>
      </c>
      <c r="AA153" s="50">
        <f t="shared" si="52"/>
        <v>200</v>
      </c>
      <c r="AB153" s="43"/>
    </row>
    <row r="154" spans="1:28" s="26" customFormat="1" ht="13.5" thickBot="1" x14ac:dyDescent="0.25">
      <c r="A154" s="51" t="s">
        <v>7</v>
      </c>
      <c r="B154" s="177" t="s">
        <v>8</v>
      </c>
      <c r="C154" s="178"/>
      <c r="D154" s="52" t="s">
        <v>8</v>
      </c>
      <c r="E154" s="53" t="s">
        <v>8</v>
      </c>
      <c r="F154" s="54" t="s">
        <v>186</v>
      </c>
      <c r="G154" s="55">
        <f>G155+G185</f>
        <v>1078.32</v>
      </c>
      <c r="H154" s="55">
        <v>0</v>
      </c>
      <c r="I154" s="55">
        <f t="shared" si="7"/>
        <v>1078.32</v>
      </c>
      <c r="J154" s="56">
        <v>0</v>
      </c>
      <c r="K154" s="56">
        <f t="shared" si="8"/>
        <v>1078.32</v>
      </c>
      <c r="L154" s="56">
        <f>+L155+L157+L159+L161+L163+L165+L167+L169+L171+L173+L175+L177+L179+L181+L183</f>
        <v>4.0856207306205761E-14</v>
      </c>
      <c r="M154" s="56">
        <f t="shared" si="9"/>
        <v>1078.32</v>
      </c>
      <c r="N154" s="56">
        <v>0</v>
      </c>
      <c r="O154" s="56">
        <f t="shared" si="1"/>
        <v>1078.32</v>
      </c>
      <c r="P154" s="56">
        <v>0</v>
      </c>
      <c r="Q154" s="56">
        <f t="shared" si="2"/>
        <v>1078.32</v>
      </c>
      <c r="R154" s="56">
        <v>0</v>
      </c>
      <c r="S154" s="56">
        <f t="shared" si="55"/>
        <v>1078.32</v>
      </c>
      <c r="T154" s="56">
        <v>0</v>
      </c>
      <c r="U154" s="56">
        <f t="shared" si="56"/>
        <v>1078.32</v>
      </c>
      <c r="V154" s="57">
        <v>0</v>
      </c>
      <c r="W154" s="57">
        <f t="shared" si="53"/>
        <v>1078.32</v>
      </c>
      <c r="X154" s="57">
        <v>0</v>
      </c>
      <c r="Y154" s="57">
        <f t="shared" si="51"/>
        <v>1078.32</v>
      </c>
      <c r="Z154" s="57">
        <v>0</v>
      </c>
      <c r="AA154" s="57">
        <f t="shared" si="52"/>
        <v>1078.32</v>
      </c>
      <c r="AB154" s="43"/>
    </row>
    <row r="155" spans="1:28" s="26" customFormat="1" ht="13.15" hidden="1" x14ac:dyDescent="0.25">
      <c r="A155" s="58" t="s">
        <v>7</v>
      </c>
      <c r="B155" s="59" t="s">
        <v>187</v>
      </c>
      <c r="C155" s="60" t="s">
        <v>31</v>
      </c>
      <c r="D155" s="61" t="s">
        <v>8</v>
      </c>
      <c r="E155" s="61" t="s">
        <v>8</v>
      </c>
      <c r="F155" s="63" t="s">
        <v>188</v>
      </c>
      <c r="G155" s="39">
        <f>+G156</f>
        <v>900</v>
      </c>
      <c r="H155" s="39">
        <v>0</v>
      </c>
      <c r="I155" s="39">
        <f t="shared" si="7"/>
        <v>900</v>
      </c>
      <c r="J155" s="40">
        <v>0</v>
      </c>
      <c r="K155" s="40">
        <f t="shared" si="8"/>
        <v>900</v>
      </c>
      <c r="L155" s="40">
        <v>-809.4</v>
      </c>
      <c r="M155" s="40">
        <f t="shared" si="9"/>
        <v>90.600000000000023</v>
      </c>
      <c r="N155" s="40">
        <v>0</v>
      </c>
      <c r="O155" s="40">
        <f t="shared" si="1"/>
        <v>90.600000000000023</v>
      </c>
      <c r="P155" s="40">
        <v>0</v>
      </c>
      <c r="Q155" s="40">
        <f t="shared" si="2"/>
        <v>90.600000000000023</v>
      </c>
      <c r="R155" s="40">
        <v>0</v>
      </c>
      <c r="S155" s="40">
        <f t="shared" si="55"/>
        <v>90.600000000000023</v>
      </c>
      <c r="T155" s="40">
        <v>0</v>
      </c>
      <c r="U155" s="40">
        <f t="shared" si="56"/>
        <v>90.600000000000023</v>
      </c>
      <c r="V155" s="42">
        <v>0</v>
      </c>
      <c r="W155" s="42">
        <f t="shared" si="53"/>
        <v>90.600000000000023</v>
      </c>
      <c r="X155" s="42">
        <v>0</v>
      </c>
      <c r="Y155" s="42">
        <f t="shared" si="51"/>
        <v>90.600000000000023</v>
      </c>
      <c r="Z155" s="42">
        <v>0</v>
      </c>
      <c r="AA155" s="42">
        <f t="shared" si="52"/>
        <v>90.600000000000023</v>
      </c>
      <c r="AB155" s="43"/>
    </row>
    <row r="156" spans="1:28" s="26" customFormat="1" ht="13.15" hidden="1" x14ac:dyDescent="0.25">
      <c r="A156" s="64"/>
      <c r="B156" s="65"/>
      <c r="C156" s="66"/>
      <c r="D156" s="67">
        <v>3299</v>
      </c>
      <c r="E156" s="14">
        <v>5321</v>
      </c>
      <c r="F156" s="86" t="s">
        <v>33</v>
      </c>
      <c r="G156" s="9">
        <v>900</v>
      </c>
      <c r="H156" s="9">
        <v>0</v>
      </c>
      <c r="I156" s="9">
        <f t="shared" si="7"/>
        <v>900</v>
      </c>
      <c r="J156" s="10">
        <v>0</v>
      </c>
      <c r="K156" s="10">
        <f t="shared" si="8"/>
        <v>900</v>
      </c>
      <c r="L156" s="10">
        <v>-809.4</v>
      </c>
      <c r="M156" s="10">
        <f t="shared" si="9"/>
        <v>90.600000000000023</v>
      </c>
      <c r="N156" s="10">
        <v>0</v>
      </c>
      <c r="O156" s="10">
        <f t="shared" si="1"/>
        <v>90.600000000000023</v>
      </c>
      <c r="P156" s="10">
        <v>0</v>
      </c>
      <c r="Q156" s="10">
        <f t="shared" si="2"/>
        <v>90.600000000000023</v>
      </c>
      <c r="R156" s="10">
        <v>0</v>
      </c>
      <c r="S156" s="10">
        <f t="shared" si="55"/>
        <v>90.600000000000023</v>
      </c>
      <c r="T156" s="10">
        <v>0</v>
      </c>
      <c r="U156" s="10">
        <f t="shared" si="56"/>
        <v>90.600000000000023</v>
      </c>
      <c r="V156" s="11">
        <v>0</v>
      </c>
      <c r="W156" s="11">
        <f t="shared" si="53"/>
        <v>90.600000000000023</v>
      </c>
      <c r="X156" s="11">
        <v>0</v>
      </c>
      <c r="Y156" s="11">
        <f t="shared" si="51"/>
        <v>90.600000000000023</v>
      </c>
      <c r="Z156" s="11">
        <v>0</v>
      </c>
      <c r="AA156" s="11">
        <f t="shared" si="52"/>
        <v>90.600000000000023</v>
      </c>
      <c r="AB156" s="43"/>
    </row>
    <row r="157" spans="1:28" s="26" customFormat="1" ht="13.15" hidden="1" x14ac:dyDescent="0.25">
      <c r="A157" s="69" t="s">
        <v>7</v>
      </c>
      <c r="B157" s="70" t="s">
        <v>189</v>
      </c>
      <c r="C157" s="71">
        <v>4467</v>
      </c>
      <c r="D157" s="72" t="s">
        <v>8</v>
      </c>
      <c r="E157" s="73" t="s">
        <v>8</v>
      </c>
      <c r="F157" s="74" t="s">
        <v>190</v>
      </c>
      <c r="G157" s="76">
        <v>0</v>
      </c>
      <c r="H157" s="76"/>
      <c r="I157" s="76"/>
      <c r="J157" s="77"/>
      <c r="K157" s="77">
        <v>0</v>
      </c>
      <c r="L157" s="77">
        <v>26.6</v>
      </c>
      <c r="M157" s="77">
        <f t="shared" si="9"/>
        <v>26.6</v>
      </c>
      <c r="N157" s="77">
        <v>0</v>
      </c>
      <c r="O157" s="77">
        <f t="shared" si="1"/>
        <v>26.6</v>
      </c>
      <c r="P157" s="77">
        <v>0</v>
      </c>
      <c r="Q157" s="77">
        <f t="shared" si="2"/>
        <v>26.6</v>
      </c>
      <c r="R157" s="77">
        <v>0</v>
      </c>
      <c r="S157" s="77">
        <f t="shared" si="55"/>
        <v>26.6</v>
      </c>
      <c r="T157" s="77">
        <v>0</v>
      </c>
      <c r="U157" s="77">
        <f t="shared" si="56"/>
        <v>26.6</v>
      </c>
      <c r="V157" s="78">
        <v>0</v>
      </c>
      <c r="W157" s="78">
        <f t="shared" si="53"/>
        <v>26.6</v>
      </c>
      <c r="X157" s="78">
        <v>0</v>
      </c>
      <c r="Y157" s="78">
        <f t="shared" si="51"/>
        <v>26.6</v>
      </c>
      <c r="Z157" s="78">
        <v>0</v>
      </c>
      <c r="AA157" s="78">
        <f t="shared" si="52"/>
        <v>26.6</v>
      </c>
      <c r="AB157" s="43"/>
    </row>
    <row r="158" spans="1:28" s="26" customFormat="1" ht="13.15" hidden="1" x14ac:dyDescent="0.25">
      <c r="A158" s="64"/>
      <c r="B158" s="65"/>
      <c r="C158" s="66"/>
      <c r="D158" s="67">
        <v>3113</v>
      </c>
      <c r="E158" s="14">
        <v>5321</v>
      </c>
      <c r="F158" s="86" t="s">
        <v>33</v>
      </c>
      <c r="G158" s="9">
        <v>0</v>
      </c>
      <c r="H158" s="9"/>
      <c r="I158" s="9"/>
      <c r="J158" s="10"/>
      <c r="K158" s="10">
        <v>0</v>
      </c>
      <c r="L158" s="10">
        <v>26.6</v>
      </c>
      <c r="M158" s="10">
        <f t="shared" si="9"/>
        <v>26.6</v>
      </c>
      <c r="N158" s="10">
        <v>0</v>
      </c>
      <c r="O158" s="10">
        <f t="shared" si="1"/>
        <v>26.6</v>
      </c>
      <c r="P158" s="10">
        <v>0</v>
      </c>
      <c r="Q158" s="10">
        <f t="shared" si="2"/>
        <v>26.6</v>
      </c>
      <c r="R158" s="10">
        <v>0</v>
      </c>
      <c r="S158" s="10">
        <f t="shared" si="55"/>
        <v>26.6</v>
      </c>
      <c r="T158" s="10">
        <v>0</v>
      </c>
      <c r="U158" s="10">
        <f t="shared" si="56"/>
        <v>26.6</v>
      </c>
      <c r="V158" s="11">
        <v>0</v>
      </c>
      <c r="W158" s="11">
        <f t="shared" si="53"/>
        <v>26.6</v>
      </c>
      <c r="X158" s="11">
        <v>0</v>
      </c>
      <c r="Y158" s="11">
        <f t="shared" si="51"/>
        <v>26.6</v>
      </c>
      <c r="Z158" s="11">
        <v>0</v>
      </c>
      <c r="AA158" s="11">
        <f t="shared" si="52"/>
        <v>26.6</v>
      </c>
      <c r="AB158" s="43"/>
    </row>
    <row r="159" spans="1:28" s="26" customFormat="1" ht="20.45" hidden="1" x14ac:dyDescent="0.25">
      <c r="A159" s="69" t="s">
        <v>7</v>
      </c>
      <c r="B159" s="70" t="s">
        <v>191</v>
      </c>
      <c r="C159" s="71">
        <v>4478</v>
      </c>
      <c r="D159" s="72" t="s">
        <v>8</v>
      </c>
      <c r="E159" s="73" t="s">
        <v>8</v>
      </c>
      <c r="F159" s="74" t="s">
        <v>192</v>
      </c>
      <c r="G159" s="76">
        <v>0</v>
      </c>
      <c r="H159" s="9"/>
      <c r="I159" s="9"/>
      <c r="J159" s="10"/>
      <c r="K159" s="77">
        <v>0</v>
      </c>
      <c r="L159" s="77">
        <v>15.2</v>
      </c>
      <c r="M159" s="77">
        <f t="shared" si="9"/>
        <v>15.2</v>
      </c>
      <c r="N159" s="77">
        <v>0</v>
      </c>
      <c r="O159" s="77">
        <f t="shared" si="1"/>
        <v>15.2</v>
      </c>
      <c r="P159" s="77">
        <v>0</v>
      </c>
      <c r="Q159" s="77">
        <f t="shared" si="2"/>
        <v>15.2</v>
      </c>
      <c r="R159" s="77">
        <v>0</v>
      </c>
      <c r="S159" s="77">
        <f t="shared" si="55"/>
        <v>15.2</v>
      </c>
      <c r="T159" s="77">
        <v>0</v>
      </c>
      <c r="U159" s="77">
        <f t="shared" si="56"/>
        <v>15.2</v>
      </c>
      <c r="V159" s="78">
        <v>0</v>
      </c>
      <c r="W159" s="78">
        <f t="shared" si="53"/>
        <v>15.2</v>
      </c>
      <c r="X159" s="78">
        <v>0</v>
      </c>
      <c r="Y159" s="78">
        <f t="shared" si="51"/>
        <v>15.2</v>
      </c>
      <c r="Z159" s="78">
        <v>0</v>
      </c>
      <c r="AA159" s="78">
        <f t="shared" si="52"/>
        <v>15.2</v>
      </c>
      <c r="AB159" s="43"/>
    </row>
    <row r="160" spans="1:28" s="26" customFormat="1" ht="13.15" hidden="1" x14ac:dyDescent="0.25">
      <c r="A160" s="64"/>
      <c r="B160" s="65"/>
      <c r="C160" s="66"/>
      <c r="D160" s="67">
        <v>3113</v>
      </c>
      <c r="E160" s="14">
        <v>5321</v>
      </c>
      <c r="F160" s="86" t="s">
        <v>33</v>
      </c>
      <c r="G160" s="9">
        <v>0</v>
      </c>
      <c r="H160" s="9"/>
      <c r="I160" s="9"/>
      <c r="J160" s="10"/>
      <c r="K160" s="10">
        <v>0</v>
      </c>
      <c r="L160" s="10">
        <v>15.2</v>
      </c>
      <c r="M160" s="10">
        <f t="shared" si="9"/>
        <v>15.2</v>
      </c>
      <c r="N160" s="10">
        <v>0</v>
      </c>
      <c r="O160" s="10">
        <f t="shared" si="1"/>
        <v>15.2</v>
      </c>
      <c r="P160" s="10">
        <v>0</v>
      </c>
      <c r="Q160" s="10">
        <f t="shared" si="2"/>
        <v>15.2</v>
      </c>
      <c r="R160" s="10">
        <v>0</v>
      </c>
      <c r="S160" s="10">
        <f t="shared" si="55"/>
        <v>15.2</v>
      </c>
      <c r="T160" s="10">
        <v>0</v>
      </c>
      <c r="U160" s="10">
        <f t="shared" si="56"/>
        <v>15.2</v>
      </c>
      <c r="V160" s="11">
        <v>0</v>
      </c>
      <c r="W160" s="11">
        <f t="shared" si="53"/>
        <v>15.2</v>
      </c>
      <c r="X160" s="11">
        <v>0</v>
      </c>
      <c r="Y160" s="11">
        <f t="shared" si="51"/>
        <v>15.2</v>
      </c>
      <c r="Z160" s="11">
        <v>0</v>
      </c>
      <c r="AA160" s="11">
        <f t="shared" si="52"/>
        <v>15.2</v>
      </c>
      <c r="AB160" s="43"/>
    </row>
    <row r="161" spans="1:28" s="26" customFormat="1" ht="20.45" hidden="1" x14ac:dyDescent="0.25">
      <c r="A161" s="69" t="s">
        <v>7</v>
      </c>
      <c r="B161" s="70" t="s">
        <v>193</v>
      </c>
      <c r="C161" s="71">
        <v>4479</v>
      </c>
      <c r="D161" s="72" t="s">
        <v>8</v>
      </c>
      <c r="E161" s="73" t="s">
        <v>8</v>
      </c>
      <c r="F161" s="74" t="s">
        <v>194</v>
      </c>
      <c r="G161" s="76">
        <v>0</v>
      </c>
      <c r="H161" s="9"/>
      <c r="I161" s="9"/>
      <c r="J161" s="10"/>
      <c r="K161" s="77">
        <v>0</v>
      </c>
      <c r="L161" s="77">
        <v>269.8</v>
      </c>
      <c r="M161" s="77">
        <f t="shared" si="9"/>
        <v>269.8</v>
      </c>
      <c r="N161" s="77">
        <v>0</v>
      </c>
      <c r="O161" s="77">
        <f t="shared" si="1"/>
        <v>269.8</v>
      </c>
      <c r="P161" s="77">
        <v>0</v>
      </c>
      <c r="Q161" s="77">
        <f t="shared" si="2"/>
        <v>269.8</v>
      </c>
      <c r="R161" s="77">
        <v>0</v>
      </c>
      <c r="S161" s="77">
        <f t="shared" si="55"/>
        <v>269.8</v>
      </c>
      <c r="T161" s="77">
        <v>0</v>
      </c>
      <c r="U161" s="77">
        <f t="shared" si="56"/>
        <v>269.8</v>
      </c>
      <c r="V161" s="78">
        <v>0</v>
      </c>
      <c r="W161" s="78">
        <f t="shared" si="53"/>
        <v>269.8</v>
      </c>
      <c r="X161" s="78">
        <v>0</v>
      </c>
      <c r="Y161" s="78">
        <f t="shared" si="51"/>
        <v>269.8</v>
      </c>
      <c r="Z161" s="78">
        <v>0</v>
      </c>
      <c r="AA161" s="78">
        <f t="shared" si="52"/>
        <v>269.8</v>
      </c>
      <c r="AB161" s="43"/>
    </row>
    <row r="162" spans="1:28" s="26" customFormat="1" ht="13.15" hidden="1" x14ac:dyDescent="0.25">
      <c r="A162" s="64"/>
      <c r="B162" s="65"/>
      <c r="C162" s="66"/>
      <c r="D162" s="67">
        <v>3114</v>
      </c>
      <c r="E162" s="14">
        <v>5321</v>
      </c>
      <c r="F162" s="86" t="s">
        <v>33</v>
      </c>
      <c r="G162" s="9">
        <v>0</v>
      </c>
      <c r="H162" s="9"/>
      <c r="I162" s="9"/>
      <c r="J162" s="10"/>
      <c r="K162" s="10">
        <v>0</v>
      </c>
      <c r="L162" s="10">
        <v>269.8</v>
      </c>
      <c r="M162" s="10">
        <f t="shared" si="9"/>
        <v>269.8</v>
      </c>
      <c r="N162" s="10">
        <v>0</v>
      </c>
      <c r="O162" s="10">
        <f t="shared" si="1"/>
        <v>269.8</v>
      </c>
      <c r="P162" s="10">
        <v>0</v>
      </c>
      <c r="Q162" s="10">
        <f t="shared" si="2"/>
        <v>269.8</v>
      </c>
      <c r="R162" s="10">
        <v>0</v>
      </c>
      <c r="S162" s="10">
        <f t="shared" si="55"/>
        <v>269.8</v>
      </c>
      <c r="T162" s="10">
        <v>0</v>
      </c>
      <c r="U162" s="10">
        <f t="shared" si="56"/>
        <v>269.8</v>
      </c>
      <c r="V162" s="11">
        <v>0</v>
      </c>
      <c r="W162" s="11">
        <f t="shared" si="53"/>
        <v>269.8</v>
      </c>
      <c r="X162" s="11">
        <v>0</v>
      </c>
      <c r="Y162" s="11">
        <f t="shared" si="51"/>
        <v>269.8</v>
      </c>
      <c r="Z162" s="11">
        <v>0</v>
      </c>
      <c r="AA162" s="11">
        <f t="shared" si="52"/>
        <v>269.8</v>
      </c>
      <c r="AB162" s="43"/>
    </row>
    <row r="163" spans="1:28" s="26" customFormat="1" ht="13.15" hidden="1" x14ac:dyDescent="0.25">
      <c r="A163" s="69" t="s">
        <v>7</v>
      </c>
      <c r="B163" s="70" t="s">
        <v>195</v>
      </c>
      <c r="C163" s="71">
        <v>2452</v>
      </c>
      <c r="D163" s="72" t="s">
        <v>8</v>
      </c>
      <c r="E163" s="73" t="s">
        <v>8</v>
      </c>
      <c r="F163" s="74" t="s">
        <v>196</v>
      </c>
      <c r="G163" s="76">
        <v>0</v>
      </c>
      <c r="H163" s="9"/>
      <c r="I163" s="9"/>
      <c r="J163" s="10"/>
      <c r="K163" s="77">
        <v>0</v>
      </c>
      <c r="L163" s="77">
        <v>11.4</v>
      </c>
      <c r="M163" s="77">
        <f t="shared" si="9"/>
        <v>11.4</v>
      </c>
      <c r="N163" s="77">
        <v>0</v>
      </c>
      <c r="O163" s="77">
        <f t="shared" si="1"/>
        <v>11.4</v>
      </c>
      <c r="P163" s="77">
        <v>0</v>
      </c>
      <c r="Q163" s="77">
        <f t="shared" si="2"/>
        <v>11.4</v>
      </c>
      <c r="R163" s="77">
        <v>0</v>
      </c>
      <c r="S163" s="77">
        <f t="shared" si="55"/>
        <v>11.4</v>
      </c>
      <c r="T163" s="77">
        <v>0</v>
      </c>
      <c r="U163" s="77">
        <f t="shared" si="56"/>
        <v>11.4</v>
      </c>
      <c r="V163" s="78">
        <v>0</v>
      </c>
      <c r="W163" s="78">
        <f t="shared" si="53"/>
        <v>11.4</v>
      </c>
      <c r="X163" s="78">
        <v>0</v>
      </c>
      <c r="Y163" s="78">
        <f t="shared" si="51"/>
        <v>11.4</v>
      </c>
      <c r="Z163" s="78">
        <v>0</v>
      </c>
      <c r="AA163" s="78">
        <f t="shared" si="52"/>
        <v>11.4</v>
      </c>
      <c r="AB163" s="43"/>
    </row>
    <row r="164" spans="1:28" s="26" customFormat="1" ht="13.15" hidden="1" x14ac:dyDescent="0.25">
      <c r="A164" s="64"/>
      <c r="B164" s="65"/>
      <c r="C164" s="66"/>
      <c r="D164" s="67">
        <v>3113</v>
      </c>
      <c r="E164" s="14">
        <v>5321</v>
      </c>
      <c r="F164" s="86" t="s">
        <v>33</v>
      </c>
      <c r="G164" s="9">
        <v>0</v>
      </c>
      <c r="H164" s="9"/>
      <c r="I164" s="9"/>
      <c r="J164" s="10"/>
      <c r="K164" s="10">
        <v>0</v>
      </c>
      <c r="L164" s="10">
        <v>11.4</v>
      </c>
      <c r="M164" s="10">
        <f t="shared" si="9"/>
        <v>11.4</v>
      </c>
      <c r="N164" s="10">
        <v>0</v>
      </c>
      <c r="O164" s="10">
        <f t="shared" si="1"/>
        <v>11.4</v>
      </c>
      <c r="P164" s="10">
        <v>0</v>
      </c>
      <c r="Q164" s="10">
        <f t="shared" si="2"/>
        <v>11.4</v>
      </c>
      <c r="R164" s="10">
        <v>0</v>
      </c>
      <c r="S164" s="10">
        <f t="shared" si="55"/>
        <v>11.4</v>
      </c>
      <c r="T164" s="10">
        <v>0</v>
      </c>
      <c r="U164" s="10">
        <f t="shared" si="56"/>
        <v>11.4</v>
      </c>
      <c r="V164" s="11">
        <v>0</v>
      </c>
      <c r="W164" s="11">
        <f t="shared" si="53"/>
        <v>11.4</v>
      </c>
      <c r="X164" s="11">
        <v>0</v>
      </c>
      <c r="Y164" s="11">
        <f t="shared" si="51"/>
        <v>11.4</v>
      </c>
      <c r="Z164" s="11">
        <v>0</v>
      </c>
      <c r="AA164" s="11">
        <f t="shared" si="52"/>
        <v>11.4</v>
      </c>
      <c r="AB164" s="43"/>
    </row>
    <row r="165" spans="1:28" s="26" customFormat="1" ht="13.15" hidden="1" x14ac:dyDescent="0.25">
      <c r="A165" s="69" t="s">
        <v>7</v>
      </c>
      <c r="B165" s="70" t="s">
        <v>197</v>
      </c>
      <c r="C165" s="71">
        <v>2497</v>
      </c>
      <c r="D165" s="72" t="s">
        <v>8</v>
      </c>
      <c r="E165" s="73" t="s">
        <v>8</v>
      </c>
      <c r="F165" s="74" t="s">
        <v>198</v>
      </c>
      <c r="G165" s="76">
        <v>0</v>
      </c>
      <c r="H165" s="9"/>
      <c r="I165" s="9"/>
      <c r="J165" s="10"/>
      <c r="K165" s="77">
        <v>0</v>
      </c>
      <c r="L165" s="77">
        <v>57</v>
      </c>
      <c r="M165" s="77">
        <f t="shared" si="9"/>
        <v>57</v>
      </c>
      <c r="N165" s="77">
        <v>0</v>
      </c>
      <c r="O165" s="77">
        <f t="shared" si="1"/>
        <v>57</v>
      </c>
      <c r="P165" s="77">
        <v>0</v>
      </c>
      <c r="Q165" s="77">
        <f t="shared" si="2"/>
        <v>57</v>
      </c>
      <c r="R165" s="77">
        <v>0</v>
      </c>
      <c r="S165" s="77">
        <f t="shared" si="55"/>
        <v>57</v>
      </c>
      <c r="T165" s="77">
        <v>0</v>
      </c>
      <c r="U165" s="77">
        <f t="shared" si="56"/>
        <v>57</v>
      </c>
      <c r="V165" s="78">
        <v>0</v>
      </c>
      <c r="W165" s="78">
        <f t="shared" si="53"/>
        <v>57</v>
      </c>
      <c r="X165" s="78">
        <v>0</v>
      </c>
      <c r="Y165" s="78">
        <f t="shared" si="51"/>
        <v>57</v>
      </c>
      <c r="Z165" s="78">
        <v>0</v>
      </c>
      <c r="AA165" s="78">
        <f t="shared" si="52"/>
        <v>57</v>
      </c>
      <c r="AB165" s="43"/>
    </row>
    <row r="166" spans="1:28" s="26" customFormat="1" ht="13.15" hidden="1" x14ac:dyDescent="0.25">
      <c r="A166" s="64"/>
      <c r="B166" s="65"/>
      <c r="C166" s="66"/>
      <c r="D166" s="67">
        <v>3113</v>
      </c>
      <c r="E166" s="14">
        <v>5321</v>
      </c>
      <c r="F166" s="86" t="s">
        <v>33</v>
      </c>
      <c r="G166" s="9">
        <v>0</v>
      </c>
      <c r="H166" s="9"/>
      <c r="I166" s="9"/>
      <c r="J166" s="10"/>
      <c r="K166" s="10">
        <v>0</v>
      </c>
      <c r="L166" s="10">
        <v>57</v>
      </c>
      <c r="M166" s="10">
        <f t="shared" si="9"/>
        <v>57</v>
      </c>
      <c r="N166" s="10">
        <v>0</v>
      </c>
      <c r="O166" s="10">
        <f t="shared" si="1"/>
        <v>57</v>
      </c>
      <c r="P166" s="10">
        <v>0</v>
      </c>
      <c r="Q166" s="10">
        <f t="shared" si="2"/>
        <v>57</v>
      </c>
      <c r="R166" s="10">
        <v>0</v>
      </c>
      <c r="S166" s="10">
        <f t="shared" si="55"/>
        <v>57</v>
      </c>
      <c r="T166" s="10">
        <v>0</v>
      </c>
      <c r="U166" s="10">
        <f t="shared" si="56"/>
        <v>57</v>
      </c>
      <c r="V166" s="11">
        <v>0</v>
      </c>
      <c r="W166" s="11">
        <f t="shared" si="53"/>
        <v>57</v>
      </c>
      <c r="X166" s="11">
        <v>0</v>
      </c>
      <c r="Y166" s="11">
        <f t="shared" si="51"/>
        <v>57</v>
      </c>
      <c r="Z166" s="11">
        <v>0</v>
      </c>
      <c r="AA166" s="11">
        <f t="shared" si="52"/>
        <v>57</v>
      </c>
      <c r="AB166" s="43"/>
    </row>
    <row r="167" spans="1:28" s="26" customFormat="1" ht="13.15" hidden="1" x14ac:dyDescent="0.25">
      <c r="A167" s="69" t="s">
        <v>7</v>
      </c>
      <c r="B167" s="70" t="s">
        <v>199</v>
      </c>
      <c r="C167" s="71">
        <v>2314</v>
      </c>
      <c r="D167" s="72" t="s">
        <v>8</v>
      </c>
      <c r="E167" s="73" t="s">
        <v>8</v>
      </c>
      <c r="F167" s="74" t="s">
        <v>200</v>
      </c>
      <c r="G167" s="76">
        <v>0</v>
      </c>
      <c r="H167" s="9"/>
      <c r="I167" s="9"/>
      <c r="J167" s="10"/>
      <c r="K167" s="77">
        <v>0</v>
      </c>
      <c r="L167" s="77">
        <v>64.599999999999994</v>
      </c>
      <c r="M167" s="77">
        <f t="shared" si="9"/>
        <v>64.599999999999994</v>
      </c>
      <c r="N167" s="77">
        <v>0</v>
      </c>
      <c r="O167" s="77">
        <f t="shared" si="1"/>
        <v>64.599999999999994</v>
      </c>
      <c r="P167" s="77">
        <v>0</v>
      </c>
      <c r="Q167" s="77">
        <f t="shared" si="2"/>
        <v>64.599999999999994</v>
      </c>
      <c r="R167" s="77">
        <v>0</v>
      </c>
      <c r="S167" s="77">
        <f t="shared" si="55"/>
        <v>64.599999999999994</v>
      </c>
      <c r="T167" s="77">
        <v>0</v>
      </c>
      <c r="U167" s="77">
        <f t="shared" si="56"/>
        <v>64.599999999999994</v>
      </c>
      <c r="V167" s="78">
        <v>0</v>
      </c>
      <c r="W167" s="78">
        <f t="shared" si="53"/>
        <v>64.599999999999994</v>
      </c>
      <c r="X167" s="78">
        <v>0</v>
      </c>
      <c r="Y167" s="78">
        <f t="shared" si="51"/>
        <v>64.599999999999994</v>
      </c>
      <c r="Z167" s="78">
        <v>0</v>
      </c>
      <c r="AA167" s="78">
        <f t="shared" si="52"/>
        <v>64.599999999999994</v>
      </c>
      <c r="AB167" s="43"/>
    </row>
    <row r="168" spans="1:28" s="26" customFormat="1" ht="13.15" hidden="1" x14ac:dyDescent="0.25">
      <c r="A168" s="64"/>
      <c r="B168" s="65"/>
      <c r="C168" s="66"/>
      <c r="D168" s="67">
        <v>3114</v>
      </c>
      <c r="E168" s="14">
        <v>5321</v>
      </c>
      <c r="F168" s="86" t="s">
        <v>33</v>
      </c>
      <c r="G168" s="9">
        <v>0</v>
      </c>
      <c r="H168" s="9"/>
      <c r="I168" s="9"/>
      <c r="J168" s="10"/>
      <c r="K168" s="10">
        <v>0</v>
      </c>
      <c r="L168" s="10">
        <v>64.599999999999994</v>
      </c>
      <c r="M168" s="10">
        <f t="shared" si="9"/>
        <v>64.599999999999994</v>
      </c>
      <c r="N168" s="10">
        <v>0</v>
      </c>
      <c r="O168" s="10">
        <f t="shared" si="1"/>
        <v>64.599999999999994</v>
      </c>
      <c r="P168" s="10">
        <v>0</v>
      </c>
      <c r="Q168" s="10">
        <f t="shared" si="2"/>
        <v>64.599999999999994</v>
      </c>
      <c r="R168" s="10">
        <v>0</v>
      </c>
      <c r="S168" s="10">
        <f t="shared" si="55"/>
        <v>64.599999999999994</v>
      </c>
      <c r="T168" s="10">
        <v>0</v>
      </c>
      <c r="U168" s="10">
        <f t="shared" si="56"/>
        <v>64.599999999999994</v>
      </c>
      <c r="V168" s="11">
        <v>0</v>
      </c>
      <c r="W168" s="11">
        <f t="shared" si="53"/>
        <v>64.599999999999994</v>
      </c>
      <c r="X168" s="11">
        <v>0</v>
      </c>
      <c r="Y168" s="11">
        <f t="shared" si="51"/>
        <v>64.599999999999994</v>
      </c>
      <c r="Z168" s="11">
        <v>0</v>
      </c>
      <c r="AA168" s="11">
        <f t="shared" si="52"/>
        <v>64.599999999999994</v>
      </c>
      <c r="AB168" s="43"/>
    </row>
    <row r="169" spans="1:28" s="26" customFormat="1" ht="13.15" hidden="1" x14ac:dyDescent="0.25">
      <c r="A169" s="69" t="s">
        <v>7</v>
      </c>
      <c r="B169" s="70" t="s">
        <v>201</v>
      </c>
      <c r="C169" s="71">
        <v>2310</v>
      </c>
      <c r="D169" s="72" t="s">
        <v>8</v>
      </c>
      <c r="E169" s="73" t="s">
        <v>8</v>
      </c>
      <c r="F169" s="74" t="s">
        <v>202</v>
      </c>
      <c r="G169" s="76">
        <v>0</v>
      </c>
      <c r="H169" s="9"/>
      <c r="I169" s="9"/>
      <c r="J169" s="10"/>
      <c r="K169" s="77">
        <v>0</v>
      </c>
      <c r="L169" s="77">
        <v>133</v>
      </c>
      <c r="M169" s="77">
        <f t="shared" si="9"/>
        <v>133</v>
      </c>
      <c r="N169" s="77">
        <v>0</v>
      </c>
      <c r="O169" s="77">
        <f t="shared" ref="O169:O285" si="57">+M169+N169</f>
        <v>133</v>
      </c>
      <c r="P169" s="77">
        <v>0</v>
      </c>
      <c r="Q169" s="77">
        <f t="shared" ref="Q169:Q248" si="58">+O169+P169</f>
        <v>133</v>
      </c>
      <c r="R169" s="77">
        <v>0</v>
      </c>
      <c r="S169" s="77">
        <f t="shared" si="55"/>
        <v>133</v>
      </c>
      <c r="T169" s="77">
        <v>0</v>
      </c>
      <c r="U169" s="77">
        <f t="shared" si="56"/>
        <v>133</v>
      </c>
      <c r="V169" s="78">
        <v>0</v>
      </c>
      <c r="W169" s="78">
        <f t="shared" si="53"/>
        <v>133</v>
      </c>
      <c r="X169" s="78">
        <v>0</v>
      </c>
      <c r="Y169" s="78">
        <f t="shared" si="51"/>
        <v>133</v>
      </c>
      <c r="Z169" s="78">
        <v>0</v>
      </c>
      <c r="AA169" s="78">
        <f t="shared" si="52"/>
        <v>133</v>
      </c>
      <c r="AB169" s="43"/>
    </row>
    <row r="170" spans="1:28" s="26" customFormat="1" ht="13.15" hidden="1" x14ac:dyDescent="0.25">
      <c r="A170" s="69"/>
      <c r="B170" s="65"/>
      <c r="C170" s="66"/>
      <c r="D170" s="67">
        <v>3114</v>
      </c>
      <c r="E170" s="14">
        <v>5321</v>
      </c>
      <c r="F170" s="86" t="s">
        <v>33</v>
      </c>
      <c r="G170" s="9">
        <v>0</v>
      </c>
      <c r="H170" s="9"/>
      <c r="I170" s="9"/>
      <c r="J170" s="10"/>
      <c r="K170" s="10">
        <v>0</v>
      </c>
      <c r="L170" s="10">
        <v>133</v>
      </c>
      <c r="M170" s="10">
        <f t="shared" si="9"/>
        <v>133</v>
      </c>
      <c r="N170" s="10">
        <v>0</v>
      </c>
      <c r="O170" s="10">
        <f t="shared" si="57"/>
        <v>133</v>
      </c>
      <c r="P170" s="10">
        <v>0</v>
      </c>
      <c r="Q170" s="10">
        <f t="shared" si="58"/>
        <v>133</v>
      </c>
      <c r="R170" s="10">
        <v>0</v>
      </c>
      <c r="S170" s="10">
        <f t="shared" si="55"/>
        <v>133</v>
      </c>
      <c r="T170" s="10">
        <v>0</v>
      </c>
      <c r="U170" s="10">
        <f t="shared" si="56"/>
        <v>133</v>
      </c>
      <c r="V170" s="11">
        <v>0</v>
      </c>
      <c r="W170" s="11">
        <f t="shared" si="53"/>
        <v>133</v>
      </c>
      <c r="X170" s="11">
        <v>0</v>
      </c>
      <c r="Y170" s="11">
        <f t="shared" si="51"/>
        <v>133</v>
      </c>
      <c r="Z170" s="11">
        <v>0</v>
      </c>
      <c r="AA170" s="11">
        <f t="shared" si="52"/>
        <v>133</v>
      </c>
      <c r="AB170" s="43"/>
    </row>
    <row r="171" spans="1:28" s="26" customFormat="1" ht="13.15" hidden="1" x14ac:dyDescent="0.25">
      <c r="A171" s="69" t="s">
        <v>7</v>
      </c>
      <c r="B171" s="70" t="s">
        <v>203</v>
      </c>
      <c r="C171" s="71">
        <v>5479</v>
      </c>
      <c r="D171" s="72" t="s">
        <v>8</v>
      </c>
      <c r="E171" s="73" t="s">
        <v>8</v>
      </c>
      <c r="F171" s="74" t="s">
        <v>204</v>
      </c>
      <c r="G171" s="76">
        <v>0</v>
      </c>
      <c r="H171" s="9"/>
      <c r="I171" s="9"/>
      <c r="J171" s="10"/>
      <c r="K171" s="77">
        <v>0</v>
      </c>
      <c r="L171" s="77">
        <v>7.6</v>
      </c>
      <c r="M171" s="77">
        <f t="shared" si="9"/>
        <v>7.6</v>
      </c>
      <c r="N171" s="77">
        <v>0</v>
      </c>
      <c r="O171" s="77">
        <f t="shared" si="57"/>
        <v>7.6</v>
      </c>
      <c r="P171" s="77">
        <v>0</v>
      </c>
      <c r="Q171" s="77">
        <f t="shared" si="58"/>
        <v>7.6</v>
      </c>
      <c r="R171" s="77">
        <v>0</v>
      </c>
      <c r="S171" s="77">
        <f t="shared" si="55"/>
        <v>7.6</v>
      </c>
      <c r="T171" s="77">
        <v>0</v>
      </c>
      <c r="U171" s="77">
        <f t="shared" si="56"/>
        <v>7.6</v>
      </c>
      <c r="V171" s="78">
        <v>0</v>
      </c>
      <c r="W171" s="78">
        <f t="shared" si="53"/>
        <v>7.6</v>
      </c>
      <c r="X171" s="78">
        <v>0</v>
      </c>
      <c r="Y171" s="78">
        <f t="shared" si="51"/>
        <v>7.6</v>
      </c>
      <c r="Z171" s="78">
        <v>0</v>
      </c>
      <c r="AA171" s="78">
        <f t="shared" si="52"/>
        <v>7.6</v>
      </c>
      <c r="AB171" s="43"/>
    </row>
    <row r="172" spans="1:28" s="26" customFormat="1" ht="13.15" hidden="1" x14ac:dyDescent="0.25">
      <c r="A172" s="69"/>
      <c r="B172" s="65"/>
      <c r="C172" s="66"/>
      <c r="D172" s="67">
        <v>3113</v>
      </c>
      <c r="E172" s="14">
        <v>5321</v>
      </c>
      <c r="F172" s="86" t="s">
        <v>33</v>
      </c>
      <c r="G172" s="9">
        <v>0</v>
      </c>
      <c r="H172" s="9"/>
      <c r="I172" s="9"/>
      <c r="J172" s="10"/>
      <c r="K172" s="10">
        <v>0</v>
      </c>
      <c r="L172" s="10">
        <v>7.6</v>
      </c>
      <c r="M172" s="10">
        <f t="shared" si="9"/>
        <v>7.6</v>
      </c>
      <c r="N172" s="10">
        <v>0</v>
      </c>
      <c r="O172" s="10">
        <f t="shared" si="57"/>
        <v>7.6</v>
      </c>
      <c r="P172" s="10">
        <v>0</v>
      </c>
      <c r="Q172" s="10">
        <f t="shared" si="58"/>
        <v>7.6</v>
      </c>
      <c r="R172" s="10">
        <v>0</v>
      </c>
      <c r="S172" s="10">
        <f t="shared" si="55"/>
        <v>7.6</v>
      </c>
      <c r="T172" s="10">
        <v>0</v>
      </c>
      <c r="U172" s="10">
        <f t="shared" si="56"/>
        <v>7.6</v>
      </c>
      <c r="V172" s="11">
        <v>0</v>
      </c>
      <c r="W172" s="11">
        <f t="shared" si="53"/>
        <v>7.6</v>
      </c>
      <c r="X172" s="11">
        <v>0</v>
      </c>
      <c r="Y172" s="11">
        <f t="shared" si="51"/>
        <v>7.6</v>
      </c>
      <c r="Z172" s="11">
        <v>0</v>
      </c>
      <c r="AA172" s="11">
        <f t="shared" si="52"/>
        <v>7.6</v>
      </c>
      <c r="AB172" s="43"/>
    </row>
    <row r="173" spans="1:28" s="26" customFormat="1" ht="13.15" hidden="1" x14ac:dyDescent="0.25">
      <c r="A173" s="69" t="s">
        <v>7</v>
      </c>
      <c r="B173" s="70" t="s">
        <v>205</v>
      </c>
      <c r="C173" s="71">
        <v>5424</v>
      </c>
      <c r="D173" s="72" t="s">
        <v>8</v>
      </c>
      <c r="E173" s="73" t="s">
        <v>8</v>
      </c>
      <c r="F173" s="74" t="s">
        <v>206</v>
      </c>
      <c r="G173" s="76">
        <v>0</v>
      </c>
      <c r="H173" s="9"/>
      <c r="I173" s="9"/>
      <c r="J173" s="10"/>
      <c r="K173" s="77">
        <v>0</v>
      </c>
      <c r="L173" s="77">
        <v>7.6</v>
      </c>
      <c r="M173" s="77">
        <f t="shared" si="9"/>
        <v>7.6</v>
      </c>
      <c r="N173" s="77">
        <v>0</v>
      </c>
      <c r="O173" s="77">
        <f t="shared" si="57"/>
        <v>7.6</v>
      </c>
      <c r="P173" s="77">
        <v>0</v>
      </c>
      <c r="Q173" s="77">
        <f t="shared" si="58"/>
        <v>7.6</v>
      </c>
      <c r="R173" s="77">
        <v>0</v>
      </c>
      <c r="S173" s="77">
        <f t="shared" si="55"/>
        <v>7.6</v>
      </c>
      <c r="T173" s="77">
        <v>0</v>
      </c>
      <c r="U173" s="77">
        <f t="shared" si="56"/>
        <v>7.6</v>
      </c>
      <c r="V173" s="78">
        <v>0</v>
      </c>
      <c r="W173" s="78">
        <f t="shared" si="53"/>
        <v>7.6</v>
      </c>
      <c r="X173" s="78">
        <v>0</v>
      </c>
      <c r="Y173" s="78">
        <f t="shared" si="51"/>
        <v>7.6</v>
      </c>
      <c r="Z173" s="78">
        <v>0</v>
      </c>
      <c r="AA173" s="78">
        <f t="shared" si="52"/>
        <v>7.6</v>
      </c>
      <c r="AB173" s="43"/>
    </row>
    <row r="174" spans="1:28" s="26" customFormat="1" ht="13.15" hidden="1" x14ac:dyDescent="0.25">
      <c r="A174" s="69"/>
      <c r="B174" s="65"/>
      <c r="C174" s="66"/>
      <c r="D174" s="67">
        <v>3113</v>
      </c>
      <c r="E174" s="14">
        <v>5321</v>
      </c>
      <c r="F174" s="86" t="s">
        <v>33</v>
      </c>
      <c r="G174" s="9">
        <v>0</v>
      </c>
      <c r="H174" s="9"/>
      <c r="I174" s="9"/>
      <c r="J174" s="10"/>
      <c r="K174" s="10">
        <v>0</v>
      </c>
      <c r="L174" s="10">
        <v>7.6</v>
      </c>
      <c r="M174" s="10">
        <f t="shared" si="9"/>
        <v>7.6</v>
      </c>
      <c r="N174" s="10">
        <v>0</v>
      </c>
      <c r="O174" s="10">
        <f t="shared" si="57"/>
        <v>7.6</v>
      </c>
      <c r="P174" s="10">
        <v>0</v>
      </c>
      <c r="Q174" s="10">
        <f t="shared" si="58"/>
        <v>7.6</v>
      </c>
      <c r="R174" s="10">
        <v>0</v>
      </c>
      <c r="S174" s="10">
        <f t="shared" si="55"/>
        <v>7.6</v>
      </c>
      <c r="T174" s="10">
        <v>0</v>
      </c>
      <c r="U174" s="10">
        <f t="shared" si="56"/>
        <v>7.6</v>
      </c>
      <c r="V174" s="11">
        <v>0</v>
      </c>
      <c r="W174" s="11">
        <f t="shared" si="53"/>
        <v>7.6</v>
      </c>
      <c r="X174" s="11">
        <v>0</v>
      </c>
      <c r="Y174" s="11">
        <f t="shared" si="51"/>
        <v>7.6</v>
      </c>
      <c r="Z174" s="11">
        <v>0</v>
      </c>
      <c r="AA174" s="11">
        <f t="shared" si="52"/>
        <v>7.6</v>
      </c>
      <c r="AB174" s="43"/>
    </row>
    <row r="175" spans="1:28" s="26" customFormat="1" ht="13.15" hidden="1" x14ac:dyDescent="0.25">
      <c r="A175" s="69" t="s">
        <v>7</v>
      </c>
      <c r="B175" s="70" t="s">
        <v>207</v>
      </c>
      <c r="C175" s="71">
        <v>5490</v>
      </c>
      <c r="D175" s="72" t="s">
        <v>8</v>
      </c>
      <c r="E175" s="73" t="s">
        <v>8</v>
      </c>
      <c r="F175" s="74" t="s">
        <v>208</v>
      </c>
      <c r="G175" s="76">
        <v>0</v>
      </c>
      <c r="H175" s="9"/>
      <c r="I175" s="9"/>
      <c r="J175" s="10"/>
      <c r="K175" s="77">
        <v>0</v>
      </c>
      <c r="L175" s="77">
        <v>49.4</v>
      </c>
      <c r="M175" s="77">
        <f t="shared" si="9"/>
        <v>49.4</v>
      </c>
      <c r="N175" s="77">
        <v>0</v>
      </c>
      <c r="O175" s="77">
        <f t="shared" si="57"/>
        <v>49.4</v>
      </c>
      <c r="P175" s="77">
        <v>0</v>
      </c>
      <c r="Q175" s="77">
        <f t="shared" si="58"/>
        <v>49.4</v>
      </c>
      <c r="R175" s="77">
        <v>0</v>
      </c>
      <c r="S175" s="77">
        <f t="shared" si="55"/>
        <v>49.4</v>
      </c>
      <c r="T175" s="77">
        <v>0</v>
      </c>
      <c r="U175" s="77">
        <f t="shared" si="56"/>
        <v>49.4</v>
      </c>
      <c r="V175" s="78">
        <v>0</v>
      </c>
      <c r="W175" s="78">
        <f t="shared" si="53"/>
        <v>49.4</v>
      </c>
      <c r="X175" s="78">
        <v>0</v>
      </c>
      <c r="Y175" s="78">
        <f t="shared" si="51"/>
        <v>49.4</v>
      </c>
      <c r="Z175" s="78">
        <v>0</v>
      </c>
      <c r="AA175" s="78">
        <f t="shared" si="52"/>
        <v>49.4</v>
      </c>
      <c r="AB175" s="43"/>
    </row>
    <row r="176" spans="1:28" s="26" customFormat="1" ht="13.15" hidden="1" x14ac:dyDescent="0.25">
      <c r="A176" s="69"/>
      <c r="B176" s="65"/>
      <c r="C176" s="66"/>
      <c r="D176" s="67">
        <v>3114</v>
      </c>
      <c r="E176" s="14">
        <v>5321</v>
      </c>
      <c r="F176" s="86" t="s">
        <v>33</v>
      </c>
      <c r="G176" s="9">
        <v>0</v>
      </c>
      <c r="H176" s="9"/>
      <c r="I176" s="9"/>
      <c r="J176" s="10"/>
      <c r="K176" s="10">
        <v>0</v>
      </c>
      <c r="L176" s="10">
        <v>49.4</v>
      </c>
      <c r="M176" s="10">
        <f t="shared" si="9"/>
        <v>49.4</v>
      </c>
      <c r="N176" s="10">
        <v>0</v>
      </c>
      <c r="O176" s="10">
        <f t="shared" si="57"/>
        <v>49.4</v>
      </c>
      <c r="P176" s="10">
        <v>0</v>
      </c>
      <c r="Q176" s="10">
        <f t="shared" si="58"/>
        <v>49.4</v>
      </c>
      <c r="R176" s="10">
        <v>0</v>
      </c>
      <c r="S176" s="10">
        <f t="shared" si="55"/>
        <v>49.4</v>
      </c>
      <c r="T176" s="10">
        <v>0</v>
      </c>
      <c r="U176" s="10">
        <f t="shared" si="56"/>
        <v>49.4</v>
      </c>
      <c r="V176" s="11">
        <v>0</v>
      </c>
      <c r="W176" s="11">
        <f t="shared" si="53"/>
        <v>49.4</v>
      </c>
      <c r="X176" s="11">
        <v>0</v>
      </c>
      <c r="Y176" s="11">
        <f t="shared" si="51"/>
        <v>49.4</v>
      </c>
      <c r="Z176" s="11">
        <v>0</v>
      </c>
      <c r="AA176" s="11">
        <f t="shared" si="52"/>
        <v>49.4</v>
      </c>
      <c r="AB176" s="43"/>
    </row>
    <row r="177" spans="1:28" s="26" customFormat="1" ht="13.15" hidden="1" x14ac:dyDescent="0.25">
      <c r="A177" s="69" t="s">
        <v>7</v>
      </c>
      <c r="B177" s="70" t="s">
        <v>209</v>
      </c>
      <c r="C177" s="71">
        <v>5491</v>
      </c>
      <c r="D177" s="72" t="s">
        <v>8</v>
      </c>
      <c r="E177" s="73" t="s">
        <v>8</v>
      </c>
      <c r="F177" s="74" t="s">
        <v>210</v>
      </c>
      <c r="G177" s="76">
        <v>0</v>
      </c>
      <c r="H177" s="9"/>
      <c r="I177" s="9"/>
      <c r="J177" s="10"/>
      <c r="K177" s="77">
        <v>0</v>
      </c>
      <c r="L177" s="77">
        <v>49.4</v>
      </c>
      <c r="M177" s="77">
        <f t="shared" si="9"/>
        <v>49.4</v>
      </c>
      <c r="N177" s="77">
        <v>0</v>
      </c>
      <c r="O177" s="77">
        <f t="shared" si="57"/>
        <v>49.4</v>
      </c>
      <c r="P177" s="77">
        <v>0</v>
      </c>
      <c r="Q177" s="77">
        <f t="shared" si="58"/>
        <v>49.4</v>
      </c>
      <c r="R177" s="77">
        <v>0</v>
      </c>
      <c r="S177" s="77">
        <f t="shared" si="55"/>
        <v>49.4</v>
      </c>
      <c r="T177" s="77">
        <v>0</v>
      </c>
      <c r="U177" s="77">
        <f t="shared" si="56"/>
        <v>49.4</v>
      </c>
      <c r="V177" s="78">
        <v>0</v>
      </c>
      <c r="W177" s="78">
        <f t="shared" si="53"/>
        <v>49.4</v>
      </c>
      <c r="X177" s="78">
        <v>0</v>
      </c>
      <c r="Y177" s="78">
        <f t="shared" si="51"/>
        <v>49.4</v>
      </c>
      <c r="Z177" s="78">
        <v>0</v>
      </c>
      <c r="AA177" s="78">
        <f t="shared" si="52"/>
        <v>49.4</v>
      </c>
      <c r="AB177" s="43"/>
    </row>
    <row r="178" spans="1:28" s="26" customFormat="1" ht="13.15" hidden="1" x14ac:dyDescent="0.25">
      <c r="A178" s="69"/>
      <c r="B178" s="65"/>
      <c r="C178" s="66"/>
      <c r="D178" s="67">
        <v>3114</v>
      </c>
      <c r="E178" s="14">
        <v>5321</v>
      </c>
      <c r="F178" s="86" t="s">
        <v>33</v>
      </c>
      <c r="G178" s="9">
        <v>0</v>
      </c>
      <c r="H178" s="9"/>
      <c r="I178" s="9"/>
      <c r="J178" s="10"/>
      <c r="K178" s="10">
        <v>0</v>
      </c>
      <c r="L178" s="10">
        <v>49.4</v>
      </c>
      <c r="M178" s="10">
        <f t="shared" si="9"/>
        <v>49.4</v>
      </c>
      <c r="N178" s="10">
        <v>0</v>
      </c>
      <c r="O178" s="10">
        <f t="shared" si="57"/>
        <v>49.4</v>
      </c>
      <c r="P178" s="10">
        <v>0</v>
      </c>
      <c r="Q178" s="10">
        <f t="shared" si="58"/>
        <v>49.4</v>
      </c>
      <c r="R178" s="10">
        <v>0</v>
      </c>
      <c r="S178" s="10">
        <f t="shared" si="55"/>
        <v>49.4</v>
      </c>
      <c r="T178" s="10">
        <v>0</v>
      </c>
      <c r="U178" s="10">
        <f t="shared" si="56"/>
        <v>49.4</v>
      </c>
      <c r="V178" s="11">
        <v>0</v>
      </c>
      <c r="W178" s="11">
        <f t="shared" si="53"/>
        <v>49.4</v>
      </c>
      <c r="X178" s="11">
        <v>0</v>
      </c>
      <c r="Y178" s="11">
        <f t="shared" si="51"/>
        <v>49.4</v>
      </c>
      <c r="Z178" s="11">
        <v>0</v>
      </c>
      <c r="AA178" s="11">
        <f t="shared" si="52"/>
        <v>49.4</v>
      </c>
      <c r="AB178" s="43"/>
    </row>
    <row r="179" spans="1:28" s="26" customFormat="1" ht="13.15" hidden="1" x14ac:dyDescent="0.25">
      <c r="A179" s="69" t="s">
        <v>7</v>
      </c>
      <c r="B179" s="70" t="s">
        <v>211</v>
      </c>
      <c r="C179" s="71">
        <v>5492</v>
      </c>
      <c r="D179" s="72" t="s">
        <v>8</v>
      </c>
      <c r="E179" s="73" t="s">
        <v>8</v>
      </c>
      <c r="F179" s="74" t="s">
        <v>212</v>
      </c>
      <c r="G179" s="76">
        <v>0</v>
      </c>
      <c r="H179" s="9"/>
      <c r="I179" s="9"/>
      <c r="J179" s="10"/>
      <c r="K179" s="77">
        <v>0</v>
      </c>
      <c r="L179" s="77">
        <v>64.599999999999994</v>
      </c>
      <c r="M179" s="77">
        <f t="shared" ref="M179:M230" si="59">+K179+L179</f>
        <v>64.599999999999994</v>
      </c>
      <c r="N179" s="77">
        <v>0</v>
      </c>
      <c r="O179" s="77">
        <f t="shared" si="57"/>
        <v>64.599999999999994</v>
      </c>
      <c r="P179" s="77">
        <v>0</v>
      </c>
      <c r="Q179" s="77">
        <f t="shared" si="58"/>
        <v>64.599999999999994</v>
      </c>
      <c r="R179" s="77">
        <v>0</v>
      </c>
      <c r="S179" s="77">
        <f t="shared" si="55"/>
        <v>64.599999999999994</v>
      </c>
      <c r="T179" s="77">
        <v>0</v>
      </c>
      <c r="U179" s="77">
        <f t="shared" si="56"/>
        <v>64.599999999999994</v>
      </c>
      <c r="V179" s="78">
        <v>0</v>
      </c>
      <c r="W179" s="78">
        <f t="shared" si="53"/>
        <v>64.599999999999994</v>
      </c>
      <c r="X179" s="78">
        <v>0</v>
      </c>
      <c r="Y179" s="78">
        <f t="shared" si="51"/>
        <v>64.599999999999994</v>
      </c>
      <c r="Z179" s="78">
        <v>0</v>
      </c>
      <c r="AA179" s="78">
        <f t="shared" si="52"/>
        <v>64.599999999999994</v>
      </c>
      <c r="AB179" s="43"/>
    </row>
    <row r="180" spans="1:28" s="26" customFormat="1" ht="13.15" hidden="1" x14ac:dyDescent="0.25">
      <c r="A180" s="69"/>
      <c r="B180" s="65"/>
      <c r="C180" s="66"/>
      <c r="D180" s="67">
        <v>3113</v>
      </c>
      <c r="E180" s="14">
        <v>5321</v>
      </c>
      <c r="F180" s="86" t="s">
        <v>33</v>
      </c>
      <c r="G180" s="9">
        <v>0</v>
      </c>
      <c r="H180" s="9"/>
      <c r="I180" s="9"/>
      <c r="J180" s="10"/>
      <c r="K180" s="10">
        <v>0</v>
      </c>
      <c r="L180" s="10">
        <v>64.599999999999994</v>
      </c>
      <c r="M180" s="10">
        <f t="shared" si="59"/>
        <v>64.599999999999994</v>
      </c>
      <c r="N180" s="10">
        <v>0</v>
      </c>
      <c r="O180" s="10">
        <f t="shared" si="57"/>
        <v>64.599999999999994</v>
      </c>
      <c r="P180" s="10">
        <v>0</v>
      </c>
      <c r="Q180" s="10">
        <f t="shared" si="58"/>
        <v>64.599999999999994</v>
      </c>
      <c r="R180" s="10">
        <v>0</v>
      </c>
      <c r="S180" s="10">
        <f t="shared" si="55"/>
        <v>64.599999999999994</v>
      </c>
      <c r="T180" s="10">
        <v>0</v>
      </c>
      <c r="U180" s="10">
        <f t="shared" si="56"/>
        <v>64.599999999999994</v>
      </c>
      <c r="V180" s="11">
        <v>0</v>
      </c>
      <c r="W180" s="11">
        <f t="shared" si="53"/>
        <v>64.599999999999994</v>
      </c>
      <c r="X180" s="11">
        <v>0</v>
      </c>
      <c r="Y180" s="11">
        <f t="shared" si="51"/>
        <v>64.599999999999994</v>
      </c>
      <c r="Z180" s="11">
        <v>0</v>
      </c>
      <c r="AA180" s="11">
        <f t="shared" si="52"/>
        <v>64.599999999999994</v>
      </c>
      <c r="AB180" s="43"/>
    </row>
    <row r="181" spans="1:28" s="26" customFormat="1" ht="20.45" hidden="1" x14ac:dyDescent="0.25">
      <c r="A181" s="69" t="s">
        <v>7</v>
      </c>
      <c r="B181" s="70" t="s">
        <v>213</v>
      </c>
      <c r="C181" s="71">
        <v>2329</v>
      </c>
      <c r="D181" s="72" t="s">
        <v>8</v>
      </c>
      <c r="E181" s="73" t="s">
        <v>8</v>
      </c>
      <c r="F181" s="74" t="s">
        <v>214</v>
      </c>
      <c r="G181" s="76">
        <v>0</v>
      </c>
      <c r="H181" s="9"/>
      <c r="I181" s="9"/>
      <c r="J181" s="10"/>
      <c r="K181" s="77">
        <v>0</v>
      </c>
      <c r="L181" s="77">
        <v>45.6</v>
      </c>
      <c r="M181" s="77">
        <f t="shared" si="59"/>
        <v>45.6</v>
      </c>
      <c r="N181" s="77">
        <v>0</v>
      </c>
      <c r="O181" s="77">
        <f t="shared" si="57"/>
        <v>45.6</v>
      </c>
      <c r="P181" s="77">
        <v>0</v>
      </c>
      <c r="Q181" s="77">
        <f t="shared" si="58"/>
        <v>45.6</v>
      </c>
      <c r="R181" s="77">
        <v>0</v>
      </c>
      <c r="S181" s="77">
        <f t="shared" si="55"/>
        <v>45.6</v>
      </c>
      <c r="T181" s="77">
        <v>0</v>
      </c>
      <c r="U181" s="77">
        <f t="shared" si="56"/>
        <v>45.6</v>
      </c>
      <c r="V181" s="78">
        <v>0</v>
      </c>
      <c r="W181" s="78">
        <f t="shared" si="53"/>
        <v>45.6</v>
      </c>
      <c r="X181" s="78">
        <v>0</v>
      </c>
      <c r="Y181" s="78">
        <f t="shared" si="51"/>
        <v>45.6</v>
      </c>
      <c r="Z181" s="78">
        <v>0</v>
      </c>
      <c r="AA181" s="78">
        <f t="shared" si="52"/>
        <v>45.6</v>
      </c>
      <c r="AB181" s="43"/>
    </row>
    <row r="182" spans="1:28" s="26" customFormat="1" ht="13.15" hidden="1" x14ac:dyDescent="0.25">
      <c r="A182" s="69"/>
      <c r="B182" s="65"/>
      <c r="C182" s="66"/>
      <c r="D182" s="67">
        <v>3113</v>
      </c>
      <c r="E182" s="14">
        <v>5321</v>
      </c>
      <c r="F182" s="86" t="s">
        <v>33</v>
      </c>
      <c r="G182" s="9">
        <v>0</v>
      </c>
      <c r="H182" s="9"/>
      <c r="I182" s="9"/>
      <c r="J182" s="10"/>
      <c r="K182" s="10">
        <v>0</v>
      </c>
      <c r="L182" s="10">
        <v>45.6</v>
      </c>
      <c r="M182" s="10">
        <f t="shared" si="59"/>
        <v>45.6</v>
      </c>
      <c r="N182" s="10">
        <v>0</v>
      </c>
      <c r="O182" s="10">
        <f t="shared" si="57"/>
        <v>45.6</v>
      </c>
      <c r="P182" s="10">
        <v>0</v>
      </c>
      <c r="Q182" s="10">
        <f t="shared" si="58"/>
        <v>45.6</v>
      </c>
      <c r="R182" s="10">
        <v>0</v>
      </c>
      <c r="S182" s="10">
        <f t="shared" si="55"/>
        <v>45.6</v>
      </c>
      <c r="T182" s="10">
        <v>0</v>
      </c>
      <c r="U182" s="10">
        <f t="shared" si="56"/>
        <v>45.6</v>
      </c>
      <c r="V182" s="11">
        <v>0</v>
      </c>
      <c r="W182" s="11">
        <f t="shared" si="53"/>
        <v>45.6</v>
      </c>
      <c r="X182" s="11">
        <v>0</v>
      </c>
      <c r="Y182" s="11">
        <f t="shared" si="51"/>
        <v>45.6</v>
      </c>
      <c r="Z182" s="11">
        <v>0</v>
      </c>
      <c r="AA182" s="11">
        <f t="shared" si="52"/>
        <v>45.6</v>
      </c>
      <c r="AB182" s="43"/>
    </row>
    <row r="183" spans="1:28" s="26" customFormat="1" ht="13.15" hidden="1" x14ac:dyDescent="0.25">
      <c r="A183" s="69" t="s">
        <v>7</v>
      </c>
      <c r="B183" s="70" t="s">
        <v>215</v>
      </c>
      <c r="C183" s="71">
        <v>2494</v>
      </c>
      <c r="D183" s="72" t="s">
        <v>8</v>
      </c>
      <c r="E183" s="73" t="s">
        <v>8</v>
      </c>
      <c r="F183" s="74" t="s">
        <v>216</v>
      </c>
      <c r="G183" s="76">
        <v>0</v>
      </c>
      <c r="H183" s="9"/>
      <c r="I183" s="9"/>
      <c r="J183" s="10"/>
      <c r="K183" s="77">
        <v>0</v>
      </c>
      <c r="L183" s="77">
        <v>7.6</v>
      </c>
      <c r="M183" s="77">
        <f t="shared" si="59"/>
        <v>7.6</v>
      </c>
      <c r="N183" s="77">
        <v>0</v>
      </c>
      <c r="O183" s="77">
        <f t="shared" si="57"/>
        <v>7.6</v>
      </c>
      <c r="P183" s="77">
        <v>0</v>
      </c>
      <c r="Q183" s="77">
        <f t="shared" si="58"/>
        <v>7.6</v>
      </c>
      <c r="R183" s="77">
        <v>0</v>
      </c>
      <c r="S183" s="77">
        <f t="shared" si="55"/>
        <v>7.6</v>
      </c>
      <c r="T183" s="77">
        <v>0</v>
      </c>
      <c r="U183" s="77">
        <f t="shared" si="56"/>
        <v>7.6</v>
      </c>
      <c r="V183" s="78">
        <v>0</v>
      </c>
      <c r="W183" s="78">
        <f t="shared" si="53"/>
        <v>7.6</v>
      </c>
      <c r="X183" s="78">
        <v>0</v>
      </c>
      <c r="Y183" s="78">
        <f t="shared" si="51"/>
        <v>7.6</v>
      </c>
      <c r="Z183" s="78">
        <v>0</v>
      </c>
      <c r="AA183" s="78">
        <f t="shared" si="52"/>
        <v>7.6</v>
      </c>
      <c r="AB183" s="43"/>
    </row>
    <row r="184" spans="1:28" s="26" customFormat="1" ht="13.15" hidden="1" x14ac:dyDescent="0.25">
      <c r="A184" s="69"/>
      <c r="B184" s="65"/>
      <c r="C184" s="66"/>
      <c r="D184" s="67">
        <v>3113</v>
      </c>
      <c r="E184" s="14">
        <v>5321</v>
      </c>
      <c r="F184" s="86" t="s">
        <v>33</v>
      </c>
      <c r="G184" s="9">
        <v>0</v>
      </c>
      <c r="H184" s="9"/>
      <c r="I184" s="9"/>
      <c r="J184" s="10"/>
      <c r="K184" s="10">
        <v>0</v>
      </c>
      <c r="L184" s="10">
        <v>7.6</v>
      </c>
      <c r="M184" s="10">
        <f t="shared" si="59"/>
        <v>7.6</v>
      </c>
      <c r="N184" s="10">
        <v>0</v>
      </c>
      <c r="O184" s="10">
        <f t="shared" si="57"/>
        <v>7.6</v>
      </c>
      <c r="P184" s="10">
        <v>0</v>
      </c>
      <c r="Q184" s="10">
        <f t="shared" si="58"/>
        <v>7.6</v>
      </c>
      <c r="R184" s="10">
        <v>0</v>
      </c>
      <c r="S184" s="10">
        <f t="shared" si="55"/>
        <v>7.6</v>
      </c>
      <c r="T184" s="10">
        <v>0</v>
      </c>
      <c r="U184" s="10">
        <f t="shared" si="56"/>
        <v>7.6</v>
      </c>
      <c r="V184" s="11">
        <v>0</v>
      </c>
      <c r="W184" s="11">
        <f t="shared" si="53"/>
        <v>7.6</v>
      </c>
      <c r="X184" s="11">
        <v>0</v>
      </c>
      <c r="Y184" s="11">
        <f t="shared" si="51"/>
        <v>7.6</v>
      </c>
      <c r="Z184" s="11">
        <v>0</v>
      </c>
      <c r="AA184" s="11">
        <f t="shared" si="52"/>
        <v>7.6</v>
      </c>
      <c r="AB184" s="43"/>
    </row>
    <row r="185" spans="1:28" s="26" customFormat="1" ht="27.75" hidden="1" customHeight="1" x14ac:dyDescent="0.25">
      <c r="A185" s="69" t="s">
        <v>7</v>
      </c>
      <c r="B185" s="70" t="s">
        <v>217</v>
      </c>
      <c r="C185" s="71" t="s">
        <v>98</v>
      </c>
      <c r="D185" s="72" t="s">
        <v>8</v>
      </c>
      <c r="E185" s="72" t="s">
        <v>8</v>
      </c>
      <c r="F185" s="74" t="s">
        <v>218</v>
      </c>
      <c r="G185" s="76">
        <f>+G186</f>
        <v>178.32</v>
      </c>
      <c r="H185" s="76">
        <v>0</v>
      </c>
      <c r="I185" s="76">
        <f t="shared" si="7"/>
        <v>178.32</v>
      </c>
      <c r="J185" s="77">
        <v>0</v>
      </c>
      <c r="K185" s="77">
        <f t="shared" si="8"/>
        <v>178.32</v>
      </c>
      <c r="L185" s="77">
        <v>0</v>
      </c>
      <c r="M185" s="77">
        <f t="shared" si="59"/>
        <v>178.32</v>
      </c>
      <c r="N185" s="77">
        <v>0</v>
      </c>
      <c r="O185" s="77">
        <f t="shared" si="57"/>
        <v>178.32</v>
      </c>
      <c r="P185" s="77">
        <v>0</v>
      </c>
      <c r="Q185" s="77">
        <f t="shared" si="58"/>
        <v>178.32</v>
      </c>
      <c r="R185" s="77">
        <v>0</v>
      </c>
      <c r="S185" s="77">
        <f t="shared" si="55"/>
        <v>178.32</v>
      </c>
      <c r="T185" s="77">
        <v>0</v>
      </c>
      <c r="U185" s="77">
        <f t="shared" si="56"/>
        <v>178.32</v>
      </c>
      <c r="V185" s="78">
        <v>0</v>
      </c>
      <c r="W185" s="78">
        <f t="shared" si="53"/>
        <v>178.32</v>
      </c>
      <c r="X185" s="78">
        <v>0</v>
      </c>
      <c r="Y185" s="78">
        <f t="shared" si="51"/>
        <v>178.32</v>
      </c>
      <c r="Z185" s="78">
        <v>0</v>
      </c>
      <c r="AA185" s="78">
        <f t="shared" si="52"/>
        <v>178.32</v>
      </c>
      <c r="AB185" s="43"/>
    </row>
    <row r="186" spans="1:28" s="26" customFormat="1" ht="13.9" hidden="1" thickBot="1" x14ac:dyDescent="0.3">
      <c r="A186" s="89"/>
      <c r="B186" s="90"/>
      <c r="C186" s="91"/>
      <c r="D186" s="92">
        <v>3113</v>
      </c>
      <c r="E186" s="95">
        <v>5321</v>
      </c>
      <c r="F186" s="94" t="s">
        <v>33</v>
      </c>
      <c r="G186" s="47">
        <v>178.32</v>
      </c>
      <c r="H186" s="47">
        <v>0</v>
      </c>
      <c r="I186" s="47">
        <f t="shared" si="7"/>
        <v>178.32</v>
      </c>
      <c r="J186" s="48">
        <v>0</v>
      </c>
      <c r="K186" s="48">
        <f t="shared" si="8"/>
        <v>178.32</v>
      </c>
      <c r="L186" s="48">
        <v>0</v>
      </c>
      <c r="M186" s="48">
        <f t="shared" si="59"/>
        <v>178.32</v>
      </c>
      <c r="N186" s="48">
        <v>0</v>
      </c>
      <c r="O186" s="48">
        <f t="shared" si="57"/>
        <v>178.32</v>
      </c>
      <c r="P186" s="48">
        <v>0</v>
      </c>
      <c r="Q186" s="48">
        <f t="shared" si="58"/>
        <v>178.32</v>
      </c>
      <c r="R186" s="48">
        <v>0</v>
      </c>
      <c r="S186" s="48">
        <f t="shared" si="55"/>
        <v>178.32</v>
      </c>
      <c r="T186" s="48">
        <v>0</v>
      </c>
      <c r="U186" s="48">
        <f t="shared" si="56"/>
        <v>178.32</v>
      </c>
      <c r="V186" s="50">
        <v>0</v>
      </c>
      <c r="W186" s="50">
        <f t="shared" si="53"/>
        <v>178.32</v>
      </c>
      <c r="X186" s="50">
        <v>0</v>
      </c>
      <c r="Y186" s="50">
        <f t="shared" si="51"/>
        <v>178.32</v>
      </c>
      <c r="Z186" s="50">
        <v>0</v>
      </c>
      <c r="AA186" s="50">
        <f t="shared" si="52"/>
        <v>178.32</v>
      </c>
      <c r="AB186" s="43"/>
    </row>
    <row r="187" spans="1:28" s="26" customFormat="1" ht="13.5" customHeight="1" thickBot="1" x14ac:dyDescent="0.25">
      <c r="A187" s="51" t="s">
        <v>7</v>
      </c>
      <c r="B187" s="177" t="s">
        <v>8</v>
      </c>
      <c r="C187" s="178"/>
      <c r="D187" s="52" t="s">
        <v>8</v>
      </c>
      <c r="E187" s="53" t="s">
        <v>8</v>
      </c>
      <c r="F187" s="54" t="s">
        <v>219</v>
      </c>
      <c r="G187" s="55">
        <f>+G188+G203+G220</f>
        <v>4080</v>
      </c>
      <c r="H187" s="55">
        <f>+H188+H203+H220</f>
        <v>10000</v>
      </c>
      <c r="I187" s="55">
        <f t="shared" si="7"/>
        <v>14080</v>
      </c>
      <c r="J187" s="56">
        <f>+J188+J220</f>
        <v>5400</v>
      </c>
      <c r="K187" s="56">
        <f t="shared" si="8"/>
        <v>19480</v>
      </c>
      <c r="L187" s="56">
        <f>+L188+L203+L220</f>
        <v>36.6</v>
      </c>
      <c r="M187" s="56">
        <f t="shared" si="59"/>
        <v>19516.599999999999</v>
      </c>
      <c r="N187" s="56">
        <f>+N188+N203+N220+N283</f>
        <v>16246</v>
      </c>
      <c r="O187" s="56">
        <f t="shared" si="57"/>
        <v>35762.6</v>
      </c>
      <c r="P187" s="56">
        <f>+P188+P203+P220+P283</f>
        <v>0</v>
      </c>
      <c r="Q187" s="56">
        <f t="shared" si="58"/>
        <v>35762.6</v>
      </c>
      <c r="R187" s="56">
        <f>+R188+R203+R220+R283</f>
        <v>30</v>
      </c>
      <c r="S187" s="56">
        <f t="shared" si="55"/>
        <v>35792.6</v>
      </c>
      <c r="T187" s="56">
        <f>+T188+T203+T220+T283</f>
        <v>0</v>
      </c>
      <c r="U187" s="56">
        <f t="shared" si="56"/>
        <v>35792.6</v>
      </c>
      <c r="V187" s="57">
        <f>+V188+V203+V220+V283</f>
        <v>0</v>
      </c>
      <c r="W187" s="57">
        <f t="shared" si="53"/>
        <v>35792.6</v>
      </c>
      <c r="X187" s="57">
        <v>0</v>
      </c>
      <c r="Y187" s="57">
        <f t="shared" si="51"/>
        <v>35792.6</v>
      </c>
      <c r="Z187" s="57">
        <f>+Z188+Z203+Z220+Z283</f>
        <v>0</v>
      </c>
      <c r="AA187" s="57">
        <f t="shared" si="52"/>
        <v>35792.6</v>
      </c>
      <c r="AB187" s="3" t="s">
        <v>25</v>
      </c>
    </row>
    <row r="188" spans="1:28" s="26" customFormat="1" x14ac:dyDescent="0.2">
      <c r="A188" s="96" t="s">
        <v>8</v>
      </c>
      <c r="B188" s="179" t="s">
        <v>8</v>
      </c>
      <c r="C188" s="180"/>
      <c r="D188" s="97" t="s">
        <v>8</v>
      </c>
      <c r="E188" s="98" t="s">
        <v>8</v>
      </c>
      <c r="F188" s="99" t="s">
        <v>220</v>
      </c>
      <c r="G188" s="100">
        <f>+G191+G193+G197</f>
        <v>1750</v>
      </c>
      <c r="H188" s="100">
        <f>+H199</f>
        <v>10000</v>
      </c>
      <c r="I188" s="100">
        <f t="shared" si="7"/>
        <v>11750</v>
      </c>
      <c r="J188" s="101">
        <f>+J189</f>
        <v>5000</v>
      </c>
      <c r="K188" s="101">
        <f t="shared" si="8"/>
        <v>16750</v>
      </c>
      <c r="L188" s="101">
        <v>0</v>
      </c>
      <c r="M188" s="101">
        <f t="shared" si="59"/>
        <v>16750</v>
      </c>
      <c r="N188" s="101">
        <f>+N189+N201</f>
        <v>-3500</v>
      </c>
      <c r="O188" s="101">
        <f t="shared" si="57"/>
        <v>13250</v>
      </c>
      <c r="P188" s="101">
        <v>0</v>
      </c>
      <c r="Q188" s="101">
        <f t="shared" si="58"/>
        <v>13250</v>
      </c>
      <c r="R188" s="101">
        <v>0</v>
      </c>
      <c r="S188" s="101">
        <f t="shared" si="55"/>
        <v>13250</v>
      </c>
      <c r="T188" s="101">
        <f>+T193+T195</f>
        <v>100</v>
      </c>
      <c r="U188" s="101">
        <f t="shared" si="56"/>
        <v>13350</v>
      </c>
      <c r="V188" s="102">
        <v>0</v>
      </c>
      <c r="W188" s="102">
        <f t="shared" si="53"/>
        <v>13350</v>
      </c>
      <c r="X188" s="102">
        <v>0</v>
      </c>
      <c r="Y188" s="102">
        <f t="shared" si="51"/>
        <v>13350</v>
      </c>
      <c r="Z188" s="102">
        <v>0</v>
      </c>
      <c r="AA188" s="102">
        <f t="shared" si="52"/>
        <v>13350</v>
      </c>
      <c r="AB188" s="43"/>
    </row>
    <row r="189" spans="1:28" s="26" customFormat="1" ht="22.5" x14ac:dyDescent="0.2">
      <c r="A189" s="69" t="s">
        <v>7</v>
      </c>
      <c r="B189" s="70" t="s">
        <v>221</v>
      </c>
      <c r="C189" s="71" t="s">
        <v>222</v>
      </c>
      <c r="D189" s="72" t="s">
        <v>8</v>
      </c>
      <c r="E189" s="73" t="s">
        <v>8</v>
      </c>
      <c r="F189" s="74" t="s">
        <v>223</v>
      </c>
      <c r="G189" s="76">
        <v>0</v>
      </c>
      <c r="H189" s="76">
        <v>0</v>
      </c>
      <c r="I189" s="76">
        <v>0</v>
      </c>
      <c r="J189" s="77">
        <v>5000</v>
      </c>
      <c r="K189" s="77">
        <f t="shared" si="8"/>
        <v>5000</v>
      </c>
      <c r="L189" s="77">
        <v>0</v>
      </c>
      <c r="M189" s="77">
        <f t="shared" si="59"/>
        <v>5000</v>
      </c>
      <c r="N189" s="77">
        <f>+N190</f>
        <v>-5000</v>
      </c>
      <c r="O189" s="77">
        <f t="shared" si="57"/>
        <v>0</v>
      </c>
      <c r="P189" s="77">
        <v>0</v>
      </c>
      <c r="Q189" s="77">
        <f t="shared" si="58"/>
        <v>0</v>
      </c>
      <c r="R189" s="77">
        <v>0</v>
      </c>
      <c r="S189" s="77">
        <f t="shared" si="55"/>
        <v>0</v>
      </c>
      <c r="T189" s="77">
        <v>0</v>
      </c>
      <c r="U189" s="77">
        <f t="shared" si="56"/>
        <v>0</v>
      </c>
      <c r="V189" s="78">
        <v>0</v>
      </c>
      <c r="W189" s="78">
        <f t="shared" si="53"/>
        <v>0</v>
      </c>
      <c r="X189" s="78">
        <v>0</v>
      </c>
      <c r="Y189" s="78">
        <f t="shared" si="51"/>
        <v>0</v>
      </c>
      <c r="Z189" s="78">
        <v>0</v>
      </c>
      <c r="AA189" s="78">
        <f t="shared" si="52"/>
        <v>0</v>
      </c>
      <c r="AB189" s="43"/>
    </row>
    <row r="190" spans="1:28" s="26" customFormat="1" x14ac:dyDescent="0.2">
      <c r="A190" s="12"/>
      <c r="B190" s="103"/>
      <c r="C190" s="104"/>
      <c r="D190" s="13">
        <v>3419</v>
      </c>
      <c r="E190" s="14">
        <v>6341</v>
      </c>
      <c r="F190" s="68" t="s">
        <v>224</v>
      </c>
      <c r="G190" s="9">
        <v>0</v>
      </c>
      <c r="H190" s="9">
        <v>0</v>
      </c>
      <c r="I190" s="9">
        <v>0</v>
      </c>
      <c r="J190" s="10">
        <v>5000</v>
      </c>
      <c r="K190" s="10">
        <f t="shared" si="8"/>
        <v>5000</v>
      </c>
      <c r="L190" s="10">
        <v>0</v>
      </c>
      <c r="M190" s="10">
        <f t="shared" si="59"/>
        <v>5000</v>
      </c>
      <c r="N190" s="10">
        <v>-5000</v>
      </c>
      <c r="O190" s="10">
        <f t="shared" si="57"/>
        <v>0</v>
      </c>
      <c r="P190" s="10">
        <v>0</v>
      </c>
      <c r="Q190" s="10">
        <f t="shared" si="58"/>
        <v>0</v>
      </c>
      <c r="R190" s="10">
        <v>0</v>
      </c>
      <c r="S190" s="10">
        <f t="shared" si="55"/>
        <v>0</v>
      </c>
      <c r="T190" s="10">
        <v>0</v>
      </c>
      <c r="U190" s="10">
        <f t="shared" si="56"/>
        <v>0</v>
      </c>
      <c r="V190" s="11">
        <v>0</v>
      </c>
      <c r="W190" s="11">
        <f t="shared" si="53"/>
        <v>0</v>
      </c>
      <c r="X190" s="11">
        <v>0</v>
      </c>
      <c r="Y190" s="11">
        <f t="shared" si="51"/>
        <v>0</v>
      </c>
      <c r="Z190" s="11">
        <v>0</v>
      </c>
      <c r="AA190" s="11">
        <f t="shared" si="52"/>
        <v>0</v>
      </c>
      <c r="AB190" s="43"/>
    </row>
    <row r="191" spans="1:28" s="26" customFormat="1" x14ac:dyDescent="0.2">
      <c r="A191" s="69" t="s">
        <v>7</v>
      </c>
      <c r="B191" s="70" t="s">
        <v>225</v>
      </c>
      <c r="C191" s="71" t="s">
        <v>31</v>
      </c>
      <c r="D191" s="72" t="s">
        <v>8</v>
      </c>
      <c r="E191" s="73" t="s">
        <v>8</v>
      </c>
      <c r="F191" s="74" t="s">
        <v>226</v>
      </c>
      <c r="G191" s="76">
        <f>+G192</f>
        <v>1000</v>
      </c>
      <c r="H191" s="76">
        <v>0</v>
      </c>
      <c r="I191" s="76">
        <f t="shared" si="7"/>
        <v>1000</v>
      </c>
      <c r="J191" s="77">
        <v>0</v>
      </c>
      <c r="K191" s="77">
        <f t="shared" si="8"/>
        <v>1000</v>
      </c>
      <c r="L191" s="77">
        <v>0</v>
      </c>
      <c r="M191" s="77">
        <f t="shared" si="59"/>
        <v>1000</v>
      </c>
      <c r="N191" s="77">
        <v>0</v>
      </c>
      <c r="O191" s="77">
        <f t="shared" si="57"/>
        <v>1000</v>
      </c>
      <c r="P191" s="77">
        <v>0</v>
      </c>
      <c r="Q191" s="77">
        <f t="shared" si="58"/>
        <v>1000</v>
      </c>
      <c r="R191" s="77">
        <v>0</v>
      </c>
      <c r="S191" s="77">
        <f t="shared" si="55"/>
        <v>1000</v>
      </c>
      <c r="T191" s="77">
        <v>0</v>
      </c>
      <c r="U191" s="77">
        <f t="shared" si="56"/>
        <v>1000</v>
      </c>
      <c r="V191" s="78">
        <v>0</v>
      </c>
      <c r="W191" s="78">
        <f t="shared" si="53"/>
        <v>1000</v>
      </c>
      <c r="X191" s="78">
        <v>0</v>
      </c>
      <c r="Y191" s="78">
        <f t="shared" si="51"/>
        <v>1000</v>
      </c>
      <c r="Z191" s="78">
        <v>0</v>
      </c>
      <c r="AA191" s="78">
        <f t="shared" si="52"/>
        <v>1000</v>
      </c>
      <c r="AB191" s="43"/>
    </row>
    <row r="192" spans="1:28" s="26" customFormat="1" x14ac:dyDescent="0.2">
      <c r="A192" s="64"/>
      <c r="B192" s="65"/>
      <c r="C192" s="66"/>
      <c r="D192" s="67">
        <v>3419</v>
      </c>
      <c r="E192" s="14">
        <v>5221</v>
      </c>
      <c r="F192" s="68" t="s">
        <v>227</v>
      </c>
      <c r="G192" s="9">
        <v>1000</v>
      </c>
      <c r="H192" s="9">
        <v>0</v>
      </c>
      <c r="I192" s="9">
        <f t="shared" si="7"/>
        <v>1000</v>
      </c>
      <c r="J192" s="10">
        <v>0</v>
      </c>
      <c r="K192" s="10">
        <f t="shared" si="8"/>
        <v>1000</v>
      </c>
      <c r="L192" s="10">
        <v>0</v>
      </c>
      <c r="M192" s="10">
        <f t="shared" si="59"/>
        <v>1000</v>
      </c>
      <c r="N192" s="10">
        <v>0</v>
      </c>
      <c r="O192" s="10">
        <f t="shared" si="57"/>
        <v>1000</v>
      </c>
      <c r="P192" s="10">
        <v>0</v>
      </c>
      <c r="Q192" s="10">
        <f t="shared" si="58"/>
        <v>1000</v>
      </c>
      <c r="R192" s="10">
        <v>0</v>
      </c>
      <c r="S192" s="10">
        <f t="shared" si="55"/>
        <v>1000</v>
      </c>
      <c r="T192" s="10">
        <v>0</v>
      </c>
      <c r="U192" s="10">
        <f t="shared" si="56"/>
        <v>1000</v>
      </c>
      <c r="V192" s="11">
        <v>0</v>
      </c>
      <c r="W192" s="11">
        <f t="shared" si="53"/>
        <v>1000</v>
      </c>
      <c r="X192" s="11">
        <v>0</v>
      </c>
      <c r="Y192" s="11">
        <f t="shared" si="51"/>
        <v>1000</v>
      </c>
      <c r="Z192" s="11">
        <v>0</v>
      </c>
      <c r="AA192" s="11">
        <f t="shared" si="52"/>
        <v>1000</v>
      </c>
      <c r="AB192" s="43"/>
    </row>
    <row r="193" spans="1:28" s="26" customFormat="1" ht="22.5" x14ac:dyDescent="0.2">
      <c r="A193" s="69" t="s">
        <v>7</v>
      </c>
      <c r="B193" s="70" t="s">
        <v>228</v>
      </c>
      <c r="C193" s="71" t="s">
        <v>31</v>
      </c>
      <c r="D193" s="72" t="s">
        <v>8</v>
      </c>
      <c r="E193" s="73" t="s">
        <v>8</v>
      </c>
      <c r="F193" s="74" t="s">
        <v>229</v>
      </c>
      <c r="G193" s="76">
        <f>+G194</f>
        <v>400</v>
      </c>
      <c r="H193" s="76">
        <v>0</v>
      </c>
      <c r="I193" s="76">
        <f t="shared" si="7"/>
        <v>400</v>
      </c>
      <c r="J193" s="77">
        <v>0</v>
      </c>
      <c r="K193" s="77">
        <f t="shared" si="8"/>
        <v>400</v>
      </c>
      <c r="L193" s="77">
        <v>0</v>
      </c>
      <c r="M193" s="77">
        <f t="shared" si="59"/>
        <v>400</v>
      </c>
      <c r="N193" s="77">
        <v>0</v>
      </c>
      <c r="O193" s="77">
        <f t="shared" si="57"/>
        <v>400</v>
      </c>
      <c r="P193" s="77">
        <v>0</v>
      </c>
      <c r="Q193" s="77">
        <f t="shared" si="58"/>
        <v>400</v>
      </c>
      <c r="R193" s="77">
        <v>0</v>
      </c>
      <c r="S193" s="77">
        <f t="shared" si="55"/>
        <v>400</v>
      </c>
      <c r="T193" s="77">
        <f>+T194</f>
        <v>-400</v>
      </c>
      <c r="U193" s="77">
        <f t="shared" si="56"/>
        <v>0</v>
      </c>
      <c r="V193" s="78">
        <v>0</v>
      </c>
      <c r="W193" s="78">
        <f t="shared" si="53"/>
        <v>0</v>
      </c>
      <c r="X193" s="78">
        <v>0</v>
      </c>
      <c r="Y193" s="78">
        <f t="shared" si="51"/>
        <v>0</v>
      </c>
      <c r="Z193" s="78">
        <v>0</v>
      </c>
      <c r="AA193" s="78">
        <f t="shared" si="52"/>
        <v>0</v>
      </c>
      <c r="AB193" s="43"/>
    </row>
    <row r="194" spans="1:28" s="26" customFormat="1" x14ac:dyDescent="0.2">
      <c r="A194" s="64"/>
      <c r="B194" s="65" t="s">
        <v>230</v>
      </c>
      <c r="C194" s="66"/>
      <c r="D194" s="67">
        <v>3419</v>
      </c>
      <c r="E194" s="14">
        <v>5329</v>
      </c>
      <c r="F194" s="68" t="s">
        <v>231</v>
      </c>
      <c r="G194" s="9">
        <v>400</v>
      </c>
      <c r="H194" s="9">
        <v>0</v>
      </c>
      <c r="I194" s="9">
        <f t="shared" si="7"/>
        <v>400</v>
      </c>
      <c r="J194" s="10">
        <v>0</v>
      </c>
      <c r="K194" s="10">
        <f t="shared" si="8"/>
        <v>400</v>
      </c>
      <c r="L194" s="10">
        <v>0</v>
      </c>
      <c r="M194" s="10">
        <f t="shared" si="59"/>
        <v>400</v>
      </c>
      <c r="N194" s="10">
        <v>0</v>
      </c>
      <c r="O194" s="10">
        <f t="shared" si="57"/>
        <v>400</v>
      </c>
      <c r="P194" s="10">
        <v>0</v>
      </c>
      <c r="Q194" s="10">
        <f t="shared" si="58"/>
        <v>400</v>
      </c>
      <c r="R194" s="10">
        <v>0</v>
      </c>
      <c r="S194" s="10">
        <f t="shared" si="55"/>
        <v>400</v>
      </c>
      <c r="T194" s="10">
        <v>-400</v>
      </c>
      <c r="U194" s="10">
        <f t="shared" si="56"/>
        <v>0</v>
      </c>
      <c r="V194" s="11">
        <v>0</v>
      </c>
      <c r="W194" s="11">
        <f t="shared" si="53"/>
        <v>0</v>
      </c>
      <c r="X194" s="11">
        <v>0</v>
      </c>
      <c r="Y194" s="11">
        <f t="shared" si="51"/>
        <v>0</v>
      </c>
      <c r="Z194" s="11">
        <v>0</v>
      </c>
      <c r="AA194" s="11">
        <f t="shared" si="52"/>
        <v>0</v>
      </c>
      <c r="AB194" s="43"/>
    </row>
    <row r="195" spans="1:28" s="26" customFormat="1" ht="33.75" x14ac:dyDescent="0.2">
      <c r="A195" s="69" t="s">
        <v>7</v>
      </c>
      <c r="B195" s="70" t="s">
        <v>232</v>
      </c>
      <c r="C195" s="71" t="s">
        <v>31</v>
      </c>
      <c r="D195" s="72" t="s">
        <v>8</v>
      </c>
      <c r="E195" s="73" t="s">
        <v>8</v>
      </c>
      <c r="F195" s="74" t="s">
        <v>233</v>
      </c>
      <c r="G195" s="76">
        <v>0</v>
      </c>
      <c r="H195" s="76"/>
      <c r="I195" s="76"/>
      <c r="J195" s="77"/>
      <c r="K195" s="77"/>
      <c r="L195" s="77"/>
      <c r="M195" s="77"/>
      <c r="N195" s="77"/>
      <c r="O195" s="77"/>
      <c r="P195" s="77"/>
      <c r="Q195" s="77"/>
      <c r="R195" s="77"/>
      <c r="S195" s="77">
        <v>0</v>
      </c>
      <c r="T195" s="77">
        <f>+T196</f>
        <v>500</v>
      </c>
      <c r="U195" s="77">
        <f t="shared" si="56"/>
        <v>500</v>
      </c>
      <c r="V195" s="78">
        <v>0</v>
      </c>
      <c r="W195" s="78">
        <f t="shared" si="53"/>
        <v>500</v>
      </c>
      <c r="X195" s="78">
        <v>0</v>
      </c>
      <c r="Y195" s="78">
        <f t="shared" si="51"/>
        <v>500</v>
      </c>
      <c r="Z195" s="78">
        <v>0</v>
      </c>
      <c r="AA195" s="78">
        <f t="shared" si="52"/>
        <v>500</v>
      </c>
      <c r="AB195" s="43"/>
    </row>
    <row r="196" spans="1:28" s="26" customFormat="1" x14ac:dyDescent="0.2">
      <c r="A196" s="64"/>
      <c r="B196" s="65" t="s">
        <v>230</v>
      </c>
      <c r="C196" s="66"/>
      <c r="D196" s="67">
        <v>3419</v>
      </c>
      <c r="E196" s="14">
        <v>5329</v>
      </c>
      <c r="F196" s="68" t="s">
        <v>231</v>
      </c>
      <c r="G196" s="9">
        <v>0</v>
      </c>
      <c r="H196" s="9"/>
      <c r="I196" s="9"/>
      <c r="J196" s="10"/>
      <c r="K196" s="10"/>
      <c r="L196" s="10"/>
      <c r="M196" s="10"/>
      <c r="N196" s="10"/>
      <c r="O196" s="10"/>
      <c r="P196" s="10"/>
      <c r="Q196" s="10"/>
      <c r="R196" s="10"/>
      <c r="S196" s="10">
        <v>0</v>
      </c>
      <c r="T196" s="10">
        <v>500</v>
      </c>
      <c r="U196" s="10">
        <f t="shared" si="56"/>
        <v>500</v>
      </c>
      <c r="V196" s="11">
        <v>0</v>
      </c>
      <c r="W196" s="11">
        <f t="shared" si="53"/>
        <v>500</v>
      </c>
      <c r="X196" s="11">
        <v>0</v>
      </c>
      <c r="Y196" s="11">
        <f t="shared" si="51"/>
        <v>500</v>
      </c>
      <c r="Z196" s="11">
        <v>0</v>
      </c>
      <c r="AA196" s="11">
        <f t="shared" si="52"/>
        <v>500</v>
      </c>
      <c r="AB196" s="43"/>
    </row>
    <row r="197" spans="1:28" s="26" customFormat="1" ht="22.5" x14ac:dyDescent="0.2">
      <c r="A197" s="69" t="s">
        <v>7</v>
      </c>
      <c r="B197" s="70" t="s">
        <v>234</v>
      </c>
      <c r="C197" s="71" t="s">
        <v>235</v>
      </c>
      <c r="D197" s="72" t="s">
        <v>8</v>
      </c>
      <c r="E197" s="73" t="s">
        <v>8</v>
      </c>
      <c r="F197" s="74" t="s">
        <v>236</v>
      </c>
      <c r="G197" s="76">
        <f>+G198</f>
        <v>350</v>
      </c>
      <c r="H197" s="76">
        <v>0</v>
      </c>
      <c r="I197" s="76">
        <f t="shared" si="7"/>
        <v>350</v>
      </c>
      <c r="J197" s="77">
        <v>0</v>
      </c>
      <c r="K197" s="77">
        <f t="shared" si="8"/>
        <v>350</v>
      </c>
      <c r="L197" s="77">
        <v>0</v>
      </c>
      <c r="M197" s="77">
        <f t="shared" si="59"/>
        <v>350</v>
      </c>
      <c r="N197" s="77">
        <v>0</v>
      </c>
      <c r="O197" s="77">
        <f t="shared" si="57"/>
        <v>350</v>
      </c>
      <c r="P197" s="77">
        <v>0</v>
      </c>
      <c r="Q197" s="77">
        <f t="shared" si="58"/>
        <v>350</v>
      </c>
      <c r="R197" s="77">
        <v>0</v>
      </c>
      <c r="S197" s="77">
        <f t="shared" si="55"/>
        <v>350</v>
      </c>
      <c r="T197" s="77">
        <v>0</v>
      </c>
      <c r="U197" s="77">
        <f t="shared" si="56"/>
        <v>350</v>
      </c>
      <c r="V197" s="78">
        <v>0</v>
      </c>
      <c r="W197" s="78">
        <f t="shared" si="53"/>
        <v>350</v>
      </c>
      <c r="X197" s="78">
        <v>0</v>
      </c>
      <c r="Y197" s="78">
        <f t="shared" si="51"/>
        <v>350</v>
      </c>
      <c r="Z197" s="78">
        <v>0</v>
      </c>
      <c r="AA197" s="78">
        <f t="shared" si="52"/>
        <v>350</v>
      </c>
      <c r="AB197" s="43"/>
    </row>
    <row r="198" spans="1:28" s="26" customFormat="1" x14ac:dyDescent="0.2">
      <c r="A198" s="64"/>
      <c r="B198" s="65"/>
      <c r="C198" s="66"/>
      <c r="D198" s="67">
        <v>3419</v>
      </c>
      <c r="E198" s="14">
        <v>5329</v>
      </c>
      <c r="F198" s="68" t="s">
        <v>231</v>
      </c>
      <c r="G198" s="9">
        <v>350</v>
      </c>
      <c r="H198" s="9">
        <v>0</v>
      </c>
      <c r="I198" s="9">
        <f t="shared" si="7"/>
        <v>350</v>
      </c>
      <c r="J198" s="10">
        <v>0</v>
      </c>
      <c r="K198" s="10">
        <f t="shared" si="8"/>
        <v>350</v>
      </c>
      <c r="L198" s="10">
        <v>0</v>
      </c>
      <c r="M198" s="10">
        <f t="shared" si="59"/>
        <v>350</v>
      </c>
      <c r="N198" s="10">
        <v>0</v>
      </c>
      <c r="O198" s="10">
        <f t="shared" si="57"/>
        <v>350</v>
      </c>
      <c r="P198" s="10">
        <v>0</v>
      </c>
      <c r="Q198" s="10">
        <f t="shared" si="58"/>
        <v>350</v>
      </c>
      <c r="R198" s="10">
        <v>0</v>
      </c>
      <c r="S198" s="10">
        <f t="shared" si="55"/>
        <v>350</v>
      </c>
      <c r="T198" s="10">
        <v>0</v>
      </c>
      <c r="U198" s="10">
        <f t="shared" si="56"/>
        <v>350</v>
      </c>
      <c r="V198" s="11">
        <v>0</v>
      </c>
      <c r="W198" s="11">
        <f t="shared" si="53"/>
        <v>350</v>
      </c>
      <c r="X198" s="11">
        <v>0</v>
      </c>
      <c r="Y198" s="11">
        <f t="shared" si="51"/>
        <v>350</v>
      </c>
      <c r="Z198" s="11">
        <v>0</v>
      </c>
      <c r="AA198" s="11">
        <f t="shared" si="52"/>
        <v>350</v>
      </c>
      <c r="AB198" s="43"/>
    </row>
    <row r="199" spans="1:28" s="26" customFormat="1" ht="22.5" x14ac:dyDescent="0.2">
      <c r="A199" s="69" t="s">
        <v>7</v>
      </c>
      <c r="B199" s="70" t="s">
        <v>237</v>
      </c>
      <c r="C199" s="71" t="s">
        <v>238</v>
      </c>
      <c r="D199" s="72" t="s">
        <v>8</v>
      </c>
      <c r="E199" s="73" t="s">
        <v>8</v>
      </c>
      <c r="F199" s="74" t="s">
        <v>239</v>
      </c>
      <c r="G199" s="76">
        <v>0</v>
      </c>
      <c r="H199" s="77">
        <f>H200</f>
        <v>10000</v>
      </c>
      <c r="I199" s="77">
        <f>I200</f>
        <v>10000</v>
      </c>
      <c r="J199" s="77">
        <v>0</v>
      </c>
      <c r="K199" s="77">
        <f t="shared" si="8"/>
        <v>10000</v>
      </c>
      <c r="L199" s="77">
        <v>0</v>
      </c>
      <c r="M199" s="77">
        <f t="shared" si="59"/>
        <v>10000</v>
      </c>
      <c r="N199" s="77">
        <v>0</v>
      </c>
      <c r="O199" s="77">
        <f t="shared" si="57"/>
        <v>10000</v>
      </c>
      <c r="P199" s="77">
        <v>0</v>
      </c>
      <c r="Q199" s="77">
        <f t="shared" si="58"/>
        <v>10000</v>
      </c>
      <c r="R199" s="77">
        <v>0</v>
      </c>
      <c r="S199" s="77">
        <f t="shared" si="55"/>
        <v>10000</v>
      </c>
      <c r="T199" s="77">
        <v>0</v>
      </c>
      <c r="U199" s="77">
        <f t="shared" si="56"/>
        <v>10000</v>
      </c>
      <c r="V199" s="78">
        <v>0</v>
      </c>
      <c r="W199" s="78">
        <f t="shared" si="53"/>
        <v>10000</v>
      </c>
      <c r="X199" s="78">
        <v>0</v>
      </c>
      <c r="Y199" s="78">
        <f t="shared" si="51"/>
        <v>10000</v>
      </c>
      <c r="Z199" s="78">
        <v>0</v>
      </c>
      <c r="AA199" s="78">
        <f t="shared" si="52"/>
        <v>10000</v>
      </c>
      <c r="AB199" s="43"/>
    </row>
    <row r="200" spans="1:28" s="26" customFormat="1" x14ac:dyDescent="0.2">
      <c r="A200" s="64"/>
      <c r="B200" s="65"/>
      <c r="C200" s="66"/>
      <c r="D200" s="67">
        <v>3419</v>
      </c>
      <c r="E200" s="14">
        <v>6341</v>
      </c>
      <c r="F200" s="68" t="s">
        <v>224</v>
      </c>
      <c r="G200" s="9">
        <v>0</v>
      </c>
      <c r="H200" s="10">
        <v>10000</v>
      </c>
      <c r="I200" s="10">
        <f>G200+H200</f>
        <v>10000</v>
      </c>
      <c r="J200" s="10">
        <v>0</v>
      </c>
      <c r="K200" s="10">
        <f t="shared" si="8"/>
        <v>10000</v>
      </c>
      <c r="L200" s="10">
        <v>0</v>
      </c>
      <c r="M200" s="10">
        <f t="shared" si="59"/>
        <v>10000</v>
      </c>
      <c r="N200" s="10">
        <v>0</v>
      </c>
      <c r="O200" s="10">
        <f t="shared" si="57"/>
        <v>10000</v>
      </c>
      <c r="P200" s="10">
        <v>0</v>
      </c>
      <c r="Q200" s="10">
        <f t="shared" si="58"/>
        <v>10000</v>
      </c>
      <c r="R200" s="10">
        <v>0</v>
      </c>
      <c r="S200" s="10">
        <f t="shared" si="55"/>
        <v>10000</v>
      </c>
      <c r="T200" s="10">
        <v>0</v>
      </c>
      <c r="U200" s="10">
        <f t="shared" si="56"/>
        <v>10000</v>
      </c>
      <c r="V200" s="11">
        <v>0</v>
      </c>
      <c r="W200" s="11">
        <f t="shared" si="53"/>
        <v>10000</v>
      </c>
      <c r="X200" s="11">
        <v>0</v>
      </c>
      <c r="Y200" s="11">
        <f t="shared" si="51"/>
        <v>10000</v>
      </c>
      <c r="Z200" s="11">
        <v>0</v>
      </c>
      <c r="AA200" s="11">
        <f t="shared" si="52"/>
        <v>10000</v>
      </c>
      <c r="AB200" s="43"/>
    </row>
    <row r="201" spans="1:28" s="26" customFormat="1" x14ac:dyDescent="0.2">
      <c r="A201" s="69" t="s">
        <v>7</v>
      </c>
      <c r="B201" s="70" t="s">
        <v>240</v>
      </c>
      <c r="C201" s="71" t="s">
        <v>31</v>
      </c>
      <c r="D201" s="72"/>
      <c r="E201" s="73"/>
      <c r="F201" s="88" t="s">
        <v>241</v>
      </c>
      <c r="G201" s="76">
        <v>0</v>
      </c>
      <c r="H201" s="77"/>
      <c r="I201" s="77"/>
      <c r="J201" s="77"/>
      <c r="K201" s="77"/>
      <c r="L201" s="77"/>
      <c r="M201" s="77">
        <v>0</v>
      </c>
      <c r="N201" s="77">
        <f>+N202</f>
        <v>1500</v>
      </c>
      <c r="O201" s="77">
        <f t="shared" si="57"/>
        <v>1500</v>
      </c>
      <c r="P201" s="77">
        <v>0</v>
      </c>
      <c r="Q201" s="77">
        <f t="shared" si="58"/>
        <v>1500</v>
      </c>
      <c r="R201" s="77">
        <v>0</v>
      </c>
      <c r="S201" s="77">
        <f t="shared" si="55"/>
        <v>1500</v>
      </c>
      <c r="T201" s="77">
        <v>0</v>
      </c>
      <c r="U201" s="77">
        <f t="shared" si="56"/>
        <v>1500</v>
      </c>
      <c r="V201" s="78">
        <v>0</v>
      </c>
      <c r="W201" s="78">
        <f t="shared" si="53"/>
        <v>1500</v>
      </c>
      <c r="X201" s="78">
        <v>0</v>
      </c>
      <c r="Y201" s="78">
        <f t="shared" si="51"/>
        <v>1500</v>
      </c>
      <c r="Z201" s="78">
        <v>0</v>
      </c>
      <c r="AA201" s="78">
        <f t="shared" si="52"/>
        <v>1500</v>
      </c>
      <c r="AB201" s="43"/>
    </row>
    <row r="202" spans="1:28" s="26" customFormat="1" ht="13.5" thickBot="1" x14ac:dyDescent="0.25">
      <c r="A202" s="89"/>
      <c r="B202" s="90"/>
      <c r="C202" s="91"/>
      <c r="D202" s="92">
        <v>3419</v>
      </c>
      <c r="E202" s="95">
        <v>5321</v>
      </c>
      <c r="F202" s="94" t="s">
        <v>33</v>
      </c>
      <c r="G202" s="47">
        <v>0</v>
      </c>
      <c r="H202" s="48"/>
      <c r="I202" s="48"/>
      <c r="J202" s="48"/>
      <c r="K202" s="48"/>
      <c r="L202" s="48"/>
      <c r="M202" s="48">
        <v>0</v>
      </c>
      <c r="N202" s="48">
        <v>1500</v>
      </c>
      <c r="O202" s="48">
        <f t="shared" si="57"/>
        <v>1500</v>
      </c>
      <c r="P202" s="48">
        <v>0</v>
      </c>
      <c r="Q202" s="48">
        <f t="shared" si="58"/>
        <v>1500</v>
      </c>
      <c r="R202" s="48">
        <v>0</v>
      </c>
      <c r="S202" s="48">
        <f t="shared" si="55"/>
        <v>1500</v>
      </c>
      <c r="T202" s="48">
        <v>0</v>
      </c>
      <c r="U202" s="48">
        <f t="shared" si="56"/>
        <v>1500</v>
      </c>
      <c r="V202" s="50">
        <v>0</v>
      </c>
      <c r="W202" s="50">
        <f t="shared" si="53"/>
        <v>1500</v>
      </c>
      <c r="X202" s="50">
        <v>0</v>
      </c>
      <c r="Y202" s="50">
        <f t="shared" ref="Y202:Y267" si="60">+X202+W202</f>
        <v>1500</v>
      </c>
      <c r="Z202" s="50">
        <v>0</v>
      </c>
      <c r="AA202" s="50">
        <f t="shared" ref="AA202:AA265" si="61">+Y202+Z202</f>
        <v>1500</v>
      </c>
      <c r="AB202" s="43"/>
    </row>
    <row r="203" spans="1:28" s="26" customFormat="1" x14ac:dyDescent="0.2">
      <c r="A203" s="105" t="s">
        <v>8</v>
      </c>
      <c r="B203" s="106" t="s">
        <v>8</v>
      </c>
      <c r="C203" s="107" t="s">
        <v>8</v>
      </c>
      <c r="D203" s="108" t="s">
        <v>8</v>
      </c>
      <c r="E203" s="109" t="s">
        <v>8</v>
      </c>
      <c r="F203" s="110" t="s">
        <v>242</v>
      </c>
      <c r="G203" s="111">
        <f>+G204+G206+G208</f>
        <v>400</v>
      </c>
      <c r="H203" s="111">
        <v>0</v>
      </c>
      <c r="I203" s="111">
        <f t="shared" si="7"/>
        <v>400</v>
      </c>
      <c r="J203" s="112">
        <v>0</v>
      </c>
      <c r="K203" s="112">
        <f t="shared" si="8"/>
        <v>400</v>
      </c>
      <c r="L203" s="112">
        <f>+L210</f>
        <v>36.6</v>
      </c>
      <c r="M203" s="112">
        <f t="shared" si="59"/>
        <v>436.6</v>
      </c>
      <c r="N203" s="112">
        <v>0</v>
      </c>
      <c r="O203" s="112">
        <f t="shared" si="57"/>
        <v>436.6</v>
      </c>
      <c r="P203" s="112">
        <f>+P214+P216+P218</f>
        <v>730</v>
      </c>
      <c r="Q203" s="112">
        <f t="shared" si="58"/>
        <v>1166.5999999999999</v>
      </c>
      <c r="R203" s="112">
        <f>+R212</f>
        <v>30</v>
      </c>
      <c r="S203" s="112">
        <f t="shared" si="55"/>
        <v>1196.5999999999999</v>
      </c>
      <c r="T203" s="112">
        <v>0</v>
      </c>
      <c r="U203" s="112">
        <f t="shared" si="56"/>
        <v>1196.5999999999999</v>
      </c>
      <c r="V203" s="113">
        <v>0</v>
      </c>
      <c r="W203" s="113">
        <f t="shared" ref="W203:W268" si="62">+U203+V203</f>
        <v>1196.5999999999999</v>
      </c>
      <c r="X203" s="113">
        <v>0</v>
      </c>
      <c r="Y203" s="113">
        <f t="shared" si="60"/>
        <v>1196.5999999999999</v>
      </c>
      <c r="Z203" s="113">
        <v>0</v>
      </c>
      <c r="AA203" s="113">
        <f t="shared" si="61"/>
        <v>1196.5999999999999</v>
      </c>
      <c r="AB203" s="43"/>
    </row>
    <row r="204" spans="1:28" s="26" customFormat="1" ht="22.5" x14ac:dyDescent="0.2">
      <c r="A204" s="69" t="s">
        <v>7</v>
      </c>
      <c r="B204" s="70" t="s">
        <v>243</v>
      </c>
      <c r="C204" s="71" t="s">
        <v>31</v>
      </c>
      <c r="D204" s="72" t="s">
        <v>8</v>
      </c>
      <c r="E204" s="73" t="s">
        <v>8</v>
      </c>
      <c r="F204" s="74" t="s">
        <v>244</v>
      </c>
      <c r="G204" s="76">
        <f>+G205</f>
        <v>100</v>
      </c>
      <c r="H204" s="76">
        <v>0</v>
      </c>
      <c r="I204" s="76">
        <f t="shared" si="7"/>
        <v>100</v>
      </c>
      <c r="J204" s="77">
        <v>0</v>
      </c>
      <c r="K204" s="77">
        <f t="shared" si="8"/>
        <v>100</v>
      </c>
      <c r="L204" s="77">
        <v>0</v>
      </c>
      <c r="M204" s="77">
        <f t="shared" si="59"/>
        <v>100</v>
      </c>
      <c r="N204" s="77">
        <v>0</v>
      </c>
      <c r="O204" s="77">
        <f t="shared" si="57"/>
        <v>100</v>
      </c>
      <c r="P204" s="77">
        <v>0</v>
      </c>
      <c r="Q204" s="77">
        <f t="shared" si="58"/>
        <v>100</v>
      </c>
      <c r="R204" s="77">
        <v>0</v>
      </c>
      <c r="S204" s="77">
        <f t="shared" si="55"/>
        <v>100</v>
      </c>
      <c r="T204" s="77">
        <v>0</v>
      </c>
      <c r="U204" s="77">
        <f t="shared" si="56"/>
        <v>100</v>
      </c>
      <c r="V204" s="78">
        <v>0</v>
      </c>
      <c r="W204" s="78">
        <f t="shared" si="62"/>
        <v>100</v>
      </c>
      <c r="X204" s="78">
        <v>0</v>
      </c>
      <c r="Y204" s="78">
        <f t="shared" si="60"/>
        <v>100</v>
      </c>
      <c r="Z204" s="78">
        <v>0</v>
      </c>
      <c r="AA204" s="78">
        <f t="shared" si="61"/>
        <v>100</v>
      </c>
      <c r="AB204" s="43"/>
    </row>
    <row r="205" spans="1:28" s="26" customFormat="1" x14ac:dyDescent="0.2">
      <c r="A205" s="69"/>
      <c r="B205" s="114"/>
      <c r="C205" s="114"/>
      <c r="D205" s="67">
        <v>3419</v>
      </c>
      <c r="E205" s="14">
        <v>5222</v>
      </c>
      <c r="F205" s="68" t="s">
        <v>104</v>
      </c>
      <c r="G205" s="9">
        <v>100</v>
      </c>
      <c r="H205" s="9">
        <v>0</v>
      </c>
      <c r="I205" s="9">
        <f t="shared" si="7"/>
        <v>100</v>
      </c>
      <c r="J205" s="10">
        <v>0</v>
      </c>
      <c r="K205" s="10">
        <f t="shared" si="8"/>
        <v>100</v>
      </c>
      <c r="L205" s="10">
        <v>0</v>
      </c>
      <c r="M205" s="10">
        <f t="shared" si="59"/>
        <v>100</v>
      </c>
      <c r="N205" s="10">
        <v>0</v>
      </c>
      <c r="O205" s="10">
        <f t="shared" si="57"/>
        <v>100</v>
      </c>
      <c r="P205" s="10">
        <v>0</v>
      </c>
      <c r="Q205" s="10">
        <f t="shared" si="58"/>
        <v>100</v>
      </c>
      <c r="R205" s="10">
        <v>0</v>
      </c>
      <c r="S205" s="10">
        <f t="shared" si="55"/>
        <v>100</v>
      </c>
      <c r="T205" s="10">
        <v>0</v>
      </c>
      <c r="U205" s="10">
        <f t="shared" si="56"/>
        <v>100</v>
      </c>
      <c r="V205" s="11">
        <v>0</v>
      </c>
      <c r="W205" s="11">
        <f t="shared" si="62"/>
        <v>100</v>
      </c>
      <c r="X205" s="11">
        <v>0</v>
      </c>
      <c r="Y205" s="11">
        <f t="shared" si="60"/>
        <v>100</v>
      </c>
      <c r="Z205" s="11">
        <v>0</v>
      </c>
      <c r="AA205" s="11">
        <f t="shared" si="61"/>
        <v>100</v>
      </c>
      <c r="AB205" s="43"/>
    </row>
    <row r="206" spans="1:28" s="26" customFormat="1" ht="33.75" x14ac:dyDescent="0.2">
      <c r="A206" s="69" t="s">
        <v>7</v>
      </c>
      <c r="B206" s="70" t="s">
        <v>245</v>
      </c>
      <c r="C206" s="71" t="s">
        <v>31</v>
      </c>
      <c r="D206" s="72" t="s">
        <v>8</v>
      </c>
      <c r="E206" s="73" t="s">
        <v>8</v>
      </c>
      <c r="F206" s="74" t="s">
        <v>246</v>
      </c>
      <c r="G206" s="76">
        <f>+G207</f>
        <v>100</v>
      </c>
      <c r="H206" s="76">
        <v>0</v>
      </c>
      <c r="I206" s="76">
        <f t="shared" si="7"/>
        <v>100</v>
      </c>
      <c r="J206" s="77">
        <v>0</v>
      </c>
      <c r="K206" s="77">
        <f t="shared" si="8"/>
        <v>100</v>
      </c>
      <c r="L206" s="77">
        <v>0</v>
      </c>
      <c r="M206" s="77">
        <f t="shared" si="59"/>
        <v>100</v>
      </c>
      <c r="N206" s="77">
        <v>0</v>
      </c>
      <c r="O206" s="77">
        <f t="shared" si="57"/>
        <v>100</v>
      </c>
      <c r="P206" s="77">
        <v>0</v>
      </c>
      <c r="Q206" s="77">
        <f t="shared" si="58"/>
        <v>100</v>
      </c>
      <c r="R206" s="77">
        <v>0</v>
      </c>
      <c r="S206" s="77">
        <f t="shared" si="55"/>
        <v>100</v>
      </c>
      <c r="T206" s="77">
        <v>0</v>
      </c>
      <c r="U206" s="77">
        <f t="shared" si="56"/>
        <v>100</v>
      </c>
      <c r="V206" s="78">
        <v>0</v>
      </c>
      <c r="W206" s="78">
        <f t="shared" si="62"/>
        <v>100</v>
      </c>
      <c r="X206" s="78">
        <v>0</v>
      </c>
      <c r="Y206" s="78">
        <f t="shared" si="60"/>
        <v>100</v>
      </c>
      <c r="Z206" s="78">
        <v>0</v>
      </c>
      <c r="AA206" s="78">
        <f t="shared" si="61"/>
        <v>100</v>
      </c>
      <c r="AB206" s="43"/>
    </row>
    <row r="207" spans="1:28" s="26" customFormat="1" x14ac:dyDescent="0.2">
      <c r="A207" s="69"/>
      <c r="B207" s="114"/>
      <c r="C207" s="114"/>
      <c r="D207" s="67">
        <v>3419</v>
      </c>
      <c r="E207" s="14">
        <v>5229</v>
      </c>
      <c r="F207" s="68" t="s">
        <v>247</v>
      </c>
      <c r="G207" s="9">
        <v>100</v>
      </c>
      <c r="H207" s="9">
        <v>0</v>
      </c>
      <c r="I207" s="9">
        <f t="shared" si="7"/>
        <v>100</v>
      </c>
      <c r="J207" s="10">
        <v>0</v>
      </c>
      <c r="K207" s="10">
        <f t="shared" si="8"/>
        <v>100</v>
      </c>
      <c r="L207" s="10">
        <v>0</v>
      </c>
      <c r="M207" s="10">
        <f t="shared" si="59"/>
        <v>100</v>
      </c>
      <c r="N207" s="10">
        <v>0</v>
      </c>
      <c r="O207" s="10">
        <f t="shared" si="57"/>
        <v>100</v>
      </c>
      <c r="P207" s="10">
        <v>0</v>
      </c>
      <c r="Q207" s="10">
        <f t="shared" si="58"/>
        <v>100</v>
      </c>
      <c r="R207" s="10">
        <v>0</v>
      </c>
      <c r="S207" s="10">
        <f t="shared" si="55"/>
        <v>100</v>
      </c>
      <c r="T207" s="10">
        <v>0</v>
      </c>
      <c r="U207" s="10">
        <f t="shared" si="56"/>
        <v>100</v>
      </c>
      <c r="V207" s="11">
        <v>0</v>
      </c>
      <c r="W207" s="11">
        <f t="shared" si="62"/>
        <v>100</v>
      </c>
      <c r="X207" s="11">
        <v>0</v>
      </c>
      <c r="Y207" s="11">
        <f t="shared" si="60"/>
        <v>100</v>
      </c>
      <c r="Z207" s="11">
        <v>0</v>
      </c>
      <c r="AA207" s="11">
        <f t="shared" si="61"/>
        <v>100</v>
      </c>
      <c r="AB207" s="43"/>
    </row>
    <row r="208" spans="1:28" s="26" customFormat="1" ht="22.5" x14ac:dyDescent="0.2">
      <c r="A208" s="69" t="s">
        <v>7</v>
      </c>
      <c r="B208" s="70" t="s">
        <v>248</v>
      </c>
      <c r="C208" s="71" t="s">
        <v>31</v>
      </c>
      <c r="D208" s="72" t="s">
        <v>8</v>
      </c>
      <c r="E208" s="73" t="s">
        <v>8</v>
      </c>
      <c r="F208" s="74" t="s">
        <v>249</v>
      </c>
      <c r="G208" s="76">
        <f>+G209</f>
        <v>200</v>
      </c>
      <c r="H208" s="76">
        <v>0</v>
      </c>
      <c r="I208" s="76">
        <f t="shared" si="7"/>
        <v>200</v>
      </c>
      <c r="J208" s="77">
        <v>0</v>
      </c>
      <c r="K208" s="77">
        <f t="shared" si="8"/>
        <v>200</v>
      </c>
      <c r="L208" s="77">
        <v>0</v>
      </c>
      <c r="M208" s="77">
        <f t="shared" si="59"/>
        <v>200</v>
      </c>
      <c r="N208" s="77">
        <v>0</v>
      </c>
      <c r="O208" s="77">
        <f t="shared" si="57"/>
        <v>200</v>
      </c>
      <c r="P208" s="77">
        <v>0</v>
      </c>
      <c r="Q208" s="77">
        <f t="shared" si="58"/>
        <v>200</v>
      </c>
      <c r="R208" s="77">
        <v>0</v>
      </c>
      <c r="S208" s="77">
        <f t="shared" si="55"/>
        <v>200</v>
      </c>
      <c r="T208" s="77">
        <v>0</v>
      </c>
      <c r="U208" s="77">
        <f t="shared" ref="U208:U283" si="63">+S208+T208</f>
        <v>200</v>
      </c>
      <c r="V208" s="78">
        <v>0</v>
      </c>
      <c r="W208" s="78">
        <f t="shared" si="62"/>
        <v>200</v>
      </c>
      <c r="X208" s="78">
        <v>0</v>
      </c>
      <c r="Y208" s="78">
        <f t="shared" si="60"/>
        <v>200</v>
      </c>
      <c r="Z208" s="78">
        <v>0</v>
      </c>
      <c r="AA208" s="78">
        <f t="shared" si="61"/>
        <v>200</v>
      </c>
      <c r="AB208" s="43"/>
    </row>
    <row r="209" spans="1:28" s="26" customFormat="1" x14ac:dyDescent="0.2">
      <c r="A209" s="64"/>
      <c r="B209" s="65"/>
      <c r="C209" s="66"/>
      <c r="D209" s="67">
        <v>3419</v>
      </c>
      <c r="E209" s="13">
        <v>5222</v>
      </c>
      <c r="F209" s="68" t="s">
        <v>104</v>
      </c>
      <c r="G209" s="9">
        <v>200</v>
      </c>
      <c r="H209" s="9">
        <v>0</v>
      </c>
      <c r="I209" s="9">
        <f t="shared" si="7"/>
        <v>200</v>
      </c>
      <c r="J209" s="10">
        <v>0</v>
      </c>
      <c r="K209" s="10">
        <f t="shared" si="8"/>
        <v>200</v>
      </c>
      <c r="L209" s="10">
        <v>0</v>
      </c>
      <c r="M209" s="10">
        <f t="shared" si="59"/>
        <v>200</v>
      </c>
      <c r="N209" s="10">
        <v>0</v>
      </c>
      <c r="O209" s="10">
        <f t="shared" si="57"/>
        <v>200</v>
      </c>
      <c r="P209" s="10">
        <v>0</v>
      </c>
      <c r="Q209" s="10">
        <f t="shared" si="58"/>
        <v>200</v>
      </c>
      <c r="R209" s="10">
        <v>0</v>
      </c>
      <c r="S209" s="10">
        <f t="shared" si="55"/>
        <v>200</v>
      </c>
      <c r="T209" s="10">
        <v>0</v>
      </c>
      <c r="U209" s="10">
        <f t="shared" si="63"/>
        <v>200</v>
      </c>
      <c r="V209" s="11">
        <v>0</v>
      </c>
      <c r="W209" s="11">
        <f t="shared" si="62"/>
        <v>200</v>
      </c>
      <c r="X209" s="11">
        <v>0</v>
      </c>
      <c r="Y209" s="11">
        <f t="shared" si="60"/>
        <v>200</v>
      </c>
      <c r="Z209" s="11">
        <v>0</v>
      </c>
      <c r="AA209" s="11">
        <f t="shared" si="61"/>
        <v>200</v>
      </c>
      <c r="AB209" s="43"/>
    </row>
    <row r="210" spans="1:28" s="26" customFormat="1" ht="22.5" x14ac:dyDescent="0.2">
      <c r="A210" s="69" t="s">
        <v>7</v>
      </c>
      <c r="B210" s="70" t="s">
        <v>250</v>
      </c>
      <c r="C210" s="71" t="s">
        <v>31</v>
      </c>
      <c r="D210" s="72" t="s">
        <v>8</v>
      </c>
      <c r="E210" s="73" t="s">
        <v>8</v>
      </c>
      <c r="F210" s="74" t="s">
        <v>251</v>
      </c>
      <c r="G210" s="76">
        <v>0</v>
      </c>
      <c r="H210" s="76"/>
      <c r="I210" s="76"/>
      <c r="J210" s="77"/>
      <c r="K210" s="77">
        <v>0</v>
      </c>
      <c r="L210" s="77">
        <v>36.6</v>
      </c>
      <c r="M210" s="77">
        <f t="shared" si="59"/>
        <v>36.6</v>
      </c>
      <c r="N210" s="77">
        <v>0</v>
      </c>
      <c r="O210" s="77">
        <f t="shared" si="57"/>
        <v>36.6</v>
      </c>
      <c r="P210" s="77">
        <v>0</v>
      </c>
      <c r="Q210" s="77">
        <f t="shared" si="58"/>
        <v>36.6</v>
      </c>
      <c r="R210" s="77">
        <v>0</v>
      </c>
      <c r="S210" s="77">
        <f t="shared" ref="S210:S285" si="64">+Q210+R210</f>
        <v>36.6</v>
      </c>
      <c r="T210" s="77">
        <v>0</v>
      </c>
      <c r="U210" s="77">
        <f t="shared" si="63"/>
        <v>36.6</v>
      </c>
      <c r="V210" s="78">
        <v>0</v>
      </c>
      <c r="W210" s="78">
        <f t="shared" si="62"/>
        <v>36.6</v>
      </c>
      <c r="X210" s="78">
        <v>0</v>
      </c>
      <c r="Y210" s="78">
        <f t="shared" si="60"/>
        <v>36.6</v>
      </c>
      <c r="Z210" s="78">
        <v>0</v>
      </c>
      <c r="AA210" s="78">
        <f t="shared" si="61"/>
        <v>36.6</v>
      </c>
      <c r="AB210" s="43"/>
    </row>
    <row r="211" spans="1:28" s="26" customFormat="1" x14ac:dyDescent="0.2">
      <c r="A211" s="69"/>
      <c r="B211" s="70"/>
      <c r="C211" s="71"/>
      <c r="D211" s="13">
        <v>3419</v>
      </c>
      <c r="E211" s="14">
        <v>5492</v>
      </c>
      <c r="F211" s="86" t="s">
        <v>107</v>
      </c>
      <c r="G211" s="9">
        <v>0</v>
      </c>
      <c r="H211" s="9"/>
      <c r="I211" s="9"/>
      <c r="J211" s="10"/>
      <c r="K211" s="10">
        <v>0</v>
      </c>
      <c r="L211" s="10">
        <v>36.6</v>
      </c>
      <c r="M211" s="10">
        <f t="shared" si="59"/>
        <v>36.6</v>
      </c>
      <c r="N211" s="10">
        <v>0</v>
      </c>
      <c r="O211" s="10">
        <f t="shared" si="57"/>
        <v>36.6</v>
      </c>
      <c r="P211" s="10">
        <v>0</v>
      </c>
      <c r="Q211" s="10">
        <f t="shared" si="58"/>
        <v>36.6</v>
      </c>
      <c r="R211" s="10">
        <v>0</v>
      </c>
      <c r="S211" s="10">
        <f t="shared" si="64"/>
        <v>36.6</v>
      </c>
      <c r="T211" s="10">
        <v>0</v>
      </c>
      <c r="U211" s="10">
        <f t="shared" si="63"/>
        <v>36.6</v>
      </c>
      <c r="V211" s="11">
        <v>0</v>
      </c>
      <c r="W211" s="11">
        <f t="shared" si="62"/>
        <v>36.6</v>
      </c>
      <c r="X211" s="11">
        <v>0</v>
      </c>
      <c r="Y211" s="11">
        <f t="shared" si="60"/>
        <v>36.6</v>
      </c>
      <c r="Z211" s="11">
        <v>0</v>
      </c>
      <c r="AA211" s="11">
        <f t="shared" si="61"/>
        <v>36.6</v>
      </c>
      <c r="AB211" s="43"/>
    </row>
    <row r="212" spans="1:28" s="26" customFormat="1" ht="33.75" x14ac:dyDescent="0.2">
      <c r="A212" s="69" t="s">
        <v>7</v>
      </c>
      <c r="B212" s="70" t="s">
        <v>252</v>
      </c>
      <c r="C212" s="71" t="s">
        <v>31</v>
      </c>
      <c r="D212" s="72" t="s">
        <v>8</v>
      </c>
      <c r="E212" s="73" t="s">
        <v>8</v>
      </c>
      <c r="F212" s="74" t="s">
        <v>253</v>
      </c>
      <c r="G212" s="76">
        <v>0</v>
      </c>
      <c r="H212" s="9"/>
      <c r="I212" s="9"/>
      <c r="J212" s="10"/>
      <c r="K212" s="10"/>
      <c r="L212" s="10"/>
      <c r="M212" s="10"/>
      <c r="N212" s="10"/>
      <c r="O212" s="76">
        <v>0</v>
      </c>
      <c r="P212" s="76">
        <v>0</v>
      </c>
      <c r="Q212" s="76">
        <v>0</v>
      </c>
      <c r="R212" s="77">
        <f>+R213</f>
        <v>30</v>
      </c>
      <c r="S212" s="77">
        <f t="shared" si="64"/>
        <v>30</v>
      </c>
      <c r="T212" s="77">
        <v>0</v>
      </c>
      <c r="U212" s="77">
        <f t="shared" si="63"/>
        <v>30</v>
      </c>
      <c r="V212" s="78">
        <v>0</v>
      </c>
      <c r="W212" s="78">
        <f t="shared" si="62"/>
        <v>30</v>
      </c>
      <c r="X212" s="78">
        <v>0</v>
      </c>
      <c r="Y212" s="78">
        <f t="shared" si="60"/>
        <v>30</v>
      </c>
      <c r="Z212" s="78">
        <v>0</v>
      </c>
      <c r="AA212" s="78">
        <f t="shared" si="61"/>
        <v>30</v>
      </c>
      <c r="AB212" s="43"/>
    </row>
    <row r="213" spans="1:28" s="26" customFormat="1" ht="22.5" x14ac:dyDescent="0.2">
      <c r="A213" s="69"/>
      <c r="B213" s="70"/>
      <c r="C213" s="71"/>
      <c r="D213" s="13">
        <v>3419</v>
      </c>
      <c r="E213" s="14">
        <v>5494</v>
      </c>
      <c r="F213" s="86" t="s">
        <v>254</v>
      </c>
      <c r="G213" s="9">
        <v>0</v>
      </c>
      <c r="H213" s="9"/>
      <c r="I213" s="9"/>
      <c r="J213" s="10"/>
      <c r="K213" s="10"/>
      <c r="L213" s="10"/>
      <c r="M213" s="10"/>
      <c r="N213" s="10"/>
      <c r="O213" s="9">
        <v>0</v>
      </c>
      <c r="P213" s="9">
        <v>0</v>
      </c>
      <c r="Q213" s="9">
        <v>0</v>
      </c>
      <c r="R213" s="10">
        <v>30</v>
      </c>
      <c r="S213" s="10">
        <f t="shared" si="64"/>
        <v>30</v>
      </c>
      <c r="T213" s="10">
        <v>0</v>
      </c>
      <c r="U213" s="10">
        <f t="shared" si="63"/>
        <v>30</v>
      </c>
      <c r="V213" s="11">
        <v>0</v>
      </c>
      <c r="W213" s="11">
        <f t="shared" si="62"/>
        <v>30</v>
      </c>
      <c r="X213" s="11">
        <v>0</v>
      </c>
      <c r="Y213" s="11">
        <f t="shared" si="60"/>
        <v>30</v>
      </c>
      <c r="Z213" s="11">
        <v>0</v>
      </c>
      <c r="AA213" s="11">
        <f t="shared" si="61"/>
        <v>30</v>
      </c>
      <c r="AB213" s="43"/>
    </row>
    <row r="214" spans="1:28" s="26" customFormat="1" ht="22.5" x14ac:dyDescent="0.2">
      <c r="A214" s="69" t="s">
        <v>7</v>
      </c>
      <c r="B214" s="70" t="s">
        <v>255</v>
      </c>
      <c r="C214" s="71" t="s">
        <v>31</v>
      </c>
      <c r="D214" s="72" t="s">
        <v>8</v>
      </c>
      <c r="E214" s="73" t="s">
        <v>8</v>
      </c>
      <c r="F214" s="74" t="s">
        <v>256</v>
      </c>
      <c r="G214" s="76">
        <v>0</v>
      </c>
      <c r="H214" s="76"/>
      <c r="I214" s="76"/>
      <c r="J214" s="77"/>
      <c r="K214" s="77"/>
      <c r="L214" s="77"/>
      <c r="M214" s="77">
        <v>0</v>
      </c>
      <c r="N214" s="77">
        <v>0</v>
      </c>
      <c r="O214" s="77">
        <v>0</v>
      </c>
      <c r="P214" s="77">
        <f>+P215</f>
        <v>500</v>
      </c>
      <c r="Q214" s="77">
        <f t="shared" si="58"/>
        <v>500</v>
      </c>
      <c r="R214" s="77">
        <v>0</v>
      </c>
      <c r="S214" s="77">
        <f t="shared" si="64"/>
        <v>500</v>
      </c>
      <c r="T214" s="77">
        <v>0</v>
      </c>
      <c r="U214" s="77">
        <f t="shared" si="63"/>
        <v>500</v>
      </c>
      <c r="V214" s="78">
        <v>0</v>
      </c>
      <c r="W214" s="78">
        <f t="shared" si="62"/>
        <v>500</v>
      </c>
      <c r="X214" s="78">
        <v>0</v>
      </c>
      <c r="Y214" s="78">
        <f t="shared" si="60"/>
        <v>500</v>
      </c>
      <c r="Z214" s="78">
        <v>0</v>
      </c>
      <c r="AA214" s="78">
        <f t="shared" si="61"/>
        <v>500</v>
      </c>
      <c r="AB214" s="43"/>
    </row>
    <row r="215" spans="1:28" s="26" customFormat="1" x14ac:dyDescent="0.2">
      <c r="A215" s="69"/>
      <c r="B215" s="70"/>
      <c r="C215" s="71"/>
      <c r="D215" s="13">
        <v>3419</v>
      </c>
      <c r="E215" s="13">
        <v>5222</v>
      </c>
      <c r="F215" s="68" t="s">
        <v>104</v>
      </c>
      <c r="G215" s="9">
        <v>0</v>
      </c>
      <c r="H215" s="9"/>
      <c r="I215" s="9"/>
      <c r="J215" s="10"/>
      <c r="K215" s="10"/>
      <c r="L215" s="10"/>
      <c r="M215" s="10">
        <v>0</v>
      </c>
      <c r="N215" s="10">
        <v>0</v>
      </c>
      <c r="O215" s="10">
        <v>0</v>
      </c>
      <c r="P215" s="10">
        <v>500</v>
      </c>
      <c r="Q215" s="10">
        <f t="shared" si="58"/>
        <v>500</v>
      </c>
      <c r="R215" s="10">
        <v>0</v>
      </c>
      <c r="S215" s="10">
        <f t="shared" si="64"/>
        <v>500</v>
      </c>
      <c r="T215" s="10">
        <v>0</v>
      </c>
      <c r="U215" s="10">
        <f t="shared" si="63"/>
        <v>500</v>
      </c>
      <c r="V215" s="11">
        <v>0</v>
      </c>
      <c r="W215" s="11">
        <f t="shared" si="62"/>
        <v>500</v>
      </c>
      <c r="X215" s="11">
        <v>0</v>
      </c>
      <c r="Y215" s="11">
        <f t="shared" si="60"/>
        <v>500</v>
      </c>
      <c r="Z215" s="11">
        <v>0</v>
      </c>
      <c r="AA215" s="11">
        <f t="shared" si="61"/>
        <v>500</v>
      </c>
      <c r="AB215" s="43"/>
    </row>
    <row r="216" spans="1:28" s="26" customFormat="1" ht="22.5" x14ac:dyDescent="0.2">
      <c r="A216" s="69" t="s">
        <v>7</v>
      </c>
      <c r="B216" s="70" t="s">
        <v>257</v>
      </c>
      <c r="C216" s="71" t="s">
        <v>31</v>
      </c>
      <c r="D216" s="72" t="s">
        <v>8</v>
      </c>
      <c r="E216" s="73" t="s">
        <v>8</v>
      </c>
      <c r="F216" s="74" t="s">
        <v>258</v>
      </c>
      <c r="G216" s="76">
        <v>0</v>
      </c>
      <c r="H216" s="76"/>
      <c r="I216" s="76"/>
      <c r="J216" s="77"/>
      <c r="K216" s="77"/>
      <c r="L216" s="77"/>
      <c r="M216" s="77">
        <v>0</v>
      </c>
      <c r="N216" s="77">
        <v>0</v>
      </c>
      <c r="O216" s="77">
        <v>0</v>
      </c>
      <c r="P216" s="77">
        <f t="shared" ref="P216" si="65">+P217</f>
        <v>150</v>
      </c>
      <c r="Q216" s="77">
        <f t="shared" si="58"/>
        <v>150</v>
      </c>
      <c r="R216" s="77">
        <v>0</v>
      </c>
      <c r="S216" s="77">
        <f t="shared" si="64"/>
        <v>150</v>
      </c>
      <c r="T216" s="77">
        <v>0</v>
      </c>
      <c r="U216" s="77">
        <f t="shared" si="63"/>
        <v>150</v>
      </c>
      <c r="V216" s="78">
        <v>0</v>
      </c>
      <c r="W216" s="78">
        <f t="shared" si="62"/>
        <v>150</v>
      </c>
      <c r="X216" s="78">
        <v>0</v>
      </c>
      <c r="Y216" s="78">
        <f t="shared" si="60"/>
        <v>150</v>
      </c>
      <c r="Z216" s="78">
        <v>0</v>
      </c>
      <c r="AA216" s="78">
        <f t="shared" si="61"/>
        <v>150</v>
      </c>
      <c r="AB216" s="43"/>
    </row>
    <row r="217" spans="1:28" s="26" customFormat="1" x14ac:dyDescent="0.2">
      <c r="A217" s="69"/>
      <c r="B217" s="70"/>
      <c r="C217" s="71"/>
      <c r="D217" s="13">
        <v>3419</v>
      </c>
      <c r="E217" s="13">
        <v>5222</v>
      </c>
      <c r="F217" s="68" t="s">
        <v>104</v>
      </c>
      <c r="G217" s="9">
        <v>0</v>
      </c>
      <c r="H217" s="9"/>
      <c r="I217" s="9"/>
      <c r="J217" s="10"/>
      <c r="K217" s="10"/>
      <c r="L217" s="10"/>
      <c r="M217" s="10">
        <v>0</v>
      </c>
      <c r="N217" s="10">
        <v>0</v>
      </c>
      <c r="O217" s="10">
        <v>0</v>
      </c>
      <c r="P217" s="10">
        <v>150</v>
      </c>
      <c r="Q217" s="10">
        <f t="shared" si="58"/>
        <v>150</v>
      </c>
      <c r="R217" s="10">
        <v>0</v>
      </c>
      <c r="S217" s="10">
        <f t="shared" si="64"/>
        <v>150</v>
      </c>
      <c r="T217" s="10">
        <v>0</v>
      </c>
      <c r="U217" s="10">
        <f t="shared" si="63"/>
        <v>150</v>
      </c>
      <c r="V217" s="11">
        <v>0</v>
      </c>
      <c r="W217" s="11">
        <f t="shared" si="62"/>
        <v>150</v>
      </c>
      <c r="X217" s="11">
        <v>0</v>
      </c>
      <c r="Y217" s="11">
        <f t="shared" si="60"/>
        <v>150</v>
      </c>
      <c r="Z217" s="11">
        <v>0</v>
      </c>
      <c r="AA217" s="11">
        <f t="shared" si="61"/>
        <v>150</v>
      </c>
      <c r="AB217" s="43"/>
    </row>
    <row r="218" spans="1:28" s="26" customFormat="1" ht="33.75" x14ac:dyDescent="0.2">
      <c r="A218" s="69" t="s">
        <v>7</v>
      </c>
      <c r="B218" s="70" t="s">
        <v>259</v>
      </c>
      <c r="C218" s="71" t="s">
        <v>31</v>
      </c>
      <c r="D218" s="72" t="s">
        <v>8</v>
      </c>
      <c r="E218" s="73" t="s">
        <v>8</v>
      </c>
      <c r="F218" s="74" t="s">
        <v>260</v>
      </c>
      <c r="G218" s="76">
        <v>0</v>
      </c>
      <c r="H218" s="76"/>
      <c r="I218" s="76"/>
      <c r="J218" s="77"/>
      <c r="K218" s="77"/>
      <c r="L218" s="77"/>
      <c r="M218" s="77">
        <v>0</v>
      </c>
      <c r="N218" s="77">
        <v>0</v>
      </c>
      <c r="O218" s="77">
        <v>0</v>
      </c>
      <c r="P218" s="77">
        <f t="shared" ref="P218" si="66">+P219</f>
        <v>80</v>
      </c>
      <c r="Q218" s="77">
        <f t="shared" si="58"/>
        <v>80</v>
      </c>
      <c r="R218" s="77">
        <v>0</v>
      </c>
      <c r="S218" s="77">
        <f t="shared" si="64"/>
        <v>80</v>
      </c>
      <c r="T218" s="77">
        <v>0</v>
      </c>
      <c r="U218" s="77">
        <f t="shared" si="63"/>
        <v>80</v>
      </c>
      <c r="V218" s="78">
        <v>0</v>
      </c>
      <c r="W218" s="78">
        <f t="shared" si="62"/>
        <v>80</v>
      </c>
      <c r="X218" s="78">
        <v>0</v>
      </c>
      <c r="Y218" s="78">
        <f t="shared" si="60"/>
        <v>80</v>
      </c>
      <c r="Z218" s="78">
        <v>0</v>
      </c>
      <c r="AA218" s="78">
        <f t="shared" si="61"/>
        <v>80</v>
      </c>
      <c r="AB218" s="43"/>
    </row>
    <row r="219" spans="1:28" s="26" customFormat="1" ht="13.5" thickBot="1" x14ac:dyDescent="0.25">
      <c r="A219" s="115"/>
      <c r="B219" s="116"/>
      <c r="C219" s="117"/>
      <c r="D219" s="17">
        <v>3419</v>
      </c>
      <c r="E219" s="18">
        <v>5213</v>
      </c>
      <c r="F219" s="19" t="s">
        <v>181</v>
      </c>
      <c r="G219" s="20">
        <v>0</v>
      </c>
      <c r="H219" s="20"/>
      <c r="I219" s="20"/>
      <c r="J219" s="21"/>
      <c r="K219" s="21"/>
      <c r="L219" s="21"/>
      <c r="M219" s="21">
        <v>0</v>
      </c>
      <c r="N219" s="21">
        <v>0</v>
      </c>
      <c r="O219" s="21">
        <v>0</v>
      </c>
      <c r="P219" s="21">
        <v>80</v>
      </c>
      <c r="Q219" s="21">
        <f t="shared" si="58"/>
        <v>80</v>
      </c>
      <c r="R219" s="21">
        <v>0</v>
      </c>
      <c r="S219" s="21">
        <f t="shared" si="64"/>
        <v>80</v>
      </c>
      <c r="T219" s="21">
        <v>0</v>
      </c>
      <c r="U219" s="21">
        <f t="shared" si="63"/>
        <v>80</v>
      </c>
      <c r="V219" s="22">
        <v>0</v>
      </c>
      <c r="W219" s="22">
        <f t="shared" si="62"/>
        <v>80</v>
      </c>
      <c r="X219" s="22">
        <v>0</v>
      </c>
      <c r="Y219" s="22">
        <f t="shared" si="60"/>
        <v>80</v>
      </c>
      <c r="Z219" s="22">
        <v>0</v>
      </c>
      <c r="AA219" s="22">
        <f t="shared" si="61"/>
        <v>80</v>
      </c>
      <c r="AB219" s="43"/>
    </row>
    <row r="220" spans="1:28" s="26" customFormat="1" x14ac:dyDescent="0.2">
      <c r="A220" s="105" t="s">
        <v>8</v>
      </c>
      <c r="B220" s="106" t="s">
        <v>8</v>
      </c>
      <c r="C220" s="107" t="s">
        <v>8</v>
      </c>
      <c r="D220" s="108" t="s">
        <v>8</v>
      </c>
      <c r="E220" s="109" t="s">
        <v>8</v>
      </c>
      <c r="F220" s="110" t="s">
        <v>261</v>
      </c>
      <c r="G220" s="111">
        <f>G221+G223+G225+G227+G229</f>
        <v>1930</v>
      </c>
      <c r="H220" s="111">
        <v>0</v>
      </c>
      <c r="I220" s="111">
        <f t="shared" si="7"/>
        <v>1930</v>
      </c>
      <c r="J220" s="112">
        <f>+J225+J227</f>
        <v>400</v>
      </c>
      <c r="K220" s="112">
        <f t="shared" si="8"/>
        <v>2330</v>
      </c>
      <c r="L220" s="112">
        <v>0</v>
      </c>
      <c r="M220" s="112">
        <f t="shared" si="59"/>
        <v>2330</v>
      </c>
      <c r="N220" s="112">
        <f>+N233+N235+N247+N249+N251</f>
        <v>16246</v>
      </c>
      <c r="O220" s="112">
        <f t="shared" si="57"/>
        <v>18576</v>
      </c>
      <c r="P220" s="112">
        <f>+P235+P247+P251+P253+P255+P257+P259+P261+P263+P265+P267+P269+P271</f>
        <v>-8646</v>
      </c>
      <c r="Q220" s="112">
        <f t="shared" si="58"/>
        <v>9930</v>
      </c>
      <c r="R220" s="112">
        <v>0</v>
      </c>
      <c r="S220" s="112">
        <f t="shared" si="64"/>
        <v>9930</v>
      </c>
      <c r="T220" s="112">
        <f>+T231+T233+T235+T239+T241+T243+T245</f>
        <v>-43</v>
      </c>
      <c r="U220" s="112">
        <f t="shared" si="63"/>
        <v>9887</v>
      </c>
      <c r="V220" s="113">
        <f>+V233+V235+V273+V275+V277+V279+V281</f>
        <v>250</v>
      </c>
      <c r="W220" s="113">
        <f t="shared" si="62"/>
        <v>10137</v>
      </c>
      <c r="X220" s="102">
        <v>0</v>
      </c>
      <c r="Y220" s="102">
        <f t="shared" si="60"/>
        <v>10137</v>
      </c>
      <c r="Z220" s="113">
        <f>+Z235+Z237</f>
        <v>0</v>
      </c>
      <c r="AA220" s="113">
        <f t="shared" si="61"/>
        <v>10137</v>
      </c>
      <c r="AB220" s="3" t="s">
        <v>25</v>
      </c>
    </row>
    <row r="221" spans="1:28" s="26" customFormat="1" ht="22.5" x14ac:dyDescent="0.2">
      <c r="A221" s="69" t="s">
        <v>7</v>
      </c>
      <c r="B221" s="70" t="s">
        <v>262</v>
      </c>
      <c r="C221" s="71" t="s">
        <v>31</v>
      </c>
      <c r="D221" s="72" t="s">
        <v>8</v>
      </c>
      <c r="E221" s="73" t="s">
        <v>8</v>
      </c>
      <c r="F221" s="118" t="s">
        <v>263</v>
      </c>
      <c r="G221" s="76">
        <f>+G222</f>
        <v>1000</v>
      </c>
      <c r="H221" s="76">
        <v>0</v>
      </c>
      <c r="I221" s="76">
        <f t="shared" si="7"/>
        <v>1000</v>
      </c>
      <c r="J221" s="77">
        <v>0</v>
      </c>
      <c r="K221" s="77">
        <f t="shared" si="8"/>
        <v>1000</v>
      </c>
      <c r="L221" s="77">
        <v>0</v>
      </c>
      <c r="M221" s="77">
        <f t="shared" si="59"/>
        <v>1000</v>
      </c>
      <c r="N221" s="77">
        <v>0</v>
      </c>
      <c r="O221" s="77">
        <f t="shared" si="57"/>
        <v>1000</v>
      </c>
      <c r="P221" s="77">
        <v>0</v>
      </c>
      <c r="Q221" s="77">
        <f t="shared" si="58"/>
        <v>1000</v>
      </c>
      <c r="R221" s="77">
        <v>0</v>
      </c>
      <c r="S221" s="77">
        <f t="shared" si="64"/>
        <v>1000</v>
      </c>
      <c r="T221" s="77">
        <v>0</v>
      </c>
      <c r="U221" s="77">
        <f t="shared" si="63"/>
        <v>1000</v>
      </c>
      <c r="V221" s="78">
        <v>0</v>
      </c>
      <c r="W221" s="78">
        <f t="shared" si="62"/>
        <v>1000</v>
      </c>
      <c r="X221" s="78">
        <v>0</v>
      </c>
      <c r="Y221" s="78">
        <f t="shared" si="60"/>
        <v>1000</v>
      </c>
      <c r="Z221" s="78">
        <v>0</v>
      </c>
      <c r="AA221" s="78">
        <f t="shared" si="61"/>
        <v>1000</v>
      </c>
      <c r="AB221" s="43"/>
    </row>
    <row r="222" spans="1:28" s="26" customFormat="1" x14ac:dyDescent="0.2">
      <c r="A222" s="69"/>
      <c r="B222" s="114"/>
      <c r="C222" s="114"/>
      <c r="D222" s="67">
        <v>3419</v>
      </c>
      <c r="E222" s="14">
        <v>5222</v>
      </c>
      <c r="F222" s="119" t="s">
        <v>104</v>
      </c>
      <c r="G222" s="9">
        <v>1000</v>
      </c>
      <c r="H222" s="9">
        <v>0</v>
      </c>
      <c r="I222" s="9">
        <f t="shared" si="7"/>
        <v>1000</v>
      </c>
      <c r="J222" s="10">
        <v>0</v>
      </c>
      <c r="K222" s="10">
        <f t="shared" ref="K222:K230" si="67">+I222+J222</f>
        <v>1000</v>
      </c>
      <c r="L222" s="10">
        <v>0</v>
      </c>
      <c r="M222" s="10">
        <f t="shared" si="59"/>
        <v>1000</v>
      </c>
      <c r="N222" s="10">
        <v>0</v>
      </c>
      <c r="O222" s="10">
        <f t="shared" si="57"/>
        <v>1000</v>
      </c>
      <c r="P222" s="10">
        <v>0</v>
      </c>
      <c r="Q222" s="10">
        <f t="shared" si="58"/>
        <v>1000</v>
      </c>
      <c r="R222" s="10">
        <v>0</v>
      </c>
      <c r="S222" s="10">
        <f t="shared" si="64"/>
        <v>1000</v>
      </c>
      <c r="T222" s="10">
        <v>0</v>
      </c>
      <c r="U222" s="10">
        <f t="shared" si="63"/>
        <v>1000</v>
      </c>
      <c r="V222" s="11">
        <v>0</v>
      </c>
      <c r="W222" s="11">
        <f t="shared" si="62"/>
        <v>1000</v>
      </c>
      <c r="X222" s="11">
        <v>0</v>
      </c>
      <c r="Y222" s="11">
        <f t="shared" si="60"/>
        <v>1000</v>
      </c>
      <c r="Z222" s="11">
        <v>0</v>
      </c>
      <c r="AA222" s="11">
        <f t="shared" si="61"/>
        <v>1000</v>
      </c>
      <c r="AB222" s="43"/>
    </row>
    <row r="223" spans="1:28" s="26" customFormat="1" ht="22.5" x14ac:dyDescent="0.2">
      <c r="A223" s="69" t="s">
        <v>7</v>
      </c>
      <c r="B223" s="70" t="s">
        <v>264</v>
      </c>
      <c r="C223" s="71" t="s">
        <v>31</v>
      </c>
      <c r="D223" s="72" t="s">
        <v>8</v>
      </c>
      <c r="E223" s="73" t="s">
        <v>8</v>
      </c>
      <c r="F223" s="118" t="s">
        <v>265</v>
      </c>
      <c r="G223" s="76">
        <f t="shared" ref="G223" si="68">+G224</f>
        <v>500</v>
      </c>
      <c r="H223" s="76">
        <v>0</v>
      </c>
      <c r="I223" s="76">
        <f t="shared" si="7"/>
        <v>500</v>
      </c>
      <c r="J223" s="77">
        <v>0</v>
      </c>
      <c r="K223" s="77">
        <f t="shared" si="67"/>
        <v>500</v>
      </c>
      <c r="L223" s="77">
        <v>0</v>
      </c>
      <c r="M223" s="77">
        <f t="shared" si="59"/>
        <v>500</v>
      </c>
      <c r="N223" s="77">
        <v>0</v>
      </c>
      <c r="O223" s="77">
        <f t="shared" si="57"/>
        <v>500</v>
      </c>
      <c r="P223" s="77">
        <v>0</v>
      </c>
      <c r="Q223" s="77">
        <f t="shared" si="58"/>
        <v>500</v>
      </c>
      <c r="R223" s="77">
        <v>0</v>
      </c>
      <c r="S223" s="77">
        <f t="shared" si="64"/>
        <v>500</v>
      </c>
      <c r="T223" s="77">
        <v>0</v>
      </c>
      <c r="U223" s="77">
        <f t="shared" si="63"/>
        <v>500</v>
      </c>
      <c r="V223" s="78">
        <v>0</v>
      </c>
      <c r="W223" s="78">
        <f t="shared" si="62"/>
        <v>500</v>
      </c>
      <c r="X223" s="78">
        <v>0</v>
      </c>
      <c r="Y223" s="78">
        <f t="shared" si="60"/>
        <v>500</v>
      </c>
      <c r="Z223" s="78">
        <v>0</v>
      </c>
      <c r="AA223" s="78">
        <f t="shared" si="61"/>
        <v>500</v>
      </c>
      <c r="AB223" s="43"/>
    </row>
    <row r="224" spans="1:28" s="26" customFormat="1" x14ac:dyDescent="0.2">
      <c r="A224" s="69"/>
      <c r="B224" s="114"/>
      <c r="C224" s="114"/>
      <c r="D224" s="67">
        <v>3419</v>
      </c>
      <c r="E224" s="14">
        <v>5222</v>
      </c>
      <c r="F224" s="119" t="s">
        <v>104</v>
      </c>
      <c r="G224" s="9">
        <v>500</v>
      </c>
      <c r="H224" s="9">
        <v>0</v>
      </c>
      <c r="I224" s="9">
        <f t="shared" si="7"/>
        <v>500</v>
      </c>
      <c r="J224" s="10">
        <v>0</v>
      </c>
      <c r="K224" s="10">
        <f t="shared" si="67"/>
        <v>500</v>
      </c>
      <c r="L224" s="10">
        <v>0</v>
      </c>
      <c r="M224" s="10">
        <f t="shared" si="59"/>
        <v>500</v>
      </c>
      <c r="N224" s="10">
        <v>0</v>
      </c>
      <c r="O224" s="10">
        <f t="shared" si="57"/>
        <v>500</v>
      </c>
      <c r="P224" s="10">
        <v>0</v>
      </c>
      <c r="Q224" s="10">
        <f t="shared" si="58"/>
        <v>500</v>
      </c>
      <c r="R224" s="10">
        <v>0</v>
      </c>
      <c r="S224" s="10">
        <f t="shared" si="64"/>
        <v>500</v>
      </c>
      <c r="T224" s="10">
        <v>0</v>
      </c>
      <c r="U224" s="10">
        <f t="shared" si="63"/>
        <v>500</v>
      </c>
      <c r="V224" s="11">
        <v>0</v>
      </c>
      <c r="W224" s="11">
        <f t="shared" si="62"/>
        <v>500</v>
      </c>
      <c r="X224" s="11">
        <v>0</v>
      </c>
      <c r="Y224" s="11">
        <f t="shared" si="60"/>
        <v>500</v>
      </c>
      <c r="Z224" s="11">
        <v>0</v>
      </c>
      <c r="AA224" s="11">
        <f t="shared" si="61"/>
        <v>500</v>
      </c>
      <c r="AB224" s="43"/>
    </row>
    <row r="225" spans="1:28" s="26" customFormat="1" ht="22.5" x14ac:dyDescent="0.2">
      <c r="A225" s="69" t="s">
        <v>7</v>
      </c>
      <c r="B225" s="70" t="s">
        <v>266</v>
      </c>
      <c r="C225" s="71" t="s">
        <v>31</v>
      </c>
      <c r="D225" s="72" t="s">
        <v>8</v>
      </c>
      <c r="E225" s="73" t="s">
        <v>8</v>
      </c>
      <c r="F225" s="118" t="s">
        <v>267</v>
      </c>
      <c r="G225" s="76">
        <f t="shared" ref="G225" si="69">+G226</f>
        <v>250</v>
      </c>
      <c r="H225" s="76">
        <v>0</v>
      </c>
      <c r="I225" s="76">
        <f t="shared" si="7"/>
        <v>250</v>
      </c>
      <c r="J225" s="77">
        <f>+J226</f>
        <v>250</v>
      </c>
      <c r="K225" s="77">
        <f t="shared" si="67"/>
        <v>500</v>
      </c>
      <c r="L225" s="77">
        <v>0</v>
      </c>
      <c r="M225" s="77">
        <f t="shared" si="59"/>
        <v>500</v>
      </c>
      <c r="N225" s="77">
        <v>0</v>
      </c>
      <c r="O225" s="77">
        <f t="shared" si="57"/>
        <v>500</v>
      </c>
      <c r="P225" s="77">
        <v>0</v>
      </c>
      <c r="Q225" s="77">
        <f t="shared" si="58"/>
        <v>500</v>
      </c>
      <c r="R225" s="77">
        <v>0</v>
      </c>
      <c r="S225" s="77">
        <f t="shared" si="64"/>
        <v>500</v>
      </c>
      <c r="T225" s="77">
        <v>0</v>
      </c>
      <c r="U225" s="77">
        <f t="shared" si="63"/>
        <v>500</v>
      </c>
      <c r="V225" s="78">
        <v>0</v>
      </c>
      <c r="W225" s="78">
        <f t="shared" si="62"/>
        <v>500</v>
      </c>
      <c r="X225" s="78">
        <v>0</v>
      </c>
      <c r="Y225" s="78">
        <f t="shared" si="60"/>
        <v>500</v>
      </c>
      <c r="Z225" s="78">
        <v>0</v>
      </c>
      <c r="AA225" s="78">
        <f t="shared" si="61"/>
        <v>500</v>
      </c>
      <c r="AB225" s="43"/>
    </row>
    <row r="226" spans="1:28" s="26" customFormat="1" x14ac:dyDescent="0.2">
      <c r="A226" s="69"/>
      <c r="B226" s="114"/>
      <c r="C226" s="114"/>
      <c r="D226" s="67">
        <v>3419</v>
      </c>
      <c r="E226" s="14">
        <v>5222</v>
      </c>
      <c r="F226" s="119" t="s">
        <v>104</v>
      </c>
      <c r="G226" s="9">
        <v>250</v>
      </c>
      <c r="H226" s="9">
        <v>0</v>
      </c>
      <c r="I226" s="9">
        <f t="shared" si="7"/>
        <v>250</v>
      </c>
      <c r="J226" s="10">
        <v>250</v>
      </c>
      <c r="K226" s="10">
        <f t="shared" si="67"/>
        <v>500</v>
      </c>
      <c r="L226" s="10">
        <v>0</v>
      </c>
      <c r="M226" s="10">
        <f t="shared" si="59"/>
        <v>500</v>
      </c>
      <c r="N226" s="10">
        <v>0</v>
      </c>
      <c r="O226" s="10">
        <f t="shared" si="57"/>
        <v>500</v>
      </c>
      <c r="P226" s="10">
        <v>0</v>
      </c>
      <c r="Q226" s="10">
        <f t="shared" si="58"/>
        <v>500</v>
      </c>
      <c r="R226" s="10">
        <v>0</v>
      </c>
      <c r="S226" s="10">
        <f t="shared" si="64"/>
        <v>500</v>
      </c>
      <c r="T226" s="10">
        <v>0</v>
      </c>
      <c r="U226" s="10">
        <f t="shared" si="63"/>
        <v>500</v>
      </c>
      <c r="V226" s="11">
        <v>0</v>
      </c>
      <c r="W226" s="11">
        <f t="shared" si="62"/>
        <v>500</v>
      </c>
      <c r="X226" s="11">
        <v>0</v>
      </c>
      <c r="Y226" s="11">
        <f t="shared" si="60"/>
        <v>500</v>
      </c>
      <c r="Z226" s="11">
        <v>0</v>
      </c>
      <c r="AA226" s="11">
        <f t="shared" si="61"/>
        <v>500</v>
      </c>
      <c r="AB226" s="43"/>
    </row>
    <row r="227" spans="1:28" s="26" customFormat="1" x14ac:dyDescent="0.2">
      <c r="A227" s="69" t="s">
        <v>7</v>
      </c>
      <c r="B227" s="70" t="s">
        <v>268</v>
      </c>
      <c r="C227" s="71" t="s">
        <v>31</v>
      </c>
      <c r="D227" s="72" t="s">
        <v>8</v>
      </c>
      <c r="E227" s="73" t="s">
        <v>8</v>
      </c>
      <c r="F227" s="120" t="s">
        <v>269</v>
      </c>
      <c r="G227" s="76">
        <f>+G228</f>
        <v>100</v>
      </c>
      <c r="H227" s="76">
        <v>0</v>
      </c>
      <c r="I227" s="76">
        <f t="shared" si="7"/>
        <v>100</v>
      </c>
      <c r="J227" s="77">
        <f>+J228</f>
        <v>150</v>
      </c>
      <c r="K227" s="77">
        <f t="shared" si="67"/>
        <v>250</v>
      </c>
      <c r="L227" s="77">
        <v>0</v>
      </c>
      <c r="M227" s="77">
        <f t="shared" si="59"/>
        <v>250</v>
      </c>
      <c r="N227" s="77">
        <v>0</v>
      </c>
      <c r="O227" s="77">
        <f t="shared" si="57"/>
        <v>250</v>
      </c>
      <c r="P227" s="77">
        <v>0</v>
      </c>
      <c r="Q227" s="77">
        <f t="shared" si="58"/>
        <v>250</v>
      </c>
      <c r="R227" s="77">
        <v>0</v>
      </c>
      <c r="S227" s="77">
        <f t="shared" si="64"/>
        <v>250</v>
      </c>
      <c r="T227" s="77">
        <v>0</v>
      </c>
      <c r="U227" s="77">
        <f t="shared" si="63"/>
        <v>250</v>
      </c>
      <c r="V227" s="78">
        <v>0</v>
      </c>
      <c r="W227" s="78">
        <f t="shared" si="62"/>
        <v>250</v>
      </c>
      <c r="X227" s="78">
        <v>0</v>
      </c>
      <c r="Y227" s="78">
        <f t="shared" si="60"/>
        <v>250</v>
      </c>
      <c r="Z227" s="78">
        <v>0</v>
      </c>
      <c r="AA227" s="78">
        <f t="shared" si="61"/>
        <v>250</v>
      </c>
      <c r="AB227" s="43"/>
    </row>
    <row r="228" spans="1:28" s="26" customFormat="1" x14ac:dyDescent="0.2">
      <c r="A228" s="69"/>
      <c r="B228" s="114"/>
      <c r="C228" s="114"/>
      <c r="D228" s="67">
        <v>3419</v>
      </c>
      <c r="E228" s="14">
        <v>5222</v>
      </c>
      <c r="F228" s="119" t="s">
        <v>104</v>
      </c>
      <c r="G228" s="9">
        <v>100</v>
      </c>
      <c r="H228" s="9">
        <v>0</v>
      </c>
      <c r="I228" s="9">
        <f t="shared" ref="I228:I230" si="70">+G228+H228</f>
        <v>100</v>
      </c>
      <c r="J228" s="10">
        <v>150</v>
      </c>
      <c r="K228" s="10">
        <f t="shared" si="67"/>
        <v>250</v>
      </c>
      <c r="L228" s="10">
        <v>0</v>
      </c>
      <c r="M228" s="10">
        <f t="shared" si="59"/>
        <v>250</v>
      </c>
      <c r="N228" s="10">
        <v>0</v>
      </c>
      <c r="O228" s="10">
        <f t="shared" si="57"/>
        <v>250</v>
      </c>
      <c r="P228" s="10">
        <v>0</v>
      </c>
      <c r="Q228" s="10">
        <f t="shared" si="58"/>
        <v>250</v>
      </c>
      <c r="R228" s="10">
        <v>0</v>
      </c>
      <c r="S228" s="10">
        <f t="shared" si="64"/>
        <v>250</v>
      </c>
      <c r="T228" s="10">
        <v>0</v>
      </c>
      <c r="U228" s="10">
        <f t="shared" si="63"/>
        <v>250</v>
      </c>
      <c r="V228" s="11">
        <v>0</v>
      </c>
      <c r="W228" s="11">
        <f t="shared" si="62"/>
        <v>250</v>
      </c>
      <c r="X228" s="11">
        <v>0</v>
      </c>
      <c r="Y228" s="11">
        <f t="shared" si="60"/>
        <v>250</v>
      </c>
      <c r="Z228" s="11">
        <v>0</v>
      </c>
      <c r="AA228" s="11">
        <f t="shared" si="61"/>
        <v>250</v>
      </c>
      <c r="AB228" s="43"/>
    </row>
    <row r="229" spans="1:28" s="26" customFormat="1" x14ac:dyDescent="0.2">
      <c r="A229" s="69" t="s">
        <v>7</v>
      </c>
      <c r="B229" s="70" t="s">
        <v>270</v>
      </c>
      <c r="C229" s="71" t="s">
        <v>31</v>
      </c>
      <c r="D229" s="72" t="s">
        <v>8</v>
      </c>
      <c r="E229" s="73" t="s">
        <v>8</v>
      </c>
      <c r="F229" s="120" t="s">
        <v>271</v>
      </c>
      <c r="G229" s="76">
        <f>+G230</f>
        <v>80</v>
      </c>
      <c r="H229" s="76">
        <v>0</v>
      </c>
      <c r="I229" s="76">
        <f t="shared" si="70"/>
        <v>80</v>
      </c>
      <c r="J229" s="77">
        <v>0</v>
      </c>
      <c r="K229" s="77">
        <f t="shared" si="67"/>
        <v>80</v>
      </c>
      <c r="L229" s="77">
        <v>0</v>
      </c>
      <c r="M229" s="77">
        <f t="shared" si="59"/>
        <v>80</v>
      </c>
      <c r="N229" s="77">
        <v>0</v>
      </c>
      <c r="O229" s="77">
        <f t="shared" si="57"/>
        <v>80</v>
      </c>
      <c r="P229" s="77">
        <v>0</v>
      </c>
      <c r="Q229" s="77">
        <f t="shared" si="58"/>
        <v>80</v>
      </c>
      <c r="R229" s="77">
        <v>0</v>
      </c>
      <c r="S229" s="77">
        <f t="shared" si="64"/>
        <v>80</v>
      </c>
      <c r="T229" s="77">
        <v>0</v>
      </c>
      <c r="U229" s="77">
        <f t="shared" si="63"/>
        <v>80</v>
      </c>
      <c r="V229" s="78">
        <v>0</v>
      </c>
      <c r="W229" s="78">
        <f t="shared" si="62"/>
        <v>80</v>
      </c>
      <c r="X229" s="78">
        <v>0</v>
      </c>
      <c r="Y229" s="78">
        <f t="shared" si="60"/>
        <v>80</v>
      </c>
      <c r="Z229" s="78">
        <v>0</v>
      </c>
      <c r="AA229" s="78">
        <f t="shared" si="61"/>
        <v>80</v>
      </c>
      <c r="AB229" s="43"/>
    </row>
    <row r="230" spans="1:28" s="26" customFormat="1" x14ac:dyDescent="0.2">
      <c r="A230" s="69"/>
      <c r="B230" s="114"/>
      <c r="C230" s="114"/>
      <c r="D230" s="67">
        <v>3419</v>
      </c>
      <c r="E230" s="14">
        <v>5222</v>
      </c>
      <c r="F230" s="119" t="s">
        <v>104</v>
      </c>
      <c r="G230" s="9">
        <v>80</v>
      </c>
      <c r="H230" s="9">
        <v>0</v>
      </c>
      <c r="I230" s="9">
        <f t="shared" si="70"/>
        <v>80</v>
      </c>
      <c r="J230" s="10">
        <v>0</v>
      </c>
      <c r="K230" s="10">
        <f t="shared" si="67"/>
        <v>80</v>
      </c>
      <c r="L230" s="10">
        <v>0</v>
      </c>
      <c r="M230" s="10">
        <f t="shared" si="59"/>
        <v>80</v>
      </c>
      <c r="N230" s="10">
        <v>0</v>
      </c>
      <c r="O230" s="10">
        <f t="shared" si="57"/>
        <v>80</v>
      </c>
      <c r="P230" s="10">
        <v>0</v>
      </c>
      <c r="Q230" s="10">
        <f t="shared" si="58"/>
        <v>80</v>
      </c>
      <c r="R230" s="10">
        <v>0</v>
      </c>
      <c r="S230" s="10">
        <f t="shared" si="64"/>
        <v>80</v>
      </c>
      <c r="T230" s="10">
        <v>0</v>
      </c>
      <c r="U230" s="10">
        <f t="shared" si="63"/>
        <v>80</v>
      </c>
      <c r="V230" s="11">
        <v>0</v>
      </c>
      <c r="W230" s="11">
        <f t="shared" si="62"/>
        <v>80</v>
      </c>
      <c r="X230" s="11">
        <v>0</v>
      </c>
      <c r="Y230" s="11">
        <f t="shared" si="60"/>
        <v>80</v>
      </c>
      <c r="Z230" s="11">
        <v>0</v>
      </c>
      <c r="AA230" s="11">
        <f t="shared" si="61"/>
        <v>80</v>
      </c>
      <c r="AB230" s="43"/>
    </row>
    <row r="231" spans="1:28" s="26" customFormat="1" ht="33.75" x14ac:dyDescent="0.2">
      <c r="A231" s="69" t="s">
        <v>7</v>
      </c>
      <c r="B231" s="70" t="s">
        <v>272</v>
      </c>
      <c r="C231" s="71" t="s">
        <v>31</v>
      </c>
      <c r="D231" s="72" t="s">
        <v>8</v>
      </c>
      <c r="E231" s="73" t="s">
        <v>8</v>
      </c>
      <c r="F231" s="74" t="s">
        <v>273</v>
      </c>
      <c r="G231" s="76">
        <v>0</v>
      </c>
      <c r="H231" s="76"/>
      <c r="I231" s="76"/>
      <c r="J231" s="77"/>
      <c r="K231" s="77"/>
      <c r="L231" s="77"/>
      <c r="M231" s="77"/>
      <c r="N231" s="77"/>
      <c r="O231" s="77"/>
      <c r="P231" s="77"/>
      <c r="Q231" s="77"/>
      <c r="R231" s="77"/>
      <c r="S231" s="77">
        <v>0</v>
      </c>
      <c r="T231" s="77">
        <f>+T232</f>
        <v>57</v>
      </c>
      <c r="U231" s="77">
        <f t="shared" si="63"/>
        <v>57</v>
      </c>
      <c r="V231" s="78">
        <v>0</v>
      </c>
      <c r="W231" s="78">
        <f t="shared" si="62"/>
        <v>57</v>
      </c>
      <c r="X231" s="78">
        <v>0</v>
      </c>
      <c r="Y231" s="78">
        <f t="shared" si="60"/>
        <v>57</v>
      </c>
      <c r="Z231" s="78">
        <v>0</v>
      </c>
      <c r="AA231" s="78">
        <f t="shared" si="61"/>
        <v>57</v>
      </c>
      <c r="AB231" s="43"/>
    </row>
    <row r="232" spans="1:28" s="26" customFormat="1" x14ac:dyDescent="0.2">
      <c r="A232" s="69"/>
      <c r="B232" s="70"/>
      <c r="C232" s="71"/>
      <c r="D232" s="13">
        <v>3419</v>
      </c>
      <c r="E232" s="13">
        <v>5222</v>
      </c>
      <c r="F232" s="68" t="s">
        <v>104</v>
      </c>
      <c r="G232" s="9">
        <v>0</v>
      </c>
      <c r="H232" s="9"/>
      <c r="I232" s="9"/>
      <c r="J232" s="10"/>
      <c r="K232" s="10"/>
      <c r="L232" s="10"/>
      <c r="M232" s="10"/>
      <c r="N232" s="10"/>
      <c r="O232" s="10"/>
      <c r="P232" s="10"/>
      <c r="Q232" s="10"/>
      <c r="R232" s="10"/>
      <c r="S232" s="10">
        <v>0</v>
      </c>
      <c r="T232" s="10">
        <v>57</v>
      </c>
      <c r="U232" s="10">
        <f t="shared" si="63"/>
        <v>57</v>
      </c>
      <c r="V232" s="11">
        <v>0</v>
      </c>
      <c r="W232" s="11">
        <f t="shared" si="62"/>
        <v>57</v>
      </c>
      <c r="X232" s="11">
        <v>0</v>
      </c>
      <c r="Y232" s="11">
        <f t="shared" si="60"/>
        <v>57</v>
      </c>
      <c r="Z232" s="11">
        <v>0</v>
      </c>
      <c r="AA232" s="11">
        <f t="shared" si="61"/>
        <v>57</v>
      </c>
      <c r="AB232" s="43"/>
    </row>
    <row r="233" spans="1:28" x14ac:dyDescent="0.2">
      <c r="A233" s="69" t="s">
        <v>7</v>
      </c>
      <c r="B233" s="70" t="s">
        <v>274</v>
      </c>
      <c r="C233" s="71" t="s">
        <v>31</v>
      </c>
      <c r="D233" s="72" t="s">
        <v>8</v>
      </c>
      <c r="E233" s="73" t="s">
        <v>8</v>
      </c>
      <c r="F233" s="120" t="s">
        <v>275</v>
      </c>
      <c r="G233" s="76">
        <f>+G234</f>
        <v>0</v>
      </c>
      <c r="H233" s="10"/>
      <c r="I233" s="10"/>
      <c r="J233" s="10"/>
      <c r="K233" s="10"/>
      <c r="L233" s="10"/>
      <c r="M233" s="77">
        <v>0</v>
      </c>
      <c r="N233" s="76">
        <f>+N234</f>
        <v>250</v>
      </c>
      <c r="O233" s="76">
        <f t="shared" si="57"/>
        <v>250</v>
      </c>
      <c r="P233" s="77">
        <v>0</v>
      </c>
      <c r="Q233" s="77">
        <f t="shared" si="58"/>
        <v>250</v>
      </c>
      <c r="R233" s="77">
        <v>0</v>
      </c>
      <c r="S233" s="77">
        <f t="shared" si="64"/>
        <v>250</v>
      </c>
      <c r="T233" s="77">
        <f>+T234</f>
        <v>-100</v>
      </c>
      <c r="U233" s="77">
        <f t="shared" si="63"/>
        <v>150</v>
      </c>
      <c r="V233" s="78">
        <f>+V234</f>
        <v>-150</v>
      </c>
      <c r="W233" s="78">
        <f t="shared" si="62"/>
        <v>0</v>
      </c>
      <c r="X233" s="78">
        <v>0</v>
      </c>
      <c r="Y233" s="78">
        <f t="shared" si="60"/>
        <v>0</v>
      </c>
      <c r="Z233" s="78">
        <v>0</v>
      </c>
      <c r="AA233" s="78">
        <f t="shared" si="61"/>
        <v>0</v>
      </c>
      <c r="AB233" s="3"/>
    </row>
    <row r="234" spans="1:28" x14ac:dyDescent="0.2">
      <c r="A234" s="69"/>
      <c r="B234" s="114"/>
      <c r="C234" s="114"/>
      <c r="D234" s="67">
        <v>3419</v>
      </c>
      <c r="E234" s="14">
        <v>5222</v>
      </c>
      <c r="F234" s="119" t="s">
        <v>104</v>
      </c>
      <c r="G234" s="9">
        <v>0</v>
      </c>
      <c r="H234" s="10"/>
      <c r="I234" s="10"/>
      <c r="J234" s="10"/>
      <c r="K234" s="10"/>
      <c r="L234" s="10"/>
      <c r="M234" s="10">
        <v>0</v>
      </c>
      <c r="N234" s="9">
        <v>250</v>
      </c>
      <c r="O234" s="9">
        <f t="shared" si="57"/>
        <v>250</v>
      </c>
      <c r="P234" s="10">
        <v>0</v>
      </c>
      <c r="Q234" s="10">
        <f t="shared" si="58"/>
        <v>250</v>
      </c>
      <c r="R234" s="10">
        <v>0</v>
      </c>
      <c r="S234" s="10">
        <f t="shared" si="64"/>
        <v>250</v>
      </c>
      <c r="T234" s="10">
        <v>-100</v>
      </c>
      <c r="U234" s="10">
        <f t="shared" si="63"/>
        <v>150</v>
      </c>
      <c r="V234" s="11">
        <v>-150</v>
      </c>
      <c r="W234" s="11">
        <f t="shared" si="62"/>
        <v>0</v>
      </c>
      <c r="X234" s="11">
        <v>0</v>
      </c>
      <c r="Y234" s="11">
        <f t="shared" si="60"/>
        <v>0</v>
      </c>
      <c r="Z234" s="11">
        <v>0</v>
      </c>
      <c r="AA234" s="11">
        <f t="shared" si="61"/>
        <v>0</v>
      </c>
      <c r="AB234" s="3"/>
    </row>
    <row r="235" spans="1:28" x14ac:dyDescent="0.2">
      <c r="A235" s="69" t="s">
        <v>7</v>
      </c>
      <c r="B235" s="70" t="s">
        <v>276</v>
      </c>
      <c r="C235" s="71" t="s">
        <v>31</v>
      </c>
      <c r="D235" s="72" t="s">
        <v>8</v>
      </c>
      <c r="E235" s="73" t="s">
        <v>8</v>
      </c>
      <c r="F235" s="120" t="s">
        <v>277</v>
      </c>
      <c r="G235" s="76">
        <f>+G236</f>
        <v>0</v>
      </c>
      <c r="H235" s="10"/>
      <c r="I235" s="10"/>
      <c r="J235" s="10"/>
      <c r="K235" s="10"/>
      <c r="L235" s="10"/>
      <c r="M235" s="77">
        <v>0</v>
      </c>
      <c r="N235" s="76">
        <f>+N236</f>
        <v>800</v>
      </c>
      <c r="O235" s="76">
        <f t="shared" si="57"/>
        <v>800</v>
      </c>
      <c r="P235" s="77">
        <f>+P236</f>
        <v>-250</v>
      </c>
      <c r="Q235" s="77">
        <f t="shared" si="58"/>
        <v>550</v>
      </c>
      <c r="R235" s="77">
        <v>0</v>
      </c>
      <c r="S235" s="77">
        <f t="shared" si="64"/>
        <v>550</v>
      </c>
      <c r="T235" s="77">
        <f>+T236</f>
        <v>-450</v>
      </c>
      <c r="U235" s="77">
        <f t="shared" si="63"/>
        <v>100</v>
      </c>
      <c r="V235" s="78">
        <f>+V236</f>
        <v>-50</v>
      </c>
      <c r="W235" s="78">
        <f t="shared" si="62"/>
        <v>50</v>
      </c>
      <c r="X235" s="78">
        <v>0</v>
      </c>
      <c r="Y235" s="78">
        <f t="shared" si="60"/>
        <v>50</v>
      </c>
      <c r="Z235" s="78">
        <f>+Z236</f>
        <v>-50</v>
      </c>
      <c r="AA235" s="78">
        <f t="shared" si="61"/>
        <v>0</v>
      </c>
      <c r="AB235" s="3" t="s">
        <v>25</v>
      </c>
    </row>
    <row r="236" spans="1:28" x14ac:dyDescent="0.2">
      <c r="A236" s="69"/>
      <c r="B236" s="114"/>
      <c r="C236" s="114"/>
      <c r="D236" s="67">
        <v>3419</v>
      </c>
      <c r="E236" s="14">
        <v>5222</v>
      </c>
      <c r="F236" s="119" t="s">
        <v>104</v>
      </c>
      <c r="G236" s="9">
        <v>0</v>
      </c>
      <c r="H236" s="10"/>
      <c r="I236" s="10"/>
      <c r="J236" s="10"/>
      <c r="K236" s="10"/>
      <c r="L236" s="10"/>
      <c r="M236" s="10">
        <v>0</v>
      </c>
      <c r="N236" s="9">
        <v>800</v>
      </c>
      <c r="O236" s="9">
        <f t="shared" si="57"/>
        <v>800</v>
      </c>
      <c r="P236" s="10">
        <v>-250</v>
      </c>
      <c r="Q236" s="10">
        <f t="shared" si="58"/>
        <v>550</v>
      </c>
      <c r="R236" s="10">
        <v>0</v>
      </c>
      <c r="S236" s="10">
        <f t="shared" si="64"/>
        <v>550</v>
      </c>
      <c r="T236" s="10">
        <v>-450</v>
      </c>
      <c r="U236" s="10">
        <f t="shared" si="63"/>
        <v>100</v>
      </c>
      <c r="V236" s="11">
        <v>-50</v>
      </c>
      <c r="W236" s="11">
        <f t="shared" si="62"/>
        <v>50</v>
      </c>
      <c r="X236" s="11">
        <v>0</v>
      </c>
      <c r="Y236" s="11">
        <f t="shared" si="60"/>
        <v>50</v>
      </c>
      <c r="Z236" s="11">
        <v>-50</v>
      </c>
      <c r="AA236" s="11">
        <f t="shared" si="61"/>
        <v>0</v>
      </c>
      <c r="AB236" s="3"/>
    </row>
    <row r="237" spans="1:28" ht="45" x14ac:dyDescent="0.2">
      <c r="A237" s="69" t="s">
        <v>7</v>
      </c>
      <c r="B237" s="70" t="s">
        <v>278</v>
      </c>
      <c r="C237" s="71" t="s">
        <v>31</v>
      </c>
      <c r="D237" s="72" t="s">
        <v>8</v>
      </c>
      <c r="E237" s="73" t="s">
        <v>8</v>
      </c>
      <c r="F237" s="120" t="s">
        <v>279</v>
      </c>
      <c r="G237" s="76">
        <v>0</v>
      </c>
      <c r="H237" s="10"/>
      <c r="I237" s="10"/>
      <c r="J237" s="10"/>
      <c r="K237" s="10"/>
      <c r="L237" s="10"/>
      <c r="M237" s="10"/>
      <c r="N237" s="9"/>
      <c r="O237" s="9"/>
      <c r="P237" s="10"/>
      <c r="Q237" s="10"/>
      <c r="R237" s="10"/>
      <c r="S237" s="10"/>
      <c r="T237" s="10"/>
      <c r="U237" s="10"/>
      <c r="V237" s="11"/>
      <c r="W237" s="76">
        <v>0</v>
      </c>
      <c r="X237" s="76">
        <v>0</v>
      </c>
      <c r="Y237" s="76">
        <v>0</v>
      </c>
      <c r="Z237" s="78">
        <f>+Z238</f>
        <v>50</v>
      </c>
      <c r="AA237" s="78">
        <f t="shared" si="61"/>
        <v>50</v>
      </c>
      <c r="AB237" s="3" t="s">
        <v>25</v>
      </c>
    </row>
    <row r="238" spans="1:28" x14ac:dyDescent="0.2">
      <c r="A238" s="69"/>
      <c r="B238" s="114"/>
      <c r="C238" s="114"/>
      <c r="D238" s="67">
        <v>3419</v>
      </c>
      <c r="E238" s="14">
        <v>5222</v>
      </c>
      <c r="F238" s="119" t="s">
        <v>104</v>
      </c>
      <c r="G238" s="9">
        <v>0</v>
      </c>
      <c r="H238" s="10"/>
      <c r="I238" s="10"/>
      <c r="J238" s="10"/>
      <c r="K238" s="10"/>
      <c r="L238" s="10"/>
      <c r="M238" s="10"/>
      <c r="N238" s="9"/>
      <c r="O238" s="9"/>
      <c r="P238" s="10"/>
      <c r="Q238" s="10"/>
      <c r="R238" s="10"/>
      <c r="S238" s="10"/>
      <c r="T238" s="10"/>
      <c r="U238" s="10"/>
      <c r="V238" s="11"/>
      <c r="W238" s="9">
        <v>0</v>
      </c>
      <c r="X238" s="9">
        <v>0</v>
      </c>
      <c r="Y238" s="9">
        <v>0</v>
      </c>
      <c r="Z238" s="11">
        <v>50</v>
      </c>
      <c r="AA238" s="11">
        <f t="shared" si="61"/>
        <v>50</v>
      </c>
      <c r="AB238" s="3"/>
    </row>
    <row r="239" spans="1:28" ht="33.75" x14ac:dyDescent="0.2">
      <c r="A239" s="69" t="s">
        <v>7</v>
      </c>
      <c r="B239" s="70" t="s">
        <v>280</v>
      </c>
      <c r="C239" s="71" t="s">
        <v>31</v>
      </c>
      <c r="D239" s="72" t="s">
        <v>8</v>
      </c>
      <c r="E239" s="73" t="s">
        <v>8</v>
      </c>
      <c r="F239" s="120" t="s">
        <v>281</v>
      </c>
      <c r="G239" s="76">
        <f>+G240</f>
        <v>0</v>
      </c>
      <c r="H239" s="10"/>
      <c r="I239" s="10"/>
      <c r="J239" s="10"/>
      <c r="K239" s="10"/>
      <c r="L239" s="10"/>
      <c r="M239" s="10"/>
      <c r="N239" s="9"/>
      <c r="O239" s="9"/>
      <c r="P239" s="10"/>
      <c r="Q239" s="10"/>
      <c r="R239" s="10"/>
      <c r="S239" s="76">
        <f>+S240</f>
        <v>0</v>
      </c>
      <c r="T239" s="77">
        <f>+T240</f>
        <v>50</v>
      </c>
      <c r="U239" s="77">
        <f t="shared" si="63"/>
        <v>50</v>
      </c>
      <c r="V239" s="78">
        <v>0</v>
      </c>
      <c r="W239" s="78">
        <f t="shared" si="62"/>
        <v>50</v>
      </c>
      <c r="X239" s="78">
        <v>0</v>
      </c>
      <c r="Y239" s="78">
        <f t="shared" si="60"/>
        <v>50</v>
      </c>
      <c r="Z239" s="78">
        <v>0</v>
      </c>
      <c r="AA239" s="78">
        <f t="shared" si="61"/>
        <v>50</v>
      </c>
      <c r="AB239" s="3"/>
    </row>
    <row r="240" spans="1:28" x14ac:dyDescent="0.2">
      <c r="A240" s="69"/>
      <c r="B240" s="114"/>
      <c r="C240" s="114"/>
      <c r="D240" s="67">
        <v>3419</v>
      </c>
      <c r="E240" s="14">
        <v>5222</v>
      </c>
      <c r="F240" s="119" t="s">
        <v>104</v>
      </c>
      <c r="G240" s="9">
        <v>0</v>
      </c>
      <c r="H240" s="10"/>
      <c r="I240" s="10"/>
      <c r="J240" s="10"/>
      <c r="K240" s="10"/>
      <c r="L240" s="10"/>
      <c r="M240" s="10"/>
      <c r="N240" s="9"/>
      <c r="O240" s="9"/>
      <c r="P240" s="10"/>
      <c r="Q240" s="10"/>
      <c r="R240" s="10"/>
      <c r="S240" s="9">
        <v>0</v>
      </c>
      <c r="T240" s="10">
        <v>50</v>
      </c>
      <c r="U240" s="10">
        <f t="shared" si="63"/>
        <v>50</v>
      </c>
      <c r="V240" s="11">
        <v>0</v>
      </c>
      <c r="W240" s="11">
        <f t="shared" si="62"/>
        <v>50</v>
      </c>
      <c r="X240" s="11">
        <v>0</v>
      </c>
      <c r="Y240" s="11">
        <f t="shared" si="60"/>
        <v>50</v>
      </c>
      <c r="Z240" s="11">
        <v>0</v>
      </c>
      <c r="AA240" s="11">
        <f t="shared" si="61"/>
        <v>50</v>
      </c>
      <c r="AB240" s="3"/>
    </row>
    <row r="241" spans="1:28" ht="33.75" x14ac:dyDescent="0.2">
      <c r="A241" s="69" t="s">
        <v>7</v>
      </c>
      <c r="B241" s="70" t="s">
        <v>282</v>
      </c>
      <c r="C241" s="71" t="s">
        <v>31</v>
      </c>
      <c r="D241" s="72" t="s">
        <v>8</v>
      </c>
      <c r="E241" s="73" t="s">
        <v>8</v>
      </c>
      <c r="F241" s="120" t="s">
        <v>283</v>
      </c>
      <c r="G241" s="76">
        <f t="shared" ref="G241" si="71">+G242</f>
        <v>0</v>
      </c>
      <c r="H241" s="10"/>
      <c r="I241" s="10"/>
      <c r="J241" s="10"/>
      <c r="K241" s="10"/>
      <c r="L241" s="10"/>
      <c r="M241" s="10"/>
      <c r="N241" s="9"/>
      <c r="O241" s="9"/>
      <c r="P241" s="10"/>
      <c r="Q241" s="10"/>
      <c r="R241" s="10"/>
      <c r="S241" s="76">
        <f t="shared" ref="S241:T241" si="72">+S242</f>
        <v>0</v>
      </c>
      <c r="T241" s="77">
        <f t="shared" si="72"/>
        <v>100</v>
      </c>
      <c r="U241" s="77">
        <f t="shared" si="63"/>
        <v>100</v>
      </c>
      <c r="V241" s="78">
        <v>0</v>
      </c>
      <c r="W241" s="78">
        <f t="shared" si="62"/>
        <v>100</v>
      </c>
      <c r="X241" s="78">
        <v>0</v>
      </c>
      <c r="Y241" s="78">
        <f t="shared" si="60"/>
        <v>100</v>
      </c>
      <c r="Z241" s="78">
        <v>0</v>
      </c>
      <c r="AA241" s="78">
        <f t="shared" si="61"/>
        <v>100</v>
      </c>
      <c r="AB241" s="3"/>
    </row>
    <row r="242" spans="1:28" x14ac:dyDescent="0.2">
      <c r="A242" s="69"/>
      <c r="B242" s="114"/>
      <c r="C242" s="114"/>
      <c r="D242" s="67">
        <v>3419</v>
      </c>
      <c r="E242" s="14">
        <v>5222</v>
      </c>
      <c r="F242" s="119" t="s">
        <v>104</v>
      </c>
      <c r="G242" s="9">
        <v>0</v>
      </c>
      <c r="H242" s="10"/>
      <c r="I242" s="10"/>
      <c r="J242" s="10"/>
      <c r="K242" s="10"/>
      <c r="L242" s="10"/>
      <c r="M242" s="10"/>
      <c r="N242" s="9"/>
      <c r="O242" s="9"/>
      <c r="P242" s="10"/>
      <c r="Q242" s="10"/>
      <c r="R242" s="10"/>
      <c r="S242" s="9">
        <v>0</v>
      </c>
      <c r="T242" s="10">
        <v>100</v>
      </c>
      <c r="U242" s="10">
        <f t="shared" si="63"/>
        <v>100</v>
      </c>
      <c r="V242" s="11">
        <v>0</v>
      </c>
      <c r="W242" s="11">
        <f t="shared" si="62"/>
        <v>100</v>
      </c>
      <c r="X242" s="11">
        <v>0</v>
      </c>
      <c r="Y242" s="11">
        <f t="shared" si="60"/>
        <v>100</v>
      </c>
      <c r="Z242" s="11">
        <v>0</v>
      </c>
      <c r="AA242" s="11">
        <f t="shared" si="61"/>
        <v>100</v>
      </c>
      <c r="AB242" s="3"/>
    </row>
    <row r="243" spans="1:28" ht="33.75" x14ac:dyDescent="0.2">
      <c r="A243" s="69" t="s">
        <v>7</v>
      </c>
      <c r="B243" s="70" t="s">
        <v>284</v>
      </c>
      <c r="C243" s="71" t="s">
        <v>31</v>
      </c>
      <c r="D243" s="72" t="s">
        <v>8</v>
      </c>
      <c r="E243" s="73" t="s">
        <v>8</v>
      </c>
      <c r="F243" s="120" t="s">
        <v>285</v>
      </c>
      <c r="G243" s="76">
        <f t="shared" ref="G243" si="73">+G244</f>
        <v>0</v>
      </c>
      <c r="H243" s="10"/>
      <c r="I243" s="10"/>
      <c r="J243" s="10"/>
      <c r="K243" s="10"/>
      <c r="L243" s="10"/>
      <c r="M243" s="10"/>
      <c r="N243" s="9"/>
      <c r="O243" s="9"/>
      <c r="P243" s="10"/>
      <c r="Q243" s="10"/>
      <c r="R243" s="10"/>
      <c r="S243" s="76">
        <f t="shared" ref="S243:T243" si="74">+S244</f>
        <v>0</v>
      </c>
      <c r="T243" s="77">
        <f t="shared" si="74"/>
        <v>100</v>
      </c>
      <c r="U243" s="77">
        <f t="shared" si="63"/>
        <v>100</v>
      </c>
      <c r="V243" s="78">
        <v>0</v>
      </c>
      <c r="W243" s="78">
        <f t="shared" si="62"/>
        <v>100</v>
      </c>
      <c r="X243" s="78">
        <v>0</v>
      </c>
      <c r="Y243" s="78">
        <f t="shared" si="60"/>
        <v>100</v>
      </c>
      <c r="Z243" s="78">
        <v>0</v>
      </c>
      <c r="AA243" s="78">
        <f t="shared" si="61"/>
        <v>100</v>
      </c>
      <c r="AB243" s="3"/>
    </row>
    <row r="244" spans="1:28" x14ac:dyDescent="0.2">
      <c r="A244" s="69"/>
      <c r="B244" s="114"/>
      <c r="C244" s="114"/>
      <c r="D244" s="67">
        <v>3419</v>
      </c>
      <c r="E244" s="14">
        <v>5222</v>
      </c>
      <c r="F244" s="119" t="s">
        <v>104</v>
      </c>
      <c r="G244" s="9">
        <v>0</v>
      </c>
      <c r="H244" s="10"/>
      <c r="I244" s="10"/>
      <c r="J244" s="10"/>
      <c r="K244" s="10"/>
      <c r="L244" s="10"/>
      <c r="M244" s="10"/>
      <c r="N244" s="9"/>
      <c r="O244" s="9"/>
      <c r="P244" s="10"/>
      <c r="Q244" s="10"/>
      <c r="R244" s="10"/>
      <c r="S244" s="9">
        <v>0</v>
      </c>
      <c r="T244" s="10">
        <v>100</v>
      </c>
      <c r="U244" s="10">
        <f t="shared" si="63"/>
        <v>100</v>
      </c>
      <c r="V244" s="11">
        <v>0</v>
      </c>
      <c r="W244" s="11">
        <f t="shared" si="62"/>
        <v>100</v>
      </c>
      <c r="X244" s="11">
        <v>0</v>
      </c>
      <c r="Y244" s="11">
        <f t="shared" si="60"/>
        <v>100</v>
      </c>
      <c r="Z244" s="11">
        <v>0</v>
      </c>
      <c r="AA244" s="11">
        <f t="shared" si="61"/>
        <v>100</v>
      </c>
      <c r="AB244" s="3"/>
    </row>
    <row r="245" spans="1:28" ht="33.75" x14ac:dyDescent="0.2">
      <c r="A245" s="69" t="s">
        <v>7</v>
      </c>
      <c r="B245" s="70" t="s">
        <v>286</v>
      </c>
      <c r="C245" s="71" t="s">
        <v>31</v>
      </c>
      <c r="D245" s="72" t="s">
        <v>8</v>
      </c>
      <c r="E245" s="73" t="s">
        <v>8</v>
      </c>
      <c r="F245" s="120" t="s">
        <v>287</v>
      </c>
      <c r="G245" s="76">
        <f t="shared" ref="G245" si="75">+G246</f>
        <v>0</v>
      </c>
      <c r="H245" s="10"/>
      <c r="I245" s="10"/>
      <c r="J245" s="10"/>
      <c r="K245" s="10"/>
      <c r="L245" s="10"/>
      <c r="M245" s="10"/>
      <c r="N245" s="9"/>
      <c r="O245" s="9"/>
      <c r="P245" s="10"/>
      <c r="Q245" s="10"/>
      <c r="R245" s="10"/>
      <c r="S245" s="76">
        <f t="shared" ref="S245:T245" si="76">+S246</f>
        <v>0</v>
      </c>
      <c r="T245" s="77">
        <f t="shared" si="76"/>
        <v>200</v>
      </c>
      <c r="U245" s="77">
        <f t="shared" si="63"/>
        <v>200</v>
      </c>
      <c r="V245" s="78">
        <v>0</v>
      </c>
      <c r="W245" s="78">
        <f t="shared" si="62"/>
        <v>200</v>
      </c>
      <c r="X245" s="78">
        <v>0</v>
      </c>
      <c r="Y245" s="78">
        <f t="shared" si="60"/>
        <v>200</v>
      </c>
      <c r="Z245" s="78">
        <v>0</v>
      </c>
      <c r="AA245" s="78">
        <f t="shared" si="61"/>
        <v>200</v>
      </c>
      <c r="AB245" s="3"/>
    </row>
    <row r="246" spans="1:28" x14ac:dyDescent="0.2">
      <c r="A246" s="69"/>
      <c r="B246" s="114"/>
      <c r="C246" s="114"/>
      <c r="D246" s="67">
        <v>3419</v>
      </c>
      <c r="E246" s="14">
        <v>5222</v>
      </c>
      <c r="F246" s="119" t="s">
        <v>104</v>
      </c>
      <c r="G246" s="9">
        <v>0</v>
      </c>
      <c r="H246" s="10"/>
      <c r="I246" s="10"/>
      <c r="J246" s="10"/>
      <c r="K246" s="10"/>
      <c r="L246" s="10"/>
      <c r="M246" s="10"/>
      <c r="N246" s="9"/>
      <c r="O246" s="9"/>
      <c r="P246" s="10"/>
      <c r="Q246" s="10"/>
      <c r="R246" s="10"/>
      <c r="S246" s="9">
        <v>0</v>
      </c>
      <c r="T246" s="10">
        <v>200</v>
      </c>
      <c r="U246" s="10">
        <f t="shared" si="63"/>
        <v>200</v>
      </c>
      <c r="V246" s="11">
        <v>0</v>
      </c>
      <c r="W246" s="11">
        <f t="shared" si="62"/>
        <v>200</v>
      </c>
      <c r="X246" s="11">
        <v>0</v>
      </c>
      <c r="Y246" s="11">
        <f t="shared" si="60"/>
        <v>200</v>
      </c>
      <c r="Z246" s="11">
        <v>0</v>
      </c>
      <c r="AA246" s="11">
        <f t="shared" si="61"/>
        <v>200</v>
      </c>
      <c r="AB246" s="3"/>
    </row>
    <row r="247" spans="1:28" x14ac:dyDescent="0.2">
      <c r="A247" s="69" t="s">
        <v>7</v>
      </c>
      <c r="B247" s="70" t="s">
        <v>288</v>
      </c>
      <c r="C247" s="71" t="s">
        <v>31</v>
      </c>
      <c r="D247" s="72" t="s">
        <v>8</v>
      </c>
      <c r="E247" s="73" t="s">
        <v>8</v>
      </c>
      <c r="F247" s="120" t="s">
        <v>289</v>
      </c>
      <c r="G247" s="76">
        <f>+G248</f>
        <v>0</v>
      </c>
      <c r="H247" s="10"/>
      <c r="I247" s="10"/>
      <c r="J247" s="10"/>
      <c r="K247" s="10"/>
      <c r="L247" s="10"/>
      <c r="M247" s="77">
        <v>0</v>
      </c>
      <c r="N247" s="76">
        <f>+N248</f>
        <v>8920</v>
      </c>
      <c r="O247" s="76">
        <f t="shared" si="57"/>
        <v>8920</v>
      </c>
      <c r="P247" s="77">
        <f>+P248</f>
        <v>-8920</v>
      </c>
      <c r="Q247" s="77">
        <f t="shared" si="58"/>
        <v>0</v>
      </c>
      <c r="R247" s="77">
        <v>0</v>
      </c>
      <c r="S247" s="77">
        <f t="shared" si="64"/>
        <v>0</v>
      </c>
      <c r="T247" s="77">
        <v>0</v>
      </c>
      <c r="U247" s="77">
        <f t="shared" si="63"/>
        <v>0</v>
      </c>
      <c r="V247" s="78">
        <v>0</v>
      </c>
      <c r="W247" s="78">
        <f t="shared" si="62"/>
        <v>0</v>
      </c>
      <c r="X247" s="78">
        <v>0</v>
      </c>
      <c r="Y247" s="78">
        <f t="shared" si="60"/>
        <v>0</v>
      </c>
      <c r="Z247" s="78">
        <v>0</v>
      </c>
      <c r="AA247" s="78">
        <f t="shared" si="61"/>
        <v>0</v>
      </c>
      <c r="AB247" s="3"/>
    </row>
    <row r="248" spans="1:28" x14ac:dyDescent="0.2">
      <c r="A248" s="69"/>
      <c r="B248" s="114"/>
      <c r="C248" s="114"/>
      <c r="D248" s="67">
        <v>3419</v>
      </c>
      <c r="E248" s="14">
        <v>5222</v>
      </c>
      <c r="F248" s="119" t="s">
        <v>104</v>
      </c>
      <c r="G248" s="9">
        <v>0</v>
      </c>
      <c r="H248" s="10"/>
      <c r="I248" s="10"/>
      <c r="J248" s="10"/>
      <c r="K248" s="10"/>
      <c r="L248" s="10"/>
      <c r="M248" s="10">
        <v>0</v>
      </c>
      <c r="N248" s="9">
        <v>8920</v>
      </c>
      <c r="O248" s="9">
        <f t="shared" si="57"/>
        <v>8920</v>
      </c>
      <c r="P248" s="10">
        <v>-8920</v>
      </c>
      <c r="Q248" s="10">
        <f t="shared" si="58"/>
        <v>0</v>
      </c>
      <c r="R248" s="10">
        <v>0</v>
      </c>
      <c r="S248" s="10">
        <f t="shared" si="64"/>
        <v>0</v>
      </c>
      <c r="T248" s="10">
        <v>0</v>
      </c>
      <c r="U248" s="10">
        <f t="shared" si="63"/>
        <v>0</v>
      </c>
      <c r="V248" s="11">
        <v>0</v>
      </c>
      <c r="W248" s="11">
        <f t="shared" si="62"/>
        <v>0</v>
      </c>
      <c r="X248" s="11">
        <v>0</v>
      </c>
      <c r="Y248" s="11">
        <f t="shared" si="60"/>
        <v>0</v>
      </c>
      <c r="Z248" s="11">
        <v>0</v>
      </c>
      <c r="AA248" s="11">
        <f t="shared" si="61"/>
        <v>0</v>
      </c>
      <c r="AB248" s="3"/>
    </row>
    <row r="249" spans="1:28" x14ac:dyDescent="0.2">
      <c r="A249" s="69" t="s">
        <v>7</v>
      </c>
      <c r="B249" s="70" t="s">
        <v>290</v>
      </c>
      <c r="C249" s="71" t="s">
        <v>31</v>
      </c>
      <c r="D249" s="72" t="s">
        <v>8</v>
      </c>
      <c r="E249" s="73" t="s">
        <v>8</v>
      </c>
      <c r="F249" s="120" t="s">
        <v>291</v>
      </c>
      <c r="G249" s="76">
        <f>+G250</f>
        <v>0</v>
      </c>
      <c r="H249" s="10"/>
      <c r="I249" s="10"/>
      <c r="J249" s="10"/>
      <c r="K249" s="10"/>
      <c r="L249" s="10"/>
      <c r="M249" s="77">
        <v>0</v>
      </c>
      <c r="N249" s="76">
        <f>+N250</f>
        <v>4250</v>
      </c>
      <c r="O249" s="76">
        <f t="shared" si="57"/>
        <v>4250</v>
      </c>
      <c r="P249" s="77">
        <v>0</v>
      </c>
      <c r="Q249" s="77">
        <f t="shared" ref="Q249:Q305" si="77">+O249+P249</f>
        <v>4250</v>
      </c>
      <c r="R249" s="77">
        <v>0</v>
      </c>
      <c r="S249" s="77">
        <f t="shared" si="64"/>
        <v>4250</v>
      </c>
      <c r="T249" s="77">
        <v>0</v>
      </c>
      <c r="U249" s="77">
        <f t="shared" si="63"/>
        <v>4250</v>
      </c>
      <c r="V249" s="78">
        <v>0</v>
      </c>
      <c r="W249" s="78">
        <f t="shared" si="62"/>
        <v>4250</v>
      </c>
      <c r="X249" s="78">
        <v>0</v>
      </c>
      <c r="Y249" s="78">
        <f t="shared" si="60"/>
        <v>4250</v>
      </c>
      <c r="Z249" s="78">
        <v>0</v>
      </c>
      <c r="AA249" s="78">
        <f t="shared" si="61"/>
        <v>4250</v>
      </c>
      <c r="AB249" s="3"/>
    </row>
    <row r="250" spans="1:28" x14ac:dyDescent="0.2">
      <c r="A250" s="69"/>
      <c r="B250" s="114"/>
      <c r="C250" s="114"/>
      <c r="D250" s="67">
        <v>3419</v>
      </c>
      <c r="E250" s="14">
        <v>5222</v>
      </c>
      <c r="F250" s="119" t="s">
        <v>104</v>
      </c>
      <c r="G250" s="9">
        <v>0</v>
      </c>
      <c r="H250" s="10"/>
      <c r="I250" s="10"/>
      <c r="J250" s="10"/>
      <c r="K250" s="10"/>
      <c r="L250" s="10"/>
      <c r="M250" s="10">
        <v>0</v>
      </c>
      <c r="N250" s="9">
        <v>4250</v>
      </c>
      <c r="O250" s="9">
        <f t="shared" si="57"/>
        <v>4250</v>
      </c>
      <c r="P250" s="10">
        <v>0</v>
      </c>
      <c r="Q250" s="10">
        <f t="shared" si="77"/>
        <v>4250</v>
      </c>
      <c r="R250" s="10">
        <v>0</v>
      </c>
      <c r="S250" s="10">
        <f t="shared" si="64"/>
        <v>4250</v>
      </c>
      <c r="T250" s="10">
        <v>0</v>
      </c>
      <c r="U250" s="10">
        <f t="shared" si="63"/>
        <v>4250</v>
      </c>
      <c r="V250" s="11">
        <v>0</v>
      </c>
      <c r="W250" s="11">
        <f t="shared" si="62"/>
        <v>4250</v>
      </c>
      <c r="X250" s="11">
        <v>0</v>
      </c>
      <c r="Y250" s="11">
        <f t="shared" si="60"/>
        <v>4250</v>
      </c>
      <c r="Z250" s="11">
        <v>0</v>
      </c>
      <c r="AA250" s="11">
        <f t="shared" si="61"/>
        <v>4250</v>
      </c>
      <c r="AB250" s="3"/>
    </row>
    <row r="251" spans="1:28" x14ac:dyDescent="0.2">
      <c r="A251" s="69" t="s">
        <v>7</v>
      </c>
      <c r="B251" s="70" t="s">
        <v>292</v>
      </c>
      <c r="C251" s="71" t="s">
        <v>31</v>
      </c>
      <c r="D251" s="72" t="s">
        <v>8</v>
      </c>
      <c r="E251" s="73" t="s">
        <v>8</v>
      </c>
      <c r="F251" s="120" t="s">
        <v>293</v>
      </c>
      <c r="G251" s="76">
        <f>+G252</f>
        <v>0</v>
      </c>
      <c r="H251" s="10"/>
      <c r="I251" s="10"/>
      <c r="J251" s="10"/>
      <c r="K251" s="10"/>
      <c r="L251" s="10"/>
      <c r="M251" s="77">
        <v>0</v>
      </c>
      <c r="N251" s="76">
        <f>+N252</f>
        <v>2026</v>
      </c>
      <c r="O251" s="76">
        <f t="shared" si="57"/>
        <v>2026</v>
      </c>
      <c r="P251" s="77">
        <f>+P252</f>
        <v>-2026</v>
      </c>
      <c r="Q251" s="77">
        <f t="shared" si="77"/>
        <v>0</v>
      </c>
      <c r="R251" s="77">
        <v>0</v>
      </c>
      <c r="S251" s="77">
        <f t="shared" si="64"/>
        <v>0</v>
      </c>
      <c r="T251" s="77">
        <v>0</v>
      </c>
      <c r="U251" s="77">
        <f t="shared" si="63"/>
        <v>0</v>
      </c>
      <c r="V251" s="78">
        <v>0</v>
      </c>
      <c r="W251" s="78">
        <f t="shared" si="62"/>
        <v>0</v>
      </c>
      <c r="X251" s="78">
        <v>0</v>
      </c>
      <c r="Y251" s="78">
        <f t="shared" si="60"/>
        <v>0</v>
      </c>
      <c r="Z251" s="78">
        <v>0</v>
      </c>
      <c r="AA251" s="78">
        <f t="shared" si="61"/>
        <v>0</v>
      </c>
      <c r="AB251" s="3"/>
    </row>
    <row r="252" spans="1:28" x14ac:dyDescent="0.2">
      <c r="A252" s="69"/>
      <c r="B252" s="114"/>
      <c r="C252" s="114"/>
      <c r="D252" s="67">
        <v>3419</v>
      </c>
      <c r="E252" s="14">
        <v>5222</v>
      </c>
      <c r="F252" s="119" t="s">
        <v>104</v>
      </c>
      <c r="G252" s="9">
        <v>0</v>
      </c>
      <c r="H252" s="10"/>
      <c r="I252" s="10"/>
      <c r="J252" s="10"/>
      <c r="K252" s="10"/>
      <c r="L252" s="10"/>
      <c r="M252" s="10">
        <v>0</v>
      </c>
      <c r="N252" s="9">
        <v>2026</v>
      </c>
      <c r="O252" s="9">
        <f t="shared" si="57"/>
        <v>2026</v>
      </c>
      <c r="P252" s="10">
        <v>-2026</v>
      </c>
      <c r="Q252" s="10">
        <f t="shared" si="77"/>
        <v>0</v>
      </c>
      <c r="R252" s="10">
        <v>0</v>
      </c>
      <c r="S252" s="10">
        <f t="shared" si="64"/>
        <v>0</v>
      </c>
      <c r="T252" s="10">
        <v>0</v>
      </c>
      <c r="U252" s="10">
        <f t="shared" si="63"/>
        <v>0</v>
      </c>
      <c r="V252" s="11">
        <v>0</v>
      </c>
      <c r="W252" s="11">
        <f t="shared" si="62"/>
        <v>0</v>
      </c>
      <c r="X252" s="11">
        <v>0</v>
      </c>
      <c r="Y252" s="11">
        <f t="shared" si="60"/>
        <v>0</v>
      </c>
      <c r="Z252" s="11">
        <v>0</v>
      </c>
      <c r="AA252" s="11">
        <f t="shared" si="61"/>
        <v>0</v>
      </c>
      <c r="AB252" s="3"/>
    </row>
    <row r="253" spans="1:28" ht="33.75" x14ac:dyDescent="0.2">
      <c r="A253" s="69" t="s">
        <v>7</v>
      </c>
      <c r="B253" s="70" t="s">
        <v>294</v>
      </c>
      <c r="C253" s="71" t="s">
        <v>31</v>
      </c>
      <c r="D253" s="72" t="s">
        <v>8</v>
      </c>
      <c r="E253" s="73" t="s">
        <v>8</v>
      </c>
      <c r="F253" s="74" t="s">
        <v>295</v>
      </c>
      <c r="G253" s="76">
        <v>0</v>
      </c>
      <c r="H253" s="76"/>
      <c r="I253" s="76"/>
      <c r="J253" s="77"/>
      <c r="K253" s="77"/>
      <c r="L253" s="77"/>
      <c r="M253" s="77">
        <v>0</v>
      </c>
      <c r="N253" s="77">
        <v>0</v>
      </c>
      <c r="O253" s="77">
        <v>0</v>
      </c>
      <c r="P253" s="77">
        <f>+P254</f>
        <v>100</v>
      </c>
      <c r="Q253" s="77">
        <f t="shared" si="77"/>
        <v>100</v>
      </c>
      <c r="R253" s="77">
        <v>0</v>
      </c>
      <c r="S253" s="77">
        <f t="shared" si="64"/>
        <v>100</v>
      </c>
      <c r="T253" s="77">
        <v>0</v>
      </c>
      <c r="U253" s="77">
        <f t="shared" si="63"/>
        <v>100</v>
      </c>
      <c r="V253" s="78">
        <v>0</v>
      </c>
      <c r="W253" s="78">
        <f t="shared" si="62"/>
        <v>100</v>
      </c>
      <c r="X253" s="78">
        <v>0</v>
      </c>
      <c r="Y253" s="78">
        <f t="shared" si="60"/>
        <v>100</v>
      </c>
      <c r="Z253" s="78">
        <v>0</v>
      </c>
      <c r="AA253" s="78">
        <f t="shared" si="61"/>
        <v>100</v>
      </c>
      <c r="AB253" s="3"/>
    </row>
    <row r="254" spans="1:28" x14ac:dyDescent="0.2">
      <c r="A254" s="69"/>
      <c r="B254" s="70"/>
      <c r="C254" s="71"/>
      <c r="D254" s="13">
        <v>3419</v>
      </c>
      <c r="E254" s="13">
        <v>5222</v>
      </c>
      <c r="F254" s="68" t="s">
        <v>104</v>
      </c>
      <c r="G254" s="9">
        <v>0</v>
      </c>
      <c r="H254" s="9"/>
      <c r="I254" s="9"/>
      <c r="J254" s="10"/>
      <c r="K254" s="10"/>
      <c r="L254" s="10"/>
      <c r="M254" s="10">
        <v>0</v>
      </c>
      <c r="N254" s="10">
        <v>0</v>
      </c>
      <c r="O254" s="10">
        <v>0</v>
      </c>
      <c r="P254" s="10">
        <v>100</v>
      </c>
      <c r="Q254" s="10">
        <f t="shared" si="77"/>
        <v>100</v>
      </c>
      <c r="R254" s="10">
        <v>0</v>
      </c>
      <c r="S254" s="10">
        <f t="shared" si="64"/>
        <v>100</v>
      </c>
      <c r="T254" s="10">
        <v>0</v>
      </c>
      <c r="U254" s="10">
        <f t="shared" si="63"/>
        <v>100</v>
      </c>
      <c r="V254" s="11">
        <v>0</v>
      </c>
      <c r="W254" s="11">
        <f t="shared" si="62"/>
        <v>100</v>
      </c>
      <c r="X254" s="11">
        <v>0</v>
      </c>
      <c r="Y254" s="11">
        <f t="shared" si="60"/>
        <v>100</v>
      </c>
      <c r="Z254" s="11">
        <v>0</v>
      </c>
      <c r="AA254" s="11">
        <f t="shared" si="61"/>
        <v>100</v>
      </c>
      <c r="AB254" s="3"/>
    </row>
    <row r="255" spans="1:28" ht="33.75" x14ac:dyDescent="0.2">
      <c r="A255" s="69" t="s">
        <v>7</v>
      </c>
      <c r="B255" s="70" t="s">
        <v>296</v>
      </c>
      <c r="C255" s="71" t="s">
        <v>31</v>
      </c>
      <c r="D255" s="72" t="s">
        <v>8</v>
      </c>
      <c r="E255" s="73" t="s">
        <v>8</v>
      </c>
      <c r="F255" s="74" t="s">
        <v>297</v>
      </c>
      <c r="G255" s="76">
        <v>0</v>
      </c>
      <c r="H255" s="76"/>
      <c r="I255" s="76"/>
      <c r="J255" s="77"/>
      <c r="K255" s="77"/>
      <c r="L255" s="77"/>
      <c r="M255" s="77">
        <v>0</v>
      </c>
      <c r="N255" s="77">
        <v>0</v>
      </c>
      <c r="O255" s="77">
        <v>0</v>
      </c>
      <c r="P255" s="77">
        <f t="shared" ref="P255" si="78">+P256</f>
        <v>50</v>
      </c>
      <c r="Q255" s="77">
        <f t="shared" si="77"/>
        <v>50</v>
      </c>
      <c r="R255" s="77">
        <v>0</v>
      </c>
      <c r="S255" s="77">
        <f t="shared" si="64"/>
        <v>50</v>
      </c>
      <c r="T255" s="77">
        <v>0</v>
      </c>
      <c r="U255" s="77">
        <f t="shared" si="63"/>
        <v>50</v>
      </c>
      <c r="V255" s="78">
        <v>0</v>
      </c>
      <c r="W255" s="78">
        <f t="shared" si="62"/>
        <v>50</v>
      </c>
      <c r="X255" s="78">
        <v>0</v>
      </c>
      <c r="Y255" s="78">
        <f t="shared" si="60"/>
        <v>50</v>
      </c>
      <c r="Z255" s="78">
        <v>0</v>
      </c>
      <c r="AA255" s="78">
        <f t="shared" si="61"/>
        <v>50</v>
      </c>
      <c r="AB255" s="3"/>
    </row>
    <row r="256" spans="1:28" x14ac:dyDescent="0.2">
      <c r="A256" s="69"/>
      <c r="B256" s="70"/>
      <c r="C256" s="71"/>
      <c r="D256" s="13">
        <v>3419</v>
      </c>
      <c r="E256" s="13">
        <v>5222</v>
      </c>
      <c r="F256" s="68" t="s">
        <v>104</v>
      </c>
      <c r="G256" s="9">
        <v>0</v>
      </c>
      <c r="H256" s="9"/>
      <c r="I256" s="9"/>
      <c r="J256" s="10"/>
      <c r="K256" s="10"/>
      <c r="L256" s="10"/>
      <c r="M256" s="10">
        <v>0</v>
      </c>
      <c r="N256" s="10">
        <v>0</v>
      </c>
      <c r="O256" s="10">
        <v>0</v>
      </c>
      <c r="P256" s="10">
        <v>50</v>
      </c>
      <c r="Q256" s="10">
        <f t="shared" si="77"/>
        <v>50</v>
      </c>
      <c r="R256" s="10">
        <v>0</v>
      </c>
      <c r="S256" s="10">
        <f t="shared" si="64"/>
        <v>50</v>
      </c>
      <c r="T256" s="10">
        <v>0</v>
      </c>
      <c r="U256" s="10">
        <f t="shared" si="63"/>
        <v>50</v>
      </c>
      <c r="V256" s="11">
        <v>0</v>
      </c>
      <c r="W256" s="11">
        <f t="shared" si="62"/>
        <v>50</v>
      </c>
      <c r="X256" s="11">
        <v>0</v>
      </c>
      <c r="Y256" s="11">
        <f t="shared" si="60"/>
        <v>50</v>
      </c>
      <c r="Z256" s="11">
        <v>0</v>
      </c>
      <c r="AA256" s="11">
        <f t="shared" si="61"/>
        <v>50</v>
      </c>
      <c r="AB256" s="3"/>
    </row>
    <row r="257" spans="1:28" ht="22.5" x14ac:dyDescent="0.2">
      <c r="A257" s="69" t="s">
        <v>7</v>
      </c>
      <c r="B257" s="70" t="s">
        <v>298</v>
      </c>
      <c r="C257" s="71" t="s">
        <v>31</v>
      </c>
      <c r="D257" s="72" t="s">
        <v>8</v>
      </c>
      <c r="E257" s="73" t="s">
        <v>8</v>
      </c>
      <c r="F257" s="74" t="s">
        <v>299</v>
      </c>
      <c r="G257" s="76">
        <v>0</v>
      </c>
      <c r="H257" s="76"/>
      <c r="I257" s="76"/>
      <c r="J257" s="77"/>
      <c r="K257" s="77"/>
      <c r="L257" s="77"/>
      <c r="M257" s="77">
        <v>0</v>
      </c>
      <c r="N257" s="77">
        <v>0</v>
      </c>
      <c r="O257" s="77">
        <v>0</v>
      </c>
      <c r="P257" s="77">
        <f t="shared" ref="P257" si="79">+P258</f>
        <v>150</v>
      </c>
      <c r="Q257" s="77">
        <f t="shared" si="77"/>
        <v>150</v>
      </c>
      <c r="R257" s="77">
        <v>0</v>
      </c>
      <c r="S257" s="77">
        <f t="shared" si="64"/>
        <v>150</v>
      </c>
      <c r="T257" s="77">
        <v>0</v>
      </c>
      <c r="U257" s="77">
        <f t="shared" si="63"/>
        <v>150</v>
      </c>
      <c r="V257" s="78">
        <v>0</v>
      </c>
      <c r="W257" s="78">
        <f t="shared" si="62"/>
        <v>150</v>
      </c>
      <c r="X257" s="78">
        <v>0</v>
      </c>
      <c r="Y257" s="78">
        <f t="shared" si="60"/>
        <v>150</v>
      </c>
      <c r="Z257" s="78">
        <v>0</v>
      </c>
      <c r="AA257" s="78">
        <f t="shared" si="61"/>
        <v>150</v>
      </c>
      <c r="AB257" s="3"/>
    </row>
    <row r="258" spans="1:28" x14ac:dyDescent="0.2">
      <c r="A258" s="69"/>
      <c r="B258" s="70"/>
      <c r="C258" s="71"/>
      <c r="D258" s="13">
        <v>3419</v>
      </c>
      <c r="E258" s="13">
        <v>5222</v>
      </c>
      <c r="F258" s="68" t="s">
        <v>104</v>
      </c>
      <c r="G258" s="9">
        <v>0</v>
      </c>
      <c r="H258" s="9"/>
      <c r="I258" s="9"/>
      <c r="J258" s="10"/>
      <c r="K258" s="10"/>
      <c r="L258" s="10"/>
      <c r="M258" s="10">
        <v>0</v>
      </c>
      <c r="N258" s="10">
        <v>0</v>
      </c>
      <c r="O258" s="10">
        <v>0</v>
      </c>
      <c r="P258" s="10">
        <v>150</v>
      </c>
      <c r="Q258" s="10">
        <f t="shared" si="77"/>
        <v>150</v>
      </c>
      <c r="R258" s="10">
        <v>0</v>
      </c>
      <c r="S258" s="10">
        <f t="shared" si="64"/>
        <v>150</v>
      </c>
      <c r="T258" s="10">
        <v>0</v>
      </c>
      <c r="U258" s="10">
        <f t="shared" si="63"/>
        <v>150</v>
      </c>
      <c r="V258" s="11">
        <v>0</v>
      </c>
      <c r="W258" s="11">
        <f t="shared" si="62"/>
        <v>150</v>
      </c>
      <c r="X258" s="11">
        <v>0</v>
      </c>
      <c r="Y258" s="11">
        <f t="shared" si="60"/>
        <v>150</v>
      </c>
      <c r="Z258" s="11">
        <v>0</v>
      </c>
      <c r="AA258" s="11">
        <f t="shared" si="61"/>
        <v>150</v>
      </c>
      <c r="AB258" s="3"/>
    </row>
    <row r="259" spans="1:28" ht="56.25" x14ac:dyDescent="0.2">
      <c r="A259" s="69" t="s">
        <v>7</v>
      </c>
      <c r="B259" s="70" t="s">
        <v>300</v>
      </c>
      <c r="C259" s="71" t="s">
        <v>31</v>
      </c>
      <c r="D259" s="72" t="s">
        <v>8</v>
      </c>
      <c r="E259" s="73" t="s">
        <v>8</v>
      </c>
      <c r="F259" s="74" t="s">
        <v>301</v>
      </c>
      <c r="G259" s="76">
        <v>0</v>
      </c>
      <c r="H259" s="76"/>
      <c r="I259" s="76"/>
      <c r="J259" s="77"/>
      <c r="K259" s="77"/>
      <c r="L259" s="77"/>
      <c r="M259" s="77">
        <v>0</v>
      </c>
      <c r="N259" s="77">
        <v>0</v>
      </c>
      <c r="O259" s="77">
        <v>0</v>
      </c>
      <c r="P259" s="77">
        <f t="shared" ref="P259" si="80">+P260</f>
        <v>500</v>
      </c>
      <c r="Q259" s="77">
        <f t="shared" si="77"/>
        <v>500</v>
      </c>
      <c r="R259" s="77">
        <v>0</v>
      </c>
      <c r="S259" s="77">
        <f t="shared" si="64"/>
        <v>500</v>
      </c>
      <c r="T259" s="77">
        <v>0</v>
      </c>
      <c r="U259" s="77">
        <f t="shared" si="63"/>
        <v>500</v>
      </c>
      <c r="V259" s="78">
        <v>0</v>
      </c>
      <c r="W259" s="78">
        <f t="shared" si="62"/>
        <v>500</v>
      </c>
      <c r="X259" s="78">
        <v>0</v>
      </c>
      <c r="Y259" s="78">
        <f t="shared" si="60"/>
        <v>500</v>
      </c>
      <c r="Z259" s="78">
        <v>0</v>
      </c>
      <c r="AA259" s="78">
        <f t="shared" si="61"/>
        <v>500</v>
      </c>
      <c r="AB259" s="3"/>
    </row>
    <row r="260" spans="1:28" x14ac:dyDescent="0.2">
      <c r="A260" s="69"/>
      <c r="B260" s="70"/>
      <c r="C260" s="71"/>
      <c r="D260" s="13">
        <v>3419</v>
      </c>
      <c r="E260" s="13">
        <v>5319</v>
      </c>
      <c r="F260" s="68" t="s">
        <v>302</v>
      </c>
      <c r="G260" s="9">
        <v>0</v>
      </c>
      <c r="H260" s="9"/>
      <c r="I260" s="9"/>
      <c r="J260" s="10"/>
      <c r="K260" s="10"/>
      <c r="L260" s="10"/>
      <c r="M260" s="10">
        <v>0</v>
      </c>
      <c r="N260" s="10">
        <v>0</v>
      </c>
      <c r="O260" s="10">
        <v>0</v>
      </c>
      <c r="P260" s="10">
        <v>500</v>
      </c>
      <c r="Q260" s="10">
        <f t="shared" si="77"/>
        <v>500</v>
      </c>
      <c r="R260" s="10">
        <v>0</v>
      </c>
      <c r="S260" s="10">
        <f t="shared" si="64"/>
        <v>500</v>
      </c>
      <c r="T260" s="10">
        <v>0</v>
      </c>
      <c r="U260" s="10">
        <f t="shared" si="63"/>
        <v>500</v>
      </c>
      <c r="V260" s="11">
        <v>0</v>
      </c>
      <c r="W260" s="11">
        <f t="shared" si="62"/>
        <v>500</v>
      </c>
      <c r="X260" s="11">
        <v>0</v>
      </c>
      <c r="Y260" s="11">
        <f t="shared" si="60"/>
        <v>500</v>
      </c>
      <c r="Z260" s="11">
        <v>0</v>
      </c>
      <c r="AA260" s="11">
        <f t="shared" si="61"/>
        <v>500</v>
      </c>
      <c r="AB260" s="3"/>
    </row>
    <row r="261" spans="1:28" ht="22.5" x14ac:dyDescent="0.2">
      <c r="A261" s="69" t="s">
        <v>7</v>
      </c>
      <c r="B261" s="70" t="s">
        <v>303</v>
      </c>
      <c r="C261" s="71" t="s">
        <v>31</v>
      </c>
      <c r="D261" s="72" t="s">
        <v>8</v>
      </c>
      <c r="E261" s="73" t="s">
        <v>8</v>
      </c>
      <c r="F261" s="74" t="s">
        <v>304</v>
      </c>
      <c r="G261" s="76">
        <v>0</v>
      </c>
      <c r="H261" s="76"/>
      <c r="I261" s="76"/>
      <c r="J261" s="77"/>
      <c r="K261" s="77"/>
      <c r="L261" s="77"/>
      <c r="M261" s="77">
        <v>0</v>
      </c>
      <c r="N261" s="77">
        <v>0</v>
      </c>
      <c r="O261" s="77">
        <v>0</v>
      </c>
      <c r="P261" s="77">
        <f t="shared" ref="P261" si="81">+P262</f>
        <v>300</v>
      </c>
      <c r="Q261" s="77">
        <f t="shared" si="77"/>
        <v>300</v>
      </c>
      <c r="R261" s="77">
        <v>0</v>
      </c>
      <c r="S261" s="77">
        <f t="shared" si="64"/>
        <v>300</v>
      </c>
      <c r="T261" s="77">
        <v>0</v>
      </c>
      <c r="U261" s="77">
        <f t="shared" si="63"/>
        <v>300</v>
      </c>
      <c r="V261" s="78">
        <v>0</v>
      </c>
      <c r="W261" s="78">
        <f t="shared" si="62"/>
        <v>300</v>
      </c>
      <c r="X261" s="78">
        <v>0</v>
      </c>
      <c r="Y261" s="78">
        <f t="shared" si="60"/>
        <v>300</v>
      </c>
      <c r="Z261" s="78">
        <v>0</v>
      </c>
      <c r="AA261" s="78">
        <f t="shared" si="61"/>
        <v>300</v>
      </c>
      <c r="AB261" s="3"/>
    </row>
    <row r="262" spans="1:28" x14ac:dyDescent="0.2">
      <c r="A262" s="69"/>
      <c r="B262" s="70"/>
      <c r="C262" s="71"/>
      <c r="D262" s="13">
        <v>3419</v>
      </c>
      <c r="E262" s="13">
        <v>5222</v>
      </c>
      <c r="F262" s="68" t="s">
        <v>104</v>
      </c>
      <c r="G262" s="9">
        <v>0</v>
      </c>
      <c r="H262" s="9"/>
      <c r="I262" s="9"/>
      <c r="J262" s="10"/>
      <c r="K262" s="10"/>
      <c r="L262" s="10"/>
      <c r="M262" s="10">
        <v>0</v>
      </c>
      <c r="N262" s="10">
        <v>0</v>
      </c>
      <c r="O262" s="10">
        <v>0</v>
      </c>
      <c r="P262" s="10">
        <v>300</v>
      </c>
      <c r="Q262" s="10">
        <f t="shared" si="77"/>
        <v>300</v>
      </c>
      <c r="R262" s="10">
        <v>0</v>
      </c>
      <c r="S262" s="10">
        <f t="shared" si="64"/>
        <v>300</v>
      </c>
      <c r="T262" s="10">
        <v>0</v>
      </c>
      <c r="U262" s="10">
        <f t="shared" si="63"/>
        <v>300</v>
      </c>
      <c r="V262" s="11">
        <v>0</v>
      </c>
      <c r="W262" s="11">
        <f t="shared" si="62"/>
        <v>300</v>
      </c>
      <c r="X262" s="11">
        <v>0</v>
      </c>
      <c r="Y262" s="11">
        <f t="shared" si="60"/>
        <v>300</v>
      </c>
      <c r="Z262" s="11">
        <v>0</v>
      </c>
      <c r="AA262" s="11">
        <f t="shared" si="61"/>
        <v>300</v>
      </c>
      <c r="AB262" s="3"/>
    </row>
    <row r="263" spans="1:28" ht="33.75" x14ac:dyDescent="0.2">
      <c r="A263" s="69" t="s">
        <v>7</v>
      </c>
      <c r="B263" s="70" t="s">
        <v>305</v>
      </c>
      <c r="C263" s="71" t="s">
        <v>31</v>
      </c>
      <c r="D263" s="72" t="s">
        <v>8</v>
      </c>
      <c r="E263" s="73" t="s">
        <v>8</v>
      </c>
      <c r="F263" s="74" t="s">
        <v>306</v>
      </c>
      <c r="G263" s="76">
        <v>0</v>
      </c>
      <c r="H263" s="76"/>
      <c r="I263" s="76"/>
      <c r="J263" s="77"/>
      <c r="K263" s="77"/>
      <c r="L263" s="77"/>
      <c r="M263" s="77">
        <v>0</v>
      </c>
      <c r="N263" s="77">
        <v>0</v>
      </c>
      <c r="O263" s="77">
        <v>0</v>
      </c>
      <c r="P263" s="77">
        <f t="shared" ref="P263" si="82">+P264</f>
        <v>150</v>
      </c>
      <c r="Q263" s="77">
        <f t="shared" si="77"/>
        <v>150</v>
      </c>
      <c r="R263" s="77">
        <v>0</v>
      </c>
      <c r="S263" s="77">
        <f t="shared" si="64"/>
        <v>150</v>
      </c>
      <c r="T263" s="77">
        <v>0</v>
      </c>
      <c r="U263" s="77">
        <f t="shared" si="63"/>
        <v>150</v>
      </c>
      <c r="V263" s="78">
        <v>0</v>
      </c>
      <c r="W263" s="78">
        <f t="shared" si="62"/>
        <v>150</v>
      </c>
      <c r="X263" s="78">
        <v>0</v>
      </c>
      <c r="Y263" s="78">
        <f t="shared" si="60"/>
        <v>150</v>
      </c>
      <c r="Z263" s="78">
        <v>0</v>
      </c>
      <c r="AA263" s="78">
        <f t="shared" si="61"/>
        <v>150</v>
      </c>
      <c r="AB263" s="3"/>
    </row>
    <row r="264" spans="1:28" x14ac:dyDescent="0.2">
      <c r="A264" s="69"/>
      <c r="B264" s="70"/>
      <c r="C264" s="71"/>
      <c r="D264" s="13">
        <v>3419</v>
      </c>
      <c r="E264" s="13">
        <v>5222</v>
      </c>
      <c r="F264" s="68" t="s">
        <v>104</v>
      </c>
      <c r="G264" s="9">
        <v>0</v>
      </c>
      <c r="H264" s="9"/>
      <c r="I264" s="9"/>
      <c r="J264" s="10"/>
      <c r="K264" s="10"/>
      <c r="L264" s="10"/>
      <c r="M264" s="10">
        <v>0</v>
      </c>
      <c r="N264" s="10">
        <v>0</v>
      </c>
      <c r="O264" s="10">
        <v>0</v>
      </c>
      <c r="P264" s="10">
        <v>150</v>
      </c>
      <c r="Q264" s="10">
        <f t="shared" si="77"/>
        <v>150</v>
      </c>
      <c r="R264" s="10">
        <v>0</v>
      </c>
      <c r="S264" s="10">
        <f t="shared" si="64"/>
        <v>150</v>
      </c>
      <c r="T264" s="10">
        <v>0</v>
      </c>
      <c r="U264" s="10">
        <f t="shared" si="63"/>
        <v>150</v>
      </c>
      <c r="V264" s="11">
        <v>0</v>
      </c>
      <c r="W264" s="11">
        <f t="shared" si="62"/>
        <v>150</v>
      </c>
      <c r="X264" s="11">
        <v>0</v>
      </c>
      <c r="Y264" s="11">
        <f t="shared" si="60"/>
        <v>150</v>
      </c>
      <c r="Z264" s="11">
        <v>0</v>
      </c>
      <c r="AA264" s="11">
        <f t="shared" si="61"/>
        <v>150</v>
      </c>
      <c r="AB264" s="3"/>
    </row>
    <row r="265" spans="1:28" x14ac:dyDescent="0.2">
      <c r="A265" s="69" t="s">
        <v>7</v>
      </c>
      <c r="B265" s="70" t="s">
        <v>307</v>
      </c>
      <c r="C265" s="71" t="s">
        <v>31</v>
      </c>
      <c r="D265" s="72" t="s">
        <v>8</v>
      </c>
      <c r="E265" s="73" t="s">
        <v>8</v>
      </c>
      <c r="F265" s="74" t="s">
        <v>308</v>
      </c>
      <c r="G265" s="76">
        <v>0</v>
      </c>
      <c r="H265" s="76"/>
      <c r="I265" s="76"/>
      <c r="J265" s="77"/>
      <c r="K265" s="77"/>
      <c r="L265" s="77"/>
      <c r="M265" s="77">
        <v>0</v>
      </c>
      <c r="N265" s="77">
        <v>0</v>
      </c>
      <c r="O265" s="77">
        <v>0</v>
      </c>
      <c r="P265" s="77">
        <f t="shared" ref="P265" si="83">+P266</f>
        <v>400</v>
      </c>
      <c r="Q265" s="77">
        <f t="shared" si="77"/>
        <v>400</v>
      </c>
      <c r="R265" s="77">
        <v>0</v>
      </c>
      <c r="S265" s="77">
        <f t="shared" si="64"/>
        <v>400</v>
      </c>
      <c r="T265" s="77">
        <v>0</v>
      </c>
      <c r="U265" s="77">
        <f t="shared" si="63"/>
        <v>400</v>
      </c>
      <c r="V265" s="78">
        <v>0</v>
      </c>
      <c r="W265" s="78">
        <f t="shared" si="62"/>
        <v>400</v>
      </c>
      <c r="X265" s="78">
        <v>0</v>
      </c>
      <c r="Y265" s="78">
        <f t="shared" si="60"/>
        <v>400</v>
      </c>
      <c r="Z265" s="78">
        <v>0</v>
      </c>
      <c r="AA265" s="78">
        <f t="shared" si="61"/>
        <v>400</v>
      </c>
      <c r="AB265" s="3"/>
    </row>
    <row r="266" spans="1:28" x14ac:dyDescent="0.2">
      <c r="A266" s="69"/>
      <c r="B266" s="70"/>
      <c r="C266" s="71"/>
      <c r="D266" s="13">
        <v>3419</v>
      </c>
      <c r="E266" s="14">
        <v>5213</v>
      </c>
      <c r="F266" s="68" t="s">
        <v>181</v>
      </c>
      <c r="G266" s="9">
        <v>0</v>
      </c>
      <c r="H266" s="9"/>
      <c r="I266" s="9"/>
      <c r="J266" s="10"/>
      <c r="K266" s="10"/>
      <c r="L266" s="10"/>
      <c r="M266" s="10">
        <v>0</v>
      </c>
      <c r="N266" s="10">
        <v>0</v>
      </c>
      <c r="O266" s="10">
        <v>0</v>
      </c>
      <c r="P266" s="10">
        <v>400</v>
      </c>
      <c r="Q266" s="10">
        <f t="shared" si="77"/>
        <v>400</v>
      </c>
      <c r="R266" s="10">
        <v>0</v>
      </c>
      <c r="S266" s="10">
        <f t="shared" si="64"/>
        <v>400</v>
      </c>
      <c r="T266" s="10">
        <v>0</v>
      </c>
      <c r="U266" s="10">
        <f t="shared" si="63"/>
        <v>400</v>
      </c>
      <c r="V266" s="11">
        <v>0</v>
      </c>
      <c r="W266" s="11">
        <f t="shared" si="62"/>
        <v>400</v>
      </c>
      <c r="X266" s="11">
        <v>0</v>
      </c>
      <c r="Y266" s="11">
        <f t="shared" si="60"/>
        <v>400</v>
      </c>
      <c r="Z266" s="11">
        <v>0</v>
      </c>
      <c r="AA266" s="11">
        <f t="shared" ref="AA266:AA309" si="84">+Y266+Z266</f>
        <v>400</v>
      </c>
      <c r="AB266" s="3"/>
    </row>
    <row r="267" spans="1:28" ht="22.5" x14ac:dyDescent="0.2">
      <c r="A267" s="69" t="s">
        <v>7</v>
      </c>
      <c r="B267" s="70" t="s">
        <v>309</v>
      </c>
      <c r="C267" s="71" t="s">
        <v>31</v>
      </c>
      <c r="D267" s="72" t="s">
        <v>8</v>
      </c>
      <c r="E267" s="73" t="s">
        <v>8</v>
      </c>
      <c r="F267" s="74" t="s">
        <v>310</v>
      </c>
      <c r="G267" s="76">
        <v>0</v>
      </c>
      <c r="H267" s="76"/>
      <c r="I267" s="76"/>
      <c r="J267" s="77"/>
      <c r="K267" s="77"/>
      <c r="L267" s="77"/>
      <c r="M267" s="77">
        <v>0</v>
      </c>
      <c r="N267" s="77">
        <v>0</v>
      </c>
      <c r="O267" s="77">
        <v>0</v>
      </c>
      <c r="P267" s="77">
        <f t="shared" ref="P267" si="85">+P268</f>
        <v>400</v>
      </c>
      <c r="Q267" s="77">
        <f t="shared" si="77"/>
        <v>400</v>
      </c>
      <c r="R267" s="77">
        <v>0</v>
      </c>
      <c r="S267" s="77">
        <f t="shared" si="64"/>
        <v>400</v>
      </c>
      <c r="T267" s="77">
        <v>0</v>
      </c>
      <c r="U267" s="77">
        <f t="shared" si="63"/>
        <v>400</v>
      </c>
      <c r="V267" s="78">
        <v>0</v>
      </c>
      <c r="W267" s="78">
        <f t="shared" si="62"/>
        <v>400</v>
      </c>
      <c r="X267" s="78">
        <v>0</v>
      </c>
      <c r="Y267" s="78">
        <f t="shared" si="60"/>
        <v>400</v>
      </c>
      <c r="Z267" s="78">
        <v>0</v>
      </c>
      <c r="AA267" s="78">
        <f t="shared" si="84"/>
        <v>400</v>
      </c>
      <c r="AB267" s="3"/>
    </row>
    <row r="268" spans="1:28" x14ac:dyDescent="0.2">
      <c r="A268" s="69"/>
      <c r="B268" s="70"/>
      <c r="C268" s="71"/>
      <c r="D268" s="13">
        <v>3419</v>
      </c>
      <c r="E268" s="14">
        <v>5213</v>
      </c>
      <c r="F268" s="68" t="s">
        <v>181</v>
      </c>
      <c r="G268" s="9">
        <v>0</v>
      </c>
      <c r="H268" s="9"/>
      <c r="I268" s="9"/>
      <c r="J268" s="10"/>
      <c r="K268" s="10"/>
      <c r="L268" s="10"/>
      <c r="M268" s="10">
        <v>0</v>
      </c>
      <c r="N268" s="10">
        <v>0</v>
      </c>
      <c r="O268" s="10">
        <v>0</v>
      </c>
      <c r="P268" s="10">
        <v>400</v>
      </c>
      <c r="Q268" s="10">
        <f t="shared" si="77"/>
        <v>400</v>
      </c>
      <c r="R268" s="10">
        <v>0</v>
      </c>
      <c r="S268" s="10">
        <f t="shared" si="64"/>
        <v>400</v>
      </c>
      <c r="T268" s="10">
        <v>0</v>
      </c>
      <c r="U268" s="10">
        <f t="shared" si="63"/>
        <v>400</v>
      </c>
      <c r="V268" s="11">
        <v>0</v>
      </c>
      <c r="W268" s="11">
        <f t="shared" si="62"/>
        <v>400</v>
      </c>
      <c r="X268" s="11">
        <v>0</v>
      </c>
      <c r="Y268" s="11">
        <f t="shared" ref="Y268:Y309" si="86">+X268+W268</f>
        <v>400</v>
      </c>
      <c r="Z268" s="11">
        <v>0</v>
      </c>
      <c r="AA268" s="11">
        <f t="shared" si="84"/>
        <v>400</v>
      </c>
      <c r="AB268" s="3"/>
    </row>
    <row r="269" spans="1:28" ht="33.75" x14ac:dyDescent="0.2">
      <c r="A269" s="69" t="s">
        <v>7</v>
      </c>
      <c r="B269" s="70" t="s">
        <v>311</v>
      </c>
      <c r="C269" s="71" t="s">
        <v>31</v>
      </c>
      <c r="D269" s="72" t="s">
        <v>8</v>
      </c>
      <c r="E269" s="73" t="s">
        <v>8</v>
      </c>
      <c r="F269" s="74" t="s">
        <v>312</v>
      </c>
      <c r="G269" s="76">
        <v>0</v>
      </c>
      <c r="H269" s="76"/>
      <c r="I269" s="76"/>
      <c r="J269" s="77"/>
      <c r="K269" s="77"/>
      <c r="L269" s="77"/>
      <c r="M269" s="77">
        <v>0</v>
      </c>
      <c r="N269" s="77">
        <v>0</v>
      </c>
      <c r="O269" s="77">
        <v>0</v>
      </c>
      <c r="P269" s="77">
        <f t="shared" ref="P269" si="87">+P270</f>
        <v>100</v>
      </c>
      <c r="Q269" s="77">
        <f t="shared" si="77"/>
        <v>100</v>
      </c>
      <c r="R269" s="77">
        <v>0</v>
      </c>
      <c r="S269" s="77">
        <f t="shared" si="64"/>
        <v>100</v>
      </c>
      <c r="T269" s="77">
        <v>0</v>
      </c>
      <c r="U269" s="77">
        <f t="shared" si="63"/>
        <v>100</v>
      </c>
      <c r="V269" s="78">
        <v>0</v>
      </c>
      <c r="W269" s="78">
        <f t="shared" ref="W269:W309" si="88">+U269+V269</f>
        <v>100</v>
      </c>
      <c r="X269" s="78">
        <v>0</v>
      </c>
      <c r="Y269" s="78">
        <f t="shared" si="86"/>
        <v>100</v>
      </c>
      <c r="Z269" s="78">
        <v>0</v>
      </c>
      <c r="AA269" s="78">
        <f t="shared" si="84"/>
        <v>100</v>
      </c>
      <c r="AB269" s="3"/>
    </row>
    <row r="270" spans="1:28" x14ac:dyDescent="0.2">
      <c r="A270" s="69"/>
      <c r="B270" s="70"/>
      <c r="C270" s="71"/>
      <c r="D270" s="13">
        <v>3419</v>
      </c>
      <c r="E270" s="13">
        <v>5222</v>
      </c>
      <c r="F270" s="68" t="s">
        <v>104</v>
      </c>
      <c r="G270" s="9">
        <v>0</v>
      </c>
      <c r="H270" s="9"/>
      <c r="I270" s="9"/>
      <c r="J270" s="10"/>
      <c r="K270" s="10"/>
      <c r="L270" s="10"/>
      <c r="M270" s="10">
        <v>0</v>
      </c>
      <c r="N270" s="10">
        <v>0</v>
      </c>
      <c r="O270" s="10">
        <v>0</v>
      </c>
      <c r="P270" s="10">
        <v>100</v>
      </c>
      <c r="Q270" s="10">
        <f t="shared" si="77"/>
        <v>100</v>
      </c>
      <c r="R270" s="10">
        <v>0</v>
      </c>
      <c r="S270" s="10">
        <f t="shared" si="64"/>
        <v>100</v>
      </c>
      <c r="T270" s="10">
        <v>0</v>
      </c>
      <c r="U270" s="10">
        <f t="shared" si="63"/>
        <v>100</v>
      </c>
      <c r="V270" s="11">
        <v>0</v>
      </c>
      <c r="W270" s="11">
        <f t="shared" si="88"/>
        <v>100</v>
      </c>
      <c r="X270" s="11">
        <v>0</v>
      </c>
      <c r="Y270" s="11">
        <f t="shared" si="86"/>
        <v>100</v>
      </c>
      <c r="Z270" s="11">
        <v>0</v>
      </c>
      <c r="AA270" s="11">
        <f t="shared" si="84"/>
        <v>100</v>
      </c>
      <c r="AB270" s="3"/>
    </row>
    <row r="271" spans="1:28" ht="22.5" x14ac:dyDescent="0.2">
      <c r="A271" s="69" t="s">
        <v>7</v>
      </c>
      <c r="B271" s="70" t="s">
        <v>313</v>
      </c>
      <c r="C271" s="71" t="s">
        <v>31</v>
      </c>
      <c r="D271" s="72" t="s">
        <v>8</v>
      </c>
      <c r="E271" s="73" t="s">
        <v>8</v>
      </c>
      <c r="F271" s="74" t="s">
        <v>314</v>
      </c>
      <c r="G271" s="76">
        <v>0</v>
      </c>
      <c r="H271" s="76"/>
      <c r="I271" s="76"/>
      <c r="J271" s="77"/>
      <c r="K271" s="77"/>
      <c r="L271" s="77"/>
      <c r="M271" s="77">
        <v>0</v>
      </c>
      <c r="N271" s="77">
        <v>0</v>
      </c>
      <c r="O271" s="77">
        <v>0</v>
      </c>
      <c r="P271" s="77">
        <f t="shared" ref="P271" si="89">+P272</f>
        <v>400</v>
      </c>
      <c r="Q271" s="77">
        <f t="shared" si="77"/>
        <v>400</v>
      </c>
      <c r="R271" s="77">
        <v>0</v>
      </c>
      <c r="S271" s="77">
        <f t="shared" si="64"/>
        <v>400</v>
      </c>
      <c r="T271" s="77">
        <v>0</v>
      </c>
      <c r="U271" s="77">
        <f t="shared" si="63"/>
        <v>400</v>
      </c>
      <c r="V271" s="78">
        <v>0</v>
      </c>
      <c r="W271" s="78">
        <f t="shared" si="88"/>
        <v>400</v>
      </c>
      <c r="X271" s="78">
        <v>0</v>
      </c>
      <c r="Y271" s="78">
        <f t="shared" si="86"/>
        <v>400</v>
      </c>
      <c r="Z271" s="78">
        <v>0</v>
      </c>
      <c r="AA271" s="78">
        <f t="shared" si="84"/>
        <v>400</v>
      </c>
      <c r="AB271" s="3"/>
    </row>
    <row r="272" spans="1:28" x14ac:dyDescent="0.2">
      <c r="A272" s="121"/>
      <c r="B272" s="122"/>
      <c r="C272" s="123"/>
      <c r="D272" s="95">
        <v>3419</v>
      </c>
      <c r="E272" s="95">
        <v>5222</v>
      </c>
      <c r="F272" s="94" t="s">
        <v>104</v>
      </c>
      <c r="G272" s="47">
        <v>0</v>
      </c>
      <c r="H272" s="47"/>
      <c r="I272" s="47"/>
      <c r="J272" s="48"/>
      <c r="K272" s="48"/>
      <c r="L272" s="48"/>
      <c r="M272" s="48">
        <v>0</v>
      </c>
      <c r="N272" s="48">
        <v>0</v>
      </c>
      <c r="O272" s="48">
        <v>0</v>
      </c>
      <c r="P272" s="48">
        <v>400</v>
      </c>
      <c r="Q272" s="48">
        <f t="shared" si="77"/>
        <v>400</v>
      </c>
      <c r="R272" s="48">
        <v>0</v>
      </c>
      <c r="S272" s="48">
        <f t="shared" si="64"/>
        <v>400</v>
      </c>
      <c r="T272" s="48">
        <v>0</v>
      </c>
      <c r="U272" s="48">
        <f t="shared" si="63"/>
        <v>400</v>
      </c>
      <c r="V272" s="50">
        <v>0</v>
      </c>
      <c r="W272" s="50">
        <f t="shared" si="88"/>
        <v>400</v>
      </c>
      <c r="X272" s="11">
        <v>0</v>
      </c>
      <c r="Y272" s="11">
        <f t="shared" si="86"/>
        <v>400</v>
      </c>
      <c r="Z272" s="11">
        <v>0</v>
      </c>
      <c r="AA272" s="11">
        <f t="shared" si="84"/>
        <v>400</v>
      </c>
      <c r="AB272" s="3"/>
    </row>
    <row r="273" spans="1:28" ht="22.5" x14ac:dyDescent="0.2">
      <c r="A273" s="69" t="s">
        <v>7</v>
      </c>
      <c r="B273" s="70" t="s">
        <v>315</v>
      </c>
      <c r="C273" s="71" t="s">
        <v>31</v>
      </c>
      <c r="D273" s="72" t="s">
        <v>8</v>
      </c>
      <c r="E273" s="73" t="s">
        <v>8</v>
      </c>
      <c r="F273" s="74" t="s">
        <v>316</v>
      </c>
      <c r="G273" s="124">
        <v>0</v>
      </c>
      <c r="H273" s="47"/>
      <c r="I273" s="47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124">
        <v>0</v>
      </c>
      <c r="V273" s="78">
        <f t="shared" ref="V273" si="90">+V274</f>
        <v>150</v>
      </c>
      <c r="W273" s="78">
        <f t="shared" si="88"/>
        <v>150</v>
      </c>
      <c r="X273" s="78">
        <v>0</v>
      </c>
      <c r="Y273" s="78">
        <f t="shared" si="86"/>
        <v>150</v>
      </c>
      <c r="Z273" s="78">
        <v>0</v>
      </c>
      <c r="AA273" s="78">
        <f t="shared" si="84"/>
        <v>150</v>
      </c>
      <c r="AB273" s="3"/>
    </row>
    <row r="274" spans="1:28" x14ac:dyDescent="0.2">
      <c r="A274" s="69"/>
      <c r="B274" s="70"/>
      <c r="C274" s="71"/>
      <c r="D274" s="13">
        <v>3419</v>
      </c>
      <c r="E274" s="13">
        <v>5221</v>
      </c>
      <c r="F274" s="68" t="s">
        <v>122</v>
      </c>
      <c r="G274" s="125">
        <v>0</v>
      </c>
      <c r="H274" s="126"/>
      <c r="I274" s="126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5">
        <v>0</v>
      </c>
      <c r="V274" s="11">
        <v>150</v>
      </c>
      <c r="W274" s="11">
        <f t="shared" si="88"/>
        <v>150</v>
      </c>
      <c r="X274" s="11">
        <v>0</v>
      </c>
      <c r="Y274" s="11">
        <f t="shared" si="86"/>
        <v>150</v>
      </c>
      <c r="Z274" s="11">
        <v>0</v>
      </c>
      <c r="AA274" s="11">
        <f t="shared" si="84"/>
        <v>150</v>
      </c>
      <c r="AB274" s="3"/>
    </row>
    <row r="275" spans="1:28" ht="22.5" x14ac:dyDescent="0.2">
      <c r="A275" s="69" t="s">
        <v>7</v>
      </c>
      <c r="B275" s="70" t="s">
        <v>317</v>
      </c>
      <c r="C275" s="71" t="s">
        <v>31</v>
      </c>
      <c r="D275" s="72" t="s">
        <v>8</v>
      </c>
      <c r="E275" s="73" t="s">
        <v>8</v>
      </c>
      <c r="F275" s="74" t="s">
        <v>318</v>
      </c>
      <c r="G275" s="124">
        <v>0</v>
      </c>
      <c r="H275" s="126"/>
      <c r="I275" s="126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4">
        <v>0</v>
      </c>
      <c r="V275" s="78">
        <f t="shared" ref="V275" si="91">+V276</f>
        <v>50</v>
      </c>
      <c r="W275" s="78">
        <f t="shared" si="88"/>
        <v>50</v>
      </c>
      <c r="X275" s="78">
        <v>0</v>
      </c>
      <c r="Y275" s="78">
        <f t="shared" si="86"/>
        <v>50</v>
      </c>
      <c r="Z275" s="78">
        <v>0</v>
      </c>
      <c r="AA275" s="78">
        <f t="shared" si="84"/>
        <v>50</v>
      </c>
      <c r="AB275" s="3"/>
    </row>
    <row r="276" spans="1:28" x14ac:dyDescent="0.2">
      <c r="A276" s="69"/>
      <c r="B276" s="70"/>
      <c r="C276" s="71"/>
      <c r="D276" s="13">
        <v>3419</v>
      </c>
      <c r="E276" s="13">
        <v>5222</v>
      </c>
      <c r="F276" s="68" t="s">
        <v>104</v>
      </c>
      <c r="G276" s="125">
        <v>0</v>
      </c>
      <c r="H276" s="126"/>
      <c r="I276" s="126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5">
        <v>0</v>
      </c>
      <c r="V276" s="11">
        <v>50</v>
      </c>
      <c r="W276" s="11">
        <f t="shared" si="88"/>
        <v>50</v>
      </c>
      <c r="X276" s="11">
        <v>0</v>
      </c>
      <c r="Y276" s="11">
        <f t="shared" si="86"/>
        <v>50</v>
      </c>
      <c r="Z276" s="11">
        <v>0</v>
      </c>
      <c r="AA276" s="11">
        <f t="shared" si="84"/>
        <v>50</v>
      </c>
      <c r="AB276" s="3"/>
    </row>
    <row r="277" spans="1:28" ht="22.5" x14ac:dyDescent="0.2">
      <c r="A277" s="69" t="s">
        <v>7</v>
      </c>
      <c r="B277" s="70" t="s">
        <v>319</v>
      </c>
      <c r="C277" s="71" t="s">
        <v>31</v>
      </c>
      <c r="D277" s="72" t="s">
        <v>8</v>
      </c>
      <c r="E277" s="73" t="s">
        <v>8</v>
      </c>
      <c r="F277" s="74" t="s">
        <v>320</v>
      </c>
      <c r="G277" s="124">
        <v>0</v>
      </c>
      <c r="H277" s="126"/>
      <c r="I277" s="126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4">
        <v>0</v>
      </c>
      <c r="V277" s="78">
        <f t="shared" ref="V277" si="92">+V278</f>
        <v>80</v>
      </c>
      <c r="W277" s="78">
        <f t="shared" si="88"/>
        <v>80</v>
      </c>
      <c r="X277" s="78">
        <v>0</v>
      </c>
      <c r="Y277" s="78">
        <f t="shared" si="86"/>
        <v>80</v>
      </c>
      <c r="Z277" s="78">
        <v>0</v>
      </c>
      <c r="AA277" s="78">
        <f t="shared" si="84"/>
        <v>80</v>
      </c>
      <c r="AB277" s="3"/>
    </row>
    <row r="278" spans="1:28" x14ac:dyDescent="0.2">
      <c r="A278" s="69"/>
      <c r="B278" s="70"/>
      <c r="C278" s="71"/>
      <c r="D278" s="13">
        <v>3419</v>
      </c>
      <c r="E278" s="13">
        <v>5222</v>
      </c>
      <c r="F278" s="68" t="s">
        <v>104</v>
      </c>
      <c r="G278" s="125">
        <v>0</v>
      </c>
      <c r="H278" s="126"/>
      <c r="I278" s="126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5">
        <v>0</v>
      </c>
      <c r="V278" s="11">
        <v>80</v>
      </c>
      <c r="W278" s="11">
        <f t="shared" si="88"/>
        <v>80</v>
      </c>
      <c r="X278" s="11">
        <v>0</v>
      </c>
      <c r="Y278" s="11">
        <f t="shared" si="86"/>
        <v>80</v>
      </c>
      <c r="Z278" s="11">
        <v>0</v>
      </c>
      <c r="AA278" s="11">
        <f t="shared" si="84"/>
        <v>80</v>
      </c>
      <c r="AB278" s="3"/>
    </row>
    <row r="279" spans="1:28" ht="22.5" x14ac:dyDescent="0.2">
      <c r="A279" s="69" t="s">
        <v>7</v>
      </c>
      <c r="B279" s="70" t="s">
        <v>321</v>
      </c>
      <c r="C279" s="71" t="s">
        <v>31</v>
      </c>
      <c r="D279" s="72" t="s">
        <v>8</v>
      </c>
      <c r="E279" s="73" t="s">
        <v>8</v>
      </c>
      <c r="F279" s="74" t="s">
        <v>322</v>
      </c>
      <c r="G279" s="124">
        <v>0</v>
      </c>
      <c r="H279" s="126"/>
      <c r="I279" s="126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4">
        <v>0</v>
      </c>
      <c r="V279" s="78">
        <f t="shared" ref="V279" si="93">+V280</f>
        <v>70</v>
      </c>
      <c r="W279" s="78">
        <f t="shared" si="88"/>
        <v>70</v>
      </c>
      <c r="X279" s="78">
        <v>0</v>
      </c>
      <c r="Y279" s="78">
        <f t="shared" si="86"/>
        <v>70</v>
      </c>
      <c r="Z279" s="78">
        <v>0</v>
      </c>
      <c r="AA279" s="78">
        <f t="shared" si="84"/>
        <v>70</v>
      </c>
      <c r="AB279" s="3"/>
    </row>
    <row r="280" spans="1:28" x14ac:dyDescent="0.2">
      <c r="A280" s="69"/>
      <c r="B280" s="70"/>
      <c r="C280" s="71"/>
      <c r="D280" s="13">
        <v>3419</v>
      </c>
      <c r="E280" s="13">
        <v>5222</v>
      </c>
      <c r="F280" s="68" t="s">
        <v>104</v>
      </c>
      <c r="G280" s="125">
        <v>0</v>
      </c>
      <c r="H280" s="126"/>
      <c r="I280" s="126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5">
        <v>0</v>
      </c>
      <c r="V280" s="11">
        <v>70</v>
      </c>
      <c r="W280" s="11">
        <f t="shared" si="88"/>
        <v>70</v>
      </c>
      <c r="X280" s="11">
        <v>0</v>
      </c>
      <c r="Y280" s="11">
        <f t="shared" si="86"/>
        <v>70</v>
      </c>
      <c r="Z280" s="11">
        <v>0</v>
      </c>
      <c r="AA280" s="11">
        <f t="shared" si="84"/>
        <v>70</v>
      </c>
      <c r="AB280" s="3"/>
    </row>
    <row r="281" spans="1:28" ht="22.5" x14ac:dyDescent="0.2">
      <c r="A281" s="69" t="s">
        <v>7</v>
      </c>
      <c r="B281" s="70" t="s">
        <v>323</v>
      </c>
      <c r="C281" s="71" t="s">
        <v>31</v>
      </c>
      <c r="D281" s="72" t="s">
        <v>8</v>
      </c>
      <c r="E281" s="73" t="s">
        <v>8</v>
      </c>
      <c r="F281" s="74" t="s">
        <v>324</v>
      </c>
      <c r="G281" s="124">
        <v>0</v>
      </c>
      <c r="H281" s="126"/>
      <c r="I281" s="126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4">
        <v>0</v>
      </c>
      <c r="V281" s="78">
        <f t="shared" ref="V281" si="94">+V282</f>
        <v>100</v>
      </c>
      <c r="W281" s="78">
        <f t="shared" si="88"/>
        <v>100</v>
      </c>
      <c r="X281" s="78">
        <v>0</v>
      </c>
      <c r="Y281" s="78">
        <f t="shared" si="86"/>
        <v>100</v>
      </c>
      <c r="Z281" s="78">
        <v>0</v>
      </c>
      <c r="AA281" s="78">
        <f t="shared" si="84"/>
        <v>100</v>
      </c>
      <c r="AB281" s="3"/>
    </row>
    <row r="282" spans="1:28" ht="13.5" thickBot="1" x14ac:dyDescent="0.25">
      <c r="A282" s="69"/>
      <c r="B282" s="70"/>
      <c r="C282" s="71"/>
      <c r="D282" s="13">
        <v>3419</v>
      </c>
      <c r="E282" s="13">
        <v>5222</v>
      </c>
      <c r="F282" s="68" t="s">
        <v>104</v>
      </c>
      <c r="G282" s="128">
        <v>0</v>
      </c>
      <c r="H282" s="126"/>
      <c r="I282" s="126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8">
        <v>0</v>
      </c>
      <c r="V282" s="22">
        <v>100</v>
      </c>
      <c r="W282" s="22">
        <f t="shared" si="88"/>
        <v>100</v>
      </c>
      <c r="X282" s="50">
        <v>0</v>
      </c>
      <c r="Y282" s="50">
        <f t="shared" si="86"/>
        <v>100</v>
      </c>
      <c r="Z282" s="22">
        <v>0</v>
      </c>
      <c r="AA282" s="22">
        <f t="shared" si="84"/>
        <v>100</v>
      </c>
      <c r="AB282" s="3"/>
    </row>
    <row r="283" spans="1:28" x14ac:dyDescent="0.2">
      <c r="A283" s="105" t="s">
        <v>8</v>
      </c>
      <c r="B283" s="106" t="s">
        <v>8</v>
      </c>
      <c r="C283" s="107" t="s">
        <v>8</v>
      </c>
      <c r="D283" s="108" t="s">
        <v>8</v>
      </c>
      <c r="E283" s="109" t="s">
        <v>8</v>
      </c>
      <c r="F283" s="110" t="s">
        <v>325</v>
      </c>
      <c r="G283" s="111">
        <v>0</v>
      </c>
      <c r="H283" s="111"/>
      <c r="I283" s="111"/>
      <c r="J283" s="112"/>
      <c r="K283" s="112"/>
      <c r="L283" s="112"/>
      <c r="M283" s="112">
        <v>0</v>
      </c>
      <c r="N283" s="112">
        <f>+N284</f>
        <v>3500</v>
      </c>
      <c r="O283" s="112">
        <f t="shared" si="57"/>
        <v>3500</v>
      </c>
      <c r="P283" s="112">
        <f>+P284</f>
        <v>7916</v>
      </c>
      <c r="Q283" s="112">
        <f t="shared" si="77"/>
        <v>11416</v>
      </c>
      <c r="R283" s="112">
        <v>0</v>
      </c>
      <c r="S283" s="112">
        <f t="shared" si="64"/>
        <v>11416</v>
      </c>
      <c r="T283" s="112">
        <f>+T284+T292+T294+T296+T298+T300+T302+T304+T306+T308</f>
        <v>-57</v>
      </c>
      <c r="U283" s="112">
        <f t="shared" si="63"/>
        <v>11359</v>
      </c>
      <c r="V283" s="113">
        <f>+V284</f>
        <v>-250</v>
      </c>
      <c r="W283" s="113">
        <f t="shared" si="88"/>
        <v>11109</v>
      </c>
      <c r="X283" s="113">
        <v>0</v>
      </c>
      <c r="Y283" s="113">
        <f t="shared" si="86"/>
        <v>11109</v>
      </c>
      <c r="Z283" s="102">
        <f>+Z284+Z286+Z288+Z290</f>
        <v>0</v>
      </c>
      <c r="AA283" s="102">
        <f t="shared" si="84"/>
        <v>11109</v>
      </c>
      <c r="AB283" s="3" t="s">
        <v>25</v>
      </c>
    </row>
    <row r="284" spans="1:28" ht="22.5" x14ac:dyDescent="0.2">
      <c r="A284" s="69" t="s">
        <v>7</v>
      </c>
      <c r="B284" s="70" t="s">
        <v>326</v>
      </c>
      <c r="C284" s="71" t="s">
        <v>31</v>
      </c>
      <c r="D284" s="72" t="s">
        <v>8</v>
      </c>
      <c r="E284" s="72" t="s">
        <v>8</v>
      </c>
      <c r="F284" s="120" t="s">
        <v>327</v>
      </c>
      <c r="G284" s="76">
        <v>0</v>
      </c>
      <c r="H284" s="76"/>
      <c r="I284" s="76"/>
      <c r="J284" s="77"/>
      <c r="K284" s="77"/>
      <c r="L284" s="77"/>
      <c r="M284" s="77">
        <v>0</v>
      </c>
      <c r="N284" s="77">
        <f>+N285</f>
        <v>3500</v>
      </c>
      <c r="O284" s="77">
        <f t="shared" si="57"/>
        <v>3500</v>
      </c>
      <c r="P284" s="77">
        <f>+P285</f>
        <v>7916</v>
      </c>
      <c r="Q284" s="77">
        <f t="shared" si="77"/>
        <v>11416</v>
      </c>
      <c r="R284" s="77">
        <v>0</v>
      </c>
      <c r="S284" s="77">
        <f t="shared" si="64"/>
        <v>11416</v>
      </c>
      <c r="T284" s="77">
        <f>+T285</f>
        <v>-10857</v>
      </c>
      <c r="U284" s="77">
        <f t="shared" ref="U284:U309" si="95">+S284+T284</f>
        <v>559</v>
      </c>
      <c r="V284" s="78">
        <f>+V285</f>
        <v>-250</v>
      </c>
      <c r="W284" s="78">
        <f t="shared" si="88"/>
        <v>309</v>
      </c>
      <c r="X284" s="78">
        <v>0</v>
      </c>
      <c r="Y284" s="78">
        <f t="shared" si="86"/>
        <v>309</v>
      </c>
      <c r="Z284" s="78">
        <f>+Z285</f>
        <v>-150</v>
      </c>
      <c r="AA284" s="78">
        <f t="shared" si="84"/>
        <v>159</v>
      </c>
      <c r="AB284" s="3" t="s">
        <v>25</v>
      </c>
    </row>
    <row r="285" spans="1:28" x14ac:dyDescent="0.2">
      <c r="A285" s="69"/>
      <c r="B285" s="70"/>
      <c r="C285" s="71"/>
      <c r="D285" s="67">
        <v>3419</v>
      </c>
      <c r="E285" s="13">
        <v>5222</v>
      </c>
      <c r="F285" s="119" t="s">
        <v>104</v>
      </c>
      <c r="G285" s="9">
        <v>0</v>
      </c>
      <c r="H285" s="9"/>
      <c r="I285" s="9"/>
      <c r="J285" s="10"/>
      <c r="K285" s="10"/>
      <c r="L285" s="10"/>
      <c r="M285" s="10">
        <v>0</v>
      </c>
      <c r="N285" s="10">
        <v>3500</v>
      </c>
      <c r="O285" s="10">
        <f t="shared" si="57"/>
        <v>3500</v>
      </c>
      <c r="P285" s="10">
        <v>7916</v>
      </c>
      <c r="Q285" s="10">
        <f t="shared" si="77"/>
        <v>11416</v>
      </c>
      <c r="R285" s="10">
        <v>0</v>
      </c>
      <c r="S285" s="10">
        <f t="shared" si="64"/>
        <v>11416</v>
      </c>
      <c r="T285" s="10">
        <v>-10857</v>
      </c>
      <c r="U285" s="10">
        <f t="shared" si="95"/>
        <v>559</v>
      </c>
      <c r="V285" s="11">
        <f>-380+30+100</f>
        <v>-250</v>
      </c>
      <c r="W285" s="11">
        <f t="shared" si="88"/>
        <v>309</v>
      </c>
      <c r="X285" s="11">
        <v>0</v>
      </c>
      <c r="Y285" s="11">
        <f t="shared" si="86"/>
        <v>309</v>
      </c>
      <c r="Z285" s="11">
        <v>-150</v>
      </c>
      <c r="AA285" s="11">
        <f t="shared" si="84"/>
        <v>159</v>
      </c>
      <c r="AB285" s="3"/>
    </row>
    <row r="286" spans="1:28" ht="22.5" x14ac:dyDescent="0.2">
      <c r="A286" s="69" t="s">
        <v>7</v>
      </c>
      <c r="B286" s="70" t="s">
        <v>328</v>
      </c>
      <c r="C286" s="71" t="s">
        <v>31</v>
      </c>
      <c r="D286" s="72" t="s">
        <v>8</v>
      </c>
      <c r="E286" s="72" t="s">
        <v>8</v>
      </c>
      <c r="F286" s="120" t="s">
        <v>329</v>
      </c>
      <c r="G286" s="76">
        <v>0</v>
      </c>
      <c r="H286" s="174"/>
      <c r="I286" s="174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6"/>
      <c r="W286" s="76">
        <v>0</v>
      </c>
      <c r="X286" s="76">
        <v>0</v>
      </c>
      <c r="Y286" s="76">
        <v>0</v>
      </c>
      <c r="Z286" s="78">
        <f>+Z287</f>
        <v>50</v>
      </c>
      <c r="AA286" s="78">
        <f t="shared" si="84"/>
        <v>50</v>
      </c>
      <c r="AB286" s="3" t="s">
        <v>25</v>
      </c>
    </row>
    <row r="287" spans="1:28" x14ac:dyDescent="0.2">
      <c r="A287" s="69"/>
      <c r="B287" s="70"/>
      <c r="C287" s="71"/>
      <c r="D287" s="67">
        <v>3419</v>
      </c>
      <c r="E287" s="13">
        <v>5222</v>
      </c>
      <c r="F287" s="119" t="s">
        <v>104</v>
      </c>
      <c r="G287" s="9">
        <v>0</v>
      </c>
      <c r="H287" s="174"/>
      <c r="I287" s="174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6"/>
      <c r="W287" s="9">
        <v>0</v>
      </c>
      <c r="X287" s="9">
        <v>0</v>
      </c>
      <c r="Y287" s="9">
        <v>0</v>
      </c>
      <c r="Z287" s="11">
        <v>50</v>
      </c>
      <c r="AA287" s="11">
        <f t="shared" si="84"/>
        <v>50</v>
      </c>
      <c r="AB287" s="3"/>
    </row>
    <row r="288" spans="1:28" ht="22.5" x14ac:dyDescent="0.2">
      <c r="A288" s="69" t="s">
        <v>7</v>
      </c>
      <c r="B288" s="70" t="s">
        <v>330</v>
      </c>
      <c r="C288" s="71" t="s">
        <v>31</v>
      </c>
      <c r="D288" s="72" t="s">
        <v>8</v>
      </c>
      <c r="E288" s="72" t="s">
        <v>8</v>
      </c>
      <c r="F288" s="120" t="s">
        <v>331</v>
      </c>
      <c r="G288" s="76">
        <v>0</v>
      </c>
      <c r="H288" s="174"/>
      <c r="I288" s="174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6"/>
      <c r="W288" s="76">
        <v>0</v>
      </c>
      <c r="X288" s="76">
        <v>0</v>
      </c>
      <c r="Y288" s="76">
        <v>0</v>
      </c>
      <c r="Z288" s="78">
        <f>+Z289</f>
        <v>50</v>
      </c>
      <c r="AA288" s="78">
        <f t="shared" si="84"/>
        <v>50</v>
      </c>
      <c r="AB288" s="3" t="s">
        <v>25</v>
      </c>
    </row>
    <row r="289" spans="1:28" x14ac:dyDescent="0.2">
      <c r="A289" s="69"/>
      <c r="B289" s="70"/>
      <c r="C289" s="71"/>
      <c r="D289" s="67">
        <v>3419</v>
      </c>
      <c r="E289" s="13">
        <v>5222</v>
      </c>
      <c r="F289" s="119" t="s">
        <v>104</v>
      </c>
      <c r="G289" s="9">
        <v>0</v>
      </c>
      <c r="H289" s="174"/>
      <c r="I289" s="174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6"/>
      <c r="W289" s="9">
        <v>0</v>
      </c>
      <c r="X289" s="9">
        <v>0</v>
      </c>
      <c r="Y289" s="9">
        <v>0</v>
      </c>
      <c r="Z289" s="11">
        <v>50</v>
      </c>
      <c r="AA289" s="11">
        <f t="shared" si="84"/>
        <v>50</v>
      </c>
      <c r="AB289" s="3"/>
    </row>
    <row r="290" spans="1:28" ht="22.5" x14ac:dyDescent="0.2">
      <c r="A290" s="69" t="s">
        <v>7</v>
      </c>
      <c r="B290" s="70" t="s">
        <v>417</v>
      </c>
      <c r="C290" s="71" t="s">
        <v>31</v>
      </c>
      <c r="D290" s="72" t="s">
        <v>8</v>
      </c>
      <c r="E290" s="72" t="s">
        <v>8</v>
      </c>
      <c r="F290" s="120" t="s">
        <v>416</v>
      </c>
      <c r="G290" s="76">
        <v>0</v>
      </c>
      <c r="H290" s="39"/>
      <c r="I290" s="39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2"/>
      <c r="W290" s="39"/>
      <c r="X290" s="76"/>
      <c r="Y290" s="76">
        <v>0</v>
      </c>
      <c r="Z290" s="78">
        <f>+Z291</f>
        <v>50</v>
      </c>
      <c r="AA290" s="78">
        <f t="shared" si="84"/>
        <v>50</v>
      </c>
      <c r="AB290" s="3" t="s">
        <v>25</v>
      </c>
    </row>
    <row r="291" spans="1:28" x14ac:dyDescent="0.2">
      <c r="A291" s="69"/>
      <c r="B291" s="70"/>
      <c r="C291" s="71"/>
      <c r="D291" s="67">
        <v>3419</v>
      </c>
      <c r="E291" s="13">
        <v>5222</v>
      </c>
      <c r="F291" s="119" t="s">
        <v>104</v>
      </c>
      <c r="G291" s="9">
        <v>0</v>
      </c>
      <c r="H291" s="174"/>
      <c r="I291" s="174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6"/>
      <c r="W291" s="174"/>
      <c r="X291" s="9"/>
      <c r="Y291" s="9">
        <v>0</v>
      </c>
      <c r="Z291" s="11">
        <v>50</v>
      </c>
      <c r="AA291" s="11">
        <f t="shared" si="84"/>
        <v>50</v>
      </c>
      <c r="AB291" s="3"/>
    </row>
    <row r="292" spans="1:28" ht="22.5" x14ac:dyDescent="0.2">
      <c r="A292" s="58" t="s">
        <v>7</v>
      </c>
      <c r="B292" s="59" t="s">
        <v>332</v>
      </c>
      <c r="C292" s="60" t="s">
        <v>31</v>
      </c>
      <c r="D292" s="61" t="s">
        <v>8</v>
      </c>
      <c r="E292" s="61" t="s">
        <v>8</v>
      </c>
      <c r="F292" s="129" t="s">
        <v>333</v>
      </c>
      <c r="G292" s="39">
        <v>0</v>
      </c>
      <c r="H292" s="39"/>
      <c r="I292" s="39"/>
      <c r="J292" s="40"/>
      <c r="K292" s="40"/>
      <c r="L292" s="40"/>
      <c r="M292" s="40">
        <v>0</v>
      </c>
      <c r="N292" s="40">
        <f t="shared" ref="N292" si="96">+N293</f>
        <v>3500</v>
      </c>
      <c r="O292" s="40">
        <f t="shared" ref="O292:O305" si="97">+M292+N292</f>
        <v>3500</v>
      </c>
      <c r="P292" s="40">
        <f t="shared" ref="P292" si="98">+P293</f>
        <v>7916</v>
      </c>
      <c r="Q292" s="40">
        <f t="shared" si="77"/>
        <v>11416</v>
      </c>
      <c r="R292" s="40">
        <v>0</v>
      </c>
      <c r="S292" s="40">
        <v>0</v>
      </c>
      <c r="T292" s="40">
        <f>+T293</f>
        <v>800</v>
      </c>
      <c r="U292" s="40">
        <f t="shared" si="95"/>
        <v>800</v>
      </c>
      <c r="V292" s="42">
        <v>0</v>
      </c>
      <c r="W292" s="42">
        <f t="shared" si="88"/>
        <v>800</v>
      </c>
      <c r="X292" s="78">
        <v>0</v>
      </c>
      <c r="Y292" s="78">
        <f t="shared" si="86"/>
        <v>800</v>
      </c>
      <c r="Z292" s="78">
        <v>0</v>
      </c>
      <c r="AA292" s="78">
        <f t="shared" si="84"/>
        <v>800</v>
      </c>
      <c r="AB292" s="3"/>
    </row>
    <row r="293" spans="1:28" x14ac:dyDescent="0.2">
      <c r="A293" s="69"/>
      <c r="B293" s="70"/>
      <c r="C293" s="71"/>
      <c r="D293" s="67">
        <v>3419</v>
      </c>
      <c r="E293" s="13">
        <v>5222</v>
      </c>
      <c r="F293" s="119" t="s">
        <v>104</v>
      </c>
      <c r="G293" s="9">
        <v>0</v>
      </c>
      <c r="H293" s="9"/>
      <c r="I293" s="9"/>
      <c r="J293" s="10"/>
      <c r="K293" s="10"/>
      <c r="L293" s="10"/>
      <c r="M293" s="10">
        <v>0</v>
      </c>
      <c r="N293" s="10">
        <v>3500</v>
      </c>
      <c r="O293" s="10">
        <f t="shared" si="97"/>
        <v>3500</v>
      </c>
      <c r="P293" s="10">
        <v>7916</v>
      </c>
      <c r="Q293" s="10">
        <f t="shared" si="77"/>
        <v>11416</v>
      </c>
      <c r="R293" s="10">
        <v>0</v>
      </c>
      <c r="S293" s="10">
        <v>0</v>
      </c>
      <c r="T293" s="10">
        <v>800</v>
      </c>
      <c r="U293" s="10">
        <f t="shared" si="95"/>
        <v>800</v>
      </c>
      <c r="V293" s="11">
        <v>0</v>
      </c>
      <c r="W293" s="11">
        <f t="shared" si="88"/>
        <v>800</v>
      </c>
      <c r="X293" s="11">
        <v>0</v>
      </c>
      <c r="Y293" s="11">
        <f t="shared" si="86"/>
        <v>800</v>
      </c>
      <c r="Z293" s="11">
        <v>0</v>
      </c>
      <c r="AA293" s="11">
        <f t="shared" si="84"/>
        <v>800</v>
      </c>
      <c r="AB293" s="3"/>
    </row>
    <row r="294" spans="1:28" ht="22.5" x14ac:dyDescent="0.2">
      <c r="A294" s="69" t="s">
        <v>7</v>
      </c>
      <c r="B294" s="70" t="s">
        <v>334</v>
      </c>
      <c r="C294" s="71" t="s">
        <v>31</v>
      </c>
      <c r="D294" s="72" t="s">
        <v>8</v>
      </c>
      <c r="E294" s="72" t="s">
        <v>8</v>
      </c>
      <c r="F294" s="120" t="s">
        <v>335</v>
      </c>
      <c r="G294" s="76">
        <v>0</v>
      </c>
      <c r="H294" s="76"/>
      <c r="I294" s="76"/>
      <c r="J294" s="77"/>
      <c r="K294" s="77"/>
      <c r="L294" s="77"/>
      <c r="M294" s="77">
        <v>0</v>
      </c>
      <c r="N294" s="77">
        <f t="shared" ref="N294" si="99">+N295</f>
        <v>3500</v>
      </c>
      <c r="O294" s="77">
        <f t="shared" si="97"/>
        <v>3500</v>
      </c>
      <c r="P294" s="77">
        <f t="shared" ref="P294" si="100">+P295</f>
        <v>7916</v>
      </c>
      <c r="Q294" s="77">
        <f t="shared" si="77"/>
        <v>11416</v>
      </c>
      <c r="R294" s="77">
        <v>0</v>
      </c>
      <c r="S294" s="77">
        <v>0</v>
      </c>
      <c r="T294" s="77">
        <f t="shared" ref="T294" si="101">+T295</f>
        <v>2000</v>
      </c>
      <c r="U294" s="77">
        <f t="shared" si="95"/>
        <v>2000</v>
      </c>
      <c r="V294" s="78">
        <v>0</v>
      </c>
      <c r="W294" s="78">
        <f t="shared" si="88"/>
        <v>2000</v>
      </c>
      <c r="X294" s="78">
        <v>0</v>
      </c>
      <c r="Y294" s="78">
        <f t="shared" si="86"/>
        <v>2000</v>
      </c>
      <c r="Z294" s="78">
        <v>0</v>
      </c>
      <c r="AA294" s="78">
        <f t="shared" si="84"/>
        <v>2000</v>
      </c>
      <c r="AB294" s="3"/>
    </row>
    <row r="295" spans="1:28" x14ac:dyDescent="0.2">
      <c r="A295" s="69"/>
      <c r="B295" s="70"/>
      <c r="C295" s="71"/>
      <c r="D295" s="67">
        <v>3419</v>
      </c>
      <c r="E295" s="13">
        <v>5222</v>
      </c>
      <c r="F295" s="119" t="s">
        <v>104</v>
      </c>
      <c r="G295" s="9">
        <v>0</v>
      </c>
      <c r="H295" s="9"/>
      <c r="I295" s="9"/>
      <c r="J295" s="10"/>
      <c r="K295" s="10"/>
      <c r="L295" s="10"/>
      <c r="M295" s="10">
        <v>0</v>
      </c>
      <c r="N295" s="10">
        <v>3500</v>
      </c>
      <c r="O295" s="10">
        <f t="shared" si="97"/>
        <v>3500</v>
      </c>
      <c r="P295" s="10">
        <v>7916</v>
      </c>
      <c r="Q295" s="10">
        <f t="shared" si="77"/>
        <v>11416</v>
      </c>
      <c r="R295" s="10">
        <v>0</v>
      </c>
      <c r="S295" s="10">
        <v>0</v>
      </c>
      <c r="T295" s="10">
        <v>2000</v>
      </c>
      <c r="U295" s="10">
        <f t="shared" si="95"/>
        <v>2000</v>
      </c>
      <c r="V295" s="11">
        <v>0</v>
      </c>
      <c r="W295" s="11">
        <f t="shared" si="88"/>
        <v>2000</v>
      </c>
      <c r="X295" s="11">
        <v>0</v>
      </c>
      <c r="Y295" s="11">
        <f t="shared" si="86"/>
        <v>2000</v>
      </c>
      <c r="Z295" s="11">
        <v>0</v>
      </c>
      <c r="AA295" s="11">
        <f t="shared" si="84"/>
        <v>2000</v>
      </c>
      <c r="AB295" s="3"/>
    </row>
    <row r="296" spans="1:28" ht="22.5" x14ac:dyDescent="0.2">
      <c r="A296" s="69" t="s">
        <v>7</v>
      </c>
      <c r="B296" s="70" t="s">
        <v>336</v>
      </c>
      <c r="C296" s="71" t="s">
        <v>31</v>
      </c>
      <c r="D296" s="72" t="s">
        <v>8</v>
      </c>
      <c r="E296" s="72" t="s">
        <v>8</v>
      </c>
      <c r="F296" s="120" t="s">
        <v>337</v>
      </c>
      <c r="G296" s="76">
        <v>0</v>
      </c>
      <c r="H296" s="76"/>
      <c r="I296" s="76"/>
      <c r="J296" s="77"/>
      <c r="K296" s="77"/>
      <c r="L296" s="77"/>
      <c r="M296" s="77">
        <v>0</v>
      </c>
      <c r="N296" s="77">
        <f t="shared" ref="N296" si="102">+N297</f>
        <v>3500</v>
      </c>
      <c r="O296" s="77">
        <f t="shared" si="97"/>
        <v>3500</v>
      </c>
      <c r="P296" s="77">
        <f t="shared" ref="P296" si="103">+P297</f>
        <v>7916</v>
      </c>
      <c r="Q296" s="77">
        <f t="shared" si="77"/>
        <v>11416</v>
      </c>
      <c r="R296" s="77">
        <v>0</v>
      </c>
      <c r="S296" s="77">
        <v>0</v>
      </c>
      <c r="T296" s="77">
        <v>400</v>
      </c>
      <c r="U296" s="77">
        <f t="shared" si="95"/>
        <v>400</v>
      </c>
      <c r="V296" s="78">
        <v>0</v>
      </c>
      <c r="W296" s="78">
        <f t="shared" si="88"/>
        <v>400</v>
      </c>
      <c r="X296" s="78">
        <v>0</v>
      </c>
      <c r="Y296" s="78">
        <f t="shared" si="86"/>
        <v>400</v>
      </c>
      <c r="Z296" s="78">
        <v>0</v>
      </c>
      <c r="AA296" s="78">
        <f t="shared" si="84"/>
        <v>400</v>
      </c>
      <c r="AB296" s="3"/>
    </row>
    <row r="297" spans="1:28" x14ac:dyDescent="0.2">
      <c r="A297" s="69"/>
      <c r="B297" s="70"/>
      <c r="C297" s="71"/>
      <c r="D297" s="67">
        <v>3419</v>
      </c>
      <c r="E297" s="13">
        <v>5222</v>
      </c>
      <c r="F297" s="119" t="s">
        <v>104</v>
      </c>
      <c r="G297" s="9">
        <v>0</v>
      </c>
      <c r="H297" s="9"/>
      <c r="I297" s="9"/>
      <c r="J297" s="10"/>
      <c r="K297" s="10"/>
      <c r="L297" s="10"/>
      <c r="M297" s="10">
        <v>0</v>
      </c>
      <c r="N297" s="10">
        <v>3500</v>
      </c>
      <c r="O297" s="10">
        <f t="shared" si="97"/>
        <v>3500</v>
      </c>
      <c r="P297" s="10">
        <v>7916</v>
      </c>
      <c r="Q297" s="10">
        <f t="shared" si="77"/>
        <v>11416</v>
      </c>
      <c r="R297" s="10">
        <v>0</v>
      </c>
      <c r="S297" s="10">
        <v>0</v>
      </c>
      <c r="T297" s="10">
        <v>400</v>
      </c>
      <c r="U297" s="10">
        <f t="shared" si="95"/>
        <v>400</v>
      </c>
      <c r="V297" s="11">
        <v>0</v>
      </c>
      <c r="W297" s="11">
        <f t="shared" si="88"/>
        <v>400</v>
      </c>
      <c r="X297" s="11">
        <v>0</v>
      </c>
      <c r="Y297" s="11">
        <f t="shared" si="86"/>
        <v>400</v>
      </c>
      <c r="Z297" s="11">
        <v>0</v>
      </c>
      <c r="AA297" s="11">
        <f t="shared" si="84"/>
        <v>400</v>
      </c>
      <c r="AB297" s="3"/>
    </row>
    <row r="298" spans="1:28" ht="22.5" x14ac:dyDescent="0.2">
      <c r="A298" s="69" t="s">
        <v>7</v>
      </c>
      <c r="B298" s="70" t="s">
        <v>338</v>
      </c>
      <c r="C298" s="71" t="s">
        <v>31</v>
      </c>
      <c r="D298" s="72" t="s">
        <v>8</v>
      </c>
      <c r="E298" s="72" t="s">
        <v>8</v>
      </c>
      <c r="F298" s="120" t="s">
        <v>339</v>
      </c>
      <c r="G298" s="76">
        <v>0</v>
      </c>
      <c r="H298" s="76"/>
      <c r="I298" s="76"/>
      <c r="J298" s="77"/>
      <c r="K298" s="77"/>
      <c r="L298" s="77"/>
      <c r="M298" s="77">
        <v>0</v>
      </c>
      <c r="N298" s="77">
        <f t="shared" ref="N298" si="104">+N299</f>
        <v>3500</v>
      </c>
      <c r="O298" s="77">
        <f t="shared" si="97"/>
        <v>3500</v>
      </c>
      <c r="P298" s="77">
        <f t="shared" ref="P298" si="105">+P299</f>
        <v>7916</v>
      </c>
      <c r="Q298" s="77">
        <f t="shared" si="77"/>
        <v>11416</v>
      </c>
      <c r="R298" s="77">
        <v>0</v>
      </c>
      <c r="S298" s="77">
        <v>0</v>
      </c>
      <c r="T298" s="77">
        <v>800</v>
      </c>
      <c r="U298" s="77">
        <f t="shared" si="95"/>
        <v>800</v>
      </c>
      <c r="V298" s="78">
        <v>0</v>
      </c>
      <c r="W298" s="78">
        <f t="shared" si="88"/>
        <v>800</v>
      </c>
      <c r="X298" s="78">
        <v>0</v>
      </c>
      <c r="Y298" s="78">
        <f t="shared" si="86"/>
        <v>800</v>
      </c>
      <c r="Z298" s="78">
        <v>0</v>
      </c>
      <c r="AA298" s="78">
        <f t="shared" si="84"/>
        <v>800</v>
      </c>
      <c r="AB298" s="3"/>
    </row>
    <row r="299" spans="1:28" x14ac:dyDescent="0.2">
      <c r="A299" s="69"/>
      <c r="B299" s="70"/>
      <c r="C299" s="71"/>
      <c r="D299" s="67">
        <v>3419</v>
      </c>
      <c r="E299" s="13">
        <v>5222</v>
      </c>
      <c r="F299" s="119" t="s">
        <v>104</v>
      </c>
      <c r="G299" s="9">
        <v>0</v>
      </c>
      <c r="H299" s="9"/>
      <c r="I299" s="9"/>
      <c r="J299" s="10"/>
      <c r="K299" s="10"/>
      <c r="L299" s="10"/>
      <c r="M299" s="10">
        <v>0</v>
      </c>
      <c r="N299" s="10">
        <v>3500</v>
      </c>
      <c r="O299" s="10">
        <f t="shared" si="97"/>
        <v>3500</v>
      </c>
      <c r="P299" s="10">
        <v>7916</v>
      </c>
      <c r="Q299" s="10">
        <f t="shared" si="77"/>
        <v>11416</v>
      </c>
      <c r="R299" s="10">
        <v>0</v>
      </c>
      <c r="S299" s="10">
        <v>0</v>
      </c>
      <c r="T299" s="10">
        <v>800</v>
      </c>
      <c r="U299" s="10">
        <f t="shared" si="95"/>
        <v>800</v>
      </c>
      <c r="V299" s="11">
        <v>0</v>
      </c>
      <c r="W299" s="11">
        <f t="shared" si="88"/>
        <v>800</v>
      </c>
      <c r="X299" s="11">
        <v>0</v>
      </c>
      <c r="Y299" s="11">
        <f t="shared" si="86"/>
        <v>800</v>
      </c>
      <c r="Z299" s="11">
        <v>0</v>
      </c>
      <c r="AA299" s="11">
        <f t="shared" si="84"/>
        <v>800</v>
      </c>
      <c r="AB299" s="3"/>
    </row>
    <row r="300" spans="1:28" ht="33.75" x14ac:dyDescent="0.2">
      <c r="A300" s="69" t="s">
        <v>7</v>
      </c>
      <c r="B300" s="70" t="s">
        <v>340</v>
      </c>
      <c r="C300" s="71" t="s">
        <v>31</v>
      </c>
      <c r="D300" s="72" t="s">
        <v>8</v>
      </c>
      <c r="E300" s="72" t="s">
        <v>8</v>
      </c>
      <c r="F300" s="120" t="s">
        <v>341</v>
      </c>
      <c r="G300" s="76">
        <v>0</v>
      </c>
      <c r="H300" s="76"/>
      <c r="I300" s="76"/>
      <c r="J300" s="77"/>
      <c r="K300" s="77"/>
      <c r="L300" s="77"/>
      <c r="M300" s="77">
        <v>0</v>
      </c>
      <c r="N300" s="77">
        <f t="shared" ref="N300" si="106">+N301</f>
        <v>3500</v>
      </c>
      <c r="O300" s="77">
        <f t="shared" si="97"/>
        <v>3500</v>
      </c>
      <c r="P300" s="77">
        <f t="shared" ref="P300" si="107">+P301</f>
        <v>7916</v>
      </c>
      <c r="Q300" s="77">
        <f t="shared" si="77"/>
        <v>11416</v>
      </c>
      <c r="R300" s="77">
        <v>0</v>
      </c>
      <c r="S300" s="77">
        <v>0</v>
      </c>
      <c r="T300" s="77">
        <v>800</v>
      </c>
      <c r="U300" s="77">
        <f t="shared" si="95"/>
        <v>800</v>
      </c>
      <c r="V300" s="78">
        <v>0</v>
      </c>
      <c r="W300" s="78">
        <f t="shared" si="88"/>
        <v>800</v>
      </c>
      <c r="X300" s="78">
        <v>0</v>
      </c>
      <c r="Y300" s="78">
        <f t="shared" si="86"/>
        <v>800</v>
      </c>
      <c r="Z300" s="78">
        <v>0</v>
      </c>
      <c r="AA300" s="78">
        <f t="shared" si="84"/>
        <v>800</v>
      </c>
      <c r="AB300" s="3"/>
    </row>
    <row r="301" spans="1:28" x14ac:dyDescent="0.2">
      <c r="A301" s="69"/>
      <c r="B301" s="70"/>
      <c r="C301" s="71"/>
      <c r="D301" s="67">
        <v>3419</v>
      </c>
      <c r="E301" s="13">
        <v>5222</v>
      </c>
      <c r="F301" s="119" t="s">
        <v>104</v>
      </c>
      <c r="G301" s="9">
        <v>0</v>
      </c>
      <c r="H301" s="9"/>
      <c r="I301" s="9"/>
      <c r="J301" s="10"/>
      <c r="K301" s="10"/>
      <c r="L301" s="10"/>
      <c r="M301" s="10">
        <v>0</v>
      </c>
      <c r="N301" s="10">
        <v>3500</v>
      </c>
      <c r="O301" s="10">
        <f t="shared" si="97"/>
        <v>3500</v>
      </c>
      <c r="P301" s="10">
        <v>7916</v>
      </c>
      <c r="Q301" s="10">
        <f t="shared" si="77"/>
        <v>11416</v>
      </c>
      <c r="R301" s="10">
        <v>0</v>
      </c>
      <c r="S301" s="10">
        <v>0</v>
      </c>
      <c r="T301" s="10">
        <v>800</v>
      </c>
      <c r="U301" s="10">
        <f t="shared" si="95"/>
        <v>800</v>
      </c>
      <c r="V301" s="11">
        <v>0</v>
      </c>
      <c r="W301" s="11">
        <f t="shared" si="88"/>
        <v>800</v>
      </c>
      <c r="X301" s="11">
        <v>0</v>
      </c>
      <c r="Y301" s="11">
        <f t="shared" si="86"/>
        <v>800</v>
      </c>
      <c r="Z301" s="11">
        <v>0</v>
      </c>
      <c r="AA301" s="11">
        <f t="shared" si="84"/>
        <v>800</v>
      </c>
      <c r="AB301" s="3"/>
    </row>
    <row r="302" spans="1:28" ht="22.5" x14ac:dyDescent="0.2">
      <c r="A302" s="69" t="s">
        <v>7</v>
      </c>
      <c r="B302" s="70" t="s">
        <v>342</v>
      </c>
      <c r="C302" s="71" t="s">
        <v>31</v>
      </c>
      <c r="D302" s="72" t="s">
        <v>8</v>
      </c>
      <c r="E302" s="72" t="s">
        <v>8</v>
      </c>
      <c r="F302" s="120" t="s">
        <v>343</v>
      </c>
      <c r="G302" s="76">
        <v>0</v>
      </c>
      <c r="H302" s="76"/>
      <c r="I302" s="76"/>
      <c r="J302" s="77"/>
      <c r="K302" s="77"/>
      <c r="L302" s="77"/>
      <c r="M302" s="77">
        <v>0</v>
      </c>
      <c r="N302" s="77">
        <f t="shared" ref="N302" si="108">+N303</f>
        <v>3500</v>
      </c>
      <c r="O302" s="77">
        <f t="shared" si="97"/>
        <v>3500</v>
      </c>
      <c r="P302" s="77">
        <f t="shared" ref="P302" si="109">+P303</f>
        <v>7916</v>
      </c>
      <c r="Q302" s="77">
        <f t="shared" si="77"/>
        <v>11416</v>
      </c>
      <c r="R302" s="77">
        <v>0</v>
      </c>
      <c r="S302" s="77">
        <v>0</v>
      </c>
      <c r="T302" s="77">
        <f t="shared" ref="T302" si="110">+T303</f>
        <v>2000</v>
      </c>
      <c r="U302" s="77">
        <f t="shared" si="95"/>
        <v>2000</v>
      </c>
      <c r="V302" s="78">
        <v>0</v>
      </c>
      <c r="W302" s="78">
        <f t="shared" si="88"/>
        <v>2000</v>
      </c>
      <c r="X302" s="78">
        <v>0</v>
      </c>
      <c r="Y302" s="78">
        <f t="shared" si="86"/>
        <v>2000</v>
      </c>
      <c r="Z302" s="78">
        <v>0</v>
      </c>
      <c r="AA302" s="78">
        <f t="shared" si="84"/>
        <v>2000</v>
      </c>
      <c r="AB302" s="3"/>
    </row>
    <row r="303" spans="1:28" x14ac:dyDescent="0.2">
      <c r="A303" s="69"/>
      <c r="B303" s="70"/>
      <c r="C303" s="71"/>
      <c r="D303" s="67">
        <v>3419</v>
      </c>
      <c r="E303" s="13">
        <v>5222</v>
      </c>
      <c r="F303" s="119" t="s">
        <v>104</v>
      </c>
      <c r="G303" s="9">
        <v>0</v>
      </c>
      <c r="H303" s="9"/>
      <c r="I303" s="9"/>
      <c r="J303" s="10"/>
      <c r="K303" s="10"/>
      <c r="L303" s="10"/>
      <c r="M303" s="10">
        <v>0</v>
      </c>
      <c r="N303" s="10">
        <v>3500</v>
      </c>
      <c r="O303" s="10">
        <f t="shared" si="97"/>
        <v>3500</v>
      </c>
      <c r="P303" s="10">
        <v>7916</v>
      </c>
      <c r="Q303" s="10">
        <f t="shared" si="77"/>
        <v>11416</v>
      </c>
      <c r="R303" s="10">
        <v>0</v>
      </c>
      <c r="S303" s="10">
        <v>0</v>
      </c>
      <c r="T303" s="10">
        <v>2000</v>
      </c>
      <c r="U303" s="10">
        <f t="shared" si="95"/>
        <v>2000</v>
      </c>
      <c r="V303" s="11">
        <v>0</v>
      </c>
      <c r="W303" s="11">
        <f t="shared" si="88"/>
        <v>2000</v>
      </c>
      <c r="X303" s="11">
        <v>0</v>
      </c>
      <c r="Y303" s="11">
        <f t="shared" si="86"/>
        <v>2000</v>
      </c>
      <c r="Z303" s="11">
        <v>0</v>
      </c>
      <c r="AA303" s="11">
        <f t="shared" si="84"/>
        <v>2000</v>
      </c>
      <c r="AB303" s="3"/>
    </row>
    <row r="304" spans="1:28" ht="22.5" x14ac:dyDescent="0.2">
      <c r="A304" s="69" t="s">
        <v>7</v>
      </c>
      <c r="B304" s="70" t="s">
        <v>344</v>
      </c>
      <c r="C304" s="71" t="s">
        <v>31</v>
      </c>
      <c r="D304" s="72" t="s">
        <v>8</v>
      </c>
      <c r="E304" s="72" t="s">
        <v>8</v>
      </c>
      <c r="F304" s="120" t="s">
        <v>345</v>
      </c>
      <c r="G304" s="76">
        <v>0</v>
      </c>
      <c r="H304" s="76"/>
      <c r="I304" s="76"/>
      <c r="J304" s="77"/>
      <c r="K304" s="77"/>
      <c r="L304" s="77"/>
      <c r="M304" s="77">
        <v>0</v>
      </c>
      <c r="N304" s="77">
        <f t="shared" ref="N304" si="111">+N305</f>
        <v>3500</v>
      </c>
      <c r="O304" s="77">
        <f t="shared" si="97"/>
        <v>3500</v>
      </c>
      <c r="P304" s="77">
        <f t="shared" ref="P304" si="112">+P305</f>
        <v>7916</v>
      </c>
      <c r="Q304" s="77">
        <f t="shared" si="77"/>
        <v>11416</v>
      </c>
      <c r="R304" s="77">
        <v>0</v>
      </c>
      <c r="S304" s="77">
        <v>0</v>
      </c>
      <c r="T304" s="77">
        <f t="shared" ref="T304" si="113">+T305</f>
        <v>2000</v>
      </c>
      <c r="U304" s="77">
        <f t="shared" si="95"/>
        <v>2000</v>
      </c>
      <c r="V304" s="78">
        <v>0</v>
      </c>
      <c r="W304" s="78">
        <f t="shared" si="88"/>
        <v>2000</v>
      </c>
      <c r="X304" s="78">
        <v>0</v>
      </c>
      <c r="Y304" s="78">
        <f t="shared" si="86"/>
        <v>2000</v>
      </c>
      <c r="Z304" s="78">
        <v>0</v>
      </c>
      <c r="AA304" s="78">
        <f t="shared" si="84"/>
        <v>2000</v>
      </c>
      <c r="AB304" s="3"/>
    </row>
    <row r="305" spans="1:28" x14ac:dyDescent="0.2">
      <c r="A305" s="121"/>
      <c r="B305" s="122"/>
      <c r="C305" s="123"/>
      <c r="D305" s="92">
        <v>3419</v>
      </c>
      <c r="E305" s="95">
        <v>5222</v>
      </c>
      <c r="F305" s="130" t="s">
        <v>104</v>
      </c>
      <c r="G305" s="9">
        <v>0</v>
      </c>
      <c r="H305" s="9"/>
      <c r="I305" s="9"/>
      <c r="J305" s="10"/>
      <c r="K305" s="10"/>
      <c r="L305" s="10"/>
      <c r="M305" s="10">
        <v>0</v>
      </c>
      <c r="N305" s="10">
        <v>3500</v>
      </c>
      <c r="O305" s="10">
        <f t="shared" si="97"/>
        <v>3500</v>
      </c>
      <c r="P305" s="10">
        <v>7916</v>
      </c>
      <c r="Q305" s="10">
        <f t="shared" si="77"/>
        <v>11416</v>
      </c>
      <c r="R305" s="10">
        <v>0</v>
      </c>
      <c r="S305" s="10">
        <v>0</v>
      </c>
      <c r="T305" s="10">
        <v>2000</v>
      </c>
      <c r="U305" s="10">
        <f t="shared" si="95"/>
        <v>2000</v>
      </c>
      <c r="V305" s="11">
        <v>0</v>
      </c>
      <c r="W305" s="11">
        <f t="shared" si="88"/>
        <v>2000</v>
      </c>
      <c r="X305" s="11">
        <v>0</v>
      </c>
      <c r="Y305" s="11">
        <f t="shared" si="86"/>
        <v>2000</v>
      </c>
      <c r="Z305" s="11">
        <v>0</v>
      </c>
      <c r="AA305" s="11">
        <f t="shared" si="84"/>
        <v>2000</v>
      </c>
      <c r="AB305" s="3"/>
    </row>
    <row r="306" spans="1:28" ht="22.5" x14ac:dyDescent="0.2">
      <c r="A306" s="69" t="s">
        <v>7</v>
      </c>
      <c r="B306" s="70" t="s">
        <v>346</v>
      </c>
      <c r="C306" s="71" t="s">
        <v>31</v>
      </c>
      <c r="D306" s="72" t="s">
        <v>8</v>
      </c>
      <c r="E306" s="72" t="s">
        <v>8</v>
      </c>
      <c r="F306" s="120" t="s">
        <v>347</v>
      </c>
      <c r="G306" s="76">
        <v>0</v>
      </c>
      <c r="H306" s="76"/>
      <c r="I306" s="76"/>
      <c r="J306" s="77"/>
      <c r="K306" s="77"/>
      <c r="L306" s="77"/>
      <c r="M306" s="77"/>
      <c r="N306" s="77"/>
      <c r="O306" s="77"/>
      <c r="P306" s="77"/>
      <c r="Q306" s="77"/>
      <c r="R306" s="77"/>
      <c r="S306" s="77">
        <v>0</v>
      </c>
      <c r="T306" s="77">
        <f>+T307</f>
        <v>150</v>
      </c>
      <c r="U306" s="77">
        <f t="shared" si="95"/>
        <v>150</v>
      </c>
      <c r="V306" s="78">
        <v>0</v>
      </c>
      <c r="W306" s="78">
        <f t="shared" si="88"/>
        <v>150</v>
      </c>
      <c r="X306" s="78">
        <v>0</v>
      </c>
      <c r="Y306" s="78">
        <f t="shared" si="86"/>
        <v>150</v>
      </c>
      <c r="Z306" s="78">
        <v>0</v>
      </c>
      <c r="AA306" s="78">
        <f t="shared" si="84"/>
        <v>150</v>
      </c>
      <c r="AB306" s="3"/>
    </row>
    <row r="307" spans="1:28" x14ac:dyDescent="0.2">
      <c r="A307" s="69"/>
      <c r="B307" s="70"/>
      <c r="C307" s="71"/>
      <c r="D307" s="67">
        <v>3419</v>
      </c>
      <c r="E307" s="13">
        <v>5222</v>
      </c>
      <c r="F307" s="119" t="s">
        <v>104</v>
      </c>
      <c r="G307" s="9">
        <v>0</v>
      </c>
      <c r="H307" s="9"/>
      <c r="I307" s="9"/>
      <c r="J307" s="10"/>
      <c r="K307" s="10"/>
      <c r="L307" s="10"/>
      <c r="M307" s="10"/>
      <c r="N307" s="10"/>
      <c r="O307" s="10"/>
      <c r="P307" s="10"/>
      <c r="Q307" s="10"/>
      <c r="R307" s="10"/>
      <c r="S307" s="10">
        <v>0</v>
      </c>
      <c r="T307" s="10">
        <v>150</v>
      </c>
      <c r="U307" s="10">
        <f t="shared" si="95"/>
        <v>150</v>
      </c>
      <c r="V307" s="11">
        <v>0</v>
      </c>
      <c r="W307" s="11">
        <f t="shared" si="88"/>
        <v>150</v>
      </c>
      <c r="X307" s="11">
        <v>0</v>
      </c>
      <c r="Y307" s="11">
        <f t="shared" si="86"/>
        <v>150</v>
      </c>
      <c r="Z307" s="11">
        <v>0</v>
      </c>
      <c r="AA307" s="11">
        <f t="shared" si="84"/>
        <v>150</v>
      </c>
      <c r="AB307" s="3"/>
    </row>
    <row r="308" spans="1:28" ht="22.5" x14ac:dyDescent="0.2">
      <c r="A308" s="69" t="s">
        <v>7</v>
      </c>
      <c r="B308" s="70" t="s">
        <v>348</v>
      </c>
      <c r="C308" s="71" t="s">
        <v>31</v>
      </c>
      <c r="D308" s="72" t="s">
        <v>8</v>
      </c>
      <c r="E308" s="72" t="s">
        <v>8</v>
      </c>
      <c r="F308" s="120" t="s">
        <v>349</v>
      </c>
      <c r="G308" s="76">
        <v>0</v>
      </c>
      <c r="H308" s="76"/>
      <c r="I308" s="76"/>
      <c r="J308" s="77"/>
      <c r="K308" s="77"/>
      <c r="L308" s="77"/>
      <c r="M308" s="77"/>
      <c r="N308" s="77"/>
      <c r="O308" s="77"/>
      <c r="P308" s="77"/>
      <c r="Q308" s="77"/>
      <c r="R308" s="77"/>
      <c r="S308" s="77">
        <v>0</v>
      </c>
      <c r="T308" s="77">
        <f>+T309</f>
        <v>1850</v>
      </c>
      <c r="U308" s="77">
        <f t="shared" si="95"/>
        <v>1850</v>
      </c>
      <c r="V308" s="78">
        <v>0</v>
      </c>
      <c r="W308" s="78">
        <f t="shared" si="88"/>
        <v>1850</v>
      </c>
      <c r="X308" s="78">
        <v>0</v>
      </c>
      <c r="Y308" s="78">
        <f t="shared" si="86"/>
        <v>1850</v>
      </c>
      <c r="Z308" s="78">
        <v>0</v>
      </c>
      <c r="AA308" s="78">
        <f t="shared" si="84"/>
        <v>1850</v>
      </c>
      <c r="AB308" s="3"/>
    </row>
    <row r="309" spans="1:28" ht="13.5" thickBot="1" x14ac:dyDescent="0.25">
      <c r="A309" s="115"/>
      <c r="B309" s="116"/>
      <c r="C309" s="117"/>
      <c r="D309" s="131">
        <v>3419</v>
      </c>
      <c r="E309" s="17">
        <v>5213</v>
      </c>
      <c r="F309" s="132" t="s">
        <v>181</v>
      </c>
      <c r="G309" s="20">
        <v>0</v>
      </c>
      <c r="H309" s="20"/>
      <c r="I309" s="20"/>
      <c r="J309" s="21"/>
      <c r="K309" s="21"/>
      <c r="L309" s="21"/>
      <c r="M309" s="21"/>
      <c r="N309" s="21"/>
      <c r="O309" s="21"/>
      <c r="P309" s="21"/>
      <c r="Q309" s="21"/>
      <c r="R309" s="21"/>
      <c r="S309" s="21">
        <v>0</v>
      </c>
      <c r="T309" s="21">
        <v>1850</v>
      </c>
      <c r="U309" s="21">
        <f t="shared" si="95"/>
        <v>1850</v>
      </c>
      <c r="V309" s="22">
        <v>0</v>
      </c>
      <c r="W309" s="22">
        <f t="shared" si="88"/>
        <v>1850</v>
      </c>
      <c r="X309" s="22">
        <v>0</v>
      </c>
      <c r="Y309" s="22">
        <f t="shared" si="86"/>
        <v>1850</v>
      </c>
      <c r="Z309" s="22">
        <v>0</v>
      </c>
      <c r="AA309" s="22">
        <f t="shared" si="84"/>
        <v>1850</v>
      </c>
      <c r="AB309" s="3"/>
    </row>
    <row r="310" spans="1:28" x14ac:dyDescent="0.2">
      <c r="G310" s="1"/>
      <c r="J310" s="1"/>
      <c r="N310" s="15"/>
      <c r="O310" s="15"/>
      <c r="P310" s="2"/>
      <c r="Q310" s="2"/>
      <c r="T310" s="1"/>
      <c r="X310" s="3"/>
      <c r="Y310" s="3"/>
      <c r="Z310" s="15"/>
      <c r="AA310" s="15"/>
      <c r="AB310" s="3"/>
    </row>
    <row r="311" spans="1:28" x14ac:dyDescent="0.2">
      <c r="G311" s="1"/>
      <c r="J311" s="1"/>
      <c r="N311" s="15"/>
      <c r="O311" s="15"/>
      <c r="T311" s="1"/>
      <c r="X311" s="3"/>
      <c r="Y311" s="3"/>
      <c r="Z311" s="3"/>
    </row>
    <row r="312" spans="1:28" x14ac:dyDescent="0.2">
      <c r="G312" s="1"/>
      <c r="J312" s="1"/>
      <c r="N312" s="15"/>
      <c r="O312" s="15"/>
      <c r="T312" s="1"/>
      <c r="X312" s="3"/>
      <c r="Y312" s="3"/>
      <c r="Z312" s="3"/>
    </row>
    <row r="313" spans="1:28" x14ac:dyDescent="0.2">
      <c r="G313" s="1"/>
      <c r="J313" s="1"/>
      <c r="N313" s="15"/>
      <c r="O313" s="15"/>
      <c r="T313" s="1"/>
      <c r="X313" s="3"/>
      <c r="Y313" s="3"/>
      <c r="Z313" s="3"/>
    </row>
  </sheetData>
  <mergeCells count="19">
    <mergeCell ref="A2:I2"/>
    <mergeCell ref="O2:Q2"/>
    <mergeCell ref="T2:U2"/>
    <mergeCell ref="W2:Y2"/>
    <mergeCell ref="H1:J1"/>
    <mergeCell ref="L1:O1"/>
    <mergeCell ref="R1:T1"/>
    <mergeCell ref="V1:X1"/>
    <mergeCell ref="Y1:AA1"/>
    <mergeCell ref="B12:C12"/>
    <mergeCell ref="B154:C154"/>
    <mergeCell ref="B187:C187"/>
    <mergeCell ref="B188:C188"/>
    <mergeCell ref="A4:I4"/>
    <mergeCell ref="A6:I6"/>
    <mergeCell ref="B8:C8"/>
    <mergeCell ref="B9:C9"/>
    <mergeCell ref="B10:C10"/>
    <mergeCell ref="B11:C11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9" zoomScaleNormal="100" workbookViewId="0">
      <selection activeCell="I29" sqref="I29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190" t="s">
        <v>9</v>
      </c>
      <c r="D1" s="190"/>
      <c r="E1" s="190"/>
    </row>
    <row r="2" spans="1:10" ht="15.75" thickBot="1" x14ac:dyDescent="0.3">
      <c r="A2" s="194" t="s">
        <v>350</v>
      </c>
      <c r="B2" s="194"/>
      <c r="C2" s="133"/>
      <c r="D2" s="133"/>
      <c r="E2" s="134" t="s">
        <v>351</v>
      </c>
    </row>
    <row r="3" spans="1:10" ht="24.75" thickBot="1" x14ac:dyDescent="0.3">
      <c r="A3" s="135" t="s">
        <v>352</v>
      </c>
      <c r="B3" s="136" t="s">
        <v>353</v>
      </c>
      <c r="C3" s="137" t="s">
        <v>354</v>
      </c>
      <c r="D3" s="137" t="s">
        <v>25</v>
      </c>
      <c r="E3" s="137" t="s">
        <v>355</v>
      </c>
    </row>
    <row r="4" spans="1:10" ht="15" customHeight="1" x14ac:dyDescent="0.25">
      <c r="A4" s="138" t="s">
        <v>356</v>
      </c>
      <c r="B4" s="139" t="s">
        <v>357</v>
      </c>
      <c r="C4" s="140">
        <f>C5+C6+C7</f>
        <v>3137070.36</v>
      </c>
      <c r="D4" s="140">
        <f>D5+D6+D7</f>
        <v>0</v>
      </c>
      <c r="E4" s="141">
        <f t="shared" ref="E4:E25" si="0">C4+D4</f>
        <v>3137070.36</v>
      </c>
    </row>
    <row r="5" spans="1:10" ht="15" customHeight="1" x14ac:dyDescent="0.25">
      <c r="A5" s="142" t="s">
        <v>358</v>
      </c>
      <c r="B5" s="143" t="s">
        <v>359</v>
      </c>
      <c r="C5" s="144">
        <v>2965582.22</v>
      </c>
      <c r="D5" s="145">
        <v>0</v>
      </c>
      <c r="E5" s="146">
        <f t="shared" si="0"/>
        <v>2965582.22</v>
      </c>
      <c r="J5" s="147"/>
    </row>
    <row r="6" spans="1:10" ht="15" customHeight="1" x14ac:dyDescent="0.25">
      <c r="A6" s="142" t="s">
        <v>360</v>
      </c>
      <c r="B6" s="143" t="s">
        <v>361</v>
      </c>
      <c r="C6" s="144">
        <v>137446.63</v>
      </c>
      <c r="D6" s="148">
        <v>0</v>
      </c>
      <c r="E6" s="146">
        <f t="shared" si="0"/>
        <v>137446.63</v>
      </c>
    </row>
    <row r="7" spans="1:10" ht="15" customHeight="1" x14ac:dyDescent="0.25">
      <c r="A7" s="142" t="s">
        <v>362</v>
      </c>
      <c r="B7" s="143" t="s">
        <v>363</v>
      </c>
      <c r="C7" s="144">
        <v>34041.509999999995</v>
      </c>
      <c r="D7" s="144">
        <v>0</v>
      </c>
      <c r="E7" s="146">
        <f t="shared" si="0"/>
        <v>34041.509999999995</v>
      </c>
    </row>
    <row r="8" spans="1:10" ht="15" customHeight="1" x14ac:dyDescent="0.25">
      <c r="A8" s="149" t="s">
        <v>364</v>
      </c>
      <c r="B8" s="143" t="s">
        <v>365</v>
      </c>
      <c r="C8" s="150">
        <f>C9+C15</f>
        <v>5993194.1900000004</v>
      </c>
      <c r="D8" s="150">
        <f>D9+D15</f>
        <v>0</v>
      </c>
      <c r="E8" s="151">
        <f t="shared" si="0"/>
        <v>5993194.1900000004</v>
      </c>
    </row>
    <row r="9" spans="1:10" ht="15" customHeight="1" x14ac:dyDescent="0.25">
      <c r="A9" s="142" t="s">
        <v>366</v>
      </c>
      <c r="B9" s="143" t="s">
        <v>367</v>
      </c>
      <c r="C9" s="144">
        <f>C10+C11+C13+C14+C12</f>
        <v>5791376.2400000002</v>
      </c>
      <c r="D9" s="144">
        <f>D10+D11+D13+D14</f>
        <v>0</v>
      </c>
      <c r="E9" s="152">
        <f t="shared" si="0"/>
        <v>5791376.2400000002</v>
      </c>
    </row>
    <row r="10" spans="1:10" ht="15" customHeight="1" x14ac:dyDescent="0.25">
      <c r="A10" s="142" t="s">
        <v>368</v>
      </c>
      <c r="B10" s="143" t="s">
        <v>369</v>
      </c>
      <c r="C10" s="144">
        <v>70970.2</v>
      </c>
      <c r="D10" s="144">
        <v>0</v>
      </c>
      <c r="E10" s="152">
        <f t="shared" si="0"/>
        <v>70970.2</v>
      </c>
    </row>
    <row r="11" spans="1:10" ht="15" customHeight="1" x14ac:dyDescent="0.25">
      <c r="A11" s="142" t="s">
        <v>370</v>
      </c>
      <c r="B11" s="143" t="s">
        <v>367</v>
      </c>
      <c r="C11" s="144">
        <v>5693336.7299999995</v>
      </c>
      <c r="D11" s="144">
        <v>0</v>
      </c>
      <c r="E11" s="152">
        <f t="shared" si="0"/>
        <v>5693336.7299999995</v>
      </c>
    </row>
    <row r="12" spans="1:10" ht="15" customHeight="1" x14ac:dyDescent="0.25">
      <c r="A12" s="142" t="s">
        <v>371</v>
      </c>
      <c r="B12" s="143">
        <v>4123</v>
      </c>
      <c r="C12" s="144">
        <v>0</v>
      </c>
      <c r="D12" s="144">
        <v>0</v>
      </c>
      <c r="E12" s="152">
        <f>SUM(C12:D12)</f>
        <v>0</v>
      </c>
    </row>
    <row r="13" spans="1:10" ht="15" customHeight="1" x14ac:dyDescent="0.25">
      <c r="A13" s="142" t="s">
        <v>372</v>
      </c>
      <c r="B13" s="143" t="s">
        <v>373</v>
      </c>
      <c r="C13" s="144">
        <v>716.19</v>
      </c>
      <c r="D13" s="144">
        <v>0</v>
      </c>
      <c r="E13" s="152">
        <f>SUM(C13:D13)</f>
        <v>716.19</v>
      </c>
    </row>
    <row r="14" spans="1:10" ht="15" customHeight="1" x14ac:dyDescent="0.25">
      <c r="A14" s="142" t="s">
        <v>374</v>
      </c>
      <c r="B14" s="143">
        <v>4121</v>
      </c>
      <c r="C14" s="144">
        <v>26353.119999999999</v>
      </c>
      <c r="D14" s="144">
        <v>0</v>
      </c>
      <c r="E14" s="152">
        <f>SUM(C14:D14)</f>
        <v>26353.119999999999</v>
      </c>
    </row>
    <row r="15" spans="1:10" ht="15" customHeight="1" x14ac:dyDescent="0.25">
      <c r="A15" s="142" t="s">
        <v>375</v>
      </c>
      <c r="B15" s="143" t="s">
        <v>376</v>
      </c>
      <c r="C15" s="144">
        <f>C16+C17+C18+C19</f>
        <v>201817.94999999998</v>
      </c>
      <c r="D15" s="144">
        <f>D16+D18+D19</f>
        <v>0</v>
      </c>
      <c r="E15" s="152">
        <f t="shared" si="0"/>
        <v>201817.94999999998</v>
      </c>
    </row>
    <row r="16" spans="1:10" ht="15" customHeight="1" x14ac:dyDescent="0.25">
      <c r="A16" s="142" t="s">
        <v>377</v>
      </c>
      <c r="B16" s="143" t="s">
        <v>378</v>
      </c>
      <c r="C16" s="144">
        <v>198009.99</v>
      </c>
      <c r="D16" s="144">
        <v>0</v>
      </c>
      <c r="E16" s="152">
        <f t="shared" si="0"/>
        <v>198009.99</v>
      </c>
    </row>
    <row r="17" spans="1:5" ht="15" customHeight="1" x14ac:dyDescent="0.25">
      <c r="A17" s="142" t="s">
        <v>379</v>
      </c>
      <c r="B17" s="143">
        <v>4223</v>
      </c>
      <c r="C17" s="144">
        <v>0</v>
      </c>
      <c r="D17" s="144">
        <v>0</v>
      </c>
      <c r="E17" s="152">
        <f>SUM(C17:D17)</f>
        <v>0</v>
      </c>
    </row>
    <row r="18" spans="1:5" ht="15" customHeight="1" x14ac:dyDescent="0.25">
      <c r="A18" s="142" t="s">
        <v>380</v>
      </c>
      <c r="B18" s="143" t="s">
        <v>381</v>
      </c>
      <c r="C18" s="144">
        <v>3340.55</v>
      </c>
      <c r="D18" s="144">
        <v>0</v>
      </c>
      <c r="E18" s="152">
        <f>SUM(C18:D18)</f>
        <v>3340.55</v>
      </c>
    </row>
    <row r="19" spans="1:5" ht="15" customHeight="1" x14ac:dyDescent="0.25">
      <c r="A19" s="142" t="s">
        <v>382</v>
      </c>
      <c r="B19" s="143">
        <v>4221</v>
      </c>
      <c r="C19" s="144">
        <v>467.41</v>
      </c>
      <c r="D19" s="144">
        <v>0</v>
      </c>
      <c r="E19" s="152">
        <f>SUM(C19:D19)</f>
        <v>467.41</v>
      </c>
    </row>
    <row r="20" spans="1:5" ht="15" customHeight="1" x14ac:dyDescent="0.25">
      <c r="A20" s="149" t="s">
        <v>383</v>
      </c>
      <c r="B20" s="153" t="s">
        <v>384</v>
      </c>
      <c r="C20" s="150">
        <f>C4+C8</f>
        <v>9130264.5500000007</v>
      </c>
      <c r="D20" s="150">
        <f>D4+D8</f>
        <v>0</v>
      </c>
      <c r="E20" s="151">
        <f t="shared" si="0"/>
        <v>9130264.5500000007</v>
      </c>
    </row>
    <row r="21" spans="1:5" ht="15" customHeight="1" x14ac:dyDescent="0.25">
      <c r="A21" s="149" t="s">
        <v>385</v>
      </c>
      <c r="B21" s="153" t="s">
        <v>386</v>
      </c>
      <c r="C21" s="150">
        <f>SUM(C22:C24)</f>
        <v>1951508.7400000002</v>
      </c>
      <c r="D21" s="150">
        <f>SUM(D22:D24)</f>
        <v>0</v>
      </c>
      <c r="E21" s="151">
        <f t="shared" si="0"/>
        <v>1951508.7400000002</v>
      </c>
    </row>
    <row r="22" spans="1:5" ht="15" customHeight="1" x14ac:dyDescent="0.25">
      <c r="A22" s="142" t="s">
        <v>387</v>
      </c>
      <c r="B22" s="143" t="s">
        <v>388</v>
      </c>
      <c r="C22" s="144">
        <v>111779.24</v>
      </c>
      <c r="D22" s="144">
        <v>0</v>
      </c>
      <c r="E22" s="152">
        <f t="shared" si="0"/>
        <v>111779.24</v>
      </c>
    </row>
    <row r="23" spans="1:5" ht="15" customHeight="1" x14ac:dyDescent="0.25">
      <c r="A23" s="142" t="s">
        <v>389</v>
      </c>
      <c r="B23" s="143">
        <v>8115</v>
      </c>
      <c r="C23" s="144">
        <v>1986604.5</v>
      </c>
      <c r="D23" s="144">
        <v>0</v>
      </c>
      <c r="E23" s="152">
        <f>SUM(C23:D23)</f>
        <v>1986604.5</v>
      </c>
    </row>
    <row r="24" spans="1:5" ht="15" customHeight="1" thickBot="1" x14ac:dyDescent="0.3">
      <c r="A24" s="154" t="s">
        <v>390</v>
      </c>
      <c r="B24" s="155">
        <v>-8124</v>
      </c>
      <c r="C24" s="156">
        <v>-146875</v>
      </c>
      <c r="D24" s="156">
        <v>0</v>
      </c>
      <c r="E24" s="157">
        <f>C24+D24</f>
        <v>-146875</v>
      </c>
    </row>
    <row r="25" spans="1:5" ht="15" customHeight="1" thickBot="1" x14ac:dyDescent="0.3">
      <c r="A25" s="158" t="s">
        <v>391</v>
      </c>
      <c r="B25" s="159"/>
      <c r="C25" s="160">
        <f>C4+C8+C21</f>
        <v>11081773.290000001</v>
      </c>
      <c r="D25" s="160">
        <f>D20+D21</f>
        <v>0</v>
      </c>
      <c r="E25" s="161">
        <f t="shared" si="0"/>
        <v>11081773.290000001</v>
      </c>
    </row>
    <row r="26" spans="1:5" ht="15.75" thickBot="1" x14ac:dyDescent="0.3">
      <c r="A26" s="194" t="s">
        <v>392</v>
      </c>
      <c r="B26" s="194"/>
      <c r="C26" s="162"/>
      <c r="D26" s="162"/>
      <c r="E26" s="163" t="s">
        <v>351</v>
      </c>
    </row>
    <row r="27" spans="1:5" ht="24.75" thickBot="1" x14ac:dyDescent="0.3">
      <c r="A27" s="135" t="s">
        <v>393</v>
      </c>
      <c r="B27" s="136" t="s">
        <v>4</v>
      </c>
      <c r="C27" s="137" t="s">
        <v>5</v>
      </c>
      <c r="D27" s="137" t="s">
        <v>25</v>
      </c>
      <c r="E27" s="137" t="s">
        <v>394</v>
      </c>
    </row>
    <row r="28" spans="1:5" ht="15" customHeight="1" x14ac:dyDescent="0.3">
      <c r="A28" s="164" t="s">
        <v>395</v>
      </c>
      <c r="B28" s="165" t="s">
        <v>396</v>
      </c>
      <c r="C28" s="148">
        <v>31838.7</v>
      </c>
      <c r="D28" s="148">
        <v>0</v>
      </c>
      <c r="E28" s="166">
        <f>C28+D28</f>
        <v>31838.7</v>
      </c>
    </row>
    <row r="29" spans="1:5" ht="15" customHeight="1" x14ac:dyDescent="0.25">
      <c r="A29" s="167" t="s">
        <v>397</v>
      </c>
      <c r="B29" s="143" t="s">
        <v>396</v>
      </c>
      <c r="C29" s="144">
        <v>294461.07</v>
      </c>
      <c r="D29" s="148">
        <v>0</v>
      </c>
      <c r="E29" s="166">
        <f t="shared" ref="E29:E44" si="1">C29+D29</f>
        <v>294461.07</v>
      </c>
    </row>
    <row r="30" spans="1:5" ht="15" customHeight="1" x14ac:dyDescent="0.25">
      <c r="A30" s="167" t="s">
        <v>398</v>
      </c>
      <c r="B30" s="143" t="s">
        <v>399</v>
      </c>
      <c r="C30" s="144">
        <v>219636.43999999997</v>
      </c>
      <c r="D30" s="148">
        <v>0</v>
      </c>
      <c r="E30" s="166">
        <f>SUM(C30:D30)</f>
        <v>219636.43999999997</v>
      </c>
    </row>
    <row r="31" spans="1:5" ht="15" customHeight="1" x14ac:dyDescent="0.25">
      <c r="A31" s="167" t="s">
        <v>400</v>
      </c>
      <c r="B31" s="143" t="s">
        <v>396</v>
      </c>
      <c r="C31" s="144">
        <v>1035047.96</v>
      </c>
      <c r="D31" s="148">
        <v>0</v>
      </c>
      <c r="E31" s="166">
        <f t="shared" si="1"/>
        <v>1035047.96</v>
      </c>
    </row>
    <row r="32" spans="1:5" ht="15" customHeight="1" x14ac:dyDescent="0.25">
      <c r="A32" s="167" t="s">
        <v>401</v>
      </c>
      <c r="B32" s="143" t="s">
        <v>396</v>
      </c>
      <c r="C32" s="144">
        <v>953866.14000000013</v>
      </c>
      <c r="D32" s="148">
        <v>0</v>
      </c>
      <c r="E32" s="166">
        <f t="shared" si="1"/>
        <v>953866.14000000013</v>
      </c>
    </row>
    <row r="33" spans="1:7" ht="15" customHeight="1" x14ac:dyDescent="0.25">
      <c r="A33" s="167" t="s">
        <v>402</v>
      </c>
      <c r="B33" s="143" t="s">
        <v>396</v>
      </c>
      <c r="C33" s="144">
        <v>4795187.9400000004</v>
      </c>
      <c r="D33" s="148">
        <v>0</v>
      </c>
      <c r="E33" s="166">
        <f>C33+D33</f>
        <v>4795187.9400000004</v>
      </c>
    </row>
    <row r="34" spans="1:7" ht="15" customHeight="1" x14ac:dyDescent="0.3">
      <c r="A34" s="167" t="s">
        <v>403</v>
      </c>
      <c r="B34" s="143" t="s">
        <v>399</v>
      </c>
      <c r="C34" s="144">
        <v>806700.55000000028</v>
      </c>
      <c r="D34" s="148">
        <v>0</v>
      </c>
      <c r="E34" s="166">
        <f t="shared" si="1"/>
        <v>806700.55000000028</v>
      </c>
    </row>
    <row r="35" spans="1:7" ht="15" customHeight="1" x14ac:dyDescent="0.25">
      <c r="A35" s="167" t="s">
        <v>404</v>
      </c>
      <c r="B35" s="143" t="s">
        <v>396</v>
      </c>
      <c r="C35" s="144">
        <v>128688.62</v>
      </c>
      <c r="D35" s="148">
        <v>0</v>
      </c>
      <c r="E35" s="166">
        <f t="shared" si="1"/>
        <v>128688.62</v>
      </c>
    </row>
    <row r="36" spans="1:7" ht="15" customHeight="1" x14ac:dyDescent="0.25">
      <c r="A36" s="167" t="s">
        <v>405</v>
      </c>
      <c r="B36" s="143" t="s">
        <v>399</v>
      </c>
      <c r="C36" s="144">
        <v>1022408.04</v>
      </c>
      <c r="D36" s="148">
        <v>0</v>
      </c>
      <c r="E36" s="166">
        <f t="shared" si="1"/>
        <v>1022408.04</v>
      </c>
    </row>
    <row r="37" spans="1:7" ht="15" customHeight="1" x14ac:dyDescent="0.25">
      <c r="A37" s="167" t="s">
        <v>406</v>
      </c>
      <c r="B37" s="143" t="s">
        <v>407</v>
      </c>
      <c r="C37" s="144">
        <v>0</v>
      </c>
      <c r="D37" s="148">
        <v>0</v>
      </c>
      <c r="E37" s="166">
        <f t="shared" si="1"/>
        <v>0</v>
      </c>
    </row>
    <row r="38" spans="1:7" ht="15" customHeight="1" x14ac:dyDescent="0.25">
      <c r="A38" s="167" t="s">
        <v>408</v>
      </c>
      <c r="B38" s="143" t="s">
        <v>399</v>
      </c>
      <c r="C38" s="144">
        <v>1494342.77</v>
      </c>
      <c r="D38" s="148">
        <v>0</v>
      </c>
      <c r="E38" s="166">
        <f t="shared" si="1"/>
        <v>1494342.77</v>
      </c>
    </row>
    <row r="39" spans="1:7" ht="15" customHeight="1" x14ac:dyDescent="0.25">
      <c r="A39" s="167" t="s">
        <v>409</v>
      </c>
      <c r="B39" s="143" t="s">
        <v>399</v>
      </c>
      <c r="C39" s="144">
        <v>15500</v>
      </c>
      <c r="D39" s="148">
        <v>0</v>
      </c>
      <c r="E39" s="166">
        <f t="shared" si="1"/>
        <v>15500</v>
      </c>
    </row>
    <row r="40" spans="1:7" ht="15" customHeight="1" x14ac:dyDescent="0.25">
      <c r="A40" s="167" t="s">
        <v>410</v>
      </c>
      <c r="B40" s="143" t="s">
        <v>396</v>
      </c>
      <c r="C40" s="144">
        <v>11008.82</v>
      </c>
      <c r="D40" s="148">
        <v>0</v>
      </c>
      <c r="E40" s="166">
        <f t="shared" si="1"/>
        <v>11008.82</v>
      </c>
    </row>
    <row r="41" spans="1:7" ht="15" customHeight="1" x14ac:dyDescent="0.25">
      <c r="A41" s="167" t="s">
        <v>411</v>
      </c>
      <c r="B41" s="143" t="s">
        <v>399</v>
      </c>
      <c r="C41" s="144">
        <v>166413.18</v>
      </c>
      <c r="D41" s="148">
        <v>0</v>
      </c>
      <c r="E41" s="166">
        <f>C41+D41</f>
        <v>166413.18</v>
      </c>
    </row>
    <row r="42" spans="1:7" ht="15" customHeight="1" x14ac:dyDescent="0.25">
      <c r="A42" s="167" t="s">
        <v>412</v>
      </c>
      <c r="B42" s="143" t="s">
        <v>399</v>
      </c>
      <c r="C42" s="144">
        <v>15293.36</v>
      </c>
      <c r="D42" s="148">
        <v>0</v>
      </c>
      <c r="E42" s="166">
        <f t="shared" si="1"/>
        <v>15293.36</v>
      </c>
    </row>
    <row r="43" spans="1:7" ht="15" customHeight="1" x14ac:dyDescent="0.25">
      <c r="A43" s="167" t="s">
        <v>413</v>
      </c>
      <c r="B43" s="143" t="s">
        <v>399</v>
      </c>
      <c r="C43" s="144">
        <v>86065.55</v>
      </c>
      <c r="D43" s="148">
        <v>0</v>
      </c>
      <c r="E43" s="166">
        <f t="shared" si="1"/>
        <v>86065.55</v>
      </c>
    </row>
    <row r="44" spans="1:7" ht="15" customHeight="1" thickBot="1" x14ac:dyDescent="0.3">
      <c r="A44" s="167" t="s">
        <v>414</v>
      </c>
      <c r="B44" s="143" t="s">
        <v>399</v>
      </c>
      <c r="C44" s="144">
        <v>5314.15</v>
      </c>
      <c r="D44" s="148">
        <v>0</v>
      </c>
      <c r="E44" s="166">
        <f t="shared" si="1"/>
        <v>5314.15</v>
      </c>
    </row>
    <row r="45" spans="1:7" ht="15" customHeight="1" thickBot="1" x14ac:dyDescent="0.3">
      <c r="A45" s="168" t="s">
        <v>415</v>
      </c>
      <c r="B45" s="159"/>
      <c r="C45" s="160">
        <f>C28+C29+C31+C32+C33+C34+C35+C36+C37+C38+C39+C40+C41+C42+C43+C44+C30</f>
        <v>11081773.290000001</v>
      </c>
      <c r="D45" s="160">
        <f>SUM(D28:D44)</f>
        <v>0</v>
      </c>
      <c r="E45" s="161">
        <f>SUM(E28:E44)</f>
        <v>11081773.290000001</v>
      </c>
      <c r="G45" s="147"/>
    </row>
    <row r="46" spans="1:7" x14ac:dyDescent="0.25">
      <c r="C46" s="147"/>
      <c r="E46" s="147"/>
    </row>
    <row r="47" spans="1:7" x14ac:dyDescent="0.25">
      <c r="C47" s="147"/>
    </row>
    <row r="48" spans="1:7" x14ac:dyDescent="0.25">
      <c r="C48" s="147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2018-10-24T09:58:04Z</cp:lastPrinted>
  <dcterms:created xsi:type="dcterms:W3CDTF">2018-06-26T08:38:49Z</dcterms:created>
  <dcterms:modified xsi:type="dcterms:W3CDTF">2018-11-30T08:36:08Z</dcterms:modified>
</cp:coreProperties>
</file>