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7220" windowHeight="7290"/>
  </bookViews>
  <sheets>
    <sheet name="917 04" sheetId="9" r:id="rId1"/>
    <sheet name="Bilance PaV" sheetId="10" r:id="rId2"/>
  </sheets>
  <definedNames>
    <definedName name="_xlnm.Print_Area" localSheetId="0">'917 04'!$A$1:$AD$327</definedName>
  </definedNames>
  <calcPr calcId="145621"/>
</workbook>
</file>

<file path=xl/calcChain.xml><?xml version="1.0" encoding="utf-8"?>
<calcChain xmlns="http://schemas.openxmlformats.org/spreadsheetml/2006/main">
  <c r="D44" i="10" l="1"/>
  <c r="C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44" i="10" s="1"/>
  <c r="E23" i="10"/>
  <c r="E22" i="10"/>
  <c r="E21" i="10"/>
  <c r="D20" i="10"/>
  <c r="C20" i="10"/>
  <c r="E20" i="10" s="1"/>
  <c r="E18" i="10"/>
  <c r="E17" i="10"/>
  <c r="E16" i="10"/>
  <c r="E15" i="10"/>
  <c r="D14" i="10"/>
  <c r="C14" i="10"/>
  <c r="E14" i="10" s="1"/>
  <c r="E13" i="10"/>
  <c r="E12" i="10"/>
  <c r="E11" i="10"/>
  <c r="E10" i="10"/>
  <c r="E9" i="10"/>
  <c r="D8" i="10"/>
  <c r="C8" i="10"/>
  <c r="E8" i="10" s="1"/>
  <c r="D7" i="10"/>
  <c r="E6" i="10"/>
  <c r="E5" i="10"/>
  <c r="E4" i="10"/>
  <c r="D3" i="10"/>
  <c r="D19" i="10" s="1"/>
  <c r="D24" i="10" s="1"/>
  <c r="C3" i="10"/>
  <c r="AB220" i="9"/>
  <c r="AB299" i="9"/>
  <c r="AC299" i="9" s="1"/>
  <c r="AB297" i="9"/>
  <c r="AC297" i="9" s="1"/>
  <c r="AC298" i="9"/>
  <c r="AC300" i="9"/>
  <c r="AB188" i="9"/>
  <c r="AB201" i="9"/>
  <c r="E3" i="10" l="1"/>
  <c r="C7" i="10"/>
  <c r="E7" i="10" s="1"/>
  <c r="C19" i="10"/>
  <c r="E19" i="10" s="1"/>
  <c r="AB308" i="9"/>
  <c r="AB306" i="9"/>
  <c r="AB304" i="9"/>
  <c r="AB302" i="9"/>
  <c r="AB237" i="9"/>
  <c r="AB235" i="9"/>
  <c r="C24" i="10" l="1"/>
  <c r="E24" i="10" s="1"/>
  <c r="AB301" i="9"/>
  <c r="U327" i="9"/>
  <c r="W327" i="9" s="1"/>
  <c r="Y327" i="9" s="1"/>
  <c r="AA327" i="9" s="1"/>
  <c r="AC327" i="9" s="1"/>
  <c r="T326" i="9"/>
  <c r="U326" i="9" s="1"/>
  <c r="W326" i="9" s="1"/>
  <c r="Y326" i="9" s="1"/>
  <c r="AA326" i="9" s="1"/>
  <c r="AC326" i="9" s="1"/>
  <c r="U325" i="9"/>
  <c r="W325" i="9" s="1"/>
  <c r="Y325" i="9" s="1"/>
  <c r="AA325" i="9" s="1"/>
  <c r="AC325" i="9" s="1"/>
  <c r="T324" i="9"/>
  <c r="U324" i="9" s="1"/>
  <c r="W324" i="9" s="1"/>
  <c r="Y324" i="9" s="1"/>
  <c r="AA324" i="9" s="1"/>
  <c r="AC324" i="9" s="1"/>
  <c r="U323" i="9"/>
  <c r="W323" i="9" s="1"/>
  <c r="Y323" i="9" s="1"/>
  <c r="AA323" i="9" s="1"/>
  <c r="AC323" i="9" s="1"/>
  <c r="O323" i="9"/>
  <c r="Q323" i="9" s="1"/>
  <c r="U322" i="9"/>
  <c r="W322" i="9" s="1"/>
  <c r="Y322" i="9" s="1"/>
  <c r="AA322" i="9" s="1"/>
  <c r="AC322" i="9" s="1"/>
  <c r="T322" i="9"/>
  <c r="P322" i="9"/>
  <c r="N322" i="9"/>
  <c r="O322" i="9" s="1"/>
  <c r="W321" i="9"/>
  <c r="Y321" i="9" s="1"/>
  <c r="AA321" i="9" s="1"/>
  <c r="AC321" i="9" s="1"/>
  <c r="U321" i="9"/>
  <c r="O321" i="9"/>
  <c r="Q321" i="9" s="1"/>
  <c r="T320" i="9"/>
  <c r="U320" i="9" s="1"/>
  <c r="W320" i="9" s="1"/>
  <c r="Y320" i="9" s="1"/>
  <c r="AA320" i="9" s="1"/>
  <c r="AC320" i="9" s="1"/>
  <c r="P320" i="9"/>
  <c r="N320" i="9"/>
  <c r="O320" i="9" s="1"/>
  <c r="U319" i="9"/>
  <c r="W319" i="9" s="1"/>
  <c r="Y319" i="9" s="1"/>
  <c r="AA319" i="9" s="1"/>
  <c r="AC319" i="9" s="1"/>
  <c r="O319" i="9"/>
  <c r="Q319" i="9" s="1"/>
  <c r="U318" i="9"/>
  <c r="W318" i="9" s="1"/>
  <c r="Y318" i="9" s="1"/>
  <c r="AA318" i="9" s="1"/>
  <c r="AC318" i="9" s="1"/>
  <c r="P318" i="9"/>
  <c r="N318" i="9"/>
  <c r="O318" i="9" s="1"/>
  <c r="Q318" i="9" s="1"/>
  <c r="U317" i="9"/>
  <c r="W317" i="9" s="1"/>
  <c r="Y317" i="9" s="1"/>
  <c r="AA317" i="9" s="1"/>
  <c r="AC317" i="9" s="1"/>
  <c r="O317" i="9"/>
  <c r="Q317" i="9" s="1"/>
  <c r="U316" i="9"/>
  <c r="W316" i="9" s="1"/>
  <c r="Y316" i="9" s="1"/>
  <c r="AA316" i="9" s="1"/>
  <c r="AC316" i="9" s="1"/>
  <c r="P316" i="9"/>
  <c r="N316" i="9"/>
  <c r="O316" i="9" s="1"/>
  <c r="U315" i="9"/>
  <c r="W315" i="9" s="1"/>
  <c r="Y315" i="9" s="1"/>
  <c r="AA315" i="9" s="1"/>
  <c r="AC315" i="9" s="1"/>
  <c r="O315" i="9"/>
  <c r="Q315" i="9" s="1"/>
  <c r="U314" i="9"/>
  <c r="W314" i="9" s="1"/>
  <c r="Y314" i="9" s="1"/>
  <c r="AA314" i="9" s="1"/>
  <c r="AC314" i="9" s="1"/>
  <c r="P314" i="9"/>
  <c r="N314" i="9"/>
  <c r="O314" i="9" s="1"/>
  <c r="U313" i="9"/>
  <c r="W313" i="9" s="1"/>
  <c r="Y313" i="9" s="1"/>
  <c r="AA313" i="9" s="1"/>
  <c r="AC313" i="9" s="1"/>
  <c r="O313" i="9"/>
  <c r="Q313" i="9" s="1"/>
  <c r="T312" i="9"/>
  <c r="U312" i="9" s="1"/>
  <c r="W312" i="9" s="1"/>
  <c r="Y312" i="9" s="1"/>
  <c r="AA312" i="9" s="1"/>
  <c r="AC312" i="9" s="1"/>
  <c r="P312" i="9"/>
  <c r="N312" i="9"/>
  <c r="O312" i="9" s="1"/>
  <c r="U311" i="9"/>
  <c r="W311" i="9" s="1"/>
  <c r="Y311" i="9" s="1"/>
  <c r="AA311" i="9" s="1"/>
  <c r="AC311" i="9" s="1"/>
  <c r="O311" i="9"/>
  <c r="Q311" i="9" s="1"/>
  <c r="T310" i="9"/>
  <c r="U310" i="9" s="1"/>
  <c r="W310" i="9" s="1"/>
  <c r="Y310" i="9" s="1"/>
  <c r="AA310" i="9" s="1"/>
  <c r="AC310" i="9" s="1"/>
  <c r="P310" i="9"/>
  <c r="N310" i="9"/>
  <c r="O310" i="9" s="1"/>
  <c r="Q310" i="9" s="1"/>
  <c r="AA309" i="9"/>
  <c r="AC309" i="9" s="1"/>
  <c r="Z308" i="9"/>
  <c r="AA308" i="9" s="1"/>
  <c r="AC308" i="9" s="1"/>
  <c r="AA307" i="9"/>
  <c r="AC307" i="9" s="1"/>
  <c r="Z306" i="9"/>
  <c r="AA306" i="9" s="1"/>
  <c r="AC306" i="9" s="1"/>
  <c r="AA305" i="9"/>
  <c r="AC305" i="9" s="1"/>
  <c r="Z304" i="9"/>
  <c r="AA304" i="9" s="1"/>
  <c r="AC304" i="9" s="1"/>
  <c r="V303" i="9"/>
  <c r="O303" i="9"/>
  <c r="Q303" i="9" s="1"/>
  <c r="S303" i="9" s="1"/>
  <c r="U303" i="9" s="1"/>
  <c r="W303" i="9" s="1"/>
  <c r="Y303" i="9" s="1"/>
  <c r="AA303" i="9" s="1"/>
  <c r="AC303" i="9" s="1"/>
  <c r="Z302" i="9"/>
  <c r="V302" i="9"/>
  <c r="V301" i="9" s="1"/>
  <c r="T302" i="9"/>
  <c r="P302" i="9"/>
  <c r="N302" i="9"/>
  <c r="O302" i="9" s="1"/>
  <c r="P301" i="9"/>
  <c r="N301" i="9"/>
  <c r="O301" i="9" s="1"/>
  <c r="Y296" i="9"/>
  <c r="AA296" i="9" s="1"/>
  <c r="AC296" i="9" s="1"/>
  <c r="X295" i="9"/>
  <c r="Y295" i="9" s="1"/>
  <c r="AA295" i="9" s="1"/>
  <c r="AC295" i="9" s="1"/>
  <c r="Y294" i="9"/>
  <c r="AA294" i="9" s="1"/>
  <c r="AC294" i="9" s="1"/>
  <c r="X293" i="9"/>
  <c r="Y293" i="9" s="1"/>
  <c r="AA293" i="9" s="1"/>
  <c r="AC293" i="9" s="1"/>
  <c r="W292" i="9"/>
  <c r="Y292" i="9" s="1"/>
  <c r="AA292" i="9" s="1"/>
  <c r="AC292" i="9" s="1"/>
  <c r="V291" i="9"/>
  <c r="W291" i="9" s="1"/>
  <c r="Y291" i="9" s="1"/>
  <c r="AA291" i="9" s="1"/>
  <c r="AC291" i="9" s="1"/>
  <c r="W290" i="9"/>
  <c r="Y290" i="9" s="1"/>
  <c r="AA290" i="9" s="1"/>
  <c r="AC290" i="9" s="1"/>
  <c r="V289" i="9"/>
  <c r="W289" i="9" s="1"/>
  <c r="Y289" i="9" s="1"/>
  <c r="AA289" i="9" s="1"/>
  <c r="AC289" i="9" s="1"/>
  <c r="W288" i="9"/>
  <c r="Y288" i="9" s="1"/>
  <c r="AA288" i="9" s="1"/>
  <c r="AC288" i="9" s="1"/>
  <c r="V287" i="9"/>
  <c r="W287" i="9" s="1"/>
  <c r="Y287" i="9" s="1"/>
  <c r="AA287" i="9" s="1"/>
  <c r="AC287" i="9" s="1"/>
  <c r="W286" i="9"/>
  <c r="Y286" i="9" s="1"/>
  <c r="AA286" i="9" s="1"/>
  <c r="AC286" i="9" s="1"/>
  <c r="V285" i="9"/>
  <c r="W284" i="9"/>
  <c r="Y284" i="9" s="1"/>
  <c r="AA284" i="9" s="1"/>
  <c r="AC284" i="9" s="1"/>
  <c r="V283" i="9"/>
  <c r="W283" i="9" s="1"/>
  <c r="Y283" i="9" s="1"/>
  <c r="AA283" i="9" s="1"/>
  <c r="AC283" i="9" s="1"/>
  <c r="Q282" i="9"/>
  <c r="S282" i="9" s="1"/>
  <c r="U282" i="9" s="1"/>
  <c r="W282" i="9" s="1"/>
  <c r="Y282" i="9" s="1"/>
  <c r="AA282" i="9" s="1"/>
  <c r="AC282" i="9" s="1"/>
  <c r="P281" i="9"/>
  <c r="Q281" i="9" s="1"/>
  <c r="S281" i="9" s="1"/>
  <c r="U281" i="9" s="1"/>
  <c r="W281" i="9" s="1"/>
  <c r="Y281" i="9" s="1"/>
  <c r="AA281" i="9" s="1"/>
  <c r="AC281" i="9" s="1"/>
  <c r="Q280" i="9"/>
  <c r="S280" i="9" s="1"/>
  <c r="U280" i="9" s="1"/>
  <c r="W280" i="9" s="1"/>
  <c r="Y280" i="9" s="1"/>
  <c r="AA280" i="9" s="1"/>
  <c r="AC280" i="9" s="1"/>
  <c r="P279" i="9"/>
  <c r="Q279" i="9" s="1"/>
  <c r="S279" i="9" s="1"/>
  <c r="U279" i="9" s="1"/>
  <c r="W279" i="9" s="1"/>
  <c r="Y279" i="9" s="1"/>
  <c r="AA279" i="9" s="1"/>
  <c r="AC279" i="9" s="1"/>
  <c r="Q278" i="9"/>
  <c r="S278" i="9" s="1"/>
  <c r="U278" i="9" s="1"/>
  <c r="W278" i="9" s="1"/>
  <c r="Y278" i="9" s="1"/>
  <c r="AA278" i="9" s="1"/>
  <c r="AC278" i="9" s="1"/>
  <c r="P277" i="9"/>
  <c r="Q277" i="9" s="1"/>
  <c r="S277" i="9" s="1"/>
  <c r="U277" i="9" s="1"/>
  <c r="W277" i="9" s="1"/>
  <c r="Y277" i="9" s="1"/>
  <c r="AA277" i="9" s="1"/>
  <c r="AC277" i="9" s="1"/>
  <c r="Q276" i="9"/>
  <c r="S276" i="9" s="1"/>
  <c r="U276" i="9" s="1"/>
  <c r="W276" i="9" s="1"/>
  <c r="Y276" i="9" s="1"/>
  <c r="AA276" i="9" s="1"/>
  <c r="AC276" i="9" s="1"/>
  <c r="P275" i="9"/>
  <c r="Q275" i="9" s="1"/>
  <c r="S275" i="9" s="1"/>
  <c r="U275" i="9" s="1"/>
  <c r="W275" i="9" s="1"/>
  <c r="Y275" i="9" s="1"/>
  <c r="AA275" i="9" s="1"/>
  <c r="AC275" i="9" s="1"/>
  <c r="Q274" i="9"/>
  <c r="S274" i="9" s="1"/>
  <c r="U274" i="9" s="1"/>
  <c r="W274" i="9" s="1"/>
  <c r="Y274" i="9" s="1"/>
  <c r="AA274" i="9" s="1"/>
  <c r="AC274" i="9" s="1"/>
  <c r="P273" i="9"/>
  <c r="Q273" i="9" s="1"/>
  <c r="S273" i="9" s="1"/>
  <c r="U273" i="9" s="1"/>
  <c r="W273" i="9" s="1"/>
  <c r="Y273" i="9" s="1"/>
  <c r="AA273" i="9" s="1"/>
  <c r="AC273" i="9" s="1"/>
  <c r="Q272" i="9"/>
  <c r="S272" i="9" s="1"/>
  <c r="U272" i="9" s="1"/>
  <c r="W272" i="9" s="1"/>
  <c r="Y272" i="9" s="1"/>
  <c r="AA272" i="9" s="1"/>
  <c r="AC272" i="9" s="1"/>
  <c r="Q271" i="9"/>
  <c r="S271" i="9" s="1"/>
  <c r="U271" i="9" s="1"/>
  <c r="W271" i="9" s="1"/>
  <c r="Y271" i="9" s="1"/>
  <c r="AA271" i="9" s="1"/>
  <c r="AC271" i="9" s="1"/>
  <c r="P271" i="9"/>
  <c r="Q270" i="9"/>
  <c r="S270" i="9" s="1"/>
  <c r="U270" i="9" s="1"/>
  <c r="W270" i="9" s="1"/>
  <c r="Y270" i="9" s="1"/>
  <c r="AA270" i="9" s="1"/>
  <c r="AC270" i="9" s="1"/>
  <c r="P269" i="9"/>
  <c r="Q269" i="9" s="1"/>
  <c r="S269" i="9" s="1"/>
  <c r="U269" i="9" s="1"/>
  <c r="W269" i="9" s="1"/>
  <c r="Y269" i="9" s="1"/>
  <c r="AA269" i="9" s="1"/>
  <c r="AC269" i="9" s="1"/>
  <c r="Q268" i="9"/>
  <c r="S268" i="9" s="1"/>
  <c r="U268" i="9" s="1"/>
  <c r="W268" i="9" s="1"/>
  <c r="Y268" i="9" s="1"/>
  <c r="AA268" i="9" s="1"/>
  <c r="AC268" i="9" s="1"/>
  <c r="P267" i="9"/>
  <c r="Q267" i="9" s="1"/>
  <c r="S267" i="9" s="1"/>
  <c r="U267" i="9" s="1"/>
  <c r="W267" i="9" s="1"/>
  <c r="Y267" i="9" s="1"/>
  <c r="AA267" i="9" s="1"/>
  <c r="AC267" i="9" s="1"/>
  <c r="Q266" i="9"/>
  <c r="S266" i="9" s="1"/>
  <c r="U266" i="9" s="1"/>
  <c r="W266" i="9" s="1"/>
  <c r="Y266" i="9" s="1"/>
  <c r="AA266" i="9" s="1"/>
  <c r="AC266" i="9" s="1"/>
  <c r="P265" i="9"/>
  <c r="Q265" i="9" s="1"/>
  <c r="S265" i="9" s="1"/>
  <c r="U265" i="9" s="1"/>
  <c r="W265" i="9" s="1"/>
  <c r="Y265" i="9" s="1"/>
  <c r="AA265" i="9" s="1"/>
  <c r="AC265" i="9" s="1"/>
  <c r="Q264" i="9"/>
  <c r="S264" i="9" s="1"/>
  <c r="U264" i="9" s="1"/>
  <c r="W264" i="9" s="1"/>
  <c r="Y264" i="9" s="1"/>
  <c r="AA264" i="9" s="1"/>
  <c r="AC264" i="9" s="1"/>
  <c r="P263" i="9"/>
  <c r="O262" i="9"/>
  <c r="Q262" i="9" s="1"/>
  <c r="S262" i="9" s="1"/>
  <c r="U262" i="9" s="1"/>
  <c r="W262" i="9" s="1"/>
  <c r="Y262" i="9" s="1"/>
  <c r="AA262" i="9" s="1"/>
  <c r="AC262" i="9" s="1"/>
  <c r="P261" i="9"/>
  <c r="N261" i="9"/>
  <c r="O261" i="9" s="1"/>
  <c r="Q261" i="9" s="1"/>
  <c r="S261" i="9" s="1"/>
  <c r="U261" i="9" s="1"/>
  <c r="W261" i="9" s="1"/>
  <c r="Y261" i="9" s="1"/>
  <c r="AA261" i="9" s="1"/>
  <c r="AC261" i="9" s="1"/>
  <c r="G261" i="9"/>
  <c r="Y260" i="9"/>
  <c r="AA260" i="9" s="1"/>
  <c r="AC260" i="9" s="1"/>
  <c r="X259" i="9"/>
  <c r="Y259" i="9" s="1"/>
  <c r="AA259" i="9" s="1"/>
  <c r="AC259" i="9" s="1"/>
  <c r="Y258" i="9"/>
  <c r="AA258" i="9" s="1"/>
  <c r="AC258" i="9" s="1"/>
  <c r="X257" i="9"/>
  <c r="Y257" i="9" s="1"/>
  <c r="AA257" i="9" s="1"/>
  <c r="AC257" i="9" s="1"/>
  <c r="Y256" i="9"/>
  <c r="AA256" i="9" s="1"/>
  <c r="AC256" i="9" s="1"/>
  <c r="X255" i="9"/>
  <c r="Y255" i="9" s="1"/>
  <c r="AA255" i="9" s="1"/>
  <c r="AC255" i="9" s="1"/>
  <c r="Y254" i="9"/>
  <c r="AA254" i="9" s="1"/>
  <c r="AC254" i="9" s="1"/>
  <c r="X253" i="9"/>
  <c r="Y253" i="9" s="1"/>
  <c r="AA253" i="9" s="1"/>
  <c r="AC253" i="9" s="1"/>
  <c r="Y252" i="9"/>
  <c r="AA252" i="9" s="1"/>
  <c r="AC252" i="9" s="1"/>
  <c r="X251" i="9"/>
  <c r="Y251" i="9" s="1"/>
  <c r="AA251" i="9" s="1"/>
  <c r="AC251" i="9" s="1"/>
  <c r="O250" i="9"/>
  <c r="Q250" i="9" s="1"/>
  <c r="S250" i="9" s="1"/>
  <c r="U250" i="9" s="1"/>
  <c r="W250" i="9" s="1"/>
  <c r="Y250" i="9" s="1"/>
  <c r="AA250" i="9" s="1"/>
  <c r="AC250" i="9" s="1"/>
  <c r="X249" i="9"/>
  <c r="N249" i="9"/>
  <c r="O249" i="9" s="1"/>
  <c r="Q249" i="9" s="1"/>
  <c r="S249" i="9" s="1"/>
  <c r="U249" i="9" s="1"/>
  <c r="W249" i="9" s="1"/>
  <c r="Y249" i="9" s="1"/>
  <c r="AA249" i="9" s="1"/>
  <c r="AC249" i="9" s="1"/>
  <c r="G249" i="9"/>
  <c r="O248" i="9"/>
  <c r="Q248" i="9" s="1"/>
  <c r="S248" i="9" s="1"/>
  <c r="U248" i="9" s="1"/>
  <c r="W248" i="9" s="1"/>
  <c r="Y248" i="9" s="1"/>
  <c r="AA248" i="9" s="1"/>
  <c r="AC248" i="9" s="1"/>
  <c r="P247" i="9"/>
  <c r="N247" i="9"/>
  <c r="O247" i="9" s="1"/>
  <c r="G247" i="9"/>
  <c r="U246" i="9"/>
  <c r="W246" i="9" s="1"/>
  <c r="Y246" i="9" s="1"/>
  <c r="AA246" i="9" s="1"/>
  <c r="AC246" i="9" s="1"/>
  <c r="T245" i="9"/>
  <c r="S245" i="9"/>
  <c r="U245" i="9" s="1"/>
  <c r="W245" i="9" s="1"/>
  <c r="Y245" i="9" s="1"/>
  <c r="AA245" i="9" s="1"/>
  <c r="AC245" i="9" s="1"/>
  <c r="G245" i="9"/>
  <c r="U244" i="9"/>
  <c r="W244" i="9" s="1"/>
  <c r="Y244" i="9" s="1"/>
  <c r="AA244" i="9" s="1"/>
  <c r="AC244" i="9" s="1"/>
  <c r="T243" i="9"/>
  <c r="S243" i="9"/>
  <c r="U243" i="9" s="1"/>
  <c r="W243" i="9" s="1"/>
  <c r="Y243" i="9" s="1"/>
  <c r="AA243" i="9" s="1"/>
  <c r="AC243" i="9" s="1"/>
  <c r="G243" i="9"/>
  <c r="U242" i="9"/>
  <c r="W242" i="9" s="1"/>
  <c r="Y242" i="9" s="1"/>
  <c r="AA242" i="9" s="1"/>
  <c r="AC242" i="9" s="1"/>
  <c r="T241" i="9"/>
  <c r="S241" i="9"/>
  <c r="G241" i="9"/>
  <c r="U240" i="9"/>
  <c r="W240" i="9" s="1"/>
  <c r="Y240" i="9" s="1"/>
  <c r="AA240" i="9" s="1"/>
  <c r="AC240" i="9" s="1"/>
  <c r="T239" i="9"/>
  <c r="S239" i="9"/>
  <c r="G239" i="9"/>
  <c r="AA238" i="9"/>
  <c r="AC238" i="9" s="1"/>
  <c r="Z237" i="9"/>
  <c r="AA237" i="9" s="1"/>
  <c r="AC237" i="9" s="1"/>
  <c r="O236" i="9"/>
  <c r="Q236" i="9" s="1"/>
  <c r="S236" i="9" s="1"/>
  <c r="U236" i="9" s="1"/>
  <c r="W236" i="9" s="1"/>
  <c r="Y236" i="9" s="1"/>
  <c r="AA236" i="9" s="1"/>
  <c r="AC236" i="9" s="1"/>
  <c r="Z235" i="9"/>
  <c r="V235" i="9"/>
  <c r="T235" i="9"/>
  <c r="P235" i="9"/>
  <c r="N235" i="9"/>
  <c r="O235" i="9" s="1"/>
  <c r="G235" i="9"/>
  <c r="O234" i="9"/>
  <c r="Q234" i="9" s="1"/>
  <c r="S234" i="9" s="1"/>
  <c r="U234" i="9" s="1"/>
  <c r="W234" i="9" s="1"/>
  <c r="Y234" i="9" s="1"/>
  <c r="AA234" i="9" s="1"/>
  <c r="AC234" i="9" s="1"/>
  <c r="V233" i="9"/>
  <c r="T233" i="9"/>
  <c r="N233" i="9"/>
  <c r="G233" i="9"/>
  <c r="U232" i="9"/>
  <c r="W232" i="9" s="1"/>
  <c r="Y232" i="9" s="1"/>
  <c r="AA232" i="9" s="1"/>
  <c r="AC232" i="9" s="1"/>
  <c r="T231" i="9"/>
  <c r="U231" i="9" s="1"/>
  <c r="W231" i="9" s="1"/>
  <c r="Y231" i="9" s="1"/>
  <c r="AA231" i="9" s="1"/>
  <c r="AC231" i="9" s="1"/>
  <c r="I230" i="9"/>
  <c r="K230" i="9" s="1"/>
  <c r="M230" i="9" s="1"/>
  <c r="O230" i="9" s="1"/>
  <c r="Q230" i="9" s="1"/>
  <c r="S230" i="9" s="1"/>
  <c r="U230" i="9" s="1"/>
  <c r="W230" i="9" s="1"/>
  <c r="Y230" i="9" s="1"/>
  <c r="AA230" i="9" s="1"/>
  <c r="AC230" i="9" s="1"/>
  <c r="G229" i="9"/>
  <c r="I229" i="9" s="1"/>
  <c r="K229" i="9" s="1"/>
  <c r="M229" i="9" s="1"/>
  <c r="O229" i="9" s="1"/>
  <c r="Q229" i="9" s="1"/>
  <c r="S229" i="9" s="1"/>
  <c r="U229" i="9" s="1"/>
  <c r="W229" i="9" s="1"/>
  <c r="Y229" i="9" s="1"/>
  <c r="AA229" i="9" s="1"/>
  <c r="AC229" i="9" s="1"/>
  <c r="I228" i="9"/>
  <c r="K228" i="9" s="1"/>
  <c r="M228" i="9" s="1"/>
  <c r="O228" i="9" s="1"/>
  <c r="Q228" i="9" s="1"/>
  <c r="S228" i="9" s="1"/>
  <c r="U228" i="9" s="1"/>
  <c r="W228" i="9" s="1"/>
  <c r="Y228" i="9" s="1"/>
  <c r="AA228" i="9" s="1"/>
  <c r="AC228" i="9" s="1"/>
  <c r="J227" i="9"/>
  <c r="J220" i="9" s="1"/>
  <c r="G227" i="9"/>
  <c r="I227" i="9" s="1"/>
  <c r="I226" i="9"/>
  <c r="K226" i="9" s="1"/>
  <c r="M226" i="9" s="1"/>
  <c r="O226" i="9" s="1"/>
  <c r="Q226" i="9" s="1"/>
  <c r="S226" i="9" s="1"/>
  <c r="U226" i="9" s="1"/>
  <c r="W226" i="9" s="1"/>
  <c r="Y226" i="9" s="1"/>
  <c r="AA226" i="9" s="1"/>
  <c r="AC226" i="9" s="1"/>
  <c r="J225" i="9"/>
  <c r="G225" i="9"/>
  <c r="I225" i="9" s="1"/>
  <c r="I224" i="9"/>
  <c r="K224" i="9" s="1"/>
  <c r="M224" i="9" s="1"/>
  <c r="O224" i="9" s="1"/>
  <c r="Q224" i="9" s="1"/>
  <c r="S224" i="9" s="1"/>
  <c r="U224" i="9" s="1"/>
  <c r="W224" i="9" s="1"/>
  <c r="Y224" i="9" s="1"/>
  <c r="AA224" i="9" s="1"/>
  <c r="AC224" i="9" s="1"/>
  <c r="G223" i="9"/>
  <c r="I223" i="9" s="1"/>
  <c r="K223" i="9" s="1"/>
  <c r="M223" i="9" s="1"/>
  <c r="O223" i="9" s="1"/>
  <c r="Q223" i="9" s="1"/>
  <c r="S223" i="9" s="1"/>
  <c r="U223" i="9" s="1"/>
  <c r="W223" i="9" s="1"/>
  <c r="Y223" i="9" s="1"/>
  <c r="AA223" i="9" s="1"/>
  <c r="AC223" i="9" s="1"/>
  <c r="I222" i="9"/>
  <c r="K222" i="9" s="1"/>
  <c r="M222" i="9" s="1"/>
  <c r="O222" i="9" s="1"/>
  <c r="Q222" i="9" s="1"/>
  <c r="S222" i="9" s="1"/>
  <c r="U222" i="9" s="1"/>
  <c r="W222" i="9" s="1"/>
  <c r="Y222" i="9" s="1"/>
  <c r="AA222" i="9" s="1"/>
  <c r="AC222" i="9" s="1"/>
  <c r="G221" i="9"/>
  <c r="Q219" i="9"/>
  <c r="S219" i="9" s="1"/>
  <c r="U219" i="9" s="1"/>
  <c r="W219" i="9" s="1"/>
  <c r="Y219" i="9" s="1"/>
  <c r="AA219" i="9" s="1"/>
  <c r="AC219" i="9" s="1"/>
  <c r="P218" i="9"/>
  <c r="Q218" i="9" s="1"/>
  <c r="S218" i="9" s="1"/>
  <c r="U218" i="9" s="1"/>
  <c r="W218" i="9" s="1"/>
  <c r="Y218" i="9" s="1"/>
  <c r="AA218" i="9" s="1"/>
  <c r="AC218" i="9" s="1"/>
  <c r="Q217" i="9"/>
  <c r="S217" i="9" s="1"/>
  <c r="U217" i="9" s="1"/>
  <c r="W217" i="9" s="1"/>
  <c r="Y217" i="9" s="1"/>
  <c r="AA217" i="9" s="1"/>
  <c r="AC217" i="9" s="1"/>
  <c r="P216" i="9"/>
  <c r="Q216" i="9" s="1"/>
  <c r="S216" i="9" s="1"/>
  <c r="U216" i="9" s="1"/>
  <c r="W216" i="9" s="1"/>
  <c r="Y216" i="9" s="1"/>
  <c r="AA216" i="9" s="1"/>
  <c r="AC216" i="9" s="1"/>
  <c r="Q215" i="9"/>
  <c r="S215" i="9" s="1"/>
  <c r="U215" i="9" s="1"/>
  <c r="W215" i="9" s="1"/>
  <c r="Y215" i="9" s="1"/>
  <c r="AA215" i="9" s="1"/>
  <c r="AC215" i="9" s="1"/>
  <c r="P214" i="9"/>
  <c r="Q214" i="9" s="1"/>
  <c r="S214" i="9" s="1"/>
  <c r="U214" i="9" s="1"/>
  <c r="W214" i="9" s="1"/>
  <c r="Y214" i="9" s="1"/>
  <c r="AA214" i="9" s="1"/>
  <c r="AC214" i="9" s="1"/>
  <c r="S213" i="9"/>
  <c r="U213" i="9" s="1"/>
  <c r="W213" i="9" s="1"/>
  <c r="Y213" i="9" s="1"/>
  <c r="AA213" i="9" s="1"/>
  <c r="AC213" i="9" s="1"/>
  <c r="R212" i="9"/>
  <c r="S212" i="9" s="1"/>
  <c r="U212" i="9" s="1"/>
  <c r="W212" i="9" s="1"/>
  <c r="Y212" i="9" s="1"/>
  <c r="AA212" i="9" s="1"/>
  <c r="AC212" i="9" s="1"/>
  <c r="M211" i="9"/>
  <c r="O211" i="9" s="1"/>
  <c r="Q211" i="9" s="1"/>
  <c r="S211" i="9" s="1"/>
  <c r="U211" i="9" s="1"/>
  <c r="W211" i="9" s="1"/>
  <c r="Y211" i="9" s="1"/>
  <c r="AA211" i="9" s="1"/>
  <c r="AC211" i="9" s="1"/>
  <c r="M210" i="9"/>
  <c r="O210" i="9" s="1"/>
  <c r="Q210" i="9" s="1"/>
  <c r="S210" i="9" s="1"/>
  <c r="U210" i="9" s="1"/>
  <c r="W210" i="9" s="1"/>
  <c r="Y210" i="9" s="1"/>
  <c r="AA210" i="9" s="1"/>
  <c r="AC210" i="9" s="1"/>
  <c r="I209" i="9"/>
  <c r="K209" i="9" s="1"/>
  <c r="M209" i="9" s="1"/>
  <c r="O209" i="9" s="1"/>
  <c r="Q209" i="9" s="1"/>
  <c r="S209" i="9" s="1"/>
  <c r="U209" i="9" s="1"/>
  <c r="W209" i="9" s="1"/>
  <c r="Y209" i="9" s="1"/>
  <c r="AA209" i="9" s="1"/>
  <c r="AC209" i="9" s="1"/>
  <c r="G208" i="9"/>
  <c r="I208" i="9" s="1"/>
  <c r="K208" i="9" s="1"/>
  <c r="M208" i="9" s="1"/>
  <c r="O208" i="9" s="1"/>
  <c r="Q208" i="9" s="1"/>
  <c r="S208" i="9" s="1"/>
  <c r="U208" i="9" s="1"/>
  <c r="W208" i="9" s="1"/>
  <c r="Y208" i="9" s="1"/>
  <c r="AA208" i="9" s="1"/>
  <c r="AC208" i="9" s="1"/>
  <c r="I207" i="9"/>
  <c r="K207" i="9" s="1"/>
  <c r="M207" i="9" s="1"/>
  <c r="O207" i="9" s="1"/>
  <c r="Q207" i="9" s="1"/>
  <c r="S207" i="9" s="1"/>
  <c r="U207" i="9" s="1"/>
  <c r="W207" i="9" s="1"/>
  <c r="Y207" i="9" s="1"/>
  <c r="AA207" i="9" s="1"/>
  <c r="AC207" i="9" s="1"/>
  <c r="G206" i="9"/>
  <c r="I206" i="9" s="1"/>
  <c r="K206" i="9" s="1"/>
  <c r="M206" i="9" s="1"/>
  <c r="O206" i="9" s="1"/>
  <c r="Q206" i="9" s="1"/>
  <c r="S206" i="9" s="1"/>
  <c r="U206" i="9" s="1"/>
  <c r="W206" i="9" s="1"/>
  <c r="Y206" i="9" s="1"/>
  <c r="AA206" i="9" s="1"/>
  <c r="AC206" i="9" s="1"/>
  <c r="I205" i="9"/>
  <c r="K205" i="9" s="1"/>
  <c r="M205" i="9" s="1"/>
  <c r="O205" i="9" s="1"/>
  <c r="Q205" i="9" s="1"/>
  <c r="S205" i="9" s="1"/>
  <c r="U205" i="9" s="1"/>
  <c r="W205" i="9" s="1"/>
  <c r="Y205" i="9" s="1"/>
  <c r="AA205" i="9" s="1"/>
  <c r="AC205" i="9" s="1"/>
  <c r="G204" i="9"/>
  <c r="I204" i="9" s="1"/>
  <c r="K204" i="9" s="1"/>
  <c r="M204" i="9" s="1"/>
  <c r="O204" i="9" s="1"/>
  <c r="Q204" i="9" s="1"/>
  <c r="S204" i="9" s="1"/>
  <c r="U204" i="9" s="1"/>
  <c r="W204" i="9" s="1"/>
  <c r="Y204" i="9" s="1"/>
  <c r="AA204" i="9" s="1"/>
  <c r="AC204" i="9" s="1"/>
  <c r="P203" i="9"/>
  <c r="L203" i="9"/>
  <c r="G203" i="9"/>
  <c r="I203" i="9" s="1"/>
  <c r="K203" i="9" s="1"/>
  <c r="M203" i="9" s="1"/>
  <c r="O203" i="9" s="1"/>
  <c r="Q203" i="9" s="1"/>
  <c r="O202" i="9"/>
  <c r="Q202" i="9" s="1"/>
  <c r="S202" i="9" s="1"/>
  <c r="U202" i="9" s="1"/>
  <c r="W202" i="9" s="1"/>
  <c r="Y202" i="9" s="1"/>
  <c r="AA202" i="9" s="1"/>
  <c r="AC202" i="9" s="1"/>
  <c r="X201" i="9"/>
  <c r="X188" i="9" s="1"/>
  <c r="N201" i="9"/>
  <c r="O201" i="9" s="1"/>
  <c r="Q201" i="9" s="1"/>
  <c r="S201" i="9" s="1"/>
  <c r="U201" i="9" s="1"/>
  <c r="W201" i="9" s="1"/>
  <c r="I200" i="9"/>
  <c r="K200" i="9" s="1"/>
  <c r="M200" i="9" s="1"/>
  <c r="O200" i="9" s="1"/>
  <c r="Q200" i="9" s="1"/>
  <c r="S200" i="9" s="1"/>
  <c r="U200" i="9" s="1"/>
  <c r="W200" i="9" s="1"/>
  <c r="Y200" i="9" s="1"/>
  <c r="AA200" i="9" s="1"/>
  <c r="AC200" i="9" s="1"/>
  <c r="H199" i="9"/>
  <c r="H188" i="9" s="1"/>
  <c r="H187" i="9" s="1"/>
  <c r="I198" i="9"/>
  <c r="K198" i="9" s="1"/>
  <c r="M198" i="9" s="1"/>
  <c r="O198" i="9" s="1"/>
  <c r="Q198" i="9" s="1"/>
  <c r="S198" i="9" s="1"/>
  <c r="U198" i="9" s="1"/>
  <c r="W198" i="9" s="1"/>
  <c r="Y198" i="9" s="1"/>
  <c r="AA198" i="9" s="1"/>
  <c r="AC198" i="9" s="1"/>
  <c r="G197" i="9"/>
  <c r="I197" i="9" s="1"/>
  <c r="K197" i="9" s="1"/>
  <c r="M197" i="9" s="1"/>
  <c r="O197" i="9" s="1"/>
  <c r="Q197" i="9" s="1"/>
  <c r="S197" i="9" s="1"/>
  <c r="U197" i="9" s="1"/>
  <c r="W197" i="9" s="1"/>
  <c r="Y197" i="9" s="1"/>
  <c r="AA197" i="9" s="1"/>
  <c r="AC197" i="9" s="1"/>
  <c r="U196" i="9"/>
  <c r="W196" i="9" s="1"/>
  <c r="Y196" i="9" s="1"/>
  <c r="AA196" i="9" s="1"/>
  <c r="AC196" i="9" s="1"/>
  <c r="T195" i="9"/>
  <c r="I194" i="9"/>
  <c r="K194" i="9" s="1"/>
  <c r="M194" i="9" s="1"/>
  <c r="O194" i="9" s="1"/>
  <c r="Q194" i="9" s="1"/>
  <c r="S194" i="9" s="1"/>
  <c r="U194" i="9" s="1"/>
  <c r="W194" i="9" s="1"/>
  <c r="Y194" i="9" s="1"/>
  <c r="AA194" i="9" s="1"/>
  <c r="AC194" i="9" s="1"/>
  <c r="T193" i="9"/>
  <c r="G193" i="9"/>
  <c r="I193" i="9" s="1"/>
  <c r="K193" i="9" s="1"/>
  <c r="M193" i="9" s="1"/>
  <c r="O193" i="9" s="1"/>
  <c r="Q193" i="9" s="1"/>
  <c r="S193" i="9" s="1"/>
  <c r="U193" i="9" s="1"/>
  <c r="W193" i="9" s="1"/>
  <c r="Y193" i="9" s="1"/>
  <c r="AA193" i="9" s="1"/>
  <c r="AC193" i="9" s="1"/>
  <c r="I192" i="9"/>
  <c r="K192" i="9" s="1"/>
  <c r="M192" i="9" s="1"/>
  <c r="O192" i="9" s="1"/>
  <c r="Q192" i="9" s="1"/>
  <c r="S192" i="9" s="1"/>
  <c r="U192" i="9" s="1"/>
  <c r="W192" i="9" s="1"/>
  <c r="Y192" i="9" s="1"/>
  <c r="AA192" i="9" s="1"/>
  <c r="AC192" i="9" s="1"/>
  <c r="G191" i="9"/>
  <c r="I191" i="9" s="1"/>
  <c r="K191" i="9" s="1"/>
  <c r="M191" i="9" s="1"/>
  <c r="O191" i="9" s="1"/>
  <c r="Q191" i="9" s="1"/>
  <c r="S191" i="9" s="1"/>
  <c r="U191" i="9" s="1"/>
  <c r="W191" i="9" s="1"/>
  <c r="Y191" i="9" s="1"/>
  <c r="AA191" i="9" s="1"/>
  <c r="AC191" i="9" s="1"/>
  <c r="K190" i="9"/>
  <c r="M190" i="9" s="1"/>
  <c r="O190" i="9" s="1"/>
  <c r="Q190" i="9" s="1"/>
  <c r="S190" i="9" s="1"/>
  <c r="U190" i="9" s="1"/>
  <c r="W190" i="9" s="1"/>
  <c r="Y190" i="9" s="1"/>
  <c r="AA190" i="9" s="1"/>
  <c r="AC190" i="9" s="1"/>
  <c r="N189" i="9"/>
  <c r="N188" i="9" s="1"/>
  <c r="K189" i="9"/>
  <c r="M189" i="9" s="1"/>
  <c r="J188" i="9"/>
  <c r="J187" i="9" s="1"/>
  <c r="L187" i="9"/>
  <c r="I186" i="9"/>
  <c r="K186" i="9" s="1"/>
  <c r="M186" i="9" s="1"/>
  <c r="O186" i="9" s="1"/>
  <c r="Q186" i="9" s="1"/>
  <c r="S186" i="9" s="1"/>
  <c r="U186" i="9" s="1"/>
  <c r="W186" i="9" s="1"/>
  <c r="Y186" i="9" s="1"/>
  <c r="AA186" i="9" s="1"/>
  <c r="AC186" i="9" s="1"/>
  <c r="G185" i="9"/>
  <c r="I185" i="9" s="1"/>
  <c r="K185" i="9" s="1"/>
  <c r="M185" i="9" s="1"/>
  <c r="O185" i="9" s="1"/>
  <c r="Q185" i="9" s="1"/>
  <c r="S185" i="9" s="1"/>
  <c r="U185" i="9" s="1"/>
  <c r="W185" i="9" s="1"/>
  <c r="Y185" i="9" s="1"/>
  <c r="AA185" i="9" s="1"/>
  <c r="AC185" i="9" s="1"/>
  <c r="M184" i="9"/>
  <c r="O184" i="9" s="1"/>
  <c r="Q184" i="9" s="1"/>
  <c r="S184" i="9" s="1"/>
  <c r="U184" i="9" s="1"/>
  <c r="W184" i="9" s="1"/>
  <c r="Y184" i="9" s="1"/>
  <c r="AA184" i="9" s="1"/>
  <c r="AC184" i="9" s="1"/>
  <c r="M183" i="9"/>
  <c r="O183" i="9" s="1"/>
  <c r="Q183" i="9" s="1"/>
  <c r="S183" i="9" s="1"/>
  <c r="U183" i="9" s="1"/>
  <c r="W183" i="9" s="1"/>
  <c r="Y183" i="9" s="1"/>
  <c r="AA183" i="9" s="1"/>
  <c r="AC183" i="9" s="1"/>
  <c r="M182" i="9"/>
  <c r="O182" i="9" s="1"/>
  <c r="Q182" i="9" s="1"/>
  <c r="S182" i="9" s="1"/>
  <c r="U182" i="9" s="1"/>
  <c r="W182" i="9" s="1"/>
  <c r="Y182" i="9" s="1"/>
  <c r="AA182" i="9" s="1"/>
  <c r="AC182" i="9" s="1"/>
  <c r="M181" i="9"/>
  <c r="O181" i="9" s="1"/>
  <c r="Q181" i="9" s="1"/>
  <c r="S181" i="9" s="1"/>
  <c r="U181" i="9" s="1"/>
  <c r="W181" i="9" s="1"/>
  <c r="Y181" i="9" s="1"/>
  <c r="AA181" i="9" s="1"/>
  <c r="AC181" i="9" s="1"/>
  <c r="M180" i="9"/>
  <c r="O180" i="9" s="1"/>
  <c r="Q180" i="9" s="1"/>
  <c r="S180" i="9" s="1"/>
  <c r="U180" i="9" s="1"/>
  <c r="W180" i="9" s="1"/>
  <c r="Y180" i="9" s="1"/>
  <c r="AA180" i="9" s="1"/>
  <c r="AC180" i="9" s="1"/>
  <c r="M179" i="9"/>
  <c r="O179" i="9" s="1"/>
  <c r="Q179" i="9" s="1"/>
  <c r="S179" i="9" s="1"/>
  <c r="U179" i="9" s="1"/>
  <c r="W179" i="9" s="1"/>
  <c r="Y179" i="9" s="1"/>
  <c r="AA179" i="9" s="1"/>
  <c r="AC179" i="9" s="1"/>
  <c r="M178" i="9"/>
  <c r="O178" i="9" s="1"/>
  <c r="Q178" i="9" s="1"/>
  <c r="S178" i="9" s="1"/>
  <c r="U178" i="9" s="1"/>
  <c r="W178" i="9" s="1"/>
  <c r="Y178" i="9" s="1"/>
  <c r="AA178" i="9" s="1"/>
  <c r="AC178" i="9" s="1"/>
  <c r="M177" i="9"/>
  <c r="O177" i="9" s="1"/>
  <c r="Q177" i="9" s="1"/>
  <c r="S177" i="9" s="1"/>
  <c r="U177" i="9" s="1"/>
  <c r="W177" i="9" s="1"/>
  <c r="Y177" i="9" s="1"/>
  <c r="AA177" i="9" s="1"/>
  <c r="AC177" i="9" s="1"/>
  <c r="M176" i="9"/>
  <c r="O176" i="9" s="1"/>
  <c r="Q176" i="9" s="1"/>
  <c r="S176" i="9" s="1"/>
  <c r="U176" i="9" s="1"/>
  <c r="W176" i="9" s="1"/>
  <c r="Y176" i="9" s="1"/>
  <c r="AA176" i="9" s="1"/>
  <c r="AC176" i="9" s="1"/>
  <c r="M175" i="9"/>
  <c r="O175" i="9" s="1"/>
  <c r="Q175" i="9" s="1"/>
  <c r="S175" i="9" s="1"/>
  <c r="U175" i="9" s="1"/>
  <c r="W175" i="9" s="1"/>
  <c r="Y175" i="9" s="1"/>
  <c r="AA175" i="9" s="1"/>
  <c r="AC175" i="9" s="1"/>
  <c r="M174" i="9"/>
  <c r="O174" i="9" s="1"/>
  <c r="Q174" i="9" s="1"/>
  <c r="S174" i="9" s="1"/>
  <c r="U174" i="9" s="1"/>
  <c r="W174" i="9" s="1"/>
  <c r="Y174" i="9" s="1"/>
  <c r="AA174" i="9" s="1"/>
  <c r="AC174" i="9" s="1"/>
  <c r="M173" i="9"/>
  <c r="O173" i="9" s="1"/>
  <c r="Q173" i="9" s="1"/>
  <c r="S173" i="9" s="1"/>
  <c r="U173" i="9" s="1"/>
  <c r="W173" i="9" s="1"/>
  <c r="Y173" i="9" s="1"/>
  <c r="AA173" i="9" s="1"/>
  <c r="AC173" i="9" s="1"/>
  <c r="M172" i="9"/>
  <c r="O172" i="9" s="1"/>
  <c r="Q172" i="9" s="1"/>
  <c r="S172" i="9" s="1"/>
  <c r="U172" i="9" s="1"/>
  <c r="W172" i="9" s="1"/>
  <c r="Y172" i="9" s="1"/>
  <c r="AA172" i="9" s="1"/>
  <c r="AC172" i="9" s="1"/>
  <c r="M171" i="9"/>
  <c r="O171" i="9" s="1"/>
  <c r="Q171" i="9" s="1"/>
  <c r="S171" i="9" s="1"/>
  <c r="U171" i="9" s="1"/>
  <c r="W171" i="9" s="1"/>
  <c r="Y171" i="9" s="1"/>
  <c r="AA171" i="9" s="1"/>
  <c r="AC171" i="9" s="1"/>
  <c r="M170" i="9"/>
  <c r="O170" i="9" s="1"/>
  <c r="Q170" i="9" s="1"/>
  <c r="S170" i="9" s="1"/>
  <c r="U170" i="9" s="1"/>
  <c r="W170" i="9" s="1"/>
  <c r="Y170" i="9" s="1"/>
  <c r="AA170" i="9" s="1"/>
  <c r="AC170" i="9" s="1"/>
  <c r="M169" i="9"/>
  <c r="O169" i="9" s="1"/>
  <c r="Q169" i="9" s="1"/>
  <c r="S169" i="9" s="1"/>
  <c r="U169" i="9" s="1"/>
  <c r="W169" i="9" s="1"/>
  <c r="Y169" i="9" s="1"/>
  <c r="AA169" i="9" s="1"/>
  <c r="AC169" i="9" s="1"/>
  <c r="M168" i="9"/>
  <c r="O168" i="9" s="1"/>
  <c r="Q168" i="9" s="1"/>
  <c r="S168" i="9" s="1"/>
  <c r="U168" i="9" s="1"/>
  <c r="W168" i="9" s="1"/>
  <c r="Y168" i="9" s="1"/>
  <c r="AA168" i="9" s="1"/>
  <c r="AC168" i="9" s="1"/>
  <c r="M167" i="9"/>
  <c r="O167" i="9" s="1"/>
  <c r="Q167" i="9" s="1"/>
  <c r="S167" i="9" s="1"/>
  <c r="U167" i="9" s="1"/>
  <c r="W167" i="9" s="1"/>
  <c r="Y167" i="9" s="1"/>
  <c r="AA167" i="9" s="1"/>
  <c r="AC167" i="9" s="1"/>
  <c r="M166" i="9"/>
  <c r="O166" i="9" s="1"/>
  <c r="Q166" i="9" s="1"/>
  <c r="S166" i="9" s="1"/>
  <c r="U166" i="9" s="1"/>
  <c r="W166" i="9" s="1"/>
  <c r="Y166" i="9" s="1"/>
  <c r="AA166" i="9" s="1"/>
  <c r="AC166" i="9" s="1"/>
  <c r="M165" i="9"/>
  <c r="O165" i="9" s="1"/>
  <c r="Q165" i="9" s="1"/>
  <c r="S165" i="9" s="1"/>
  <c r="U165" i="9" s="1"/>
  <c r="W165" i="9" s="1"/>
  <c r="Y165" i="9" s="1"/>
  <c r="AA165" i="9" s="1"/>
  <c r="AC165" i="9" s="1"/>
  <c r="M164" i="9"/>
  <c r="O164" i="9" s="1"/>
  <c r="Q164" i="9" s="1"/>
  <c r="S164" i="9" s="1"/>
  <c r="U164" i="9" s="1"/>
  <c r="W164" i="9" s="1"/>
  <c r="Y164" i="9" s="1"/>
  <c r="AA164" i="9" s="1"/>
  <c r="AC164" i="9" s="1"/>
  <c r="M163" i="9"/>
  <c r="O163" i="9" s="1"/>
  <c r="Q163" i="9" s="1"/>
  <c r="S163" i="9" s="1"/>
  <c r="U163" i="9" s="1"/>
  <c r="W163" i="9" s="1"/>
  <c r="Y163" i="9" s="1"/>
  <c r="AA163" i="9" s="1"/>
  <c r="AC163" i="9" s="1"/>
  <c r="M162" i="9"/>
  <c r="O162" i="9" s="1"/>
  <c r="Q162" i="9" s="1"/>
  <c r="S162" i="9" s="1"/>
  <c r="U162" i="9" s="1"/>
  <c r="W162" i="9" s="1"/>
  <c r="Y162" i="9" s="1"/>
  <c r="AA162" i="9" s="1"/>
  <c r="AC162" i="9" s="1"/>
  <c r="M161" i="9"/>
  <c r="O161" i="9" s="1"/>
  <c r="Q161" i="9" s="1"/>
  <c r="S161" i="9" s="1"/>
  <c r="U161" i="9" s="1"/>
  <c r="W161" i="9" s="1"/>
  <c r="Y161" i="9" s="1"/>
  <c r="AA161" i="9" s="1"/>
  <c r="AC161" i="9" s="1"/>
  <c r="M160" i="9"/>
  <c r="O160" i="9" s="1"/>
  <c r="Q160" i="9" s="1"/>
  <c r="S160" i="9" s="1"/>
  <c r="U160" i="9" s="1"/>
  <c r="W160" i="9" s="1"/>
  <c r="Y160" i="9" s="1"/>
  <c r="AA160" i="9" s="1"/>
  <c r="AC160" i="9" s="1"/>
  <c r="M159" i="9"/>
  <c r="O159" i="9" s="1"/>
  <c r="Q159" i="9" s="1"/>
  <c r="S159" i="9" s="1"/>
  <c r="U159" i="9" s="1"/>
  <c r="W159" i="9" s="1"/>
  <c r="Y159" i="9" s="1"/>
  <c r="AA159" i="9" s="1"/>
  <c r="AC159" i="9" s="1"/>
  <c r="M158" i="9"/>
  <c r="O158" i="9" s="1"/>
  <c r="Q158" i="9" s="1"/>
  <c r="S158" i="9" s="1"/>
  <c r="U158" i="9" s="1"/>
  <c r="W158" i="9" s="1"/>
  <c r="Y158" i="9" s="1"/>
  <c r="AA158" i="9" s="1"/>
  <c r="AC158" i="9" s="1"/>
  <c r="M157" i="9"/>
  <c r="O157" i="9" s="1"/>
  <c r="Q157" i="9" s="1"/>
  <c r="S157" i="9" s="1"/>
  <c r="U157" i="9" s="1"/>
  <c r="W157" i="9" s="1"/>
  <c r="Y157" i="9" s="1"/>
  <c r="AA157" i="9" s="1"/>
  <c r="AC157" i="9" s="1"/>
  <c r="I156" i="9"/>
  <c r="K156" i="9" s="1"/>
  <c r="M156" i="9" s="1"/>
  <c r="O156" i="9" s="1"/>
  <c r="Q156" i="9" s="1"/>
  <c r="S156" i="9" s="1"/>
  <c r="U156" i="9" s="1"/>
  <c r="W156" i="9" s="1"/>
  <c r="Y156" i="9" s="1"/>
  <c r="AA156" i="9" s="1"/>
  <c r="AC156" i="9" s="1"/>
  <c r="G155" i="9"/>
  <c r="L154" i="9"/>
  <c r="O153" i="9"/>
  <c r="Q153" i="9" s="1"/>
  <c r="S153" i="9" s="1"/>
  <c r="U153" i="9" s="1"/>
  <c r="W153" i="9" s="1"/>
  <c r="Y153" i="9" s="1"/>
  <c r="AA153" i="9" s="1"/>
  <c r="AC153" i="9" s="1"/>
  <c r="N152" i="9"/>
  <c r="O152" i="9" s="1"/>
  <c r="Q152" i="9" s="1"/>
  <c r="S152" i="9" s="1"/>
  <c r="U152" i="9" s="1"/>
  <c r="W152" i="9" s="1"/>
  <c r="Y152" i="9" s="1"/>
  <c r="AA152" i="9" s="1"/>
  <c r="AC152" i="9" s="1"/>
  <c r="G152" i="9"/>
  <c r="S151" i="9"/>
  <c r="U151" i="9" s="1"/>
  <c r="W151" i="9" s="1"/>
  <c r="Y151" i="9" s="1"/>
  <c r="AA151" i="9" s="1"/>
  <c r="AC151" i="9" s="1"/>
  <c r="R150" i="9"/>
  <c r="S150" i="9" s="1"/>
  <c r="U150" i="9" s="1"/>
  <c r="W150" i="9" s="1"/>
  <c r="Y150" i="9" s="1"/>
  <c r="AA150" i="9" s="1"/>
  <c r="AC150" i="9" s="1"/>
  <c r="O149" i="9"/>
  <c r="Q149" i="9" s="1"/>
  <c r="S149" i="9" s="1"/>
  <c r="U149" i="9" s="1"/>
  <c r="W149" i="9" s="1"/>
  <c r="Y149" i="9" s="1"/>
  <c r="AA149" i="9" s="1"/>
  <c r="AC149" i="9" s="1"/>
  <c r="R148" i="9"/>
  <c r="N148" i="9"/>
  <c r="O148" i="9" s="1"/>
  <c r="Q148" i="9" s="1"/>
  <c r="G148" i="9"/>
  <c r="S147" i="9"/>
  <c r="U147" i="9" s="1"/>
  <c r="W147" i="9" s="1"/>
  <c r="Y147" i="9" s="1"/>
  <c r="AA147" i="9" s="1"/>
  <c r="AC147" i="9" s="1"/>
  <c r="R146" i="9"/>
  <c r="S146" i="9" s="1"/>
  <c r="U146" i="9" s="1"/>
  <c r="W146" i="9" s="1"/>
  <c r="Y146" i="9" s="1"/>
  <c r="AA146" i="9" s="1"/>
  <c r="AC146" i="9" s="1"/>
  <c r="S145" i="9"/>
  <c r="U145" i="9" s="1"/>
  <c r="W145" i="9" s="1"/>
  <c r="Y145" i="9" s="1"/>
  <c r="AA145" i="9" s="1"/>
  <c r="AC145" i="9" s="1"/>
  <c r="R144" i="9"/>
  <c r="S144" i="9" s="1"/>
  <c r="U144" i="9" s="1"/>
  <c r="W144" i="9" s="1"/>
  <c r="Y144" i="9" s="1"/>
  <c r="AA144" i="9" s="1"/>
  <c r="AC144" i="9" s="1"/>
  <c r="O143" i="9"/>
  <c r="Q143" i="9" s="1"/>
  <c r="S143" i="9" s="1"/>
  <c r="U143" i="9" s="1"/>
  <c r="W143" i="9" s="1"/>
  <c r="Y143" i="9" s="1"/>
  <c r="AA143" i="9" s="1"/>
  <c r="AC143" i="9" s="1"/>
  <c r="R142" i="9"/>
  <c r="N142" i="9"/>
  <c r="O142" i="9" s="1"/>
  <c r="Q142" i="9" s="1"/>
  <c r="G142" i="9"/>
  <c r="O141" i="9"/>
  <c r="Q141" i="9" s="1"/>
  <c r="S141" i="9" s="1"/>
  <c r="U141" i="9" s="1"/>
  <c r="W141" i="9" s="1"/>
  <c r="Y141" i="9" s="1"/>
  <c r="AA141" i="9" s="1"/>
  <c r="AC141" i="9" s="1"/>
  <c r="N140" i="9"/>
  <c r="O140" i="9" s="1"/>
  <c r="Q140" i="9" s="1"/>
  <c r="S140" i="9" s="1"/>
  <c r="U140" i="9" s="1"/>
  <c r="W140" i="9" s="1"/>
  <c r="Y140" i="9" s="1"/>
  <c r="AA140" i="9" s="1"/>
  <c r="AC140" i="9" s="1"/>
  <c r="S139" i="9"/>
  <c r="U139" i="9" s="1"/>
  <c r="W139" i="9" s="1"/>
  <c r="Y139" i="9" s="1"/>
  <c r="AA139" i="9" s="1"/>
  <c r="AC139" i="9" s="1"/>
  <c r="R138" i="9"/>
  <c r="S138" i="9" s="1"/>
  <c r="U138" i="9" s="1"/>
  <c r="W138" i="9" s="1"/>
  <c r="Y138" i="9" s="1"/>
  <c r="AA138" i="9" s="1"/>
  <c r="AC138" i="9" s="1"/>
  <c r="S137" i="9"/>
  <c r="U137" i="9" s="1"/>
  <c r="W137" i="9" s="1"/>
  <c r="Y137" i="9" s="1"/>
  <c r="AA137" i="9" s="1"/>
  <c r="AC137" i="9" s="1"/>
  <c r="R136" i="9"/>
  <c r="S136" i="9" s="1"/>
  <c r="U136" i="9" s="1"/>
  <c r="W136" i="9" s="1"/>
  <c r="Y136" i="9" s="1"/>
  <c r="AA136" i="9" s="1"/>
  <c r="AC136" i="9" s="1"/>
  <c r="I135" i="9"/>
  <c r="K135" i="9" s="1"/>
  <c r="M135" i="9" s="1"/>
  <c r="O135" i="9" s="1"/>
  <c r="Q135" i="9" s="1"/>
  <c r="S135" i="9" s="1"/>
  <c r="U135" i="9" s="1"/>
  <c r="W135" i="9" s="1"/>
  <c r="Y135" i="9" s="1"/>
  <c r="AA135" i="9" s="1"/>
  <c r="AC135" i="9" s="1"/>
  <c r="R134" i="9"/>
  <c r="N134" i="9"/>
  <c r="G134" i="9"/>
  <c r="I134" i="9" s="1"/>
  <c r="K134" i="9" s="1"/>
  <c r="M134" i="9" s="1"/>
  <c r="I133" i="9"/>
  <c r="K133" i="9" s="1"/>
  <c r="M133" i="9" s="1"/>
  <c r="O133" i="9" s="1"/>
  <c r="Q133" i="9" s="1"/>
  <c r="S133" i="9" s="1"/>
  <c r="U133" i="9" s="1"/>
  <c r="W133" i="9" s="1"/>
  <c r="Y133" i="9" s="1"/>
  <c r="AA133" i="9" s="1"/>
  <c r="AC133" i="9" s="1"/>
  <c r="G132" i="9"/>
  <c r="I132" i="9" s="1"/>
  <c r="K132" i="9" s="1"/>
  <c r="M132" i="9" s="1"/>
  <c r="O132" i="9" s="1"/>
  <c r="Q132" i="9" s="1"/>
  <c r="S132" i="9" s="1"/>
  <c r="U132" i="9" s="1"/>
  <c r="W132" i="9" s="1"/>
  <c r="Y132" i="9" s="1"/>
  <c r="AA132" i="9" s="1"/>
  <c r="AC132" i="9" s="1"/>
  <c r="I131" i="9"/>
  <c r="K131" i="9" s="1"/>
  <c r="M131" i="9" s="1"/>
  <c r="O131" i="9" s="1"/>
  <c r="Q131" i="9" s="1"/>
  <c r="S131" i="9" s="1"/>
  <c r="U131" i="9" s="1"/>
  <c r="W131" i="9" s="1"/>
  <c r="Y131" i="9" s="1"/>
  <c r="AA131" i="9" s="1"/>
  <c r="AC131" i="9" s="1"/>
  <c r="G130" i="9"/>
  <c r="I130" i="9" s="1"/>
  <c r="K130" i="9" s="1"/>
  <c r="M130" i="9" s="1"/>
  <c r="O130" i="9" s="1"/>
  <c r="Q130" i="9" s="1"/>
  <c r="S130" i="9" s="1"/>
  <c r="U130" i="9" s="1"/>
  <c r="W130" i="9" s="1"/>
  <c r="Y130" i="9" s="1"/>
  <c r="AA130" i="9" s="1"/>
  <c r="AC130" i="9" s="1"/>
  <c r="I129" i="9"/>
  <c r="K129" i="9" s="1"/>
  <c r="M129" i="9" s="1"/>
  <c r="O129" i="9" s="1"/>
  <c r="Q129" i="9" s="1"/>
  <c r="S129" i="9" s="1"/>
  <c r="U129" i="9" s="1"/>
  <c r="W129" i="9" s="1"/>
  <c r="Y129" i="9" s="1"/>
  <c r="AA129" i="9" s="1"/>
  <c r="AC129" i="9" s="1"/>
  <c r="G128" i="9"/>
  <c r="I128" i="9" s="1"/>
  <c r="K128" i="9" s="1"/>
  <c r="M128" i="9" s="1"/>
  <c r="O128" i="9" s="1"/>
  <c r="Q128" i="9" s="1"/>
  <c r="S128" i="9" s="1"/>
  <c r="U128" i="9" s="1"/>
  <c r="W128" i="9" s="1"/>
  <c r="Y128" i="9" s="1"/>
  <c r="AA128" i="9" s="1"/>
  <c r="AC128" i="9" s="1"/>
  <c r="S127" i="9"/>
  <c r="U127" i="9" s="1"/>
  <c r="W127" i="9" s="1"/>
  <c r="Y127" i="9" s="1"/>
  <c r="AA127" i="9" s="1"/>
  <c r="AC127" i="9" s="1"/>
  <c r="S126" i="9"/>
  <c r="U126" i="9" s="1"/>
  <c r="W126" i="9" s="1"/>
  <c r="Y126" i="9" s="1"/>
  <c r="AA126" i="9" s="1"/>
  <c r="AC126" i="9" s="1"/>
  <c r="R125" i="9"/>
  <c r="Q125" i="9"/>
  <c r="P125" i="9"/>
  <c r="O125" i="9"/>
  <c r="G125" i="9"/>
  <c r="S124" i="9"/>
  <c r="U124" i="9" s="1"/>
  <c r="W124" i="9" s="1"/>
  <c r="Y124" i="9" s="1"/>
  <c r="AA124" i="9" s="1"/>
  <c r="AC124" i="9" s="1"/>
  <c r="S123" i="9"/>
  <c r="U123" i="9" s="1"/>
  <c r="W123" i="9" s="1"/>
  <c r="Y123" i="9" s="1"/>
  <c r="AA123" i="9" s="1"/>
  <c r="AC123" i="9" s="1"/>
  <c r="R122" i="9"/>
  <c r="Q122" i="9"/>
  <c r="P122" i="9"/>
  <c r="O122" i="9"/>
  <c r="G122" i="9"/>
  <c r="S121" i="9"/>
  <c r="U121" i="9" s="1"/>
  <c r="W121" i="9" s="1"/>
  <c r="Y121" i="9" s="1"/>
  <c r="AA121" i="9" s="1"/>
  <c r="AC121" i="9" s="1"/>
  <c r="S120" i="9"/>
  <c r="U120" i="9" s="1"/>
  <c r="W120" i="9" s="1"/>
  <c r="Y120" i="9" s="1"/>
  <c r="AA120" i="9" s="1"/>
  <c r="AC120" i="9" s="1"/>
  <c r="R119" i="9"/>
  <c r="Q119" i="9"/>
  <c r="P119" i="9"/>
  <c r="O119" i="9"/>
  <c r="G119" i="9"/>
  <c r="S118" i="9"/>
  <c r="U118" i="9" s="1"/>
  <c r="W118" i="9" s="1"/>
  <c r="Y118" i="9" s="1"/>
  <c r="AA118" i="9" s="1"/>
  <c r="AC118" i="9" s="1"/>
  <c r="S117" i="9"/>
  <c r="U117" i="9" s="1"/>
  <c r="W117" i="9" s="1"/>
  <c r="Y117" i="9" s="1"/>
  <c r="AA117" i="9" s="1"/>
  <c r="AC117" i="9" s="1"/>
  <c r="R116" i="9"/>
  <c r="Q116" i="9"/>
  <c r="P116" i="9"/>
  <c r="O116" i="9"/>
  <c r="G116" i="9"/>
  <c r="S115" i="9"/>
  <c r="U115" i="9" s="1"/>
  <c r="W115" i="9" s="1"/>
  <c r="Y115" i="9" s="1"/>
  <c r="AA115" i="9" s="1"/>
  <c r="AC115" i="9" s="1"/>
  <c r="S114" i="9"/>
  <c r="U114" i="9" s="1"/>
  <c r="W114" i="9" s="1"/>
  <c r="Y114" i="9" s="1"/>
  <c r="AA114" i="9" s="1"/>
  <c r="AC114" i="9" s="1"/>
  <c r="R113" i="9"/>
  <c r="Q113" i="9"/>
  <c r="P113" i="9"/>
  <c r="O113" i="9"/>
  <c r="G113" i="9"/>
  <c r="M112" i="9"/>
  <c r="O112" i="9" s="1"/>
  <c r="Q112" i="9" s="1"/>
  <c r="S112" i="9" s="1"/>
  <c r="U112" i="9" s="1"/>
  <c r="W112" i="9" s="1"/>
  <c r="Y112" i="9" s="1"/>
  <c r="AA112" i="9" s="1"/>
  <c r="AC112" i="9" s="1"/>
  <c r="I111" i="9"/>
  <c r="K111" i="9" s="1"/>
  <c r="M111" i="9" s="1"/>
  <c r="O111" i="9" s="1"/>
  <c r="Q111" i="9" s="1"/>
  <c r="S111" i="9" s="1"/>
  <c r="U111" i="9" s="1"/>
  <c r="W111" i="9" s="1"/>
  <c r="Y111" i="9" s="1"/>
  <c r="AA111" i="9" s="1"/>
  <c r="AC111" i="9" s="1"/>
  <c r="R110" i="9"/>
  <c r="L110" i="9"/>
  <c r="L12" i="9" s="1"/>
  <c r="L9" i="9" s="1"/>
  <c r="G110" i="9"/>
  <c r="I110" i="9" s="1"/>
  <c r="K110" i="9" s="1"/>
  <c r="I109" i="9"/>
  <c r="K109" i="9" s="1"/>
  <c r="M109" i="9" s="1"/>
  <c r="O109" i="9" s="1"/>
  <c r="Q109" i="9" s="1"/>
  <c r="S109" i="9" s="1"/>
  <c r="U109" i="9" s="1"/>
  <c r="W109" i="9" s="1"/>
  <c r="Y109" i="9" s="1"/>
  <c r="AA109" i="9" s="1"/>
  <c r="AC109" i="9" s="1"/>
  <c r="G108" i="9"/>
  <c r="I108" i="9" s="1"/>
  <c r="K108" i="9" s="1"/>
  <c r="M108" i="9" s="1"/>
  <c r="O108" i="9" s="1"/>
  <c r="Q108" i="9" s="1"/>
  <c r="S108" i="9" s="1"/>
  <c r="U108" i="9" s="1"/>
  <c r="W108" i="9" s="1"/>
  <c r="Y108" i="9" s="1"/>
  <c r="AA108" i="9" s="1"/>
  <c r="AC108" i="9" s="1"/>
  <c r="I107" i="9"/>
  <c r="K107" i="9" s="1"/>
  <c r="M107" i="9" s="1"/>
  <c r="O107" i="9" s="1"/>
  <c r="Q107" i="9" s="1"/>
  <c r="S107" i="9" s="1"/>
  <c r="U107" i="9" s="1"/>
  <c r="W107" i="9" s="1"/>
  <c r="Y107" i="9" s="1"/>
  <c r="AA107" i="9" s="1"/>
  <c r="AC107" i="9" s="1"/>
  <c r="T106" i="9"/>
  <c r="G106" i="9"/>
  <c r="I106" i="9" s="1"/>
  <c r="K106" i="9" s="1"/>
  <c r="M106" i="9" s="1"/>
  <c r="O106" i="9" s="1"/>
  <c r="Q106" i="9" s="1"/>
  <c r="S106" i="9" s="1"/>
  <c r="I105" i="9"/>
  <c r="K105" i="9" s="1"/>
  <c r="M105" i="9" s="1"/>
  <c r="O105" i="9" s="1"/>
  <c r="Q105" i="9" s="1"/>
  <c r="S105" i="9" s="1"/>
  <c r="U105" i="9" s="1"/>
  <c r="W105" i="9" s="1"/>
  <c r="Y105" i="9" s="1"/>
  <c r="AA105" i="9" s="1"/>
  <c r="AC105" i="9" s="1"/>
  <c r="G104" i="9"/>
  <c r="I104" i="9" s="1"/>
  <c r="K104" i="9" s="1"/>
  <c r="M104" i="9" s="1"/>
  <c r="O104" i="9" s="1"/>
  <c r="Q104" i="9" s="1"/>
  <c r="S104" i="9" s="1"/>
  <c r="U104" i="9" s="1"/>
  <c r="W104" i="9" s="1"/>
  <c r="Y104" i="9" s="1"/>
  <c r="AA104" i="9" s="1"/>
  <c r="AC104" i="9" s="1"/>
  <c r="I103" i="9"/>
  <c r="K103" i="9" s="1"/>
  <c r="M103" i="9" s="1"/>
  <c r="O103" i="9" s="1"/>
  <c r="Q103" i="9" s="1"/>
  <c r="S103" i="9" s="1"/>
  <c r="U103" i="9" s="1"/>
  <c r="W103" i="9" s="1"/>
  <c r="Y103" i="9" s="1"/>
  <c r="AA103" i="9" s="1"/>
  <c r="AC103" i="9" s="1"/>
  <c r="T102" i="9"/>
  <c r="G102" i="9"/>
  <c r="I102" i="9" s="1"/>
  <c r="K102" i="9" s="1"/>
  <c r="M102" i="9" s="1"/>
  <c r="O102" i="9" s="1"/>
  <c r="Q102" i="9" s="1"/>
  <c r="S102" i="9" s="1"/>
  <c r="K101" i="9"/>
  <c r="M101" i="9" s="1"/>
  <c r="O101" i="9" s="1"/>
  <c r="Q101" i="9" s="1"/>
  <c r="S101" i="9" s="1"/>
  <c r="U101" i="9" s="1"/>
  <c r="W101" i="9" s="1"/>
  <c r="Y101" i="9" s="1"/>
  <c r="AA101" i="9" s="1"/>
  <c r="AC101" i="9" s="1"/>
  <c r="J100" i="9"/>
  <c r="J12" i="9" s="1"/>
  <c r="I100" i="9"/>
  <c r="I99" i="9"/>
  <c r="K99" i="9" s="1"/>
  <c r="M99" i="9" s="1"/>
  <c r="O99" i="9" s="1"/>
  <c r="Q99" i="9" s="1"/>
  <c r="S99" i="9" s="1"/>
  <c r="U99" i="9" s="1"/>
  <c r="W99" i="9" s="1"/>
  <c r="Y99" i="9" s="1"/>
  <c r="AA99" i="9" s="1"/>
  <c r="AC99" i="9" s="1"/>
  <c r="N98" i="9"/>
  <c r="G98" i="9"/>
  <c r="I98" i="9" s="1"/>
  <c r="K98" i="9" s="1"/>
  <c r="M98" i="9" s="1"/>
  <c r="I97" i="9"/>
  <c r="K97" i="9" s="1"/>
  <c r="M97" i="9" s="1"/>
  <c r="O97" i="9" s="1"/>
  <c r="Q97" i="9" s="1"/>
  <c r="S97" i="9" s="1"/>
  <c r="U97" i="9" s="1"/>
  <c r="W97" i="9" s="1"/>
  <c r="Y97" i="9" s="1"/>
  <c r="AA97" i="9" s="1"/>
  <c r="AC97" i="9" s="1"/>
  <c r="G96" i="9"/>
  <c r="I96" i="9" s="1"/>
  <c r="K96" i="9" s="1"/>
  <c r="M96" i="9" s="1"/>
  <c r="O96" i="9" s="1"/>
  <c r="Q96" i="9" s="1"/>
  <c r="S96" i="9" s="1"/>
  <c r="U96" i="9" s="1"/>
  <c r="W96" i="9" s="1"/>
  <c r="Y96" i="9" s="1"/>
  <c r="AA96" i="9" s="1"/>
  <c r="AC96" i="9" s="1"/>
  <c r="I95" i="9"/>
  <c r="K95" i="9" s="1"/>
  <c r="M95" i="9" s="1"/>
  <c r="O95" i="9" s="1"/>
  <c r="Q95" i="9" s="1"/>
  <c r="S95" i="9" s="1"/>
  <c r="U95" i="9" s="1"/>
  <c r="W95" i="9" s="1"/>
  <c r="Y95" i="9" s="1"/>
  <c r="AA95" i="9" s="1"/>
  <c r="AC95" i="9" s="1"/>
  <c r="G94" i="9"/>
  <c r="I94" i="9" s="1"/>
  <c r="K94" i="9" s="1"/>
  <c r="M94" i="9" s="1"/>
  <c r="O94" i="9" s="1"/>
  <c r="Q94" i="9" s="1"/>
  <c r="S94" i="9" s="1"/>
  <c r="U94" i="9" s="1"/>
  <c r="W94" i="9" s="1"/>
  <c r="Y94" i="9" s="1"/>
  <c r="AA94" i="9" s="1"/>
  <c r="AC94" i="9" s="1"/>
  <c r="I93" i="9"/>
  <c r="K93" i="9" s="1"/>
  <c r="M93" i="9" s="1"/>
  <c r="O93" i="9" s="1"/>
  <c r="Q93" i="9" s="1"/>
  <c r="S93" i="9" s="1"/>
  <c r="U93" i="9" s="1"/>
  <c r="W93" i="9" s="1"/>
  <c r="Y93" i="9" s="1"/>
  <c r="AA93" i="9" s="1"/>
  <c r="AC93" i="9" s="1"/>
  <c r="G92" i="9"/>
  <c r="I92" i="9" s="1"/>
  <c r="K92" i="9" s="1"/>
  <c r="M92" i="9" s="1"/>
  <c r="O92" i="9" s="1"/>
  <c r="Q92" i="9" s="1"/>
  <c r="S92" i="9" s="1"/>
  <c r="U92" i="9" s="1"/>
  <c r="W92" i="9" s="1"/>
  <c r="Y92" i="9" s="1"/>
  <c r="AA92" i="9" s="1"/>
  <c r="AC92" i="9" s="1"/>
  <c r="I91" i="9"/>
  <c r="K91" i="9" s="1"/>
  <c r="M91" i="9" s="1"/>
  <c r="O91" i="9" s="1"/>
  <c r="Q91" i="9" s="1"/>
  <c r="S91" i="9" s="1"/>
  <c r="U91" i="9" s="1"/>
  <c r="W91" i="9" s="1"/>
  <c r="Y91" i="9" s="1"/>
  <c r="AA91" i="9" s="1"/>
  <c r="AC91" i="9" s="1"/>
  <c r="G90" i="9"/>
  <c r="I90" i="9" s="1"/>
  <c r="K90" i="9" s="1"/>
  <c r="M90" i="9" s="1"/>
  <c r="O90" i="9" s="1"/>
  <c r="Q90" i="9" s="1"/>
  <c r="S90" i="9" s="1"/>
  <c r="U90" i="9" s="1"/>
  <c r="W90" i="9" s="1"/>
  <c r="Y90" i="9" s="1"/>
  <c r="AA90" i="9" s="1"/>
  <c r="AC90" i="9" s="1"/>
  <c r="I89" i="9"/>
  <c r="K89" i="9" s="1"/>
  <c r="M89" i="9" s="1"/>
  <c r="O89" i="9" s="1"/>
  <c r="Q89" i="9" s="1"/>
  <c r="S89" i="9" s="1"/>
  <c r="U89" i="9" s="1"/>
  <c r="W89" i="9" s="1"/>
  <c r="Y89" i="9" s="1"/>
  <c r="AA89" i="9" s="1"/>
  <c r="AC89" i="9" s="1"/>
  <c r="H88" i="9"/>
  <c r="I88" i="9" s="1"/>
  <c r="K88" i="9" s="1"/>
  <c r="M88" i="9" s="1"/>
  <c r="O88" i="9" s="1"/>
  <c r="Q88" i="9" s="1"/>
  <c r="S88" i="9" s="1"/>
  <c r="U88" i="9" s="1"/>
  <c r="W88" i="9" s="1"/>
  <c r="Y88" i="9" s="1"/>
  <c r="AA88" i="9" s="1"/>
  <c r="AC88" i="9" s="1"/>
  <c r="Y87" i="9"/>
  <c r="AA87" i="9" s="1"/>
  <c r="AC87" i="9" s="1"/>
  <c r="X86" i="9"/>
  <c r="Y86" i="9" s="1"/>
  <c r="AA86" i="9" s="1"/>
  <c r="AC86" i="9" s="1"/>
  <c r="I85" i="9"/>
  <c r="K85" i="9" s="1"/>
  <c r="M85" i="9" s="1"/>
  <c r="O85" i="9" s="1"/>
  <c r="Q85" i="9" s="1"/>
  <c r="S85" i="9" s="1"/>
  <c r="U85" i="9" s="1"/>
  <c r="W85" i="9" s="1"/>
  <c r="Y85" i="9" s="1"/>
  <c r="AA85" i="9" s="1"/>
  <c r="AC85" i="9" s="1"/>
  <c r="I84" i="9"/>
  <c r="K84" i="9" s="1"/>
  <c r="M84" i="9" s="1"/>
  <c r="O84" i="9" s="1"/>
  <c r="Q84" i="9" s="1"/>
  <c r="S84" i="9" s="1"/>
  <c r="U84" i="9" s="1"/>
  <c r="W84" i="9" s="1"/>
  <c r="Y84" i="9" s="1"/>
  <c r="AA84" i="9" s="1"/>
  <c r="AC84" i="9" s="1"/>
  <c r="X83" i="9"/>
  <c r="T83" i="9"/>
  <c r="H83" i="9"/>
  <c r="G83" i="9"/>
  <c r="W82" i="9"/>
  <c r="Y82" i="9" s="1"/>
  <c r="AA82" i="9" s="1"/>
  <c r="AC82" i="9" s="1"/>
  <c r="V81" i="9"/>
  <c r="W81" i="9" s="1"/>
  <c r="Y81" i="9" s="1"/>
  <c r="AA81" i="9" s="1"/>
  <c r="AC81" i="9" s="1"/>
  <c r="W80" i="9"/>
  <c r="Y80" i="9" s="1"/>
  <c r="AA80" i="9" s="1"/>
  <c r="AC80" i="9" s="1"/>
  <c r="V79" i="9"/>
  <c r="W79" i="9" s="1"/>
  <c r="Y79" i="9" s="1"/>
  <c r="AA79" i="9" s="1"/>
  <c r="AC79" i="9" s="1"/>
  <c r="W78" i="9"/>
  <c r="Y78" i="9" s="1"/>
  <c r="AA78" i="9" s="1"/>
  <c r="AC78" i="9" s="1"/>
  <c r="V77" i="9"/>
  <c r="W77" i="9" s="1"/>
  <c r="Y77" i="9" s="1"/>
  <c r="AA77" i="9" s="1"/>
  <c r="AC77" i="9" s="1"/>
  <c r="W76" i="9"/>
  <c r="Y76" i="9" s="1"/>
  <c r="AA76" i="9" s="1"/>
  <c r="AC76" i="9" s="1"/>
  <c r="V75" i="9"/>
  <c r="W75" i="9" s="1"/>
  <c r="Y75" i="9" s="1"/>
  <c r="AA75" i="9" s="1"/>
  <c r="AC75" i="9" s="1"/>
  <c r="W74" i="9"/>
  <c r="Y74" i="9" s="1"/>
  <c r="AA74" i="9" s="1"/>
  <c r="AC74" i="9" s="1"/>
  <c r="V73" i="9"/>
  <c r="W73" i="9" s="1"/>
  <c r="Y73" i="9" s="1"/>
  <c r="AA73" i="9" s="1"/>
  <c r="AC73" i="9" s="1"/>
  <c r="W72" i="9"/>
  <c r="Y72" i="9" s="1"/>
  <c r="AA72" i="9" s="1"/>
  <c r="AC72" i="9" s="1"/>
  <c r="V71" i="9"/>
  <c r="W71" i="9" s="1"/>
  <c r="Y71" i="9" s="1"/>
  <c r="AA71" i="9" s="1"/>
  <c r="AC71" i="9" s="1"/>
  <c r="W70" i="9"/>
  <c r="Y70" i="9" s="1"/>
  <c r="AA70" i="9" s="1"/>
  <c r="AC70" i="9" s="1"/>
  <c r="V69" i="9"/>
  <c r="W69" i="9" s="1"/>
  <c r="Y69" i="9" s="1"/>
  <c r="AA69" i="9" s="1"/>
  <c r="AC69" i="9" s="1"/>
  <c r="W68" i="9"/>
  <c r="Y68" i="9" s="1"/>
  <c r="AA68" i="9" s="1"/>
  <c r="AC68" i="9" s="1"/>
  <c r="V67" i="9"/>
  <c r="W67" i="9" s="1"/>
  <c r="Y67" i="9" s="1"/>
  <c r="AA67" i="9" s="1"/>
  <c r="AC67" i="9" s="1"/>
  <c r="W66" i="9"/>
  <c r="Y66" i="9" s="1"/>
  <c r="AA66" i="9" s="1"/>
  <c r="AC66" i="9" s="1"/>
  <c r="V65" i="9"/>
  <c r="W65" i="9" s="1"/>
  <c r="Y65" i="9" s="1"/>
  <c r="AA65" i="9" s="1"/>
  <c r="AC65" i="9" s="1"/>
  <c r="W64" i="9"/>
  <c r="Y64" i="9" s="1"/>
  <c r="AA64" i="9" s="1"/>
  <c r="AC64" i="9" s="1"/>
  <c r="V63" i="9"/>
  <c r="W63" i="9" s="1"/>
  <c r="Y63" i="9" s="1"/>
  <c r="AA63" i="9" s="1"/>
  <c r="AC63" i="9" s="1"/>
  <c r="W62" i="9"/>
  <c r="Y62" i="9" s="1"/>
  <c r="AA62" i="9" s="1"/>
  <c r="AC62" i="9" s="1"/>
  <c r="V61" i="9"/>
  <c r="W61" i="9" s="1"/>
  <c r="Y61" i="9" s="1"/>
  <c r="AA61" i="9" s="1"/>
  <c r="AC61" i="9" s="1"/>
  <c r="W60" i="9"/>
  <c r="Y60" i="9" s="1"/>
  <c r="AA60" i="9" s="1"/>
  <c r="AC60" i="9" s="1"/>
  <c r="V59" i="9"/>
  <c r="W59" i="9" s="1"/>
  <c r="Y59" i="9" s="1"/>
  <c r="AA59" i="9" s="1"/>
  <c r="AC59" i="9" s="1"/>
  <c r="W58" i="9"/>
  <c r="Y58" i="9" s="1"/>
  <c r="AA58" i="9" s="1"/>
  <c r="AC58" i="9" s="1"/>
  <c r="V57" i="9"/>
  <c r="W57" i="9" s="1"/>
  <c r="Y57" i="9" s="1"/>
  <c r="AA57" i="9" s="1"/>
  <c r="AC57" i="9" s="1"/>
  <c r="W56" i="9"/>
  <c r="Y56" i="9" s="1"/>
  <c r="AA56" i="9" s="1"/>
  <c r="AC56" i="9" s="1"/>
  <c r="V55" i="9"/>
  <c r="W55" i="9" s="1"/>
  <c r="Y55" i="9" s="1"/>
  <c r="AA55" i="9" s="1"/>
  <c r="AC55" i="9" s="1"/>
  <c r="W54" i="9"/>
  <c r="Y54" i="9" s="1"/>
  <c r="AA54" i="9" s="1"/>
  <c r="AC54" i="9" s="1"/>
  <c r="V53" i="9"/>
  <c r="W53" i="9" s="1"/>
  <c r="Y53" i="9" s="1"/>
  <c r="AA53" i="9" s="1"/>
  <c r="AC53" i="9" s="1"/>
  <c r="W52" i="9"/>
  <c r="Y52" i="9" s="1"/>
  <c r="AA52" i="9" s="1"/>
  <c r="AC52" i="9" s="1"/>
  <c r="V51" i="9"/>
  <c r="W51" i="9" s="1"/>
  <c r="Y51" i="9" s="1"/>
  <c r="AA51" i="9" s="1"/>
  <c r="AC51" i="9" s="1"/>
  <c r="W50" i="9"/>
  <c r="Y50" i="9" s="1"/>
  <c r="AA50" i="9" s="1"/>
  <c r="AC50" i="9" s="1"/>
  <c r="V49" i="9"/>
  <c r="W49" i="9" s="1"/>
  <c r="Y49" i="9" s="1"/>
  <c r="AA49" i="9" s="1"/>
  <c r="AC49" i="9" s="1"/>
  <c r="W48" i="9"/>
  <c r="Y48" i="9" s="1"/>
  <c r="AA48" i="9" s="1"/>
  <c r="AC48" i="9" s="1"/>
  <c r="V47" i="9"/>
  <c r="W47" i="9" s="1"/>
  <c r="Y47" i="9" s="1"/>
  <c r="AA47" i="9" s="1"/>
  <c r="AC47" i="9" s="1"/>
  <c r="W46" i="9"/>
  <c r="Y46" i="9" s="1"/>
  <c r="AA46" i="9" s="1"/>
  <c r="AC46" i="9" s="1"/>
  <c r="V45" i="9"/>
  <c r="W45" i="9" s="1"/>
  <c r="Y45" i="9" s="1"/>
  <c r="AA45" i="9" s="1"/>
  <c r="AC45" i="9" s="1"/>
  <c r="W44" i="9"/>
  <c r="Y44" i="9" s="1"/>
  <c r="AA44" i="9" s="1"/>
  <c r="AC44" i="9" s="1"/>
  <c r="V43" i="9"/>
  <c r="W43" i="9" s="1"/>
  <c r="Y43" i="9" s="1"/>
  <c r="AA43" i="9" s="1"/>
  <c r="AC43" i="9" s="1"/>
  <c r="W42" i="9"/>
  <c r="Y42" i="9" s="1"/>
  <c r="AA42" i="9" s="1"/>
  <c r="AC42" i="9" s="1"/>
  <c r="V41" i="9"/>
  <c r="W41" i="9" s="1"/>
  <c r="Y41" i="9" s="1"/>
  <c r="AA41" i="9" s="1"/>
  <c r="AC41" i="9" s="1"/>
  <c r="W40" i="9"/>
  <c r="Y40" i="9" s="1"/>
  <c r="AA40" i="9" s="1"/>
  <c r="AC40" i="9" s="1"/>
  <c r="V39" i="9"/>
  <c r="W39" i="9" s="1"/>
  <c r="Y39" i="9" s="1"/>
  <c r="AA39" i="9" s="1"/>
  <c r="AC39" i="9" s="1"/>
  <c r="W38" i="9"/>
  <c r="Y38" i="9" s="1"/>
  <c r="AA38" i="9" s="1"/>
  <c r="AC38" i="9" s="1"/>
  <c r="V37" i="9"/>
  <c r="W37" i="9" s="1"/>
  <c r="Y37" i="9" s="1"/>
  <c r="AA37" i="9" s="1"/>
  <c r="AC37" i="9" s="1"/>
  <c r="W36" i="9"/>
  <c r="Y36" i="9" s="1"/>
  <c r="AA36" i="9" s="1"/>
  <c r="AC36" i="9" s="1"/>
  <c r="V35" i="9"/>
  <c r="W35" i="9" s="1"/>
  <c r="Y35" i="9" s="1"/>
  <c r="AA35" i="9" s="1"/>
  <c r="AC35" i="9" s="1"/>
  <c r="W34" i="9"/>
  <c r="Y34" i="9" s="1"/>
  <c r="AA34" i="9" s="1"/>
  <c r="AC34" i="9" s="1"/>
  <c r="V33" i="9"/>
  <c r="W33" i="9" s="1"/>
  <c r="Y33" i="9" s="1"/>
  <c r="AA33" i="9" s="1"/>
  <c r="AC33" i="9" s="1"/>
  <c r="W32" i="9"/>
  <c r="Y32" i="9" s="1"/>
  <c r="AA32" i="9" s="1"/>
  <c r="AC32" i="9" s="1"/>
  <c r="V31" i="9"/>
  <c r="W31" i="9" s="1"/>
  <c r="Y31" i="9" s="1"/>
  <c r="AA31" i="9" s="1"/>
  <c r="AC31" i="9" s="1"/>
  <c r="W30" i="9"/>
  <c r="Y30" i="9" s="1"/>
  <c r="AA30" i="9" s="1"/>
  <c r="AC30" i="9" s="1"/>
  <c r="V29" i="9"/>
  <c r="W29" i="9" s="1"/>
  <c r="Y29" i="9" s="1"/>
  <c r="AA29" i="9" s="1"/>
  <c r="AC29" i="9" s="1"/>
  <c r="W28" i="9"/>
  <c r="Y28" i="9" s="1"/>
  <c r="AA28" i="9" s="1"/>
  <c r="AC28" i="9" s="1"/>
  <c r="V27" i="9"/>
  <c r="W27" i="9" s="1"/>
  <c r="Y27" i="9" s="1"/>
  <c r="AA27" i="9" s="1"/>
  <c r="AC27" i="9" s="1"/>
  <c r="W26" i="9"/>
  <c r="Y26" i="9" s="1"/>
  <c r="AA26" i="9" s="1"/>
  <c r="AC26" i="9" s="1"/>
  <c r="V25" i="9"/>
  <c r="W25" i="9" s="1"/>
  <c r="Y25" i="9" s="1"/>
  <c r="AA25" i="9" s="1"/>
  <c r="AC25" i="9" s="1"/>
  <c r="W24" i="9"/>
  <c r="Y24" i="9" s="1"/>
  <c r="AA24" i="9" s="1"/>
  <c r="AC24" i="9" s="1"/>
  <c r="V23" i="9"/>
  <c r="W23" i="9" s="1"/>
  <c r="Y23" i="9" s="1"/>
  <c r="AA23" i="9" s="1"/>
  <c r="AC23" i="9" s="1"/>
  <c r="W22" i="9"/>
  <c r="Y22" i="9" s="1"/>
  <c r="AA22" i="9" s="1"/>
  <c r="AC22" i="9" s="1"/>
  <c r="V21" i="9"/>
  <c r="W21" i="9" s="1"/>
  <c r="Y21" i="9" s="1"/>
  <c r="AA21" i="9" s="1"/>
  <c r="AC21" i="9" s="1"/>
  <c r="W20" i="9"/>
  <c r="Y20" i="9" s="1"/>
  <c r="AA20" i="9" s="1"/>
  <c r="AC20" i="9" s="1"/>
  <c r="V19" i="9"/>
  <c r="W19" i="9" s="1"/>
  <c r="Y19" i="9" s="1"/>
  <c r="AA19" i="9" s="1"/>
  <c r="AC19" i="9" s="1"/>
  <c r="W18" i="9"/>
  <c r="Y18" i="9" s="1"/>
  <c r="AA18" i="9" s="1"/>
  <c r="AC18" i="9" s="1"/>
  <c r="V17" i="9"/>
  <c r="W17" i="9" s="1"/>
  <c r="Y17" i="9" s="1"/>
  <c r="AA17" i="9" s="1"/>
  <c r="AC17" i="9" s="1"/>
  <c r="W16" i="9"/>
  <c r="Y16" i="9" s="1"/>
  <c r="AA16" i="9" s="1"/>
  <c r="AC16" i="9" s="1"/>
  <c r="V15" i="9"/>
  <c r="W15" i="9" s="1"/>
  <c r="Y15" i="9" s="1"/>
  <c r="AA15" i="9" s="1"/>
  <c r="AC15" i="9" s="1"/>
  <c r="I14" i="9"/>
  <c r="K14" i="9" s="1"/>
  <c r="M14" i="9" s="1"/>
  <c r="O14" i="9" s="1"/>
  <c r="Q14" i="9" s="1"/>
  <c r="S14" i="9" s="1"/>
  <c r="U14" i="9" s="1"/>
  <c r="W14" i="9" s="1"/>
  <c r="Y14" i="9" s="1"/>
  <c r="AA14" i="9" s="1"/>
  <c r="AC14" i="9" s="1"/>
  <c r="V13" i="9"/>
  <c r="G13" i="9"/>
  <c r="I13" i="9" s="1"/>
  <c r="K13" i="9" s="1"/>
  <c r="M13" i="9" s="1"/>
  <c r="O13" i="9" s="1"/>
  <c r="Q13" i="9" s="1"/>
  <c r="S13" i="9" s="1"/>
  <c r="U13" i="9" s="1"/>
  <c r="N12" i="9"/>
  <c r="H12" i="9"/>
  <c r="O11" i="9"/>
  <c r="Q11" i="9" s="1"/>
  <c r="S11" i="9" s="1"/>
  <c r="U11" i="9" s="1"/>
  <c r="W11" i="9" s="1"/>
  <c r="Y11" i="9" s="1"/>
  <c r="AA11" i="9" s="1"/>
  <c r="AC11" i="9" s="1"/>
  <c r="N10" i="9"/>
  <c r="O10" i="9" s="1"/>
  <c r="Q10" i="9" s="1"/>
  <c r="S10" i="9" s="1"/>
  <c r="U10" i="9" s="1"/>
  <c r="W10" i="9" s="1"/>
  <c r="Y10" i="9" s="1"/>
  <c r="AA10" i="9" s="1"/>
  <c r="AC10" i="9" s="1"/>
  <c r="H9" i="9" l="1"/>
  <c r="W13" i="9"/>
  <c r="Y13" i="9" s="1"/>
  <c r="AA13" i="9" s="1"/>
  <c r="AC13" i="9" s="1"/>
  <c r="T12" i="9"/>
  <c r="O98" i="9"/>
  <c r="Q98" i="9" s="1"/>
  <c r="S98" i="9" s="1"/>
  <c r="U98" i="9" s="1"/>
  <c r="W98" i="9" s="1"/>
  <c r="Y98" i="9" s="1"/>
  <c r="AA98" i="9" s="1"/>
  <c r="AC98" i="9" s="1"/>
  <c r="J9" i="9"/>
  <c r="U102" i="9"/>
  <c r="W102" i="9" s="1"/>
  <c r="Y102" i="9" s="1"/>
  <c r="AA102" i="9" s="1"/>
  <c r="AC102" i="9" s="1"/>
  <c r="M110" i="9"/>
  <c r="O110" i="9" s="1"/>
  <c r="Q110" i="9" s="1"/>
  <c r="S110" i="9" s="1"/>
  <c r="U110" i="9" s="1"/>
  <c r="W110" i="9" s="1"/>
  <c r="Y110" i="9" s="1"/>
  <c r="AA110" i="9" s="1"/>
  <c r="AC110" i="9" s="1"/>
  <c r="S119" i="9"/>
  <c r="U119" i="9" s="1"/>
  <c r="W119" i="9" s="1"/>
  <c r="Y119" i="9" s="1"/>
  <c r="AA119" i="9" s="1"/>
  <c r="AC119" i="9" s="1"/>
  <c r="I199" i="9"/>
  <c r="K199" i="9" s="1"/>
  <c r="M199" i="9" s="1"/>
  <c r="O199" i="9" s="1"/>
  <c r="Q199" i="9" s="1"/>
  <c r="S199" i="9" s="1"/>
  <c r="U199" i="9" s="1"/>
  <c r="W199" i="9" s="1"/>
  <c r="Y199" i="9" s="1"/>
  <c r="AA199" i="9" s="1"/>
  <c r="AC199" i="9" s="1"/>
  <c r="Y201" i="9"/>
  <c r="AA201" i="9" s="1"/>
  <c r="AC201" i="9" s="1"/>
  <c r="K227" i="9"/>
  <c r="M227" i="9" s="1"/>
  <c r="O227" i="9" s="1"/>
  <c r="Q227" i="9" s="1"/>
  <c r="S227" i="9" s="1"/>
  <c r="U227" i="9" s="1"/>
  <c r="W227" i="9" s="1"/>
  <c r="Y227" i="9" s="1"/>
  <c r="AA227" i="9" s="1"/>
  <c r="AC227" i="9" s="1"/>
  <c r="U106" i="9"/>
  <c r="W106" i="9" s="1"/>
  <c r="Y106" i="9" s="1"/>
  <c r="AA106" i="9" s="1"/>
  <c r="AC106" i="9" s="1"/>
  <c r="S142" i="9"/>
  <c r="U142" i="9" s="1"/>
  <c r="W142" i="9" s="1"/>
  <c r="Y142" i="9" s="1"/>
  <c r="AA142" i="9" s="1"/>
  <c r="AC142" i="9" s="1"/>
  <c r="O189" i="9"/>
  <c r="Q189" i="9" s="1"/>
  <c r="S189" i="9" s="1"/>
  <c r="U189" i="9" s="1"/>
  <c r="W189" i="9" s="1"/>
  <c r="Y189" i="9" s="1"/>
  <c r="AA189" i="9" s="1"/>
  <c r="AC189" i="9" s="1"/>
  <c r="R203" i="9"/>
  <c r="R187" i="9" s="1"/>
  <c r="T220" i="9"/>
  <c r="Q235" i="9"/>
  <c r="S235" i="9" s="1"/>
  <c r="U235" i="9" s="1"/>
  <c r="W235" i="9" s="1"/>
  <c r="Y235" i="9" s="1"/>
  <c r="Z220" i="9"/>
  <c r="U239" i="9"/>
  <c r="W239" i="9" s="1"/>
  <c r="Y239" i="9" s="1"/>
  <c r="AA239" i="9" s="1"/>
  <c r="AC239" i="9" s="1"/>
  <c r="U241" i="9"/>
  <c r="W241" i="9" s="1"/>
  <c r="Y241" i="9" s="1"/>
  <c r="AA241" i="9" s="1"/>
  <c r="AC241" i="9" s="1"/>
  <c r="Q247" i="9"/>
  <c r="S247" i="9" s="1"/>
  <c r="U247" i="9" s="1"/>
  <c r="W247" i="9" s="1"/>
  <c r="Y247" i="9" s="1"/>
  <c r="AA247" i="9" s="1"/>
  <c r="AC247" i="9" s="1"/>
  <c r="Z301" i="9"/>
  <c r="Z187" i="9" s="1"/>
  <c r="Z9" i="9" s="1"/>
  <c r="Q312" i="9"/>
  <c r="Q316" i="9"/>
  <c r="Q320" i="9"/>
  <c r="K225" i="9"/>
  <c r="M225" i="9" s="1"/>
  <c r="O225" i="9" s="1"/>
  <c r="Q225" i="9" s="1"/>
  <c r="S225" i="9" s="1"/>
  <c r="U225" i="9" s="1"/>
  <c r="W225" i="9" s="1"/>
  <c r="Y225" i="9" s="1"/>
  <c r="AA225" i="9" s="1"/>
  <c r="AC225" i="9" s="1"/>
  <c r="Q314" i="9"/>
  <c r="AB187" i="9"/>
  <c r="AB9" i="9" s="1"/>
  <c r="S113" i="9"/>
  <c r="U113" i="9" s="1"/>
  <c r="W113" i="9" s="1"/>
  <c r="Y113" i="9" s="1"/>
  <c r="AA113" i="9" s="1"/>
  <c r="AC113" i="9" s="1"/>
  <c r="O134" i="9"/>
  <c r="Q134" i="9" s="1"/>
  <c r="S134" i="9" s="1"/>
  <c r="U134" i="9" s="1"/>
  <c r="W134" i="9" s="1"/>
  <c r="Y134" i="9" s="1"/>
  <c r="AA134" i="9" s="1"/>
  <c r="AC134" i="9" s="1"/>
  <c r="V12" i="9"/>
  <c r="I83" i="9"/>
  <c r="K83" i="9" s="1"/>
  <c r="M83" i="9" s="1"/>
  <c r="O83" i="9" s="1"/>
  <c r="Q83" i="9" s="1"/>
  <c r="S83" i="9" s="1"/>
  <c r="U83" i="9" s="1"/>
  <c r="W83" i="9" s="1"/>
  <c r="Y83" i="9" s="1"/>
  <c r="AA83" i="9" s="1"/>
  <c r="AC83" i="9" s="1"/>
  <c r="X12" i="9"/>
  <c r="R12" i="9"/>
  <c r="S125" i="9"/>
  <c r="U125" i="9" s="1"/>
  <c r="W125" i="9" s="1"/>
  <c r="Y125" i="9" s="1"/>
  <c r="AA125" i="9" s="1"/>
  <c r="AC125" i="9" s="1"/>
  <c r="T301" i="9"/>
  <c r="G12" i="9"/>
  <c r="K100" i="9"/>
  <c r="M100" i="9" s="1"/>
  <c r="O100" i="9" s="1"/>
  <c r="Q100" i="9" s="1"/>
  <c r="S100" i="9" s="1"/>
  <c r="U100" i="9" s="1"/>
  <c r="W100" i="9" s="1"/>
  <c r="Y100" i="9" s="1"/>
  <c r="AA100" i="9" s="1"/>
  <c r="AC100" i="9" s="1"/>
  <c r="S122" i="9"/>
  <c r="U122" i="9" s="1"/>
  <c r="W122" i="9" s="1"/>
  <c r="Y122" i="9" s="1"/>
  <c r="AA122" i="9" s="1"/>
  <c r="AC122" i="9" s="1"/>
  <c r="S148" i="9"/>
  <c r="U148" i="9" s="1"/>
  <c r="W148" i="9" s="1"/>
  <c r="Y148" i="9" s="1"/>
  <c r="AA148" i="9" s="1"/>
  <c r="AC148" i="9" s="1"/>
  <c r="U195" i="9"/>
  <c r="W195" i="9" s="1"/>
  <c r="Y195" i="9" s="1"/>
  <c r="AA195" i="9" s="1"/>
  <c r="AC195" i="9" s="1"/>
  <c r="T188" i="9"/>
  <c r="Q263" i="9"/>
  <c r="S263" i="9" s="1"/>
  <c r="U263" i="9" s="1"/>
  <c r="W263" i="9" s="1"/>
  <c r="Y263" i="9" s="1"/>
  <c r="AA263" i="9" s="1"/>
  <c r="AC263" i="9" s="1"/>
  <c r="P220" i="9"/>
  <c r="P187" i="9" s="1"/>
  <c r="P9" i="9" s="1"/>
  <c r="S116" i="9"/>
  <c r="U116" i="9" s="1"/>
  <c r="W116" i="9" s="1"/>
  <c r="Y116" i="9" s="1"/>
  <c r="AA116" i="9" s="1"/>
  <c r="AC116" i="9" s="1"/>
  <c r="I155" i="9"/>
  <c r="K155" i="9" s="1"/>
  <c r="M155" i="9" s="1"/>
  <c r="O155" i="9" s="1"/>
  <c r="Q155" i="9" s="1"/>
  <c r="S155" i="9" s="1"/>
  <c r="U155" i="9" s="1"/>
  <c r="W155" i="9" s="1"/>
  <c r="Y155" i="9" s="1"/>
  <c r="AA155" i="9" s="1"/>
  <c r="AC155" i="9" s="1"/>
  <c r="G154" i="9"/>
  <c r="I154" i="9" s="1"/>
  <c r="K154" i="9" s="1"/>
  <c r="M154" i="9" s="1"/>
  <c r="O154" i="9" s="1"/>
  <c r="Q154" i="9" s="1"/>
  <c r="S154" i="9" s="1"/>
  <c r="U154" i="9" s="1"/>
  <c r="W154" i="9" s="1"/>
  <c r="Y154" i="9" s="1"/>
  <c r="AA154" i="9" s="1"/>
  <c r="AC154" i="9" s="1"/>
  <c r="G220" i="9"/>
  <c r="I220" i="9" s="1"/>
  <c r="K220" i="9" s="1"/>
  <c r="M220" i="9" s="1"/>
  <c r="I221" i="9"/>
  <c r="K221" i="9" s="1"/>
  <c r="M221" i="9" s="1"/>
  <c r="O221" i="9" s="1"/>
  <c r="Q221" i="9" s="1"/>
  <c r="S221" i="9" s="1"/>
  <c r="U221" i="9" s="1"/>
  <c r="W221" i="9" s="1"/>
  <c r="Y221" i="9" s="1"/>
  <c r="AA221" i="9" s="1"/>
  <c r="AC221" i="9" s="1"/>
  <c r="N220" i="9"/>
  <c r="N187" i="9" s="1"/>
  <c r="N9" i="9" s="1"/>
  <c r="O233" i="9"/>
  <c r="Q233" i="9" s="1"/>
  <c r="S233" i="9" s="1"/>
  <c r="U233" i="9" s="1"/>
  <c r="W233" i="9" s="1"/>
  <c r="Y233" i="9" s="1"/>
  <c r="AA233" i="9" s="1"/>
  <c r="AC233" i="9" s="1"/>
  <c r="AA235" i="9"/>
  <c r="AC235" i="9" s="1"/>
  <c r="G188" i="9"/>
  <c r="X220" i="9"/>
  <c r="X187" i="9" s="1"/>
  <c r="X9" i="9" s="1"/>
  <c r="W285" i="9"/>
  <c r="Y285" i="9" s="1"/>
  <c r="AA285" i="9" s="1"/>
  <c r="AC285" i="9" s="1"/>
  <c r="V220" i="9"/>
  <c r="V187" i="9" s="1"/>
  <c r="V9" i="9" s="1"/>
  <c r="Q301" i="9"/>
  <c r="S301" i="9" s="1"/>
  <c r="U301" i="9" s="1"/>
  <c r="W301" i="9" s="1"/>
  <c r="Y301" i="9" s="1"/>
  <c r="AA301" i="9" s="1"/>
  <c r="AC301" i="9" s="1"/>
  <c r="Q302" i="9"/>
  <c r="S302" i="9" s="1"/>
  <c r="U302" i="9" s="1"/>
  <c r="W302" i="9" s="1"/>
  <c r="Y302" i="9" s="1"/>
  <c r="AA302" i="9" s="1"/>
  <c r="AC302" i="9" s="1"/>
  <c r="Q322" i="9"/>
  <c r="S203" i="9" l="1"/>
  <c r="U203" i="9" s="1"/>
  <c r="W203" i="9" s="1"/>
  <c r="Y203" i="9" s="1"/>
  <c r="AA203" i="9" s="1"/>
  <c r="AC203" i="9" s="1"/>
  <c r="R9" i="9"/>
  <c r="T187" i="9"/>
  <c r="T9" i="9" s="1"/>
  <c r="O220" i="9"/>
  <c r="Q220" i="9" s="1"/>
  <c r="S220" i="9" s="1"/>
  <c r="U220" i="9" s="1"/>
  <c r="W220" i="9" s="1"/>
  <c r="Y220" i="9" s="1"/>
  <c r="AA220" i="9" s="1"/>
  <c r="AC220" i="9" s="1"/>
  <c r="G187" i="9"/>
  <c r="I187" i="9" s="1"/>
  <c r="K187" i="9" s="1"/>
  <c r="M187" i="9" s="1"/>
  <c r="O187" i="9" s="1"/>
  <c r="Q187" i="9" s="1"/>
  <c r="S187" i="9" s="1"/>
  <c r="U187" i="9" s="1"/>
  <c r="W187" i="9" s="1"/>
  <c r="Y187" i="9" s="1"/>
  <c r="AA187" i="9" s="1"/>
  <c r="AC187" i="9" s="1"/>
  <c r="I188" i="9"/>
  <c r="K188" i="9" s="1"/>
  <c r="M188" i="9" s="1"/>
  <c r="O188" i="9" s="1"/>
  <c r="Q188" i="9" s="1"/>
  <c r="S188" i="9" s="1"/>
  <c r="U188" i="9" s="1"/>
  <c r="W188" i="9" s="1"/>
  <c r="Y188" i="9" s="1"/>
  <c r="AA188" i="9" s="1"/>
  <c r="AC188" i="9" s="1"/>
  <c r="I12" i="9"/>
  <c r="K12" i="9" s="1"/>
  <c r="M12" i="9" s="1"/>
  <c r="O12" i="9" s="1"/>
  <c r="Q12" i="9" s="1"/>
  <c r="S12" i="9" s="1"/>
  <c r="U12" i="9" s="1"/>
  <c r="W12" i="9" s="1"/>
  <c r="Y12" i="9" s="1"/>
  <c r="AA12" i="9" s="1"/>
  <c r="AC12" i="9" s="1"/>
  <c r="G9" i="9" l="1"/>
  <c r="I9" i="9" s="1"/>
  <c r="K9" i="9" s="1"/>
  <c r="M9" i="9" s="1"/>
  <c r="O9" i="9" s="1"/>
  <c r="Q9" i="9" s="1"/>
  <c r="S9" i="9" s="1"/>
  <c r="U9" i="9" s="1"/>
  <c r="W9" i="9" s="1"/>
  <c r="Y9" i="9" s="1"/>
  <c r="AA9" i="9" s="1"/>
  <c r="AC9" i="9" s="1"/>
</calcChain>
</file>

<file path=xl/sharedStrings.xml><?xml version="1.0" encoding="utf-8"?>
<sst xmlns="http://schemas.openxmlformats.org/spreadsheetml/2006/main" count="1237" uniqueCount="440">
  <si>
    <t>Odbor školství, mládeže, tělovýchovy a sportu</t>
  </si>
  <si>
    <t>uk.</t>
  </si>
  <si>
    <t>č.a.</t>
  </si>
  <si>
    <t>§</t>
  </si>
  <si>
    <t>pol.</t>
  </si>
  <si>
    <t>SR 2018</t>
  </si>
  <si>
    <t>UR 2018</t>
  </si>
  <si>
    <t>SU</t>
  </si>
  <si>
    <t>x</t>
  </si>
  <si>
    <t>0000</t>
  </si>
  <si>
    <t>Veletrh vzdělávání a pracov. příležitostí</t>
  </si>
  <si>
    <t>tis.Kč</t>
  </si>
  <si>
    <t>neinvestiční transfery obcím</t>
  </si>
  <si>
    <t>neinvestiční transfery spolkům</t>
  </si>
  <si>
    <t>neinvestiční transfery obecně prospěšným společnostem</t>
  </si>
  <si>
    <t>Kapitola 917 04 - transfery</t>
  </si>
  <si>
    <t>91704 - T R A N S F E R Y</t>
  </si>
  <si>
    <t>RO č. 20,30/18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</si>
  <si>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</si>
  <si>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</si>
  <si>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</si>
  <si>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</si>
  <si>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</si>
  <si>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</si>
  <si>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</si>
  <si>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RO č. 341,314,316/18</t>
  </si>
  <si>
    <t>RO č. 354/18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</si>
  <si>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</si>
  <si>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</si>
  <si>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</si>
  <si>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</si>
  <si>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</si>
  <si>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</si>
  <si>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</si>
  <si>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</si>
  <si>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</si>
  <si>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</si>
  <si>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</si>
  <si>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</si>
  <si>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</si>
  <si>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</si>
  <si>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</si>
  <si>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</si>
  <si>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</si>
  <si>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</si>
  <si>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</si>
  <si>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</si>
  <si>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</si>
  <si>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</si>
  <si>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</si>
  <si>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</si>
  <si>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</si>
  <si>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</si>
  <si>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</si>
  <si>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</si>
  <si>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</si>
  <si>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</si>
  <si>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</si>
  <si>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</si>
  <si>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</si>
  <si>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</si>
  <si>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</si>
  <si>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</si>
  <si>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</si>
  <si>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</si>
  <si>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</si>
  <si>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</si>
  <si>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</si>
  <si>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</si>
  <si>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</si>
  <si>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</si>
  <si>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</si>
  <si>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</si>
  <si>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</si>
  <si>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</si>
  <si>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</si>
  <si>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</si>
  <si>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</si>
  <si>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</si>
  <si>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</si>
  <si>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</si>
  <si>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</si>
  <si>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</si>
  <si>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</si>
  <si>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</si>
  <si>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</si>
  <si>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</si>
  <si>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</si>
  <si>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</si>
  <si>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</si>
  <si>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</si>
  <si>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</si>
  <si>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</si>
  <si>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</si>
  <si>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</si>
  <si>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</si>
  <si>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</si>
  <si>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</si>
  <si>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</si>
  <si>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</si>
  <si>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</si>
  <si>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</si>
  <si>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</si>
  <si>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0480617</t>
  </si>
  <si>
    <t>Finanční dary žákům ZŠ a SŠ za reprezentaci LK</t>
  </si>
  <si>
    <t>dary obyvatelstvu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</si>
  <si>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</si>
  <si>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</si>
  <si>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</si>
  <si>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</si>
  <si>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</si>
  <si>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</si>
  <si>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</si>
  <si>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</si>
  <si>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</si>
  <si>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</si>
  <si>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</si>
  <si>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</si>
  <si>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</si>
  <si>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</si>
  <si>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</si>
  <si>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</si>
  <si>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</si>
  <si>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</si>
  <si>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</si>
  <si>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</si>
  <si>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</si>
  <si>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</si>
  <si>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</si>
  <si>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</si>
  <si>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</si>
  <si>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</si>
  <si>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</si>
  <si>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</si>
  <si>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</si>
  <si>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</si>
  <si>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</si>
  <si>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</si>
  <si>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</si>
  <si>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</si>
  <si>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</si>
  <si>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</si>
  <si>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</si>
  <si>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</si>
  <si>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</si>
  <si>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</si>
  <si>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</si>
  <si>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</si>
  <si>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</si>
  <si>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</si>
  <si>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</si>
  <si>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</si>
  <si>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</si>
  <si>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</si>
  <si>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</si>
  <si>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</si>
  <si>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</si>
  <si>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</si>
  <si>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</si>
  <si>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</si>
  <si>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</si>
  <si>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</si>
  <si>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</si>
  <si>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</si>
  <si>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</si>
  <si>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</si>
  <si>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</si>
  <si>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</si>
  <si>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</si>
  <si>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</si>
  <si>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</si>
  <si>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</si>
  <si>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</si>
  <si>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</si>
  <si>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</si>
  <si>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</si>
  <si>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</si>
  <si>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</si>
  <si>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</si>
  <si>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</si>
  <si>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</si>
  <si>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</si>
  <si>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</si>
  <si>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</si>
  <si>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</si>
  <si>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</si>
  <si>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</si>
  <si>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</si>
  <si>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</si>
  <si>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</si>
  <si>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</si>
  <si>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</si>
  <si>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</si>
  <si>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</si>
  <si>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</si>
  <si>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</si>
  <si>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</si>
  <si>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</si>
  <si>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</si>
  <si>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</si>
  <si>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</si>
  <si>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</si>
  <si>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</si>
  <si>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</si>
  <si>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</si>
  <si>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</si>
  <si>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</si>
  <si>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</si>
  <si>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</si>
  <si>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</si>
  <si>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</si>
  <si>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</si>
  <si>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</si>
  <si>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</si>
  <si>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</si>
  <si>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</si>
  <si>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</si>
  <si>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</si>
  <si>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</si>
  <si>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</si>
  <si>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</si>
  <si>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</si>
  <si>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</si>
  <si>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</si>
  <si>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</si>
  <si>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</si>
  <si>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</si>
  <si>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</si>
  <si>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</si>
  <si>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</si>
  <si>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</si>
  <si>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</si>
  <si>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</si>
  <si>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</si>
  <si>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</si>
  <si>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</si>
  <si>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</si>
  <si>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</si>
  <si>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</si>
  <si>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</si>
  <si>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</si>
  <si>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</si>
  <si>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</si>
  <si>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</si>
  <si>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</si>
  <si>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</si>
  <si>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</si>
  <si>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</si>
  <si>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</si>
  <si>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</si>
  <si>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</si>
  <si>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</si>
  <si>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</si>
  <si>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</si>
  <si>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</si>
  <si>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</si>
  <si>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</si>
  <si>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</si>
  <si>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</si>
  <si>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</si>
  <si>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</si>
  <si>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</si>
  <si>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</si>
  <si>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</si>
  <si>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</si>
  <si>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</si>
  <si>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</si>
  <si>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</si>
  <si>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</si>
  <si>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</si>
  <si>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</si>
  <si>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</si>
  <si>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</si>
  <si>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</si>
  <si>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</si>
  <si>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0480715</t>
  </si>
  <si>
    <t>Sokoloská župa Krkonošská - Pecháčkova, Jilemnice - Provoz sokolské župy jako servisního centra pro sokolské jednoty - SŽ Krkonošská - Pecháčkova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</si>
  <si>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</si>
  <si>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</si>
  <si>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</si>
  <si>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</si>
  <si>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</si>
  <si>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</si>
  <si>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</si>
  <si>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</si>
  <si>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</si>
  <si>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</si>
  <si>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</si>
  <si>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</si>
  <si>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0480705</t>
  </si>
  <si>
    <t>ČLTK Bižuterie Jablonec n.N., z.s. - Tréninková víceúčel. sportoviště v areálu ČLTK Bižuterie Jablonec n.N., z.s.</t>
  </si>
  <si>
    <t>investiční transfery spolkům</t>
  </si>
  <si>
    <t>0480706</t>
  </si>
  <si>
    <t>4009</t>
  </si>
  <si>
    <t>Město Stráž pod Ralskem - Technické zhodnocení povrchu a osvětlení sportovní haly SUOMI ve Stráži p.R.</t>
  </si>
  <si>
    <t>0480707</t>
  </si>
  <si>
    <t>Město Turnov - Technické zhodnocení sportov.povrchů na hřišti při OA, HŠ a SOŠ, Turnov, Zborovská 519, p.o.</t>
  </si>
  <si>
    <t>0480708</t>
  </si>
  <si>
    <t>Město Železný Brod - Technické zhodnocení palubovky sportovní haly v Železném Brodě</t>
  </si>
  <si>
    <t>0480709</t>
  </si>
  <si>
    <t>2005</t>
  </si>
  <si>
    <t>Město Hodkovice nad Mohelkou - Sportovní hala Hodkovice n.M.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</si>
  <si>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</si>
  <si>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</si>
  <si>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</si>
  <si>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</si>
  <si>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</si>
  <si>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</si>
  <si>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</si>
  <si>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</si>
  <si>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</si>
  <si>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</si>
  <si>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</si>
  <si>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</si>
  <si>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</si>
  <si>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</si>
  <si>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</si>
  <si>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</si>
  <si>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</si>
  <si>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</si>
  <si>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</si>
  <si>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</si>
  <si>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</si>
  <si>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</si>
  <si>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</si>
  <si>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</si>
  <si>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</si>
  <si>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</si>
  <si>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</si>
  <si>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</si>
  <si>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</si>
  <si>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</si>
  <si>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</si>
  <si>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</si>
  <si>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</si>
  <si>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0480701</t>
  </si>
  <si>
    <t>Gymnastika Liberec, z.s. - Gymlib - Pohár olympijských nadějí - OHC LIBEREC 2018</t>
  </si>
  <si>
    <t>0480703</t>
  </si>
  <si>
    <t>TJ SLAVIA Liberec, z.s. - Kanál LaManche 2019</t>
  </si>
  <si>
    <t>Podpora reprezentace Libereckého kraje</t>
  </si>
  <si>
    <t>0480640</t>
  </si>
  <si>
    <t>Nespecifikovaná rezerva  - Podpora reprezentace LK</t>
  </si>
  <si>
    <t>0480713</t>
  </si>
  <si>
    <t>Sportovní klub stolního tenisu Liberec, z.s. - Podpora vozíčkáře Jiřího Suchánka</t>
  </si>
  <si>
    <t>0480714</t>
  </si>
  <si>
    <t>Futsalový klub Zlej se(n) Liberec, z. s. - Podpora mládeže FT Zlej sen Liberec v sezóně 2018//2019</t>
  </si>
  <si>
    <t>0480718</t>
  </si>
  <si>
    <t>1. Novoborský šachový klub, z.s. - Novoborská šachová Corrida 2018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</si>
  <si>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</si>
  <si>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</si>
  <si>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</si>
  <si>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</si>
  <si>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</si>
  <si>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</si>
  <si>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</si>
  <si>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</si>
  <si>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</si>
  <si>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</si>
  <si>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</si>
  <si>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</si>
  <si>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</si>
  <si>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</si>
  <si>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</si>
  <si>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</si>
  <si>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</si>
  <si>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</si>
  <si>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0480720</t>
  </si>
  <si>
    <t>0480721</t>
  </si>
  <si>
    <t>Vynikající sportovní reprezentace kraje</t>
  </si>
  <si>
    <t>ZR-RO č. 413/18</t>
  </si>
  <si>
    <t>ZR-RO č.413/18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</si>
  <si>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</si>
  <si>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</si>
  <si>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</si>
  <si>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</si>
  <si>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</si>
  <si>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</si>
  <si>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</si>
  <si>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</si>
  <si>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</si>
  <si>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</si>
  <si>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</si>
  <si>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</si>
  <si>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</si>
  <si>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</si>
  <si>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</si>
  <si>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</si>
  <si>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</si>
  <si>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</si>
  <si>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</si>
  <si>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</si>
  <si>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</si>
  <si>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</si>
  <si>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</si>
  <si>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</si>
  <si>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</si>
  <si>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</si>
  <si>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</si>
  <si>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</si>
  <si>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</si>
  <si>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</si>
  <si>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</si>
  <si>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</si>
  <si>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</si>
  <si>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</si>
  <si>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</si>
  <si>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</si>
  <si>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</si>
  <si>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</si>
  <si>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</si>
  <si>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</si>
  <si>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</si>
  <si>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</si>
  <si>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</si>
  <si>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</si>
  <si>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</si>
  <si>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</si>
  <si>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</si>
  <si>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</si>
  <si>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</si>
  <si>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</si>
  <si>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</si>
  <si>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</si>
  <si>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</si>
  <si>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</si>
  <si>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</si>
  <si>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</si>
  <si>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</si>
  <si>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</si>
  <si>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</si>
  <si>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</si>
  <si>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</si>
  <si>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</si>
  <si>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</si>
  <si>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</si>
  <si>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</si>
  <si>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</si>
  <si>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č.413/2018</t>
  </si>
  <si>
    <t>Floorball Club Č.Lípa z.s.-TV utkání v České Lípě</t>
  </si>
  <si>
    <t>příloha č.1- Tabulková část ZR-RO č. 413/18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</si>
</sst>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256">
    <xf numFmtId="0" fontId="0" fillId="0" borderId="0" xfId="0"/>
    <xf numFmtId="0" fontId="1" fillId="0" borderId="0" xfId="1" applyFill="1"/>
    <xf numFmtId="0" fontId="2" fillId="0" borderId="0" xfId="1" applyFont="1" applyFill="1"/>
    <xf numFmtId="0" fontId="4" fillId="0" borderId="0" xfId="2" applyFill="1"/>
    <xf numFmtId="0" fontId="1" fillId="0" borderId="0" xfId="3" applyFill="1"/>
    <xf numFmtId="0" fontId="9" fillId="0" borderId="2" xfId="4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 wrapText="1"/>
    </xf>
    <xf numFmtId="164" fontId="7" fillId="0" borderId="6" xfId="1" applyNumberFormat="1" applyFont="1" applyFill="1" applyBorder="1"/>
    <xf numFmtId="0" fontId="3" fillId="0" borderId="13" xfId="6" applyFont="1" applyFill="1" applyBorder="1" applyAlignment="1">
      <alignment horizontal="center" vertical="center"/>
    </xf>
    <xf numFmtId="49" fontId="3" fillId="0" borderId="14" xfId="6" applyNumberFormat="1" applyFont="1" applyFill="1" applyBorder="1" applyAlignment="1">
      <alignment horizontal="center" vertical="center"/>
    </xf>
    <xf numFmtId="0" fontId="3" fillId="0" borderId="16" xfId="6" applyFont="1" applyFill="1" applyBorder="1" applyAlignment="1">
      <alignment horizontal="center" vertical="center"/>
    </xf>
    <xf numFmtId="0" fontId="3" fillId="0" borderId="14" xfId="6" applyFont="1" applyFill="1" applyBorder="1" applyAlignment="1">
      <alignment horizontal="center" vertical="center"/>
    </xf>
    <xf numFmtId="0" fontId="3" fillId="0" borderId="14" xfId="6" applyFont="1" applyFill="1" applyBorder="1" applyAlignment="1">
      <alignment vertical="center" wrapText="1"/>
    </xf>
    <xf numFmtId="164" fontId="3" fillId="0" borderId="17" xfId="6" applyNumberFormat="1" applyFont="1" applyFill="1" applyBorder="1" applyAlignment="1"/>
    <xf numFmtId="0" fontId="7" fillId="0" borderId="13" xfId="6" applyFont="1" applyFill="1" applyBorder="1" applyAlignment="1">
      <alignment horizontal="center" vertical="center"/>
    </xf>
    <xf numFmtId="49" fontId="7" fillId="0" borderId="14" xfId="6" applyNumberFormat="1" applyFont="1" applyFill="1" applyBorder="1" applyAlignment="1">
      <alignment horizontal="center" vertical="center"/>
    </xf>
    <xf numFmtId="49" fontId="7" fillId="0" borderId="15" xfId="6" applyNumberFormat="1" applyFont="1" applyFill="1" applyBorder="1" applyAlignment="1">
      <alignment horizontal="center" vertical="center"/>
    </xf>
    <xf numFmtId="0" fontId="7" fillId="0" borderId="16" xfId="6" applyFont="1" applyFill="1" applyBorder="1" applyAlignment="1">
      <alignment horizontal="center"/>
    </xf>
    <xf numFmtId="164" fontId="7" fillId="0" borderId="17" xfId="6" applyNumberFormat="1" applyFont="1" applyFill="1" applyBorder="1" applyAlignment="1"/>
    <xf numFmtId="0" fontId="7" fillId="0" borderId="16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vertical="center" wrapText="1"/>
    </xf>
    <xf numFmtId="0" fontId="3" fillId="0" borderId="0" xfId="1" applyFont="1" applyFill="1"/>
    <xf numFmtId="164" fontId="7" fillId="0" borderId="17" xfId="1" applyNumberFormat="1" applyFont="1" applyFill="1" applyBorder="1"/>
    <xf numFmtId="164" fontId="3" fillId="0" borderId="17" xfId="1" applyNumberFormat="1" applyFont="1" applyFill="1" applyBorder="1"/>
    <xf numFmtId="0" fontId="3" fillId="0" borderId="14" xfId="6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horizontal="right"/>
    </xf>
    <xf numFmtId="0" fontId="11" fillId="0" borderId="13" xfId="6" applyFont="1" applyFill="1" applyBorder="1" applyAlignment="1">
      <alignment horizontal="center" vertical="center"/>
    </xf>
    <xf numFmtId="49" fontId="11" fillId="0" borderId="15" xfId="6" applyNumberFormat="1" applyFont="1" applyFill="1" applyBorder="1" applyAlignment="1">
      <alignment horizontal="center" vertical="center"/>
    </xf>
    <xf numFmtId="0" fontId="11" fillId="0" borderId="16" xfId="6" applyFont="1" applyFill="1" applyBorder="1" applyAlignment="1">
      <alignment horizontal="center" vertical="center"/>
    </xf>
    <xf numFmtId="164" fontId="3" fillId="0" borderId="17" xfId="1" applyNumberFormat="1" applyFont="1" applyFill="1" applyBorder="1" applyAlignment="1">
      <alignment horizontal="right"/>
    </xf>
    <xf numFmtId="0" fontId="3" fillId="0" borderId="23" xfId="6" applyFont="1" applyFill="1" applyBorder="1" applyAlignment="1">
      <alignment horizontal="center" vertical="center"/>
    </xf>
    <xf numFmtId="0" fontId="3" fillId="0" borderId="21" xfId="6" applyFont="1" applyFill="1" applyBorder="1" applyAlignment="1">
      <alignment vertical="center"/>
    </xf>
    <xf numFmtId="164" fontId="3" fillId="0" borderId="24" xfId="6" applyNumberFormat="1" applyFont="1" applyFill="1" applyBorder="1" applyAlignment="1"/>
    <xf numFmtId="164" fontId="3" fillId="0" borderId="24" xfId="1" applyNumberFormat="1" applyFont="1" applyFill="1" applyBorder="1"/>
    <xf numFmtId="164" fontId="3" fillId="0" borderId="0" xfId="1" applyNumberFormat="1" applyFont="1" applyFill="1"/>
    <xf numFmtId="4" fontId="1" fillId="0" borderId="0" xfId="1" applyNumberFormat="1" applyFill="1"/>
    <xf numFmtId="0" fontId="3" fillId="0" borderId="29" xfId="6" applyFont="1" applyFill="1" applyBorder="1" applyAlignment="1">
      <alignment horizontal="center" vertical="center"/>
    </xf>
    <xf numFmtId="164" fontId="3" fillId="0" borderId="30" xfId="1" applyNumberFormat="1" applyFont="1" applyFill="1" applyBorder="1"/>
    <xf numFmtId="0" fontId="12" fillId="0" borderId="0" xfId="1" applyFont="1" applyFill="1"/>
    <xf numFmtId="0" fontId="14" fillId="0" borderId="4" xfId="6" applyFont="1" applyFill="1" applyBorder="1" applyAlignment="1">
      <alignment horizontal="left" vertical="center"/>
    </xf>
    <xf numFmtId="0" fontId="7" fillId="0" borderId="33" xfId="6" applyFont="1" applyFill="1" applyBorder="1" applyAlignment="1">
      <alignment horizontal="center" vertical="center"/>
    </xf>
    <xf numFmtId="49" fontId="7" fillId="0" borderId="34" xfId="6" applyNumberFormat="1" applyFont="1" applyFill="1" applyBorder="1" applyAlignment="1">
      <alignment horizontal="center" vertical="center"/>
    </xf>
    <xf numFmtId="49" fontId="7" fillId="0" borderId="35" xfId="6" applyNumberFormat="1" applyFont="1" applyFill="1" applyBorder="1" applyAlignment="1">
      <alignment horizontal="center" vertical="center"/>
    </xf>
    <xf numFmtId="0" fontId="7" fillId="0" borderId="36" xfId="6" applyFont="1" applyFill="1" applyBorder="1" applyAlignment="1">
      <alignment horizontal="center" vertical="center"/>
    </xf>
    <xf numFmtId="0" fontId="7" fillId="0" borderId="34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vertical="center"/>
    </xf>
    <xf numFmtId="0" fontId="3" fillId="0" borderId="21" xfId="6" applyFont="1" applyFill="1" applyBorder="1" applyAlignment="1">
      <alignment horizontal="center" vertical="center"/>
    </xf>
    <xf numFmtId="0" fontId="7" fillId="0" borderId="34" xfId="6" applyFont="1" applyFill="1" applyBorder="1" applyAlignment="1">
      <alignment vertical="center" wrapText="1"/>
    </xf>
    <xf numFmtId="49" fontId="11" fillId="0" borderId="14" xfId="6" applyNumberFormat="1" applyFont="1" applyFill="1" applyBorder="1" applyAlignment="1">
      <alignment horizontal="center" vertical="center"/>
    </xf>
    <xf numFmtId="49" fontId="7" fillId="0" borderId="21" xfId="6" applyNumberFormat="1" applyFont="1" applyFill="1" applyBorder="1" applyAlignment="1">
      <alignment horizontal="center" vertical="center"/>
    </xf>
    <xf numFmtId="49" fontId="7" fillId="0" borderId="22" xfId="6" applyNumberFormat="1" applyFont="1" applyFill="1" applyBorder="1" applyAlignment="1">
      <alignment horizontal="center" vertical="center"/>
    </xf>
    <xf numFmtId="0" fontId="3" fillId="0" borderId="38" xfId="6" applyFont="1" applyFill="1" applyBorder="1" applyAlignment="1">
      <alignment horizontal="center" vertical="center"/>
    </xf>
    <xf numFmtId="0" fontId="7" fillId="0" borderId="20" xfId="6" applyFont="1" applyFill="1" applyBorder="1" applyAlignment="1">
      <alignment horizontal="center" vertical="center"/>
    </xf>
    <xf numFmtId="0" fontId="3" fillId="0" borderId="0" xfId="1" applyFont="1" applyFill="1" applyBorder="1"/>
    <xf numFmtId="0" fontId="1" fillId="0" borderId="0" xfId="1" applyFill="1" applyBorder="1"/>
    <xf numFmtId="49" fontId="7" fillId="0" borderId="25" xfId="6" applyNumberFormat="1" applyFont="1" applyFill="1" applyBorder="1" applyAlignment="1">
      <alignment horizontal="center" vertical="center"/>
    </xf>
    <xf numFmtId="0" fontId="7" fillId="0" borderId="26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/>
    </xf>
    <xf numFmtId="0" fontId="3" fillId="0" borderId="27" xfId="6" applyFont="1" applyFill="1" applyBorder="1" applyAlignment="1">
      <alignment horizontal="center" vertical="center"/>
    </xf>
    <xf numFmtId="0" fontId="3" fillId="0" borderId="27" xfId="6" applyFont="1" applyFill="1" applyBorder="1" applyAlignment="1">
      <alignment vertical="center"/>
    </xf>
    <xf numFmtId="0" fontId="7" fillId="0" borderId="0" xfId="6" applyFont="1" applyFill="1" applyAlignment="1">
      <alignment horizontal="center"/>
    </xf>
    <xf numFmtId="0" fontId="14" fillId="0" borderId="1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center" vertical="center"/>
    </xf>
    <xf numFmtId="49" fontId="11" fillId="0" borderId="22" xfId="6" applyNumberFormat="1" applyFont="1" applyFill="1" applyBorder="1" applyAlignment="1">
      <alignment horizontal="center" vertical="center"/>
    </xf>
    <xf numFmtId="0" fontId="11" fillId="0" borderId="23" xfId="6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/>
    </xf>
    <xf numFmtId="0" fontId="14" fillId="0" borderId="4" xfId="6" applyFont="1" applyFill="1" applyBorder="1" applyAlignment="1">
      <alignment horizontal="center" vertical="center"/>
    </xf>
    <xf numFmtId="164" fontId="1" fillId="0" borderId="0" xfId="1" applyNumberFormat="1" applyFill="1"/>
    <xf numFmtId="164" fontId="7" fillId="0" borderId="6" xfId="1" applyNumberFormat="1" applyFont="1" applyFill="1" applyBorder="1" applyAlignment="1">
      <alignment horizontal="right"/>
    </xf>
    <xf numFmtId="0" fontId="3" fillId="0" borderId="36" xfId="6" applyFont="1" applyFill="1" applyBorder="1" applyAlignment="1">
      <alignment horizontal="center" vertical="center"/>
    </xf>
    <xf numFmtId="164" fontId="3" fillId="0" borderId="17" xfId="6" applyNumberFormat="1" applyFont="1" applyFill="1" applyBorder="1" applyAlignment="1">
      <alignment horizontal="right"/>
    </xf>
    <xf numFmtId="164" fontId="3" fillId="0" borderId="30" xfId="6" applyNumberFormat="1" applyFont="1" applyFill="1" applyBorder="1" applyAlignment="1">
      <alignment horizontal="right"/>
    </xf>
    <xf numFmtId="164" fontId="3" fillId="0" borderId="30" xfId="1" applyNumberFormat="1" applyFont="1" applyFill="1" applyBorder="1" applyAlignment="1">
      <alignment horizontal="right"/>
    </xf>
    <xf numFmtId="0" fontId="1" fillId="0" borderId="0" xfId="6" applyFill="1"/>
    <xf numFmtId="4" fontId="1" fillId="0" borderId="0" xfId="6" applyNumberFormat="1" applyFill="1"/>
    <xf numFmtId="0" fontId="7" fillId="0" borderId="5" xfId="1" applyFont="1" applyFill="1" applyBorder="1" applyAlignment="1">
      <alignment wrapText="1"/>
    </xf>
    <xf numFmtId="0" fontId="7" fillId="0" borderId="5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4" fillId="0" borderId="40" xfId="6" applyFont="1" applyFill="1" applyBorder="1" applyAlignment="1">
      <alignment horizontal="center" vertical="center"/>
    </xf>
    <xf numFmtId="164" fontId="7" fillId="0" borderId="6" xfId="6" applyNumberFormat="1" applyFont="1" applyFill="1" applyBorder="1" applyAlignment="1">
      <alignment horizontal="right"/>
    </xf>
    <xf numFmtId="0" fontId="7" fillId="0" borderId="33" xfId="10" applyFont="1" applyFill="1" applyBorder="1" applyAlignment="1">
      <alignment horizontal="center" vertical="center"/>
    </xf>
    <xf numFmtId="0" fontId="9" fillId="0" borderId="36" xfId="5" applyFont="1" applyFill="1" applyBorder="1" applyAlignment="1">
      <alignment horizontal="center" vertical="center"/>
    </xf>
    <xf numFmtId="0" fontId="8" fillId="0" borderId="36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left" vertical="center"/>
    </xf>
    <xf numFmtId="164" fontId="7" fillId="0" borderId="12" xfId="6" applyNumberFormat="1" applyFont="1" applyFill="1" applyBorder="1" applyAlignment="1">
      <alignment horizontal="right"/>
    </xf>
    <xf numFmtId="164" fontId="7" fillId="0" borderId="12" xfId="1" applyNumberFormat="1" applyFont="1" applyFill="1" applyBorder="1" applyAlignment="1">
      <alignment horizontal="right"/>
    </xf>
    <xf numFmtId="164" fontId="7" fillId="0" borderId="12" xfId="10" applyNumberFormat="1" applyFont="1" applyFill="1" applyBorder="1" applyAlignment="1">
      <alignment horizontal="right"/>
    </xf>
    <xf numFmtId="164" fontId="7" fillId="0" borderId="12" xfId="1" applyNumberFormat="1" applyFont="1" applyFill="1" applyBorder="1"/>
    <xf numFmtId="0" fontId="3" fillId="0" borderId="20" xfId="10" applyFont="1" applyFill="1" applyBorder="1" applyAlignment="1">
      <alignment horizontal="center" vertical="center"/>
    </xf>
    <xf numFmtId="0" fontId="3" fillId="0" borderId="23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vertical="center"/>
    </xf>
    <xf numFmtId="164" fontId="3" fillId="0" borderId="24" xfId="6" applyNumberFormat="1" applyFont="1" applyFill="1" applyBorder="1" applyAlignment="1">
      <alignment horizontal="right"/>
    </xf>
    <xf numFmtId="164" fontId="3" fillId="0" borderId="24" xfId="1" applyNumberFormat="1" applyFont="1" applyFill="1" applyBorder="1" applyAlignment="1">
      <alignment horizontal="right"/>
    </xf>
    <xf numFmtId="164" fontId="3" fillId="0" borderId="24" xfId="10" applyNumberFormat="1" applyFont="1" applyFill="1" applyBorder="1" applyAlignment="1">
      <alignment horizontal="right"/>
    </xf>
    <xf numFmtId="0" fontId="15" fillId="0" borderId="40" xfId="6" applyFont="1" applyFill="1" applyBorder="1" applyAlignment="1">
      <alignment horizontal="center" vertical="center"/>
    </xf>
    <xf numFmtId="0" fontId="15" fillId="0" borderId="32" xfId="6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vertical="center"/>
    </xf>
    <xf numFmtId="164" fontId="15" fillId="0" borderId="6" xfId="6" applyNumberFormat="1" applyFont="1" applyFill="1" applyBorder="1" applyAlignment="1">
      <alignment horizontal="right"/>
    </xf>
    <xf numFmtId="164" fontId="15" fillId="0" borderId="6" xfId="1" applyNumberFormat="1" applyFont="1" applyFill="1" applyBorder="1" applyAlignment="1">
      <alignment horizontal="right"/>
    </xf>
    <xf numFmtId="164" fontId="15" fillId="0" borderId="6" xfId="1" applyNumberFormat="1" applyFont="1" applyFill="1" applyBorder="1"/>
    <xf numFmtId="164" fontId="7" fillId="0" borderId="19" xfId="6" applyNumberFormat="1" applyFont="1" applyFill="1" applyBorder="1" applyAlignment="1">
      <alignment horizontal="right"/>
    </xf>
    <xf numFmtId="164" fontId="7" fillId="0" borderId="17" xfId="6" applyNumberFormat="1" applyFont="1" applyFill="1" applyBorder="1" applyAlignment="1">
      <alignment horizontal="right"/>
    </xf>
    <xf numFmtId="164" fontId="3" fillId="0" borderId="19" xfId="6" applyNumberFormat="1" applyFont="1" applyFill="1" applyBorder="1" applyAlignment="1">
      <alignment horizontal="right"/>
    </xf>
    <xf numFmtId="0" fontId="7" fillId="0" borderId="14" xfId="6" applyFont="1" applyFill="1" applyBorder="1" applyAlignment="1">
      <alignment horizontal="left" vertical="center" wrapText="1"/>
    </xf>
    <xf numFmtId="0" fontId="7" fillId="0" borderId="14" xfId="6" applyFont="1" applyFill="1" applyBorder="1" applyAlignment="1">
      <alignment wrapText="1"/>
    </xf>
    <xf numFmtId="0" fontId="3" fillId="0" borderId="37" xfId="6" applyFont="1" applyFill="1" applyBorder="1" applyAlignment="1">
      <alignment horizontal="center" vertical="center"/>
    </xf>
    <xf numFmtId="0" fontId="3" fillId="0" borderId="38" xfId="6" applyFont="1" applyFill="1" applyBorder="1" applyAlignment="1">
      <alignment vertical="center" wrapText="1"/>
    </xf>
    <xf numFmtId="49" fontId="3" fillId="0" borderId="25" xfId="6" applyNumberFormat="1" applyFont="1" applyFill="1" applyBorder="1" applyAlignment="1">
      <alignment horizontal="center" vertical="center"/>
    </xf>
    <xf numFmtId="49" fontId="11" fillId="0" borderId="21" xfId="6" applyNumberFormat="1" applyFont="1" applyFill="1" applyBorder="1" applyAlignment="1">
      <alignment horizontal="center" vertical="center"/>
    </xf>
    <xf numFmtId="0" fontId="17" fillId="0" borderId="33" xfId="6" applyFont="1" applyFill="1" applyBorder="1" applyAlignment="1">
      <alignment horizontal="center" vertical="center"/>
    </xf>
    <xf numFmtId="0" fontId="17" fillId="0" borderId="36" xfId="6" applyFont="1" applyFill="1" applyBorder="1" applyAlignment="1">
      <alignment horizontal="center" vertical="center"/>
    </xf>
    <xf numFmtId="0" fontId="17" fillId="0" borderId="34" xfId="6" applyFont="1" applyFill="1" applyBorder="1" applyAlignment="1">
      <alignment horizontal="center" vertical="center"/>
    </xf>
    <xf numFmtId="0" fontId="17" fillId="0" borderId="34" xfId="6" applyFont="1" applyFill="1" applyBorder="1" applyAlignment="1">
      <alignment vertical="center" wrapText="1"/>
    </xf>
    <xf numFmtId="164" fontId="17" fillId="0" borderId="12" xfId="6" applyNumberFormat="1" applyFont="1" applyFill="1" applyBorder="1" applyAlignment="1">
      <alignment horizontal="right"/>
    </xf>
    <xf numFmtId="164" fontId="17" fillId="0" borderId="12" xfId="1" applyNumberFormat="1" applyFont="1" applyFill="1" applyBorder="1" applyAlignment="1">
      <alignment horizontal="right"/>
    </xf>
    <xf numFmtId="164" fontId="17" fillId="0" borderId="12" xfId="1" applyNumberFormat="1" applyFont="1" applyFill="1" applyBorder="1"/>
    <xf numFmtId="0" fontId="3" fillId="0" borderId="15" xfId="4" applyFont="1" applyFill="1" applyBorder="1" applyAlignment="1">
      <alignment horizontal="center" vertical="center"/>
    </xf>
    <xf numFmtId="0" fontId="17" fillId="0" borderId="7" xfId="6" applyFont="1" applyFill="1" applyBorder="1" applyAlignment="1">
      <alignment horizontal="center" vertical="center"/>
    </xf>
    <xf numFmtId="49" fontId="17" fillId="0" borderId="8" xfId="6" applyNumberFormat="1" applyFont="1" applyFill="1" applyBorder="1" applyAlignment="1">
      <alignment horizontal="center" vertical="center"/>
    </xf>
    <xf numFmtId="49" fontId="17" fillId="0" borderId="9" xfId="6" applyNumberFormat="1" applyFont="1" applyFill="1" applyBorder="1" applyAlignment="1">
      <alignment horizontal="center" vertical="center"/>
    </xf>
    <xf numFmtId="0" fontId="17" fillId="0" borderId="10" xfId="6" applyFont="1" applyFill="1" applyBorder="1" applyAlignment="1">
      <alignment horizontal="center" vertical="center"/>
    </xf>
    <xf numFmtId="0" fontId="17" fillId="0" borderId="8" xfId="6" applyFont="1" applyFill="1" applyBorder="1" applyAlignment="1">
      <alignment horizontal="center" vertical="center"/>
    </xf>
    <xf numFmtId="0" fontId="17" fillId="0" borderId="8" xfId="6" applyFont="1" applyFill="1" applyBorder="1" applyAlignment="1">
      <alignment vertical="center" wrapText="1"/>
    </xf>
    <xf numFmtId="164" fontId="17" fillId="0" borderId="11" xfId="6" applyNumberFormat="1" applyFont="1" applyFill="1" applyBorder="1" applyAlignment="1">
      <alignment horizontal="right"/>
    </xf>
    <xf numFmtId="164" fontId="17" fillId="0" borderId="11" xfId="1" applyNumberFormat="1" applyFont="1" applyFill="1" applyBorder="1" applyAlignment="1">
      <alignment horizontal="right"/>
    </xf>
    <xf numFmtId="164" fontId="17" fillId="0" borderId="11" xfId="1" applyNumberFormat="1" applyFont="1" applyFill="1" applyBorder="1"/>
    <xf numFmtId="49" fontId="7" fillId="0" borderId="27" xfId="6" applyNumberFormat="1" applyFont="1" applyFill="1" applyBorder="1" applyAlignment="1">
      <alignment horizontal="center" vertical="center"/>
    </xf>
    <xf numFmtId="49" fontId="7" fillId="0" borderId="28" xfId="6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 wrapText="1"/>
    </xf>
    <xf numFmtId="0" fontId="10" fillId="0" borderId="14" xfId="8" applyFont="1" applyFill="1" applyBorder="1" applyAlignment="1">
      <alignment vertical="center" wrapText="1"/>
    </xf>
    <xf numFmtId="0" fontId="7" fillId="0" borderId="14" xfId="8" applyFont="1" applyFill="1" applyBorder="1" applyAlignment="1">
      <alignment vertical="center" wrapText="1"/>
    </xf>
    <xf numFmtId="164" fontId="3" fillId="0" borderId="39" xfId="6" applyNumberFormat="1" applyFont="1" applyFill="1" applyBorder="1" applyAlignment="1">
      <alignment horizontal="right"/>
    </xf>
    <xf numFmtId="164" fontId="3" fillId="0" borderId="39" xfId="1" applyNumberFormat="1" applyFont="1" applyFill="1" applyBorder="1" applyAlignment="1">
      <alignment horizontal="right"/>
    </xf>
    <xf numFmtId="0" fontId="3" fillId="0" borderId="34" xfId="6" applyFont="1" applyFill="1" applyBorder="1" applyAlignment="1">
      <alignment vertical="center" wrapText="1"/>
    </xf>
    <xf numFmtId="164" fontId="3" fillId="0" borderId="12" xfId="6" applyNumberFormat="1" applyFont="1" applyFill="1" applyBorder="1" applyAlignment="1"/>
    <xf numFmtId="164" fontId="3" fillId="0" borderId="39" xfId="6" applyNumberFormat="1" applyFont="1" applyFill="1" applyBorder="1" applyAlignment="1"/>
    <xf numFmtId="164" fontId="3" fillId="0" borderId="39" xfId="1" applyNumberFormat="1" applyFont="1" applyFill="1" applyBorder="1"/>
    <xf numFmtId="164" fontId="3" fillId="0" borderId="12" xfId="1" applyNumberFormat="1" applyFont="1" applyFill="1" applyBorder="1"/>
    <xf numFmtId="0" fontId="7" fillId="0" borderId="34" xfId="8" applyFont="1" applyFill="1" applyBorder="1" applyAlignment="1">
      <alignment vertical="center" wrapText="1"/>
    </xf>
    <xf numFmtId="0" fontId="10" fillId="0" borderId="21" xfId="8" applyFont="1" applyFill="1" applyBorder="1" applyAlignment="1">
      <alignment vertical="center" wrapText="1"/>
    </xf>
    <xf numFmtId="0" fontId="10" fillId="0" borderId="27" xfId="8" applyFont="1" applyFill="1" applyBorder="1" applyAlignment="1">
      <alignment vertical="center" wrapText="1"/>
    </xf>
    <xf numFmtId="164" fontId="3" fillId="0" borderId="12" xfId="6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164" fontId="1" fillId="0" borderId="0" xfId="1" applyNumberFormat="1" applyFill="1" applyBorder="1"/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21" fillId="2" borderId="4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 wrapText="1"/>
    </xf>
    <xf numFmtId="0" fontId="22" fillId="0" borderId="36" xfId="0" applyFont="1" applyBorder="1" applyAlignment="1">
      <alignment horizontal="right" vertical="center" wrapText="1"/>
    </xf>
    <xf numFmtId="4" fontId="22" fillId="0" borderId="36" xfId="0" applyNumberFormat="1" applyFont="1" applyBorder="1" applyAlignment="1">
      <alignment horizontal="right" vertical="center" wrapText="1"/>
    </xf>
    <xf numFmtId="4" fontId="22" fillId="0" borderId="43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vertical="center" wrapText="1"/>
    </xf>
    <xf numFmtId="0" fontId="23" fillId="0" borderId="16" xfId="0" applyFont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23" fillId="0" borderId="16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4" fontId="0" fillId="0" borderId="0" xfId="0" applyNumberFormat="1"/>
    <xf numFmtId="4" fontId="23" fillId="0" borderId="36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4" fontId="22" fillId="0" borderId="16" xfId="0" applyNumberFormat="1" applyFont="1" applyBorder="1" applyAlignment="1">
      <alignment horizontal="right" vertical="center" wrapText="1"/>
    </xf>
    <xf numFmtId="4" fontId="22" fillId="0" borderId="18" xfId="0" applyNumberFormat="1" applyFont="1" applyBorder="1" applyAlignment="1">
      <alignment horizontal="right" vertical="center" wrapText="1"/>
    </xf>
    <xf numFmtId="4" fontId="23" fillId="0" borderId="18" xfId="0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horizontal="right" vertical="center" wrapText="1"/>
    </xf>
    <xf numFmtId="0" fontId="23" fillId="0" borderId="20" xfId="0" applyFont="1" applyBorder="1" applyAlignment="1">
      <alignment vertical="center" wrapText="1"/>
    </xf>
    <xf numFmtId="0" fontId="23" fillId="0" borderId="23" xfId="0" applyFont="1" applyBorder="1" applyAlignment="1">
      <alignment horizontal="right" vertical="center" wrapText="1"/>
    </xf>
    <xf numFmtId="4" fontId="23" fillId="0" borderId="23" xfId="0" applyNumberFormat="1" applyFont="1" applyBorder="1" applyAlignment="1">
      <alignment horizontal="right" vertical="center" wrapText="1"/>
    </xf>
    <xf numFmtId="4" fontId="23" fillId="0" borderId="44" xfId="0" applyNumberFormat="1" applyFont="1" applyBorder="1" applyAlignment="1">
      <alignment horizontal="right" vertical="center" wrapText="1"/>
    </xf>
    <xf numFmtId="0" fontId="22" fillId="0" borderId="40" xfId="0" applyFont="1" applyBorder="1" applyAlignment="1">
      <alignment vertical="center" wrapText="1"/>
    </xf>
    <xf numFmtId="0" fontId="22" fillId="0" borderId="32" xfId="0" applyFont="1" applyBorder="1" applyAlignment="1">
      <alignment horizontal="right" vertical="center" wrapText="1"/>
    </xf>
    <xf numFmtId="4" fontId="22" fillId="0" borderId="32" xfId="0" applyNumberFormat="1" applyFont="1" applyBorder="1" applyAlignment="1">
      <alignment horizontal="right" vertical="center" wrapText="1"/>
    </xf>
    <xf numFmtId="4" fontId="22" fillId="0" borderId="41" xfId="0" applyNumberFormat="1" applyFont="1" applyBorder="1" applyAlignment="1">
      <alignment horizontal="right" vertical="center" wrapText="1"/>
    </xf>
    <xf numFmtId="0" fontId="20" fillId="0" borderId="0" xfId="0" applyFont="1" applyFill="1" applyBorder="1"/>
    <xf numFmtId="165" fontId="20" fillId="0" borderId="42" xfId="0" applyNumberFormat="1" applyFont="1" applyFill="1" applyBorder="1" applyAlignment="1">
      <alignment horizontal="right"/>
    </xf>
    <xf numFmtId="0" fontId="23" fillId="0" borderId="33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right" vertical="center" wrapText="1"/>
    </xf>
    <xf numFmtId="4" fontId="23" fillId="0" borderId="43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4" fontId="1" fillId="0" borderId="0" xfId="1" applyNumberFormat="1" applyFill="1" applyAlignment="1">
      <alignment horizont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3" borderId="13" xfId="6" applyFont="1" applyFill="1" applyBorder="1" applyAlignment="1">
      <alignment horizontal="center" vertical="center"/>
    </xf>
    <xf numFmtId="49" fontId="7" fillId="3" borderId="14" xfId="6" applyNumberFormat="1" applyFont="1" applyFill="1" applyBorder="1" applyAlignment="1">
      <alignment horizontal="center" vertical="center"/>
    </xf>
    <xf numFmtId="49" fontId="7" fillId="3" borderId="15" xfId="6" applyNumberFormat="1" applyFont="1" applyFill="1" applyBorder="1" applyAlignment="1">
      <alignment horizontal="center" vertical="center"/>
    </xf>
    <xf numFmtId="0" fontId="7" fillId="3" borderId="16" xfId="6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vertical="center"/>
    </xf>
    <xf numFmtId="164" fontId="7" fillId="3" borderId="17" xfId="6" applyNumberFormat="1" applyFont="1" applyFill="1" applyBorder="1" applyAlignment="1">
      <alignment horizontal="right"/>
    </xf>
    <xf numFmtId="164" fontId="7" fillId="3" borderId="17" xfId="1" applyNumberFormat="1" applyFont="1" applyFill="1" applyBorder="1" applyAlignment="1">
      <alignment horizontal="right"/>
    </xf>
    <xf numFmtId="164" fontId="7" fillId="3" borderId="17" xfId="1" applyNumberFormat="1" applyFont="1" applyFill="1" applyBorder="1"/>
    <xf numFmtId="0" fontId="11" fillId="3" borderId="20" xfId="6" applyFont="1" applyFill="1" applyBorder="1" applyAlignment="1">
      <alignment horizontal="center" vertical="center"/>
    </xf>
    <xf numFmtId="49" fontId="11" fillId="3" borderId="21" xfId="6" applyNumberFormat="1" applyFont="1" applyFill="1" applyBorder="1" applyAlignment="1">
      <alignment horizontal="center" vertical="center"/>
    </xf>
    <xf numFmtId="49" fontId="11" fillId="3" borderId="22" xfId="6" applyNumberFormat="1" applyFont="1" applyFill="1" applyBorder="1" applyAlignment="1">
      <alignment horizontal="center" vertical="center"/>
    </xf>
    <xf numFmtId="0" fontId="11" fillId="3" borderId="23" xfId="6" applyFont="1" applyFill="1" applyBorder="1" applyAlignment="1">
      <alignment horizontal="center" vertical="center"/>
    </xf>
    <xf numFmtId="0" fontId="3" fillId="3" borderId="23" xfId="6" applyFont="1" applyFill="1" applyBorder="1" applyAlignment="1">
      <alignment horizontal="center" vertical="center"/>
    </xf>
    <xf numFmtId="0" fontId="3" fillId="3" borderId="21" xfId="6" applyFont="1" applyFill="1" applyBorder="1" applyAlignment="1">
      <alignment vertical="center"/>
    </xf>
    <xf numFmtId="164" fontId="3" fillId="3" borderId="24" xfId="6" applyNumberFormat="1" applyFont="1" applyFill="1" applyBorder="1" applyAlignment="1">
      <alignment horizontal="right"/>
    </xf>
    <xf numFmtId="164" fontId="3" fillId="3" borderId="24" xfId="1" applyNumberFormat="1" applyFont="1" applyFill="1" applyBorder="1" applyAlignment="1">
      <alignment horizontal="right"/>
    </xf>
    <xf numFmtId="164" fontId="3" fillId="3" borderId="24" xfId="1" applyNumberFormat="1" applyFont="1" applyFill="1" applyBorder="1"/>
    <xf numFmtId="164" fontId="3" fillId="3" borderId="30" xfId="1" applyNumberFormat="1" applyFont="1" applyFill="1" applyBorder="1"/>
    <xf numFmtId="0" fontId="17" fillId="3" borderId="7" xfId="6" applyFont="1" applyFill="1" applyBorder="1" applyAlignment="1">
      <alignment horizontal="center" vertical="center"/>
    </xf>
    <xf numFmtId="49" fontId="17" fillId="3" borderId="8" xfId="6" applyNumberFormat="1" applyFont="1" applyFill="1" applyBorder="1" applyAlignment="1">
      <alignment horizontal="center" vertical="center"/>
    </xf>
    <xf numFmtId="49" fontId="17" fillId="3" borderId="9" xfId="6" applyNumberFormat="1" applyFont="1" applyFill="1" applyBorder="1" applyAlignment="1">
      <alignment horizontal="center" vertical="center"/>
    </xf>
    <xf numFmtId="0" fontId="17" fillId="3" borderId="10" xfId="6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vertical="center" wrapText="1"/>
    </xf>
    <xf numFmtId="164" fontId="17" fillId="3" borderId="11" xfId="6" applyNumberFormat="1" applyFont="1" applyFill="1" applyBorder="1" applyAlignment="1">
      <alignment horizontal="right"/>
    </xf>
    <xf numFmtId="164" fontId="17" fillId="3" borderId="11" xfId="1" applyNumberFormat="1" applyFont="1" applyFill="1" applyBorder="1" applyAlignment="1">
      <alignment horizontal="right"/>
    </xf>
    <xf numFmtId="164" fontId="17" fillId="3" borderId="11" xfId="1" applyNumberFormat="1" applyFont="1" applyFill="1" applyBorder="1"/>
    <xf numFmtId="164" fontId="17" fillId="3" borderId="12" xfId="1" applyNumberFormat="1" applyFont="1" applyFill="1" applyBorder="1"/>
    <xf numFmtId="49" fontId="7" fillId="3" borderId="34" xfId="6" applyNumberFormat="1" applyFont="1" applyFill="1" applyBorder="1" applyAlignment="1">
      <alignment horizontal="center" vertical="center"/>
    </xf>
    <xf numFmtId="49" fontId="7" fillId="3" borderId="35" xfId="6" applyNumberFormat="1" applyFont="1" applyFill="1" applyBorder="1" applyAlignment="1">
      <alignment horizontal="center" vertical="center"/>
    </xf>
    <xf numFmtId="0" fontId="7" fillId="3" borderId="34" xfId="6" applyFont="1" applyFill="1" applyBorder="1" applyAlignment="1">
      <alignment vertical="center" wrapText="1"/>
    </xf>
    <xf numFmtId="164" fontId="7" fillId="3" borderId="12" xfId="6" applyNumberFormat="1" applyFont="1" applyFill="1" applyBorder="1" applyAlignment="1"/>
    <xf numFmtId="164" fontId="7" fillId="3" borderId="39" xfId="6" applyNumberFormat="1" applyFont="1" applyFill="1" applyBorder="1" applyAlignment="1">
      <alignment horizontal="right"/>
    </xf>
    <xf numFmtId="164" fontId="7" fillId="3" borderId="39" xfId="1" applyNumberFormat="1" applyFont="1" applyFill="1" applyBorder="1" applyAlignment="1">
      <alignment horizontal="right"/>
    </xf>
    <xf numFmtId="164" fontId="7" fillId="3" borderId="39" xfId="6" applyNumberFormat="1" applyFont="1" applyFill="1" applyBorder="1" applyAlignment="1"/>
    <xf numFmtId="164" fontId="7" fillId="3" borderId="39" xfId="1" applyNumberFormat="1" applyFont="1" applyFill="1" applyBorder="1"/>
    <xf numFmtId="164" fontId="7" fillId="3" borderId="12" xfId="1" applyNumberFormat="1" applyFont="1" applyFill="1" applyBorder="1"/>
    <xf numFmtId="164" fontId="7" fillId="3" borderId="24" xfId="1" applyNumberFormat="1" applyFont="1" applyFill="1" applyBorder="1"/>
    <xf numFmtId="0" fontId="3" fillId="3" borderId="16" xfId="6" applyFont="1" applyFill="1" applyBorder="1" applyAlignment="1">
      <alignment horizontal="center" vertical="center"/>
    </xf>
    <xf numFmtId="0" fontId="3" fillId="3" borderId="34" xfId="6" applyFont="1" applyFill="1" applyBorder="1" applyAlignment="1">
      <alignment vertical="center" wrapText="1"/>
    </xf>
    <xf numFmtId="164" fontId="3" fillId="3" borderId="12" xfId="6" applyNumberFormat="1" applyFont="1" applyFill="1" applyBorder="1" applyAlignment="1"/>
    <xf numFmtId="164" fontId="3" fillId="3" borderId="39" xfId="6" applyNumberFormat="1" applyFont="1" applyFill="1" applyBorder="1" applyAlignment="1">
      <alignment horizontal="right"/>
    </xf>
    <xf numFmtId="164" fontId="3" fillId="3" borderId="39" xfId="1" applyNumberFormat="1" applyFont="1" applyFill="1" applyBorder="1" applyAlignment="1">
      <alignment horizontal="right"/>
    </xf>
    <xf numFmtId="164" fontId="3" fillId="3" borderId="39" xfId="6" applyNumberFormat="1" applyFont="1" applyFill="1" applyBorder="1" applyAlignment="1"/>
    <xf numFmtId="164" fontId="3" fillId="3" borderId="39" xfId="1" applyNumberFormat="1" applyFont="1" applyFill="1" applyBorder="1"/>
    <xf numFmtId="164" fontId="3" fillId="3" borderId="12" xfId="1" applyNumberFormat="1" applyFont="1" applyFill="1" applyBorder="1"/>
    <xf numFmtId="164" fontId="3" fillId="3" borderId="17" xfId="1" applyNumberFormat="1" applyFont="1" applyFill="1" applyBorder="1"/>
    <xf numFmtId="0" fontId="3" fillId="3" borderId="36" xfId="6" applyFont="1" applyFill="1" applyBorder="1" applyAlignment="1">
      <alignment horizontal="center" vertical="center"/>
    </xf>
    <xf numFmtId="0" fontId="3" fillId="3" borderId="34" xfId="6" applyFont="1" applyFill="1" applyBorder="1" applyAlignment="1">
      <alignment horizontal="center" vertical="center"/>
    </xf>
    <xf numFmtId="0" fontId="13" fillId="0" borderId="0" xfId="9" applyFont="1" applyFill="1" applyAlignment="1">
      <alignment horizontal="left"/>
    </xf>
    <xf numFmtId="0" fontId="13" fillId="0" borderId="0" xfId="9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9" applyFont="1" applyFill="1" applyAlignment="1">
      <alignment horizontal="right"/>
    </xf>
    <xf numFmtId="0" fontId="5" fillId="0" borderId="0" xfId="2" applyFont="1" applyFill="1" applyAlignment="1">
      <alignment horizontal="center"/>
    </xf>
    <xf numFmtId="49" fontId="15" fillId="0" borderId="4" xfId="6" applyNumberFormat="1" applyFont="1" applyFill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/>
    </xf>
    <xf numFmtId="49" fontId="17" fillId="0" borderId="34" xfId="6" applyNumberFormat="1" applyFont="1" applyFill="1" applyBorder="1" applyAlignment="1">
      <alignment horizontal="center" vertical="center"/>
    </xf>
    <xf numFmtId="0" fontId="18" fillId="0" borderId="35" xfId="4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/>
    </xf>
    <xf numFmtId="0" fontId="8" fillId="0" borderId="2" xfId="4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14" fillId="0" borderId="4" xfId="6" applyFont="1" applyFill="1" applyBorder="1" applyAlignment="1">
      <alignment horizontal="center" vertical="center"/>
    </xf>
    <xf numFmtId="0" fontId="14" fillId="0" borderId="31" xfId="6" applyFont="1" applyFill="1" applyBorder="1" applyAlignment="1">
      <alignment horizontal="center" vertical="center"/>
    </xf>
    <xf numFmtId="0" fontId="8" fillId="0" borderId="36" xfId="5" applyFont="1" applyFill="1" applyBorder="1" applyAlignment="1">
      <alignment horizontal="center" vertical="center"/>
    </xf>
    <xf numFmtId="49" fontId="7" fillId="0" borderId="21" xfId="10" applyNumberFormat="1" applyFont="1" applyFill="1" applyBorder="1" applyAlignment="1">
      <alignment horizontal="center" vertical="center"/>
    </xf>
    <xf numFmtId="49" fontId="7" fillId="0" borderId="22" xfId="10" applyNumberFormat="1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/>
    </xf>
  </cellXfs>
  <cellStyles count="11">
    <cellStyle name="Normální" xfId="0" builtinId="0"/>
    <cellStyle name="Normální 11" xfId="7"/>
    <cellStyle name="normální 2" xfId="3"/>
    <cellStyle name="Normální 3" xfId="5"/>
    <cellStyle name="normální_04 - OSMTVS" xfId="4"/>
    <cellStyle name="normální_2. Rozpočet 2007 - tabulky" xfId="2"/>
    <cellStyle name="normální_Rozpis výdajů 03 bez PO 2 2" xfId="1"/>
    <cellStyle name="normální_Rozpis výdajů 03 bez PO 3" xfId="10"/>
    <cellStyle name="normální_Rozpis výdajů 03 bez PO_03. Ekonomický" xfId="8"/>
    <cellStyle name="normální_Rozpis výdajů 03 bez PO_04 - OSMTVS" xfId="6"/>
    <cellStyle name="normální_Rozpočet 2004 (ZK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1"/>
  <sheetViews>
    <sheetView tabSelected="1" view="pageBreakPreview" zoomScale="60" zoomScaleNormal="110" workbookViewId="0">
      <selection activeCell="AF310" sqref="AF310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37" customWidth="1"/>
    <col min="8" max="8" width="9.5703125" style="1" hidden="1" customWidth="1"/>
    <col min="9" max="9" width="10.28515625" style="1" hidden="1" customWidth="1"/>
    <col min="10" max="10" width="9.85546875" style="23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hidden="1" customWidth="1"/>
    <col min="20" max="20" width="9.140625" style="23" hidden="1" customWidth="1"/>
    <col min="21" max="26" width="9.140625" style="1" hidden="1" customWidth="1"/>
    <col min="27" max="27" width="9.140625" style="1" customWidth="1"/>
    <col min="28" max="28" width="8.28515625" style="1" customWidth="1"/>
    <col min="29" max="29" width="9.140625" style="1" customWidth="1"/>
    <col min="30" max="30" width="10.28515625" style="1" customWidth="1"/>
    <col min="31" max="249" width="9.140625" style="1" customWidth="1"/>
    <col min="250" max="16384" width="3.140625" style="1"/>
  </cols>
  <sheetData>
    <row r="1" spans="1:31" ht="15" x14ac:dyDescent="0.3">
      <c r="F1" s="2"/>
      <c r="G1" s="185"/>
      <c r="H1" s="238"/>
      <c r="I1" s="238"/>
      <c r="J1" s="238"/>
      <c r="L1" s="239"/>
      <c r="M1" s="239"/>
      <c r="N1" s="240"/>
      <c r="O1" s="240"/>
      <c r="R1" s="241"/>
      <c r="S1" s="241"/>
      <c r="T1" s="241"/>
      <c r="V1" s="241"/>
      <c r="W1" s="241"/>
      <c r="X1" s="241"/>
    </row>
    <row r="2" spans="1:31" ht="17.649999999999999" x14ac:dyDescent="0.3">
      <c r="A2" s="242"/>
      <c r="B2" s="242"/>
      <c r="C2" s="242"/>
      <c r="D2" s="242"/>
      <c r="E2" s="242"/>
      <c r="F2" s="242"/>
      <c r="G2" s="242"/>
      <c r="H2" s="242"/>
      <c r="I2" s="242"/>
      <c r="O2" s="241"/>
      <c r="P2" s="241"/>
      <c r="Q2" s="241"/>
      <c r="T2" s="241"/>
      <c r="U2" s="241"/>
      <c r="W2" s="241"/>
      <c r="X2" s="241"/>
      <c r="Y2" s="241"/>
    </row>
    <row r="3" spans="1:31" ht="12" customHeight="1" x14ac:dyDescent="0.2">
      <c r="A3" s="3"/>
      <c r="B3" s="3"/>
      <c r="C3" s="3"/>
      <c r="D3" s="3"/>
      <c r="E3" s="3"/>
      <c r="F3" s="3"/>
      <c r="G3" s="3"/>
      <c r="H3" s="4"/>
      <c r="I3" s="4"/>
      <c r="AB3" s="187" t="s">
        <v>439</v>
      </c>
    </row>
    <row r="4" spans="1:31" ht="15.75" x14ac:dyDescent="0.25">
      <c r="A4" s="247" t="s">
        <v>0</v>
      </c>
      <c r="B4" s="247"/>
      <c r="C4" s="247"/>
      <c r="D4" s="247"/>
      <c r="E4" s="247"/>
      <c r="F4" s="247"/>
      <c r="G4" s="247"/>
      <c r="H4" s="247"/>
      <c r="I4" s="247"/>
      <c r="AB4" s="186"/>
      <c r="AC4" s="186"/>
    </row>
    <row r="5" spans="1:31" ht="15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31" ht="17.100000000000001" customHeight="1" x14ac:dyDescent="0.25">
      <c r="A6" s="247" t="s">
        <v>15</v>
      </c>
      <c r="B6" s="247"/>
      <c r="C6" s="247"/>
      <c r="D6" s="247"/>
      <c r="E6" s="247"/>
      <c r="F6" s="247"/>
      <c r="G6" s="247"/>
      <c r="H6" s="247"/>
      <c r="I6" s="247"/>
    </row>
    <row r="7" spans="1:31" s="56" customFormat="1" ht="13.5" thickBot="1" x14ac:dyDescent="0.25">
      <c r="A7" s="77"/>
      <c r="B7" s="77"/>
      <c r="C7" s="77"/>
      <c r="D7" s="77"/>
      <c r="E7" s="77"/>
      <c r="F7" s="77"/>
      <c r="G7" s="78"/>
      <c r="H7" s="77"/>
      <c r="I7" s="62"/>
      <c r="J7" s="77"/>
      <c r="K7" s="62"/>
      <c r="L7" s="77"/>
      <c r="M7" s="62"/>
      <c r="N7" s="77"/>
      <c r="O7" s="62"/>
      <c r="P7" s="77"/>
      <c r="Q7" s="62"/>
      <c r="S7" s="62"/>
      <c r="U7" s="62"/>
      <c r="W7" s="62"/>
      <c r="Y7" s="62"/>
      <c r="AC7" s="62" t="s">
        <v>11</v>
      </c>
    </row>
    <row r="8" spans="1:31" s="56" customFormat="1" ht="34.5" thickBot="1" x14ac:dyDescent="0.25">
      <c r="A8" s="63" t="s">
        <v>1</v>
      </c>
      <c r="B8" s="248" t="s">
        <v>2</v>
      </c>
      <c r="C8" s="249"/>
      <c r="D8" s="5" t="s">
        <v>3</v>
      </c>
      <c r="E8" s="68" t="s">
        <v>4</v>
      </c>
      <c r="F8" s="64" t="s">
        <v>16</v>
      </c>
      <c r="G8" s="6" t="s">
        <v>5</v>
      </c>
      <c r="H8" s="7" t="s">
        <v>17</v>
      </c>
      <c r="I8" s="6" t="s">
        <v>6</v>
      </c>
      <c r="J8" s="7" t="s">
        <v>18</v>
      </c>
      <c r="K8" s="6" t="s">
        <v>6</v>
      </c>
      <c r="L8" s="7" t="s">
        <v>19</v>
      </c>
      <c r="M8" s="6" t="s">
        <v>6</v>
      </c>
      <c r="N8" s="7" t="s">
        <v>20</v>
      </c>
      <c r="O8" s="6" t="s">
        <v>6</v>
      </c>
      <c r="P8" s="7" t="s">
        <v>21</v>
      </c>
      <c r="Q8" s="6" t="s">
        <v>6</v>
      </c>
      <c r="R8" s="79" t="s">
        <v>22</v>
      </c>
      <c r="S8" s="6" t="s">
        <v>6</v>
      </c>
      <c r="T8" s="80" t="s">
        <v>23</v>
      </c>
      <c r="U8" s="6" t="s">
        <v>6</v>
      </c>
      <c r="V8" s="80" t="s">
        <v>24</v>
      </c>
      <c r="W8" s="6" t="s">
        <v>6</v>
      </c>
      <c r="X8" s="81" t="s">
        <v>25</v>
      </c>
      <c r="Y8" s="6" t="s">
        <v>6</v>
      </c>
      <c r="Z8" s="81" t="s">
        <v>26</v>
      </c>
      <c r="AA8" s="6" t="s">
        <v>6</v>
      </c>
      <c r="AB8" s="81" t="s">
        <v>369</v>
      </c>
      <c r="AC8" s="6" t="s">
        <v>6</v>
      </c>
    </row>
    <row r="9" spans="1:31" s="56" customFormat="1" ht="12.75" customHeight="1" thickBot="1" x14ac:dyDescent="0.25">
      <c r="A9" s="82" t="s">
        <v>7</v>
      </c>
      <c r="B9" s="250" t="s">
        <v>8</v>
      </c>
      <c r="C9" s="251"/>
      <c r="D9" s="70" t="s">
        <v>8</v>
      </c>
      <c r="E9" s="70" t="s">
        <v>8</v>
      </c>
      <c r="F9" s="41" t="s">
        <v>27</v>
      </c>
      <c r="G9" s="83">
        <f>+G12+G154+G187</f>
        <v>8008.32</v>
      </c>
      <c r="H9" s="83">
        <f>+H12+H154+H187</f>
        <v>10000</v>
      </c>
      <c r="I9" s="83">
        <f>+G9+H9</f>
        <v>18008.32</v>
      </c>
      <c r="J9" s="72">
        <f>+J12+J154+J187</f>
        <v>6500</v>
      </c>
      <c r="K9" s="72">
        <f>+I9+J9</f>
        <v>24508.32</v>
      </c>
      <c r="L9" s="72">
        <f>+L12+L154+L187</f>
        <v>334.29300000000006</v>
      </c>
      <c r="M9" s="72">
        <f>+K9+L9</f>
        <v>24842.613000000001</v>
      </c>
      <c r="N9" s="72">
        <f>+N10+N12+N154+N187</f>
        <v>17700.152000000002</v>
      </c>
      <c r="O9" s="72">
        <f>+M9+N9</f>
        <v>42542.764999999999</v>
      </c>
      <c r="P9" s="72">
        <f>+P10+P12+P154+P187</f>
        <v>0</v>
      </c>
      <c r="Q9" s="72">
        <f>+O9+P9</f>
        <v>42542.764999999999</v>
      </c>
      <c r="R9" s="72">
        <f>+R12+R10+R154+R187</f>
        <v>30</v>
      </c>
      <c r="S9" s="72">
        <f>+Q9+R9</f>
        <v>42572.764999999999</v>
      </c>
      <c r="T9" s="72">
        <f>+T12++T10+T154+T187</f>
        <v>0</v>
      </c>
      <c r="U9" s="72">
        <f>+S9+T9</f>
        <v>42572.764999999999</v>
      </c>
      <c r="V9" s="8">
        <f>+V10+V12+V154+V187</f>
        <v>7.1054273576010019E-15</v>
      </c>
      <c r="W9" s="8">
        <f t="shared" ref="W9:W72" si="0">+U9+V9</f>
        <v>42572.764999999999</v>
      </c>
      <c r="X9" s="8">
        <f>+X10+X12+X154+X187</f>
        <v>0</v>
      </c>
      <c r="Y9" s="8">
        <f>+X9+W9</f>
        <v>42572.764999999999</v>
      </c>
      <c r="Z9" s="8">
        <f>+Z10+Z12+Z154+Z187</f>
        <v>0</v>
      </c>
      <c r="AA9" s="8">
        <f>+Y9+Z9</f>
        <v>42572.764999999999</v>
      </c>
      <c r="AB9" s="8">
        <f>+AB10+AB12+AB154+AB187</f>
        <v>0</v>
      </c>
      <c r="AC9" s="8">
        <f>+AA9+AB9</f>
        <v>42572.764999999999</v>
      </c>
      <c r="AD9" s="55" t="s">
        <v>370</v>
      </c>
      <c r="AE9" s="148"/>
    </row>
    <row r="10" spans="1:31" s="56" customFormat="1" ht="12.75" customHeight="1" x14ac:dyDescent="0.2">
      <c r="A10" s="84" t="s">
        <v>8</v>
      </c>
      <c r="B10" s="252" t="s">
        <v>8</v>
      </c>
      <c r="C10" s="252"/>
      <c r="D10" s="85" t="s">
        <v>8</v>
      </c>
      <c r="E10" s="86" t="s">
        <v>8</v>
      </c>
      <c r="F10" s="87" t="s">
        <v>28</v>
      </c>
      <c r="G10" s="88">
        <v>0</v>
      </c>
      <c r="H10" s="88"/>
      <c r="I10" s="88"/>
      <c r="J10" s="89"/>
      <c r="K10" s="89"/>
      <c r="L10" s="89"/>
      <c r="M10" s="89">
        <v>0</v>
      </c>
      <c r="N10" s="90">
        <f>N11</f>
        <v>4.1520000000000001</v>
      </c>
      <c r="O10" s="89">
        <f t="shared" ref="O10:O168" si="1">+M10+N10</f>
        <v>4.1520000000000001</v>
      </c>
      <c r="P10" s="89">
        <v>0</v>
      </c>
      <c r="Q10" s="89">
        <f t="shared" ref="Q10:Q168" si="2">+O10+P10</f>
        <v>4.1520000000000001</v>
      </c>
      <c r="R10" s="89">
        <v>0</v>
      </c>
      <c r="S10" s="89">
        <f t="shared" ref="S10:S143" si="3">+Q10+R10</f>
        <v>4.1520000000000001</v>
      </c>
      <c r="T10" s="89">
        <v>0</v>
      </c>
      <c r="U10" s="89">
        <f t="shared" ref="U10:U143" si="4">+S10+T10</f>
        <v>4.1520000000000001</v>
      </c>
      <c r="V10" s="91">
        <v>0</v>
      </c>
      <c r="W10" s="91">
        <f t="shared" si="0"/>
        <v>4.1520000000000001</v>
      </c>
      <c r="X10" s="91">
        <v>0</v>
      </c>
      <c r="Y10" s="91">
        <f t="shared" ref="Y10:Y73" si="5">+X10+W10</f>
        <v>4.1520000000000001</v>
      </c>
      <c r="Z10" s="91">
        <v>0</v>
      </c>
      <c r="AA10" s="91">
        <f t="shared" ref="AA10:AA73" si="6">+Y10+Z10</f>
        <v>4.1520000000000001</v>
      </c>
      <c r="AB10" s="91">
        <v>0</v>
      </c>
      <c r="AC10" s="91">
        <f t="shared" ref="AC10:AC73" si="7">+AA10+AB10</f>
        <v>4.1520000000000001</v>
      </c>
    </row>
    <row r="11" spans="1:31" s="56" customFormat="1" ht="12.75" customHeight="1" thickBot="1" x14ac:dyDescent="0.25">
      <c r="A11" s="92"/>
      <c r="B11" s="253" t="s">
        <v>29</v>
      </c>
      <c r="C11" s="254"/>
      <c r="D11" s="93">
        <v>6402</v>
      </c>
      <c r="E11" s="93">
        <v>5364</v>
      </c>
      <c r="F11" s="94" t="s">
        <v>30</v>
      </c>
      <c r="G11" s="95">
        <v>0</v>
      </c>
      <c r="H11" s="95"/>
      <c r="I11" s="95"/>
      <c r="J11" s="96"/>
      <c r="K11" s="96"/>
      <c r="L11" s="96"/>
      <c r="M11" s="96">
        <v>0</v>
      </c>
      <c r="N11" s="97">
        <v>4.1520000000000001</v>
      </c>
      <c r="O11" s="96">
        <f t="shared" si="1"/>
        <v>4.1520000000000001</v>
      </c>
      <c r="P11" s="96">
        <v>0</v>
      </c>
      <c r="Q11" s="96">
        <f t="shared" si="2"/>
        <v>4.1520000000000001</v>
      </c>
      <c r="R11" s="96">
        <v>0</v>
      </c>
      <c r="S11" s="96">
        <f t="shared" si="3"/>
        <v>4.1520000000000001</v>
      </c>
      <c r="T11" s="96">
        <v>0</v>
      </c>
      <c r="U11" s="96">
        <f t="shared" si="4"/>
        <v>4.1520000000000001</v>
      </c>
      <c r="V11" s="35">
        <v>0</v>
      </c>
      <c r="W11" s="35">
        <f t="shared" si="0"/>
        <v>4.1520000000000001</v>
      </c>
      <c r="X11" s="35">
        <v>0</v>
      </c>
      <c r="Y11" s="35">
        <f t="shared" si="5"/>
        <v>4.1520000000000001</v>
      </c>
      <c r="Z11" s="35">
        <v>0</v>
      </c>
      <c r="AA11" s="35">
        <f t="shared" si="6"/>
        <v>4.1520000000000001</v>
      </c>
      <c r="AB11" s="35">
        <v>0</v>
      </c>
      <c r="AC11" s="35">
        <f t="shared" si="7"/>
        <v>4.1520000000000001</v>
      </c>
    </row>
    <row r="12" spans="1:31" s="56" customFormat="1" ht="13.5" thickBot="1" x14ac:dyDescent="0.25">
      <c r="A12" s="98" t="s">
        <v>7</v>
      </c>
      <c r="B12" s="243" t="s">
        <v>8</v>
      </c>
      <c r="C12" s="244"/>
      <c r="D12" s="99" t="s">
        <v>8</v>
      </c>
      <c r="E12" s="100" t="s">
        <v>8</v>
      </c>
      <c r="F12" s="101" t="s">
        <v>31</v>
      </c>
      <c r="G12" s="102">
        <f>G13+G83+G90+G92+G94+G96+G98+G102+G104+G106+G108+G110+G128+G130+G132+G134</f>
        <v>2850</v>
      </c>
      <c r="H12" s="102">
        <f>+H83+H88</f>
        <v>0</v>
      </c>
      <c r="I12" s="102">
        <f t="shared" ref="I12:I227" si="8">+G12+H12</f>
        <v>2850</v>
      </c>
      <c r="J12" s="103">
        <f>+J92+J100</f>
        <v>1100</v>
      </c>
      <c r="K12" s="103">
        <f t="shared" ref="K12:K221" si="9">+I12+J12</f>
        <v>3950</v>
      </c>
      <c r="L12" s="103">
        <f>+L110</f>
        <v>297.69299999999998</v>
      </c>
      <c r="M12" s="103">
        <f t="shared" ref="M12:M178" si="10">+K12+L12</f>
        <v>4247.6930000000002</v>
      </c>
      <c r="N12" s="103">
        <f>+N98+N134+N140+N142+N148+N152</f>
        <v>1450</v>
      </c>
      <c r="O12" s="103">
        <f t="shared" si="1"/>
        <v>5697.6930000000002</v>
      </c>
      <c r="P12" s="103">
        <v>0</v>
      </c>
      <c r="Q12" s="103">
        <f t="shared" si="2"/>
        <v>5697.6930000000002</v>
      </c>
      <c r="R12" s="103">
        <f>+R110+R113+R116+R119+R122+R125+R134+R136+R138+R142+R144+R146+R148+R150</f>
        <v>0</v>
      </c>
      <c r="S12" s="103">
        <f t="shared" si="3"/>
        <v>5697.6930000000002</v>
      </c>
      <c r="T12" s="103">
        <f>+T83+T102+T106</f>
        <v>0</v>
      </c>
      <c r="U12" s="103">
        <f t="shared" si="4"/>
        <v>5697.6930000000002</v>
      </c>
      <c r="V12" s="104">
        <f>SUM(V13:V82)/2</f>
        <v>7.1054273576010019E-15</v>
      </c>
      <c r="W12" s="104">
        <f t="shared" si="0"/>
        <v>5697.6930000000002</v>
      </c>
      <c r="X12" s="104">
        <f>+X83+X86</f>
        <v>0</v>
      </c>
      <c r="Y12" s="104">
        <f t="shared" si="5"/>
        <v>5697.6930000000002</v>
      </c>
      <c r="Z12" s="104">
        <v>0</v>
      </c>
      <c r="AA12" s="104">
        <f t="shared" si="6"/>
        <v>5697.6930000000002</v>
      </c>
      <c r="AB12" s="104">
        <v>0</v>
      </c>
      <c r="AC12" s="104">
        <f t="shared" si="7"/>
        <v>5697.6930000000002</v>
      </c>
    </row>
    <row r="13" spans="1:31" s="56" customFormat="1" ht="12.4" hidden="1" x14ac:dyDescent="0.2">
      <c r="A13" s="42" t="s">
        <v>7</v>
      </c>
      <c r="B13" s="43" t="s">
        <v>32</v>
      </c>
      <c r="C13" s="44" t="s">
        <v>9</v>
      </c>
      <c r="D13" s="45" t="s">
        <v>8</v>
      </c>
      <c r="E13" s="46" t="s">
        <v>8</v>
      </c>
      <c r="F13" s="49" t="s">
        <v>10</v>
      </c>
      <c r="G13" s="88">
        <f>+G14</f>
        <v>200</v>
      </c>
      <c r="H13" s="88">
        <v>0</v>
      </c>
      <c r="I13" s="88">
        <f t="shared" si="8"/>
        <v>200</v>
      </c>
      <c r="J13" s="89">
        <v>0</v>
      </c>
      <c r="K13" s="89">
        <f t="shared" si="9"/>
        <v>200</v>
      </c>
      <c r="L13" s="89">
        <v>0</v>
      </c>
      <c r="M13" s="89">
        <f t="shared" si="10"/>
        <v>200</v>
      </c>
      <c r="N13" s="89">
        <v>0</v>
      </c>
      <c r="O13" s="89">
        <f t="shared" si="1"/>
        <v>200</v>
      </c>
      <c r="P13" s="89">
        <v>0</v>
      </c>
      <c r="Q13" s="89">
        <f t="shared" si="2"/>
        <v>200</v>
      </c>
      <c r="R13" s="89">
        <v>0</v>
      </c>
      <c r="S13" s="89">
        <f t="shared" si="3"/>
        <v>200</v>
      </c>
      <c r="T13" s="89">
        <v>0</v>
      </c>
      <c r="U13" s="89">
        <f t="shared" si="4"/>
        <v>200</v>
      </c>
      <c r="V13" s="91">
        <f>+V14</f>
        <v>-198.82</v>
      </c>
      <c r="W13" s="91">
        <f t="shared" si="0"/>
        <v>1.1800000000000068</v>
      </c>
      <c r="X13" s="91">
        <v>0</v>
      </c>
      <c r="Y13" s="91">
        <f t="shared" si="5"/>
        <v>1.1800000000000068</v>
      </c>
      <c r="Z13" s="91">
        <v>0</v>
      </c>
      <c r="AA13" s="91">
        <f t="shared" si="6"/>
        <v>1.1800000000000068</v>
      </c>
      <c r="AB13" s="91">
        <v>0</v>
      </c>
      <c r="AC13" s="91">
        <f t="shared" si="7"/>
        <v>1.1800000000000068</v>
      </c>
    </row>
    <row r="14" spans="1:31" s="56" customFormat="1" ht="12.4" hidden="1" x14ac:dyDescent="0.2">
      <c r="A14" s="28"/>
      <c r="B14" s="50"/>
      <c r="C14" s="29"/>
      <c r="D14" s="30">
        <v>3299</v>
      </c>
      <c r="E14" s="12">
        <v>5321</v>
      </c>
      <c r="F14" s="26" t="s">
        <v>12</v>
      </c>
      <c r="G14" s="74">
        <v>200</v>
      </c>
      <c r="H14" s="74">
        <v>0</v>
      </c>
      <c r="I14" s="74">
        <f t="shared" si="8"/>
        <v>200</v>
      </c>
      <c r="J14" s="31">
        <v>0</v>
      </c>
      <c r="K14" s="31">
        <f t="shared" si="9"/>
        <v>200</v>
      </c>
      <c r="L14" s="31">
        <v>0</v>
      </c>
      <c r="M14" s="31">
        <f t="shared" si="10"/>
        <v>200</v>
      </c>
      <c r="N14" s="31">
        <v>0</v>
      </c>
      <c r="O14" s="31">
        <f t="shared" si="1"/>
        <v>200</v>
      </c>
      <c r="P14" s="31">
        <v>0</v>
      </c>
      <c r="Q14" s="31">
        <f t="shared" si="2"/>
        <v>200</v>
      </c>
      <c r="R14" s="31">
        <v>0</v>
      </c>
      <c r="S14" s="31">
        <f t="shared" si="3"/>
        <v>200</v>
      </c>
      <c r="T14" s="31">
        <v>0</v>
      </c>
      <c r="U14" s="31">
        <f t="shared" si="4"/>
        <v>200</v>
      </c>
      <c r="V14" s="25">
        <v>-198.82</v>
      </c>
      <c r="W14" s="25">
        <f t="shared" si="0"/>
        <v>1.1800000000000068</v>
      </c>
      <c r="X14" s="25">
        <v>0</v>
      </c>
      <c r="Y14" s="25">
        <f t="shared" si="5"/>
        <v>1.1800000000000068</v>
      </c>
      <c r="Z14" s="25">
        <v>0</v>
      </c>
      <c r="AA14" s="25">
        <f t="shared" si="6"/>
        <v>1.1800000000000068</v>
      </c>
      <c r="AB14" s="25">
        <v>0</v>
      </c>
      <c r="AC14" s="25">
        <f t="shared" si="7"/>
        <v>1.1800000000000068</v>
      </c>
    </row>
    <row r="15" spans="1:31" s="56" customFormat="1" ht="21" hidden="1" x14ac:dyDescent="0.2">
      <c r="A15" s="15" t="s">
        <v>7</v>
      </c>
      <c r="B15" s="16" t="s">
        <v>32</v>
      </c>
      <c r="C15" s="17" t="s">
        <v>33</v>
      </c>
      <c r="D15" s="20" t="s">
        <v>8</v>
      </c>
      <c r="E15" s="21" t="s">
        <v>8</v>
      </c>
      <c r="F15" s="22" t="s">
        <v>34</v>
      </c>
      <c r="G15" s="105">
        <v>0</v>
      </c>
      <c r="H15" s="106"/>
      <c r="I15" s="10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>
        <v>0</v>
      </c>
      <c r="V15" s="24">
        <f>+V16</f>
        <v>9.68</v>
      </c>
      <c r="W15" s="24">
        <f t="shared" si="0"/>
        <v>9.68</v>
      </c>
      <c r="X15" s="24">
        <v>0</v>
      </c>
      <c r="Y15" s="24">
        <f t="shared" si="5"/>
        <v>9.68</v>
      </c>
      <c r="Z15" s="24">
        <v>0</v>
      </c>
      <c r="AA15" s="24">
        <f t="shared" si="6"/>
        <v>9.68</v>
      </c>
      <c r="AB15" s="24">
        <v>0</v>
      </c>
      <c r="AC15" s="24">
        <f t="shared" si="7"/>
        <v>9.68</v>
      </c>
    </row>
    <row r="16" spans="1:31" s="56" customFormat="1" ht="12.4" hidden="1" x14ac:dyDescent="0.2">
      <c r="A16" s="28"/>
      <c r="B16" s="50"/>
      <c r="C16" s="29"/>
      <c r="D16" s="30">
        <v>3113</v>
      </c>
      <c r="E16" s="12">
        <v>5321</v>
      </c>
      <c r="F16" s="26" t="s">
        <v>12</v>
      </c>
      <c r="G16" s="107">
        <v>0</v>
      </c>
      <c r="H16" s="74"/>
      <c r="I16" s="74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>
        <v>0</v>
      </c>
      <c r="V16" s="25">
        <v>9.68</v>
      </c>
      <c r="W16" s="25">
        <f t="shared" si="0"/>
        <v>9.68</v>
      </c>
      <c r="X16" s="25">
        <v>0</v>
      </c>
      <c r="Y16" s="25">
        <f t="shared" si="5"/>
        <v>9.68</v>
      </c>
      <c r="Z16" s="25">
        <v>0</v>
      </c>
      <c r="AA16" s="25">
        <f t="shared" si="6"/>
        <v>9.68</v>
      </c>
      <c r="AB16" s="25">
        <v>0</v>
      </c>
      <c r="AC16" s="25">
        <f t="shared" si="7"/>
        <v>9.68</v>
      </c>
    </row>
    <row r="17" spans="1:29" s="56" customFormat="1" ht="21" hidden="1" x14ac:dyDescent="0.2">
      <c r="A17" s="15" t="s">
        <v>7</v>
      </c>
      <c r="B17" s="16" t="s">
        <v>32</v>
      </c>
      <c r="C17" s="17" t="s">
        <v>35</v>
      </c>
      <c r="D17" s="20" t="s">
        <v>8</v>
      </c>
      <c r="E17" s="21" t="s">
        <v>8</v>
      </c>
      <c r="F17" s="22" t="s">
        <v>36</v>
      </c>
      <c r="G17" s="105">
        <v>0</v>
      </c>
      <c r="H17" s="106"/>
      <c r="I17" s="10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>
        <v>0</v>
      </c>
      <c r="V17" s="24">
        <f t="shared" ref="V17" si="11">+V18</f>
        <v>5</v>
      </c>
      <c r="W17" s="24">
        <f t="shared" si="0"/>
        <v>5</v>
      </c>
      <c r="X17" s="24">
        <v>0</v>
      </c>
      <c r="Y17" s="24">
        <f t="shared" si="5"/>
        <v>5</v>
      </c>
      <c r="Z17" s="24">
        <v>0</v>
      </c>
      <c r="AA17" s="24">
        <f t="shared" si="6"/>
        <v>5</v>
      </c>
      <c r="AB17" s="24">
        <v>0</v>
      </c>
      <c r="AC17" s="24">
        <f t="shared" si="7"/>
        <v>5</v>
      </c>
    </row>
    <row r="18" spans="1:29" s="56" customFormat="1" ht="12.4" hidden="1" x14ac:dyDescent="0.2">
      <c r="A18" s="28"/>
      <c r="B18" s="50"/>
      <c r="C18" s="29"/>
      <c r="D18" s="30">
        <v>3113</v>
      </c>
      <c r="E18" s="12">
        <v>5321</v>
      </c>
      <c r="F18" s="26" t="s">
        <v>12</v>
      </c>
      <c r="G18" s="107">
        <v>0</v>
      </c>
      <c r="H18" s="74"/>
      <c r="I18" s="74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0</v>
      </c>
      <c r="V18" s="25">
        <v>5</v>
      </c>
      <c r="W18" s="25">
        <f t="shared" si="0"/>
        <v>5</v>
      </c>
      <c r="X18" s="25">
        <v>0</v>
      </c>
      <c r="Y18" s="25">
        <f t="shared" si="5"/>
        <v>5</v>
      </c>
      <c r="Z18" s="25">
        <v>0</v>
      </c>
      <c r="AA18" s="25">
        <f t="shared" si="6"/>
        <v>5</v>
      </c>
      <c r="AB18" s="25">
        <v>0</v>
      </c>
      <c r="AC18" s="25">
        <f t="shared" si="7"/>
        <v>5</v>
      </c>
    </row>
    <row r="19" spans="1:29" s="56" customFormat="1" ht="21" hidden="1" x14ac:dyDescent="0.2">
      <c r="A19" s="15" t="s">
        <v>7</v>
      </c>
      <c r="B19" s="16" t="s">
        <v>32</v>
      </c>
      <c r="C19" s="17" t="s">
        <v>37</v>
      </c>
      <c r="D19" s="20" t="s">
        <v>8</v>
      </c>
      <c r="E19" s="21" t="s">
        <v>8</v>
      </c>
      <c r="F19" s="22" t="s">
        <v>38</v>
      </c>
      <c r="G19" s="105">
        <v>0</v>
      </c>
      <c r="H19" s="106"/>
      <c r="I19" s="10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>
        <v>0</v>
      </c>
      <c r="V19" s="24">
        <f t="shared" ref="V19" si="12">+V20</f>
        <v>7.3</v>
      </c>
      <c r="W19" s="24">
        <f t="shared" si="0"/>
        <v>7.3</v>
      </c>
      <c r="X19" s="24">
        <v>0</v>
      </c>
      <c r="Y19" s="24">
        <f t="shared" si="5"/>
        <v>7.3</v>
      </c>
      <c r="Z19" s="24">
        <v>0</v>
      </c>
      <c r="AA19" s="24">
        <f t="shared" si="6"/>
        <v>7.3</v>
      </c>
      <c r="AB19" s="24">
        <v>0</v>
      </c>
      <c r="AC19" s="24">
        <f t="shared" si="7"/>
        <v>7.3</v>
      </c>
    </row>
    <row r="20" spans="1:29" s="56" customFormat="1" ht="12.4" hidden="1" x14ac:dyDescent="0.2">
      <c r="A20" s="28"/>
      <c r="B20" s="50"/>
      <c r="C20" s="29"/>
      <c r="D20" s="30">
        <v>3113</v>
      </c>
      <c r="E20" s="12">
        <v>5321</v>
      </c>
      <c r="F20" s="26" t="s">
        <v>12</v>
      </c>
      <c r="G20" s="107">
        <v>0</v>
      </c>
      <c r="H20" s="74"/>
      <c r="I20" s="74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>
        <v>0</v>
      </c>
      <c r="V20" s="25">
        <v>7.3</v>
      </c>
      <c r="W20" s="25">
        <f t="shared" si="0"/>
        <v>7.3</v>
      </c>
      <c r="X20" s="25">
        <v>0</v>
      </c>
      <c r="Y20" s="25">
        <f t="shared" si="5"/>
        <v>7.3</v>
      </c>
      <c r="Z20" s="25">
        <v>0</v>
      </c>
      <c r="AA20" s="25">
        <f t="shared" si="6"/>
        <v>7.3</v>
      </c>
      <c r="AB20" s="25">
        <v>0</v>
      </c>
      <c r="AC20" s="25">
        <f t="shared" si="7"/>
        <v>7.3</v>
      </c>
    </row>
    <row r="21" spans="1:29" s="56" customFormat="1" ht="21" hidden="1" x14ac:dyDescent="0.2">
      <c r="A21" s="15" t="s">
        <v>7</v>
      </c>
      <c r="B21" s="16" t="s">
        <v>32</v>
      </c>
      <c r="C21" s="17" t="s">
        <v>39</v>
      </c>
      <c r="D21" s="20" t="s">
        <v>8</v>
      </c>
      <c r="E21" s="21" t="s">
        <v>8</v>
      </c>
      <c r="F21" s="22" t="s">
        <v>40</v>
      </c>
      <c r="G21" s="105">
        <v>0</v>
      </c>
      <c r="H21" s="106"/>
      <c r="I21" s="10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>
        <v>0</v>
      </c>
      <c r="V21" s="24">
        <f t="shared" ref="V21" si="13">+V22</f>
        <v>10</v>
      </c>
      <c r="W21" s="24">
        <f t="shared" si="0"/>
        <v>10</v>
      </c>
      <c r="X21" s="24">
        <v>0</v>
      </c>
      <c r="Y21" s="24">
        <f t="shared" si="5"/>
        <v>10</v>
      </c>
      <c r="Z21" s="24">
        <v>0</v>
      </c>
      <c r="AA21" s="24">
        <f t="shared" si="6"/>
        <v>10</v>
      </c>
      <c r="AB21" s="24">
        <v>0</v>
      </c>
      <c r="AC21" s="24">
        <f t="shared" si="7"/>
        <v>10</v>
      </c>
    </row>
    <row r="22" spans="1:29" s="56" customFormat="1" ht="12.4" hidden="1" x14ac:dyDescent="0.2">
      <c r="A22" s="28"/>
      <c r="B22" s="50"/>
      <c r="C22" s="29"/>
      <c r="D22" s="30">
        <v>3113</v>
      </c>
      <c r="E22" s="12">
        <v>5321</v>
      </c>
      <c r="F22" s="26" t="s">
        <v>12</v>
      </c>
      <c r="G22" s="107">
        <v>0</v>
      </c>
      <c r="H22" s="74"/>
      <c r="I22" s="74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>
        <v>0</v>
      </c>
      <c r="V22" s="25">
        <v>10</v>
      </c>
      <c r="W22" s="25">
        <f t="shared" si="0"/>
        <v>10</v>
      </c>
      <c r="X22" s="25">
        <v>0</v>
      </c>
      <c r="Y22" s="25">
        <f t="shared" si="5"/>
        <v>10</v>
      </c>
      <c r="Z22" s="25">
        <v>0</v>
      </c>
      <c r="AA22" s="25">
        <f t="shared" si="6"/>
        <v>10</v>
      </c>
      <c r="AB22" s="25">
        <v>0</v>
      </c>
      <c r="AC22" s="25">
        <f t="shared" si="7"/>
        <v>10</v>
      </c>
    </row>
    <row r="23" spans="1:29" s="56" customFormat="1" ht="21" hidden="1" x14ac:dyDescent="0.2">
      <c r="A23" s="15" t="s">
        <v>7</v>
      </c>
      <c r="B23" s="16" t="s">
        <v>32</v>
      </c>
      <c r="C23" s="17" t="s">
        <v>41</v>
      </c>
      <c r="D23" s="20" t="s">
        <v>8</v>
      </c>
      <c r="E23" s="21" t="s">
        <v>8</v>
      </c>
      <c r="F23" s="22" t="s">
        <v>42</v>
      </c>
      <c r="G23" s="105">
        <v>0</v>
      </c>
      <c r="H23" s="106"/>
      <c r="I23" s="106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>
        <v>0</v>
      </c>
      <c r="V23" s="24">
        <f t="shared" ref="V23" si="14">+V24</f>
        <v>4.84</v>
      </c>
      <c r="W23" s="24">
        <f t="shared" si="0"/>
        <v>4.84</v>
      </c>
      <c r="X23" s="24">
        <v>0</v>
      </c>
      <c r="Y23" s="24">
        <f t="shared" si="5"/>
        <v>4.84</v>
      </c>
      <c r="Z23" s="24">
        <v>0</v>
      </c>
      <c r="AA23" s="24">
        <f t="shared" si="6"/>
        <v>4.84</v>
      </c>
      <c r="AB23" s="24">
        <v>0</v>
      </c>
      <c r="AC23" s="24">
        <f t="shared" si="7"/>
        <v>4.84</v>
      </c>
    </row>
    <row r="24" spans="1:29" s="56" customFormat="1" ht="12.4" hidden="1" x14ac:dyDescent="0.2">
      <c r="A24" s="28"/>
      <c r="B24" s="50"/>
      <c r="C24" s="29"/>
      <c r="D24" s="30">
        <v>3113</v>
      </c>
      <c r="E24" s="12">
        <v>5321</v>
      </c>
      <c r="F24" s="26" t="s">
        <v>12</v>
      </c>
      <c r="G24" s="107">
        <v>0</v>
      </c>
      <c r="H24" s="74"/>
      <c r="I24" s="74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>
        <v>0</v>
      </c>
      <c r="V24" s="25">
        <v>4.84</v>
      </c>
      <c r="W24" s="25">
        <f t="shared" si="0"/>
        <v>4.84</v>
      </c>
      <c r="X24" s="25">
        <v>0</v>
      </c>
      <c r="Y24" s="25">
        <f t="shared" si="5"/>
        <v>4.84</v>
      </c>
      <c r="Z24" s="25">
        <v>0</v>
      </c>
      <c r="AA24" s="25">
        <f t="shared" si="6"/>
        <v>4.84</v>
      </c>
      <c r="AB24" s="25">
        <v>0</v>
      </c>
      <c r="AC24" s="25">
        <f t="shared" si="7"/>
        <v>4.84</v>
      </c>
    </row>
    <row r="25" spans="1:29" s="56" customFormat="1" ht="21" hidden="1" x14ac:dyDescent="0.2">
      <c r="A25" s="15" t="s">
        <v>7</v>
      </c>
      <c r="B25" s="16" t="s">
        <v>32</v>
      </c>
      <c r="C25" s="17" t="s">
        <v>43</v>
      </c>
      <c r="D25" s="20" t="s">
        <v>8</v>
      </c>
      <c r="E25" s="21" t="s">
        <v>8</v>
      </c>
      <c r="F25" s="22" t="s">
        <v>44</v>
      </c>
      <c r="G25" s="105">
        <v>0</v>
      </c>
      <c r="H25" s="106"/>
      <c r="I25" s="10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>
        <v>0</v>
      </c>
      <c r="V25" s="24">
        <f t="shared" ref="V25" si="15">+V26</f>
        <v>10</v>
      </c>
      <c r="W25" s="24">
        <f t="shared" si="0"/>
        <v>10</v>
      </c>
      <c r="X25" s="24">
        <v>0</v>
      </c>
      <c r="Y25" s="24">
        <f t="shared" si="5"/>
        <v>10</v>
      </c>
      <c r="Z25" s="24">
        <v>0</v>
      </c>
      <c r="AA25" s="24">
        <f t="shared" si="6"/>
        <v>10</v>
      </c>
      <c r="AB25" s="24">
        <v>0</v>
      </c>
      <c r="AC25" s="24">
        <f t="shared" si="7"/>
        <v>10</v>
      </c>
    </row>
    <row r="26" spans="1:29" s="56" customFormat="1" ht="12.4" hidden="1" x14ac:dyDescent="0.2">
      <c r="A26" s="28"/>
      <c r="B26" s="50"/>
      <c r="C26" s="29"/>
      <c r="D26" s="30">
        <v>3113</v>
      </c>
      <c r="E26" s="12">
        <v>5321</v>
      </c>
      <c r="F26" s="26" t="s">
        <v>12</v>
      </c>
      <c r="G26" s="107">
        <v>0</v>
      </c>
      <c r="H26" s="74"/>
      <c r="I26" s="74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>
        <v>0</v>
      </c>
      <c r="V26" s="25">
        <v>10</v>
      </c>
      <c r="W26" s="25">
        <f t="shared" si="0"/>
        <v>10</v>
      </c>
      <c r="X26" s="25">
        <v>0</v>
      </c>
      <c r="Y26" s="25">
        <f t="shared" si="5"/>
        <v>10</v>
      </c>
      <c r="Z26" s="25">
        <v>0</v>
      </c>
      <c r="AA26" s="25">
        <f t="shared" si="6"/>
        <v>10</v>
      </c>
      <c r="AB26" s="25">
        <v>0</v>
      </c>
      <c r="AC26" s="25">
        <f t="shared" si="7"/>
        <v>10</v>
      </c>
    </row>
    <row r="27" spans="1:29" s="56" customFormat="1" ht="21" hidden="1" x14ac:dyDescent="0.2">
      <c r="A27" s="15" t="s">
        <v>7</v>
      </c>
      <c r="B27" s="16" t="s">
        <v>32</v>
      </c>
      <c r="C27" s="17" t="s">
        <v>45</v>
      </c>
      <c r="D27" s="20" t="s">
        <v>8</v>
      </c>
      <c r="E27" s="21" t="s">
        <v>8</v>
      </c>
      <c r="F27" s="22" t="s">
        <v>46</v>
      </c>
      <c r="G27" s="105">
        <v>0</v>
      </c>
      <c r="H27" s="106"/>
      <c r="I27" s="10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v>0</v>
      </c>
      <c r="V27" s="24">
        <f t="shared" ref="V27" si="16">+V28</f>
        <v>7</v>
      </c>
      <c r="W27" s="24">
        <f t="shared" si="0"/>
        <v>7</v>
      </c>
      <c r="X27" s="24">
        <v>0</v>
      </c>
      <c r="Y27" s="24">
        <f t="shared" si="5"/>
        <v>7</v>
      </c>
      <c r="Z27" s="24">
        <v>0</v>
      </c>
      <c r="AA27" s="24">
        <f t="shared" si="6"/>
        <v>7</v>
      </c>
      <c r="AB27" s="24">
        <v>0</v>
      </c>
      <c r="AC27" s="24">
        <f t="shared" si="7"/>
        <v>7</v>
      </c>
    </row>
    <row r="28" spans="1:29" s="56" customFormat="1" ht="12.4" hidden="1" x14ac:dyDescent="0.2">
      <c r="A28" s="28"/>
      <c r="B28" s="50"/>
      <c r="C28" s="29"/>
      <c r="D28" s="30">
        <v>3113</v>
      </c>
      <c r="E28" s="12">
        <v>5321</v>
      </c>
      <c r="F28" s="26" t="s">
        <v>12</v>
      </c>
      <c r="G28" s="107">
        <v>0</v>
      </c>
      <c r="H28" s="74"/>
      <c r="I28" s="74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>
        <v>0</v>
      </c>
      <c r="V28" s="25">
        <v>7</v>
      </c>
      <c r="W28" s="25">
        <f t="shared" si="0"/>
        <v>7</v>
      </c>
      <c r="X28" s="25">
        <v>0</v>
      </c>
      <c r="Y28" s="25">
        <f t="shared" si="5"/>
        <v>7</v>
      </c>
      <c r="Z28" s="25">
        <v>0</v>
      </c>
      <c r="AA28" s="25">
        <f t="shared" si="6"/>
        <v>7</v>
      </c>
      <c r="AB28" s="25">
        <v>0</v>
      </c>
      <c r="AC28" s="25">
        <f t="shared" si="7"/>
        <v>7</v>
      </c>
    </row>
    <row r="29" spans="1:29" s="56" customFormat="1" ht="21" hidden="1" x14ac:dyDescent="0.2">
      <c r="A29" s="15" t="s">
        <v>7</v>
      </c>
      <c r="B29" s="16" t="s">
        <v>32</v>
      </c>
      <c r="C29" s="17" t="s">
        <v>47</v>
      </c>
      <c r="D29" s="20" t="s">
        <v>8</v>
      </c>
      <c r="E29" s="21" t="s">
        <v>8</v>
      </c>
      <c r="F29" s="22" t="s">
        <v>48</v>
      </c>
      <c r="G29" s="105">
        <v>0</v>
      </c>
      <c r="H29" s="106"/>
      <c r="I29" s="10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>
        <v>0</v>
      </c>
      <c r="V29" s="24">
        <f t="shared" ref="V29" si="17">+V30</f>
        <v>5</v>
      </c>
      <c r="W29" s="24">
        <f t="shared" si="0"/>
        <v>5</v>
      </c>
      <c r="X29" s="24">
        <v>0</v>
      </c>
      <c r="Y29" s="24">
        <f t="shared" si="5"/>
        <v>5</v>
      </c>
      <c r="Z29" s="24">
        <v>0</v>
      </c>
      <c r="AA29" s="24">
        <f t="shared" si="6"/>
        <v>5</v>
      </c>
      <c r="AB29" s="24">
        <v>0</v>
      </c>
      <c r="AC29" s="24">
        <f t="shared" si="7"/>
        <v>5</v>
      </c>
    </row>
    <row r="30" spans="1:29" s="56" customFormat="1" ht="12.4" hidden="1" x14ac:dyDescent="0.2">
      <c r="A30" s="28"/>
      <c r="B30" s="50"/>
      <c r="C30" s="29"/>
      <c r="D30" s="30">
        <v>3113</v>
      </c>
      <c r="E30" s="12">
        <v>5321</v>
      </c>
      <c r="F30" s="26" t="s">
        <v>12</v>
      </c>
      <c r="G30" s="107">
        <v>0</v>
      </c>
      <c r="H30" s="74"/>
      <c r="I30" s="74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>
        <v>0</v>
      </c>
      <c r="V30" s="25">
        <v>5</v>
      </c>
      <c r="W30" s="25">
        <f t="shared" si="0"/>
        <v>5</v>
      </c>
      <c r="X30" s="25">
        <v>0</v>
      </c>
      <c r="Y30" s="25">
        <f t="shared" si="5"/>
        <v>5</v>
      </c>
      <c r="Z30" s="25">
        <v>0</v>
      </c>
      <c r="AA30" s="25">
        <f t="shared" si="6"/>
        <v>5</v>
      </c>
      <c r="AB30" s="25">
        <v>0</v>
      </c>
      <c r="AC30" s="25">
        <f t="shared" si="7"/>
        <v>5</v>
      </c>
    </row>
    <row r="31" spans="1:29" s="56" customFormat="1" ht="21" hidden="1" x14ac:dyDescent="0.2">
      <c r="A31" s="15" t="s">
        <v>7</v>
      </c>
      <c r="B31" s="16" t="s">
        <v>32</v>
      </c>
      <c r="C31" s="17" t="s">
        <v>49</v>
      </c>
      <c r="D31" s="20" t="s">
        <v>8</v>
      </c>
      <c r="E31" s="21" t="s">
        <v>8</v>
      </c>
      <c r="F31" s="22" t="s">
        <v>50</v>
      </c>
      <c r="G31" s="105">
        <v>0</v>
      </c>
      <c r="H31" s="106"/>
      <c r="I31" s="10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>
        <v>0</v>
      </c>
      <c r="V31" s="24">
        <f t="shared" ref="V31" si="18">+V32</f>
        <v>6</v>
      </c>
      <c r="W31" s="24">
        <f t="shared" si="0"/>
        <v>6</v>
      </c>
      <c r="X31" s="24">
        <v>0</v>
      </c>
      <c r="Y31" s="24">
        <f t="shared" si="5"/>
        <v>6</v>
      </c>
      <c r="Z31" s="24">
        <v>0</v>
      </c>
      <c r="AA31" s="24">
        <f t="shared" si="6"/>
        <v>6</v>
      </c>
      <c r="AB31" s="24">
        <v>0</v>
      </c>
      <c r="AC31" s="24">
        <f t="shared" si="7"/>
        <v>6</v>
      </c>
    </row>
    <row r="32" spans="1:29" s="56" customFormat="1" ht="12.4" hidden="1" x14ac:dyDescent="0.2">
      <c r="A32" s="28"/>
      <c r="B32" s="50"/>
      <c r="C32" s="29"/>
      <c r="D32" s="30">
        <v>3113</v>
      </c>
      <c r="E32" s="12">
        <v>5321</v>
      </c>
      <c r="F32" s="26" t="s">
        <v>12</v>
      </c>
      <c r="G32" s="107">
        <v>0</v>
      </c>
      <c r="H32" s="74"/>
      <c r="I32" s="74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>
        <v>0</v>
      </c>
      <c r="V32" s="25">
        <v>6</v>
      </c>
      <c r="W32" s="25">
        <f t="shared" si="0"/>
        <v>6</v>
      </c>
      <c r="X32" s="25">
        <v>0</v>
      </c>
      <c r="Y32" s="25">
        <f t="shared" si="5"/>
        <v>6</v>
      </c>
      <c r="Z32" s="25">
        <v>0</v>
      </c>
      <c r="AA32" s="25">
        <f t="shared" si="6"/>
        <v>6</v>
      </c>
      <c r="AB32" s="25">
        <v>0</v>
      </c>
      <c r="AC32" s="25">
        <f t="shared" si="7"/>
        <v>6</v>
      </c>
    </row>
    <row r="33" spans="1:29" s="56" customFormat="1" ht="21" hidden="1" x14ac:dyDescent="0.2">
      <c r="A33" s="15" t="s">
        <v>7</v>
      </c>
      <c r="B33" s="16" t="s">
        <v>32</v>
      </c>
      <c r="C33" s="17" t="s">
        <v>51</v>
      </c>
      <c r="D33" s="20" t="s">
        <v>8</v>
      </c>
      <c r="E33" s="21" t="s">
        <v>8</v>
      </c>
      <c r="F33" s="22" t="s">
        <v>52</v>
      </c>
      <c r="G33" s="105">
        <v>0</v>
      </c>
      <c r="H33" s="106"/>
      <c r="I33" s="10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>
        <v>0</v>
      </c>
      <c r="V33" s="24">
        <f t="shared" ref="V33" si="19">+V34</f>
        <v>10</v>
      </c>
      <c r="W33" s="24">
        <f t="shared" si="0"/>
        <v>10</v>
      </c>
      <c r="X33" s="24">
        <v>0</v>
      </c>
      <c r="Y33" s="24">
        <f t="shared" si="5"/>
        <v>10</v>
      </c>
      <c r="Z33" s="24">
        <v>0</v>
      </c>
      <c r="AA33" s="24">
        <f t="shared" si="6"/>
        <v>10</v>
      </c>
      <c r="AB33" s="24">
        <v>0</v>
      </c>
      <c r="AC33" s="24">
        <f t="shared" si="7"/>
        <v>10</v>
      </c>
    </row>
    <row r="34" spans="1:29" s="56" customFormat="1" ht="12.4" hidden="1" x14ac:dyDescent="0.2">
      <c r="A34" s="28"/>
      <c r="B34" s="50"/>
      <c r="C34" s="29"/>
      <c r="D34" s="30">
        <v>3113</v>
      </c>
      <c r="E34" s="12">
        <v>5321</v>
      </c>
      <c r="F34" s="26" t="s">
        <v>12</v>
      </c>
      <c r="G34" s="107">
        <v>0</v>
      </c>
      <c r="H34" s="74"/>
      <c r="I34" s="74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>
        <v>0</v>
      </c>
      <c r="V34" s="25">
        <v>10</v>
      </c>
      <c r="W34" s="25">
        <f t="shared" si="0"/>
        <v>10</v>
      </c>
      <c r="X34" s="25">
        <v>0</v>
      </c>
      <c r="Y34" s="25">
        <f t="shared" si="5"/>
        <v>10</v>
      </c>
      <c r="Z34" s="25">
        <v>0</v>
      </c>
      <c r="AA34" s="25">
        <f t="shared" si="6"/>
        <v>10</v>
      </c>
      <c r="AB34" s="25">
        <v>0</v>
      </c>
      <c r="AC34" s="25">
        <f t="shared" si="7"/>
        <v>10</v>
      </c>
    </row>
    <row r="35" spans="1:29" s="56" customFormat="1" ht="21" hidden="1" x14ac:dyDescent="0.2">
      <c r="A35" s="15" t="s">
        <v>7</v>
      </c>
      <c r="B35" s="16" t="s">
        <v>32</v>
      </c>
      <c r="C35" s="17" t="s">
        <v>53</v>
      </c>
      <c r="D35" s="20" t="s">
        <v>8</v>
      </c>
      <c r="E35" s="21" t="s">
        <v>8</v>
      </c>
      <c r="F35" s="22" t="s">
        <v>54</v>
      </c>
      <c r="G35" s="105">
        <v>0</v>
      </c>
      <c r="H35" s="106"/>
      <c r="I35" s="10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>
        <v>0</v>
      </c>
      <c r="V35" s="24">
        <f t="shared" ref="V35" si="20">+V36</f>
        <v>6</v>
      </c>
      <c r="W35" s="24">
        <f t="shared" si="0"/>
        <v>6</v>
      </c>
      <c r="X35" s="24">
        <v>0</v>
      </c>
      <c r="Y35" s="24">
        <f t="shared" si="5"/>
        <v>6</v>
      </c>
      <c r="Z35" s="24">
        <v>0</v>
      </c>
      <c r="AA35" s="24">
        <f t="shared" si="6"/>
        <v>6</v>
      </c>
      <c r="AB35" s="24">
        <v>0</v>
      </c>
      <c r="AC35" s="24">
        <f t="shared" si="7"/>
        <v>6</v>
      </c>
    </row>
    <row r="36" spans="1:29" s="56" customFormat="1" ht="12.4" hidden="1" x14ac:dyDescent="0.2">
      <c r="A36" s="28"/>
      <c r="B36" s="50"/>
      <c r="C36" s="29"/>
      <c r="D36" s="30">
        <v>3113</v>
      </c>
      <c r="E36" s="12">
        <v>5321</v>
      </c>
      <c r="F36" s="26" t="s">
        <v>12</v>
      </c>
      <c r="G36" s="107">
        <v>0</v>
      </c>
      <c r="H36" s="74"/>
      <c r="I36" s="74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>
        <v>0</v>
      </c>
      <c r="V36" s="25">
        <v>6</v>
      </c>
      <c r="W36" s="25">
        <f t="shared" si="0"/>
        <v>6</v>
      </c>
      <c r="X36" s="25">
        <v>0</v>
      </c>
      <c r="Y36" s="25">
        <f t="shared" si="5"/>
        <v>6</v>
      </c>
      <c r="Z36" s="25">
        <v>0</v>
      </c>
      <c r="AA36" s="25">
        <f t="shared" si="6"/>
        <v>6</v>
      </c>
      <c r="AB36" s="25">
        <v>0</v>
      </c>
      <c r="AC36" s="25">
        <f t="shared" si="7"/>
        <v>6</v>
      </c>
    </row>
    <row r="37" spans="1:29" s="56" customFormat="1" ht="21" hidden="1" x14ac:dyDescent="0.2">
      <c r="A37" s="15" t="s">
        <v>7</v>
      </c>
      <c r="B37" s="16" t="s">
        <v>32</v>
      </c>
      <c r="C37" s="17" t="s">
        <v>55</v>
      </c>
      <c r="D37" s="20" t="s">
        <v>8</v>
      </c>
      <c r="E37" s="21" t="s">
        <v>8</v>
      </c>
      <c r="F37" s="22" t="s">
        <v>56</v>
      </c>
      <c r="G37" s="105">
        <v>0</v>
      </c>
      <c r="H37" s="106"/>
      <c r="I37" s="10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>
        <v>0</v>
      </c>
      <c r="V37" s="24">
        <f t="shared" ref="V37" si="21">+V38</f>
        <v>4.9000000000000004</v>
      </c>
      <c r="W37" s="24">
        <f t="shared" si="0"/>
        <v>4.9000000000000004</v>
      </c>
      <c r="X37" s="24">
        <v>0</v>
      </c>
      <c r="Y37" s="24">
        <f t="shared" si="5"/>
        <v>4.9000000000000004</v>
      </c>
      <c r="Z37" s="24">
        <v>0</v>
      </c>
      <c r="AA37" s="24">
        <f t="shared" si="6"/>
        <v>4.9000000000000004</v>
      </c>
      <c r="AB37" s="24">
        <v>0</v>
      </c>
      <c r="AC37" s="24">
        <f t="shared" si="7"/>
        <v>4.9000000000000004</v>
      </c>
    </row>
    <row r="38" spans="1:29" s="56" customFormat="1" ht="12.4" hidden="1" x14ac:dyDescent="0.2">
      <c r="A38" s="28"/>
      <c r="B38" s="50"/>
      <c r="C38" s="29"/>
      <c r="D38" s="30">
        <v>3113</v>
      </c>
      <c r="E38" s="12">
        <v>5321</v>
      </c>
      <c r="F38" s="26" t="s">
        <v>12</v>
      </c>
      <c r="G38" s="107">
        <v>0</v>
      </c>
      <c r="H38" s="74"/>
      <c r="I38" s="74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>
        <v>0</v>
      </c>
      <c r="V38" s="25">
        <v>4.9000000000000004</v>
      </c>
      <c r="W38" s="25">
        <f t="shared" si="0"/>
        <v>4.9000000000000004</v>
      </c>
      <c r="X38" s="25">
        <v>0</v>
      </c>
      <c r="Y38" s="25">
        <f t="shared" si="5"/>
        <v>4.9000000000000004</v>
      </c>
      <c r="Z38" s="25">
        <v>0</v>
      </c>
      <c r="AA38" s="25">
        <f t="shared" si="6"/>
        <v>4.9000000000000004</v>
      </c>
      <c r="AB38" s="25">
        <v>0</v>
      </c>
      <c r="AC38" s="25">
        <f t="shared" si="7"/>
        <v>4.9000000000000004</v>
      </c>
    </row>
    <row r="39" spans="1:29" s="56" customFormat="1" ht="21" hidden="1" x14ac:dyDescent="0.2">
      <c r="A39" s="15" t="s">
        <v>7</v>
      </c>
      <c r="B39" s="16" t="s">
        <v>32</v>
      </c>
      <c r="C39" s="17" t="s">
        <v>57</v>
      </c>
      <c r="D39" s="20" t="s">
        <v>8</v>
      </c>
      <c r="E39" s="21" t="s">
        <v>8</v>
      </c>
      <c r="F39" s="22" t="s">
        <v>58</v>
      </c>
      <c r="G39" s="105">
        <v>0</v>
      </c>
      <c r="H39" s="106"/>
      <c r="I39" s="10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v>0</v>
      </c>
      <c r="V39" s="24">
        <f t="shared" ref="V39" si="22">+V40</f>
        <v>5.5</v>
      </c>
      <c r="W39" s="24">
        <f t="shared" si="0"/>
        <v>5.5</v>
      </c>
      <c r="X39" s="24">
        <v>0</v>
      </c>
      <c r="Y39" s="24">
        <f t="shared" si="5"/>
        <v>5.5</v>
      </c>
      <c r="Z39" s="24">
        <v>0</v>
      </c>
      <c r="AA39" s="24">
        <f t="shared" si="6"/>
        <v>5.5</v>
      </c>
      <c r="AB39" s="24">
        <v>0</v>
      </c>
      <c r="AC39" s="24">
        <f t="shared" si="7"/>
        <v>5.5</v>
      </c>
    </row>
    <row r="40" spans="1:29" s="56" customFormat="1" ht="12.4" hidden="1" x14ac:dyDescent="0.2">
      <c r="A40" s="28"/>
      <c r="B40" s="50"/>
      <c r="C40" s="29"/>
      <c r="D40" s="30">
        <v>3113</v>
      </c>
      <c r="E40" s="12">
        <v>5321</v>
      </c>
      <c r="F40" s="26" t="s">
        <v>12</v>
      </c>
      <c r="G40" s="107">
        <v>0</v>
      </c>
      <c r="H40" s="74"/>
      <c r="I40" s="7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>
        <v>0</v>
      </c>
      <c r="V40" s="25">
        <v>5.5</v>
      </c>
      <c r="W40" s="25">
        <f t="shared" si="0"/>
        <v>5.5</v>
      </c>
      <c r="X40" s="25">
        <v>0</v>
      </c>
      <c r="Y40" s="25">
        <f t="shared" si="5"/>
        <v>5.5</v>
      </c>
      <c r="Z40" s="25">
        <v>0</v>
      </c>
      <c r="AA40" s="25">
        <f t="shared" si="6"/>
        <v>5.5</v>
      </c>
      <c r="AB40" s="25">
        <v>0</v>
      </c>
      <c r="AC40" s="25">
        <f t="shared" si="7"/>
        <v>5.5</v>
      </c>
    </row>
    <row r="41" spans="1:29" s="56" customFormat="1" ht="21" hidden="1" x14ac:dyDescent="0.2">
      <c r="A41" s="15" t="s">
        <v>7</v>
      </c>
      <c r="B41" s="16" t="s">
        <v>32</v>
      </c>
      <c r="C41" s="17" t="s">
        <v>59</v>
      </c>
      <c r="D41" s="20" t="s">
        <v>8</v>
      </c>
      <c r="E41" s="21" t="s">
        <v>8</v>
      </c>
      <c r="F41" s="22" t="s">
        <v>60</v>
      </c>
      <c r="G41" s="105">
        <v>0</v>
      </c>
      <c r="H41" s="106"/>
      <c r="I41" s="10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>
        <v>0</v>
      </c>
      <c r="V41" s="24">
        <f t="shared" ref="V41" si="23">+V42</f>
        <v>3.63</v>
      </c>
      <c r="W41" s="24">
        <f t="shared" si="0"/>
        <v>3.63</v>
      </c>
      <c r="X41" s="24">
        <v>0</v>
      </c>
      <c r="Y41" s="24">
        <f t="shared" si="5"/>
        <v>3.63</v>
      </c>
      <c r="Z41" s="24">
        <v>0</v>
      </c>
      <c r="AA41" s="24">
        <f t="shared" si="6"/>
        <v>3.63</v>
      </c>
      <c r="AB41" s="24">
        <v>0</v>
      </c>
      <c r="AC41" s="24">
        <f t="shared" si="7"/>
        <v>3.63</v>
      </c>
    </row>
    <row r="42" spans="1:29" s="56" customFormat="1" ht="12.4" hidden="1" x14ac:dyDescent="0.2">
      <c r="A42" s="28"/>
      <c r="B42" s="50"/>
      <c r="C42" s="29"/>
      <c r="D42" s="30">
        <v>3113</v>
      </c>
      <c r="E42" s="12">
        <v>5321</v>
      </c>
      <c r="F42" s="26" t="s">
        <v>12</v>
      </c>
      <c r="G42" s="107">
        <v>0</v>
      </c>
      <c r="H42" s="74"/>
      <c r="I42" s="74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>
        <v>0</v>
      </c>
      <c r="V42" s="25">
        <v>3.63</v>
      </c>
      <c r="W42" s="25">
        <f t="shared" si="0"/>
        <v>3.63</v>
      </c>
      <c r="X42" s="25">
        <v>0</v>
      </c>
      <c r="Y42" s="25">
        <f t="shared" si="5"/>
        <v>3.63</v>
      </c>
      <c r="Z42" s="25">
        <v>0</v>
      </c>
      <c r="AA42" s="25">
        <f t="shared" si="6"/>
        <v>3.63</v>
      </c>
      <c r="AB42" s="25">
        <v>0</v>
      </c>
      <c r="AC42" s="25">
        <f t="shared" si="7"/>
        <v>3.63</v>
      </c>
    </row>
    <row r="43" spans="1:29" s="56" customFormat="1" ht="21" hidden="1" x14ac:dyDescent="0.2">
      <c r="A43" s="15" t="s">
        <v>7</v>
      </c>
      <c r="B43" s="16" t="s">
        <v>32</v>
      </c>
      <c r="C43" s="17" t="s">
        <v>61</v>
      </c>
      <c r="D43" s="20" t="s">
        <v>8</v>
      </c>
      <c r="E43" s="21" t="s">
        <v>8</v>
      </c>
      <c r="F43" s="22" t="s">
        <v>62</v>
      </c>
      <c r="G43" s="105">
        <v>0</v>
      </c>
      <c r="H43" s="106"/>
      <c r="I43" s="10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>
        <v>0</v>
      </c>
      <c r="V43" s="24">
        <f t="shared" ref="V43" si="24">+V44</f>
        <v>8</v>
      </c>
      <c r="W43" s="24">
        <f t="shared" si="0"/>
        <v>8</v>
      </c>
      <c r="X43" s="24">
        <v>0</v>
      </c>
      <c r="Y43" s="24">
        <f t="shared" si="5"/>
        <v>8</v>
      </c>
      <c r="Z43" s="24">
        <v>0</v>
      </c>
      <c r="AA43" s="24">
        <f t="shared" si="6"/>
        <v>8</v>
      </c>
      <c r="AB43" s="24">
        <v>0</v>
      </c>
      <c r="AC43" s="24">
        <f t="shared" si="7"/>
        <v>8</v>
      </c>
    </row>
    <row r="44" spans="1:29" s="56" customFormat="1" ht="12.4" hidden="1" x14ac:dyDescent="0.2">
      <c r="A44" s="28"/>
      <c r="B44" s="50"/>
      <c r="C44" s="29"/>
      <c r="D44" s="30">
        <v>3113</v>
      </c>
      <c r="E44" s="12">
        <v>5321</v>
      </c>
      <c r="F44" s="26" t="s">
        <v>12</v>
      </c>
      <c r="G44" s="107">
        <v>0</v>
      </c>
      <c r="H44" s="74"/>
      <c r="I44" s="74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>
        <v>0</v>
      </c>
      <c r="V44" s="25">
        <v>8</v>
      </c>
      <c r="W44" s="25">
        <f t="shared" si="0"/>
        <v>8</v>
      </c>
      <c r="X44" s="25">
        <v>0</v>
      </c>
      <c r="Y44" s="25">
        <f t="shared" si="5"/>
        <v>8</v>
      </c>
      <c r="Z44" s="25">
        <v>0</v>
      </c>
      <c r="AA44" s="25">
        <f t="shared" si="6"/>
        <v>8</v>
      </c>
      <c r="AB44" s="25">
        <v>0</v>
      </c>
      <c r="AC44" s="25">
        <f t="shared" si="7"/>
        <v>8</v>
      </c>
    </row>
    <row r="45" spans="1:29" s="56" customFormat="1" ht="21" hidden="1" x14ac:dyDescent="0.2">
      <c r="A45" s="15" t="s">
        <v>7</v>
      </c>
      <c r="B45" s="16" t="s">
        <v>32</v>
      </c>
      <c r="C45" s="17" t="s">
        <v>63</v>
      </c>
      <c r="D45" s="20" t="s">
        <v>8</v>
      </c>
      <c r="E45" s="21" t="s">
        <v>8</v>
      </c>
      <c r="F45" s="22" t="s">
        <v>64</v>
      </c>
      <c r="G45" s="105">
        <v>0</v>
      </c>
      <c r="H45" s="106"/>
      <c r="I45" s="10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>
        <v>0</v>
      </c>
      <c r="V45" s="24">
        <f t="shared" ref="V45" si="25">+V46</f>
        <v>5.5</v>
      </c>
      <c r="W45" s="24">
        <f t="shared" si="0"/>
        <v>5.5</v>
      </c>
      <c r="X45" s="24">
        <v>0</v>
      </c>
      <c r="Y45" s="24">
        <f t="shared" si="5"/>
        <v>5.5</v>
      </c>
      <c r="Z45" s="24">
        <v>0</v>
      </c>
      <c r="AA45" s="24">
        <f t="shared" si="6"/>
        <v>5.5</v>
      </c>
      <c r="AB45" s="24">
        <v>0</v>
      </c>
      <c r="AC45" s="24">
        <f t="shared" si="7"/>
        <v>5.5</v>
      </c>
    </row>
    <row r="46" spans="1:29" s="56" customFormat="1" ht="12.4" hidden="1" x14ac:dyDescent="0.2">
      <c r="A46" s="28"/>
      <c r="B46" s="50"/>
      <c r="C46" s="29"/>
      <c r="D46" s="30">
        <v>3113</v>
      </c>
      <c r="E46" s="12">
        <v>5321</v>
      </c>
      <c r="F46" s="26" t="s">
        <v>12</v>
      </c>
      <c r="G46" s="107">
        <v>0</v>
      </c>
      <c r="H46" s="74"/>
      <c r="I46" s="74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>
        <v>0</v>
      </c>
      <c r="V46" s="25">
        <v>5.5</v>
      </c>
      <c r="W46" s="25">
        <f t="shared" si="0"/>
        <v>5.5</v>
      </c>
      <c r="X46" s="25">
        <v>0</v>
      </c>
      <c r="Y46" s="25">
        <f t="shared" si="5"/>
        <v>5.5</v>
      </c>
      <c r="Z46" s="25">
        <v>0</v>
      </c>
      <c r="AA46" s="25">
        <f t="shared" si="6"/>
        <v>5.5</v>
      </c>
      <c r="AB46" s="25">
        <v>0</v>
      </c>
      <c r="AC46" s="25">
        <f t="shared" si="7"/>
        <v>5.5</v>
      </c>
    </row>
    <row r="47" spans="1:29" s="56" customFormat="1" ht="21" hidden="1" x14ac:dyDescent="0.2">
      <c r="A47" s="15" t="s">
        <v>7</v>
      </c>
      <c r="B47" s="16" t="s">
        <v>32</v>
      </c>
      <c r="C47" s="17" t="s">
        <v>65</v>
      </c>
      <c r="D47" s="20" t="s">
        <v>8</v>
      </c>
      <c r="E47" s="21" t="s">
        <v>8</v>
      </c>
      <c r="F47" s="22" t="s">
        <v>66</v>
      </c>
      <c r="G47" s="105">
        <v>0</v>
      </c>
      <c r="H47" s="106"/>
      <c r="I47" s="10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>
        <v>0</v>
      </c>
      <c r="V47" s="24">
        <f t="shared" ref="V47" si="26">+V48</f>
        <v>8</v>
      </c>
      <c r="W47" s="24">
        <f t="shared" si="0"/>
        <v>8</v>
      </c>
      <c r="X47" s="24">
        <v>0</v>
      </c>
      <c r="Y47" s="24">
        <f t="shared" si="5"/>
        <v>8</v>
      </c>
      <c r="Z47" s="24">
        <v>0</v>
      </c>
      <c r="AA47" s="24">
        <f t="shared" si="6"/>
        <v>8</v>
      </c>
      <c r="AB47" s="24">
        <v>0</v>
      </c>
      <c r="AC47" s="24">
        <f t="shared" si="7"/>
        <v>8</v>
      </c>
    </row>
    <row r="48" spans="1:29" s="56" customFormat="1" ht="12.4" hidden="1" x14ac:dyDescent="0.2">
      <c r="A48" s="28"/>
      <c r="B48" s="50"/>
      <c r="C48" s="29"/>
      <c r="D48" s="30">
        <v>3113</v>
      </c>
      <c r="E48" s="12">
        <v>5321</v>
      </c>
      <c r="F48" s="26" t="s">
        <v>12</v>
      </c>
      <c r="G48" s="107">
        <v>0</v>
      </c>
      <c r="H48" s="74"/>
      <c r="I48" s="74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>
        <v>0</v>
      </c>
      <c r="V48" s="25">
        <v>8</v>
      </c>
      <c r="W48" s="25">
        <f t="shared" si="0"/>
        <v>8</v>
      </c>
      <c r="X48" s="25">
        <v>0</v>
      </c>
      <c r="Y48" s="25">
        <f t="shared" si="5"/>
        <v>8</v>
      </c>
      <c r="Z48" s="25">
        <v>0</v>
      </c>
      <c r="AA48" s="25">
        <f t="shared" si="6"/>
        <v>8</v>
      </c>
      <c r="AB48" s="25">
        <v>0</v>
      </c>
      <c r="AC48" s="25">
        <f t="shared" si="7"/>
        <v>8</v>
      </c>
    </row>
    <row r="49" spans="1:29" s="56" customFormat="1" ht="21" hidden="1" x14ac:dyDescent="0.2">
      <c r="A49" s="15" t="s">
        <v>7</v>
      </c>
      <c r="B49" s="16" t="s">
        <v>32</v>
      </c>
      <c r="C49" s="17" t="s">
        <v>67</v>
      </c>
      <c r="D49" s="20" t="s">
        <v>8</v>
      </c>
      <c r="E49" s="21" t="s">
        <v>8</v>
      </c>
      <c r="F49" s="22" t="s">
        <v>68</v>
      </c>
      <c r="G49" s="105">
        <v>0</v>
      </c>
      <c r="H49" s="106"/>
      <c r="I49" s="106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>
        <v>0</v>
      </c>
      <c r="V49" s="24">
        <f t="shared" ref="V49" si="27">+V50</f>
        <v>5</v>
      </c>
      <c r="W49" s="24">
        <f t="shared" si="0"/>
        <v>5</v>
      </c>
      <c r="X49" s="24">
        <v>0</v>
      </c>
      <c r="Y49" s="24">
        <f t="shared" si="5"/>
        <v>5</v>
      </c>
      <c r="Z49" s="24">
        <v>0</v>
      </c>
      <c r="AA49" s="24">
        <f t="shared" si="6"/>
        <v>5</v>
      </c>
      <c r="AB49" s="24">
        <v>0</v>
      </c>
      <c r="AC49" s="24">
        <f t="shared" si="7"/>
        <v>5</v>
      </c>
    </row>
    <row r="50" spans="1:29" s="56" customFormat="1" ht="12.4" hidden="1" x14ac:dyDescent="0.2">
      <c r="A50" s="28"/>
      <c r="B50" s="50"/>
      <c r="C50" s="29"/>
      <c r="D50" s="30">
        <v>3113</v>
      </c>
      <c r="E50" s="12">
        <v>5321</v>
      </c>
      <c r="F50" s="26" t="s">
        <v>12</v>
      </c>
      <c r="G50" s="107">
        <v>0</v>
      </c>
      <c r="H50" s="74"/>
      <c r="I50" s="74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>
        <v>0</v>
      </c>
      <c r="V50" s="25">
        <v>5</v>
      </c>
      <c r="W50" s="25">
        <f t="shared" si="0"/>
        <v>5</v>
      </c>
      <c r="X50" s="25">
        <v>0</v>
      </c>
      <c r="Y50" s="25">
        <f t="shared" si="5"/>
        <v>5</v>
      </c>
      <c r="Z50" s="25">
        <v>0</v>
      </c>
      <c r="AA50" s="25">
        <f t="shared" si="6"/>
        <v>5</v>
      </c>
      <c r="AB50" s="25">
        <v>0</v>
      </c>
      <c r="AC50" s="25">
        <f t="shared" si="7"/>
        <v>5</v>
      </c>
    </row>
    <row r="51" spans="1:29" s="56" customFormat="1" ht="21" hidden="1" x14ac:dyDescent="0.2">
      <c r="A51" s="15" t="s">
        <v>7</v>
      </c>
      <c r="B51" s="16" t="s">
        <v>32</v>
      </c>
      <c r="C51" s="17" t="s">
        <v>69</v>
      </c>
      <c r="D51" s="20" t="s">
        <v>8</v>
      </c>
      <c r="E51" s="21" t="s">
        <v>8</v>
      </c>
      <c r="F51" s="22" t="s">
        <v>70</v>
      </c>
      <c r="G51" s="105">
        <v>0</v>
      </c>
      <c r="H51" s="106"/>
      <c r="I51" s="106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>
        <v>0</v>
      </c>
      <c r="V51" s="24">
        <f t="shared" ref="V51" si="28">+V52</f>
        <v>5</v>
      </c>
      <c r="W51" s="24">
        <f t="shared" si="0"/>
        <v>5</v>
      </c>
      <c r="X51" s="24">
        <v>0</v>
      </c>
      <c r="Y51" s="24">
        <f t="shared" si="5"/>
        <v>5</v>
      </c>
      <c r="Z51" s="24">
        <v>0</v>
      </c>
      <c r="AA51" s="24">
        <f t="shared" si="6"/>
        <v>5</v>
      </c>
      <c r="AB51" s="24">
        <v>0</v>
      </c>
      <c r="AC51" s="24">
        <f t="shared" si="7"/>
        <v>5</v>
      </c>
    </row>
    <row r="52" spans="1:29" s="56" customFormat="1" ht="12.4" hidden="1" x14ac:dyDescent="0.2">
      <c r="A52" s="28"/>
      <c r="B52" s="50"/>
      <c r="C52" s="29"/>
      <c r="D52" s="30">
        <v>3113</v>
      </c>
      <c r="E52" s="12">
        <v>5321</v>
      </c>
      <c r="F52" s="26" t="s">
        <v>12</v>
      </c>
      <c r="G52" s="107">
        <v>0</v>
      </c>
      <c r="H52" s="74"/>
      <c r="I52" s="74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>
        <v>0</v>
      </c>
      <c r="V52" s="25">
        <v>5</v>
      </c>
      <c r="W52" s="25">
        <f t="shared" si="0"/>
        <v>5</v>
      </c>
      <c r="X52" s="25">
        <v>0</v>
      </c>
      <c r="Y52" s="25">
        <f t="shared" si="5"/>
        <v>5</v>
      </c>
      <c r="Z52" s="25">
        <v>0</v>
      </c>
      <c r="AA52" s="25">
        <f t="shared" si="6"/>
        <v>5</v>
      </c>
      <c r="AB52" s="25">
        <v>0</v>
      </c>
      <c r="AC52" s="25">
        <f t="shared" si="7"/>
        <v>5</v>
      </c>
    </row>
    <row r="53" spans="1:29" s="56" customFormat="1" ht="21" hidden="1" x14ac:dyDescent="0.2">
      <c r="A53" s="15" t="s">
        <v>7</v>
      </c>
      <c r="B53" s="16" t="s">
        <v>32</v>
      </c>
      <c r="C53" s="17" t="s">
        <v>71</v>
      </c>
      <c r="D53" s="20" t="s">
        <v>8</v>
      </c>
      <c r="E53" s="21" t="s">
        <v>8</v>
      </c>
      <c r="F53" s="22" t="s">
        <v>72</v>
      </c>
      <c r="G53" s="105">
        <v>0</v>
      </c>
      <c r="H53" s="106"/>
      <c r="I53" s="10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>
        <v>0</v>
      </c>
      <c r="V53" s="24">
        <f t="shared" ref="V53" si="29">+V54</f>
        <v>7</v>
      </c>
      <c r="W53" s="24">
        <f t="shared" si="0"/>
        <v>7</v>
      </c>
      <c r="X53" s="24">
        <v>0</v>
      </c>
      <c r="Y53" s="24">
        <f t="shared" si="5"/>
        <v>7</v>
      </c>
      <c r="Z53" s="24">
        <v>0</v>
      </c>
      <c r="AA53" s="24">
        <f t="shared" si="6"/>
        <v>7</v>
      </c>
      <c r="AB53" s="24">
        <v>0</v>
      </c>
      <c r="AC53" s="24">
        <f t="shared" si="7"/>
        <v>7</v>
      </c>
    </row>
    <row r="54" spans="1:29" s="56" customFormat="1" ht="12.4" hidden="1" x14ac:dyDescent="0.2">
      <c r="A54" s="28"/>
      <c r="B54" s="50"/>
      <c r="C54" s="29"/>
      <c r="D54" s="30">
        <v>3113</v>
      </c>
      <c r="E54" s="12">
        <v>5321</v>
      </c>
      <c r="F54" s="26" t="s">
        <v>12</v>
      </c>
      <c r="G54" s="107">
        <v>0</v>
      </c>
      <c r="H54" s="74"/>
      <c r="I54" s="74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>
        <v>0</v>
      </c>
      <c r="V54" s="25">
        <v>7</v>
      </c>
      <c r="W54" s="25">
        <f t="shared" si="0"/>
        <v>7</v>
      </c>
      <c r="X54" s="25">
        <v>0</v>
      </c>
      <c r="Y54" s="25">
        <f t="shared" si="5"/>
        <v>7</v>
      </c>
      <c r="Z54" s="25">
        <v>0</v>
      </c>
      <c r="AA54" s="25">
        <f t="shared" si="6"/>
        <v>7</v>
      </c>
      <c r="AB54" s="25">
        <v>0</v>
      </c>
      <c r="AC54" s="25">
        <f t="shared" si="7"/>
        <v>7</v>
      </c>
    </row>
    <row r="55" spans="1:29" s="56" customFormat="1" ht="21" hidden="1" x14ac:dyDescent="0.2">
      <c r="A55" s="15" t="s">
        <v>7</v>
      </c>
      <c r="B55" s="16" t="s">
        <v>32</v>
      </c>
      <c r="C55" s="17" t="s">
        <v>73</v>
      </c>
      <c r="D55" s="20" t="s">
        <v>8</v>
      </c>
      <c r="E55" s="21" t="s">
        <v>8</v>
      </c>
      <c r="F55" s="22" t="s">
        <v>74</v>
      </c>
      <c r="G55" s="105">
        <v>0</v>
      </c>
      <c r="H55" s="106"/>
      <c r="I55" s="106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>
        <v>0</v>
      </c>
      <c r="V55" s="24">
        <f t="shared" ref="V55" si="30">+V56</f>
        <v>3.5</v>
      </c>
      <c r="W55" s="24">
        <f t="shared" si="0"/>
        <v>3.5</v>
      </c>
      <c r="X55" s="24">
        <v>0</v>
      </c>
      <c r="Y55" s="24">
        <f t="shared" si="5"/>
        <v>3.5</v>
      </c>
      <c r="Z55" s="24">
        <v>0</v>
      </c>
      <c r="AA55" s="24">
        <f t="shared" si="6"/>
        <v>3.5</v>
      </c>
      <c r="AB55" s="24">
        <v>0</v>
      </c>
      <c r="AC55" s="24">
        <f t="shared" si="7"/>
        <v>3.5</v>
      </c>
    </row>
    <row r="56" spans="1:29" s="56" customFormat="1" ht="12.4" hidden="1" x14ac:dyDescent="0.2">
      <c r="A56" s="28"/>
      <c r="B56" s="50"/>
      <c r="C56" s="29"/>
      <c r="D56" s="30">
        <v>3113</v>
      </c>
      <c r="E56" s="12">
        <v>5321</v>
      </c>
      <c r="F56" s="26" t="s">
        <v>12</v>
      </c>
      <c r="G56" s="107">
        <v>0</v>
      </c>
      <c r="H56" s="74"/>
      <c r="I56" s="74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>
        <v>0</v>
      </c>
      <c r="V56" s="25">
        <v>3.5</v>
      </c>
      <c r="W56" s="25">
        <f t="shared" si="0"/>
        <v>3.5</v>
      </c>
      <c r="X56" s="25">
        <v>0</v>
      </c>
      <c r="Y56" s="25">
        <f t="shared" si="5"/>
        <v>3.5</v>
      </c>
      <c r="Z56" s="25">
        <v>0</v>
      </c>
      <c r="AA56" s="25">
        <f t="shared" si="6"/>
        <v>3.5</v>
      </c>
      <c r="AB56" s="25">
        <v>0</v>
      </c>
      <c r="AC56" s="25">
        <f t="shared" si="7"/>
        <v>3.5</v>
      </c>
    </row>
    <row r="57" spans="1:29" s="56" customFormat="1" ht="21" hidden="1" x14ac:dyDescent="0.2">
      <c r="A57" s="15" t="s">
        <v>7</v>
      </c>
      <c r="B57" s="16" t="s">
        <v>32</v>
      </c>
      <c r="C57" s="17" t="s">
        <v>75</v>
      </c>
      <c r="D57" s="20" t="s">
        <v>8</v>
      </c>
      <c r="E57" s="21" t="s">
        <v>8</v>
      </c>
      <c r="F57" s="22" t="s">
        <v>76</v>
      </c>
      <c r="G57" s="105">
        <v>0</v>
      </c>
      <c r="H57" s="106"/>
      <c r="I57" s="10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>
        <v>0</v>
      </c>
      <c r="V57" s="24">
        <f t="shared" ref="V57" si="31">+V58</f>
        <v>3</v>
      </c>
      <c r="W57" s="24">
        <f t="shared" si="0"/>
        <v>3</v>
      </c>
      <c r="X57" s="24">
        <v>0</v>
      </c>
      <c r="Y57" s="24">
        <f t="shared" si="5"/>
        <v>3</v>
      </c>
      <c r="Z57" s="24">
        <v>0</v>
      </c>
      <c r="AA57" s="24">
        <f t="shared" si="6"/>
        <v>3</v>
      </c>
      <c r="AB57" s="24">
        <v>0</v>
      </c>
      <c r="AC57" s="24">
        <f t="shared" si="7"/>
        <v>3</v>
      </c>
    </row>
    <row r="58" spans="1:29" s="56" customFormat="1" ht="12.4" hidden="1" x14ac:dyDescent="0.2">
      <c r="A58" s="28"/>
      <c r="B58" s="50"/>
      <c r="C58" s="29"/>
      <c r="D58" s="30">
        <v>3113</v>
      </c>
      <c r="E58" s="12">
        <v>5321</v>
      </c>
      <c r="F58" s="26" t="s">
        <v>12</v>
      </c>
      <c r="G58" s="107">
        <v>0</v>
      </c>
      <c r="H58" s="74"/>
      <c r="I58" s="74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>
        <v>0</v>
      </c>
      <c r="V58" s="25">
        <v>3</v>
      </c>
      <c r="W58" s="25">
        <f t="shared" si="0"/>
        <v>3</v>
      </c>
      <c r="X58" s="25">
        <v>0</v>
      </c>
      <c r="Y58" s="25">
        <f t="shared" si="5"/>
        <v>3</v>
      </c>
      <c r="Z58" s="25">
        <v>0</v>
      </c>
      <c r="AA58" s="25">
        <f t="shared" si="6"/>
        <v>3</v>
      </c>
      <c r="AB58" s="25">
        <v>0</v>
      </c>
      <c r="AC58" s="25">
        <f t="shared" si="7"/>
        <v>3</v>
      </c>
    </row>
    <row r="59" spans="1:29" s="56" customFormat="1" ht="21" hidden="1" x14ac:dyDescent="0.2">
      <c r="A59" s="15" t="s">
        <v>7</v>
      </c>
      <c r="B59" s="16" t="s">
        <v>32</v>
      </c>
      <c r="C59" s="17" t="s">
        <v>77</v>
      </c>
      <c r="D59" s="20" t="s">
        <v>8</v>
      </c>
      <c r="E59" s="21" t="s">
        <v>8</v>
      </c>
      <c r="F59" s="22" t="s">
        <v>78</v>
      </c>
      <c r="G59" s="105">
        <v>0</v>
      </c>
      <c r="H59" s="106"/>
      <c r="I59" s="106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>
        <v>0</v>
      </c>
      <c r="V59" s="24">
        <f t="shared" ref="V59" si="32">+V60</f>
        <v>6</v>
      </c>
      <c r="W59" s="24">
        <f t="shared" si="0"/>
        <v>6</v>
      </c>
      <c r="X59" s="24">
        <v>0</v>
      </c>
      <c r="Y59" s="24">
        <f t="shared" si="5"/>
        <v>6</v>
      </c>
      <c r="Z59" s="24">
        <v>0</v>
      </c>
      <c r="AA59" s="24">
        <f t="shared" si="6"/>
        <v>6</v>
      </c>
      <c r="AB59" s="24">
        <v>0</v>
      </c>
      <c r="AC59" s="24">
        <f t="shared" si="7"/>
        <v>6</v>
      </c>
    </row>
    <row r="60" spans="1:29" s="56" customFormat="1" ht="12.4" hidden="1" x14ac:dyDescent="0.2">
      <c r="A60" s="28"/>
      <c r="B60" s="50"/>
      <c r="C60" s="29"/>
      <c r="D60" s="30">
        <v>3113</v>
      </c>
      <c r="E60" s="12">
        <v>5321</v>
      </c>
      <c r="F60" s="26" t="s">
        <v>12</v>
      </c>
      <c r="G60" s="107">
        <v>0</v>
      </c>
      <c r="H60" s="74"/>
      <c r="I60" s="74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>
        <v>0</v>
      </c>
      <c r="V60" s="25">
        <v>6</v>
      </c>
      <c r="W60" s="25">
        <f t="shared" si="0"/>
        <v>6</v>
      </c>
      <c r="X60" s="25">
        <v>0</v>
      </c>
      <c r="Y60" s="25">
        <f t="shared" si="5"/>
        <v>6</v>
      </c>
      <c r="Z60" s="25">
        <v>0</v>
      </c>
      <c r="AA60" s="25">
        <f t="shared" si="6"/>
        <v>6</v>
      </c>
      <c r="AB60" s="25">
        <v>0</v>
      </c>
      <c r="AC60" s="25">
        <f t="shared" si="7"/>
        <v>6</v>
      </c>
    </row>
    <row r="61" spans="1:29" s="56" customFormat="1" ht="21" hidden="1" x14ac:dyDescent="0.2">
      <c r="A61" s="15" t="s">
        <v>7</v>
      </c>
      <c r="B61" s="16" t="s">
        <v>32</v>
      </c>
      <c r="C61" s="17" t="s">
        <v>79</v>
      </c>
      <c r="D61" s="20" t="s">
        <v>8</v>
      </c>
      <c r="E61" s="21" t="s">
        <v>8</v>
      </c>
      <c r="F61" s="22" t="s">
        <v>80</v>
      </c>
      <c r="G61" s="105">
        <v>0</v>
      </c>
      <c r="H61" s="106"/>
      <c r="I61" s="106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>
        <v>0</v>
      </c>
      <c r="V61" s="24">
        <f t="shared" ref="V61" si="33">+V62</f>
        <v>6</v>
      </c>
      <c r="W61" s="24">
        <f t="shared" si="0"/>
        <v>6</v>
      </c>
      <c r="X61" s="24">
        <v>0</v>
      </c>
      <c r="Y61" s="24">
        <f t="shared" si="5"/>
        <v>6</v>
      </c>
      <c r="Z61" s="24">
        <v>0</v>
      </c>
      <c r="AA61" s="24">
        <f t="shared" si="6"/>
        <v>6</v>
      </c>
      <c r="AB61" s="24">
        <v>0</v>
      </c>
      <c r="AC61" s="24">
        <f t="shared" si="7"/>
        <v>6</v>
      </c>
    </row>
    <row r="62" spans="1:29" s="56" customFormat="1" ht="12.4" hidden="1" x14ac:dyDescent="0.2">
      <c r="A62" s="28"/>
      <c r="B62" s="50"/>
      <c r="C62" s="29"/>
      <c r="D62" s="30">
        <v>3113</v>
      </c>
      <c r="E62" s="12">
        <v>5321</v>
      </c>
      <c r="F62" s="26" t="s">
        <v>12</v>
      </c>
      <c r="G62" s="107">
        <v>0</v>
      </c>
      <c r="H62" s="74"/>
      <c r="I62" s="7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>
        <v>0</v>
      </c>
      <c r="V62" s="25">
        <v>6</v>
      </c>
      <c r="W62" s="25">
        <f t="shared" si="0"/>
        <v>6</v>
      </c>
      <c r="X62" s="25">
        <v>0</v>
      </c>
      <c r="Y62" s="25">
        <f t="shared" si="5"/>
        <v>6</v>
      </c>
      <c r="Z62" s="25">
        <v>0</v>
      </c>
      <c r="AA62" s="25">
        <f t="shared" si="6"/>
        <v>6</v>
      </c>
      <c r="AB62" s="25">
        <v>0</v>
      </c>
      <c r="AC62" s="25">
        <f t="shared" si="7"/>
        <v>6</v>
      </c>
    </row>
    <row r="63" spans="1:29" s="56" customFormat="1" ht="21" hidden="1" x14ac:dyDescent="0.2">
      <c r="A63" s="15" t="s">
        <v>7</v>
      </c>
      <c r="B63" s="16" t="s">
        <v>32</v>
      </c>
      <c r="C63" s="17" t="s">
        <v>81</v>
      </c>
      <c r="D63" s="20" t="s">
        <v>8</v>
      </c>
      <c r="E63" s="21" t="s">
        <v>8</v>
      </c>
      <c r="F63" s="22" t="s">
        <v>82</v>
      </c>
      <c r="G63" s="105">
        <v>0</v>
      </c>
      <c r="H63" s="106"/>
      <c r="I63" s="106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>
        <v>0</v>
      </c>
      <c r="V63" s="24">
        <f t="shared" ref="V63" si="34">+V64</f>
        <v>4.03</v>
      </c>
      <c r="W63" s="24">
        <f t="shared" si="0"/>
        <v>4.03</v>
      </c>
      <c r="X63" s="24">
        <v>0</v>
      </c>
      <c r="Y63" s="24">
        <f t="shared" si="5"/>
        <v>4.03</v>
      </c>
      <c r="Z63" s="24">
        <v>0</v>
      </c>
      <c r="AA63" s="24">
        <f t="shared" si="6"/>
        <v>4.03</v>
      </c>
      <c r="AB63" s="24">
        <v>0</v>
      </c>
      <c r="AC63" s="24">
        <f t="shared" si="7"/>
        <v>4.03</v>
      </c>
    </row>
    <row r="64" spans="1:29" s="56" customFormat="1" ht="12.4" hidden="1" x14ac:dyDescent="0.2">
      <c r="A64" s="28"/>
      <c r="B64" s="50"/>
      <c r="C64" s="29"/>
      <c r="D64" s="30">
        <v>3113</v>
      </c>
      <c r="E64" s="12">
        <v>5321</v>
      </c>
      <c r="F64" s="26" t="s">
        <v>12</v>
      </c>
      <c r="G64" s="107">
        <v>0</v>
      </c>
      <c r="H64" s="74"/>
      <c r="I64" s="74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>
        <v>0</v>
      </c>
      <c r="V64" s="25">
        <v>4.03</v>
      </c>
      <c r="W64" s="25">
        <f t="shared" si="0"/>
        <v>4.03</v>
      </c>
      <c r="X64" s="25">
        <v>0</v>
      </c>
      <c r="Y64" s="25">
        <f t="shared" si="5"/>
        <v>4.03</v>
      </c>
      <c r="Z64" s="25">
        <v>0</v>
      </c>
      <c r="AA64" s="25">
        <f t="shared" si="6"/>
        <v>4.03</v>
      </c>
      <c r="AB64" s="25">
        <v>0</v>
      </c>
      <c r="AC64" s="25">
        <f t="shared" si="7"/>
        <v>4.03</v>
      </c>
    </row>
    <row r="65" spans="1:29" s="56" customFormat="1" ht="21" hidden="1" x14ac:dyDescent="0.2">
      <c r="A65" s="15" t="s">
        <v>7</v>
      </c>
      <c r="B65" s="16" t="s">
        <v>32</v>
      </c>
      <c r="C65" s="17" t="s">
        <v>83</v>
      </c>
      <c r="D65" s="20" t="s">
        <v>8</v>
      </c>
      <c r="E65" s="21" t="s">
        <v>8</v>
      </c>
      <c r="F65" s="22" t="s">
        <v>84</v>
      </c>
      <c r="G65" s="105">
        <v>0</v>
      </c>
      <c r="H65" s="106"/>
      <c r="I65" s="106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>
        <v>0</v>
      </c>
      <c r="V65" s="24">
        <f t="shared" ref="V65" si="35">+V66</f>
        <v>6</v>
      </c>
      <c r="W65" s="24">
        <f t="shared" si="0"/>
        <v>6</v>
      </c>
      <c r="X65" s="24">
        <v>0</v>
      </c>
      <c r="Y65" s="24">
        <f t="shared" si="5"/>
        <v>6</v>
      </c>
      <c r="Z65" s="24">
        <v>0</v>
      </c>
      <c r="AA65" s="24">
        <f t="shared" si="6"/>
        <v>6</v>
      </c>
      <c r="AB65" s="24">
        <v>0</v>
      </c>
      <c r="AC65" s="24">
        <f t="shared" si="7"/>
        <v>6</v>
      </c>
    </row>
    <row r="66" spans="1:29" s="56" customFormat="1" ht="12.4" hidden="1" x14ac:dyDescent="0.2">
      <c r="A66" s="28"/>
      <c r="B66" s="50"/>
      <c r="C66" s="29"/>
      <c r="D66" s="30">
        <v>3113</v>
      </c>
      <c r="E66" s="12">
        <v>5321</v>
      </c>
      <c r="F66" s="26" t="s">
        <v>12</v>
      </c>
      <c r="G66" s="107">
        <v>0</v>
      </c>
      <c r="H66" s="74"/>
      <c r="I66" s="74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>
        <v>0</v>
      </c>
      <c r="V66" s="25">
        <v>6</v>
      </c>
      <c r="W66" s="25">
        <f t="shared" si="0"/>
        <v>6</v>
      </c>
      <c r="X66" s="25">
        <v>0</v>
      </c>
      <c r="Y66" s="25">
        <f t="shared" si="5"/>
        <v>6</v>
      </c>
      <c r="Z66" s="25">
        <v>0</v>
      </c>
      <c r="AA66" s="25">
        <f t="shared" si="6"/>
        <v>6</v>
      </c>
      <c r="AB66" s="25">
        <v>0</v>
      </c>
      <c r="AC66" s="25">
        <f t="shared" si="7"/>
        <v>6</v>
      </c>
    </row>
    <row r="67" spans="1:29" s="56" customFormat="1" ht="21" hidden="1" x14ac:dyDescent="0.2">
      <c r="A67" s="15" t="s">
        <v>7</v>
      </c>
      <c r="B67" s="16" t="s">
        <v>32</v>
      </c>
      <c r="C67" s="17" t="s">
        <v>85</v>
      </c>
      <c r="D67" s="20" t="s">
        <v>8</v>
      </c>
      <c r="E67" s="21" t="s">
        <v>8</v>
      </c>
      <c r="F67" s="22" t="s">
        <v>86</v>
      </c>
      <c r="G67" s="105">
        <v>0</v>
      </c>
      <c r="H67" s="106"/>
      <c r="I67" s="106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>
        <v>0</v>
      </c>
      <c r="V67" s="24">
        <f t="shared" ref="V67" si="36">+V68</f>
        <v>7</v>
      </c>
      <c r="W67" s="24">
        <f t="shared" si="0"/>
        <v>7</v>
      </c>
      <c r="X67" s="24">
        <v>0</v>
      </c>
      <c r="Y67" s="24">
        <f t="shared" si="5"/>
        <v>7</v>
      </c>
      <c r="Z67" s="24">
        <v>0</v>
      </c>
      <c r="AA67" s="24">
        <f t="shared" si="6"/>
        <v>7</v>
      </c>
      <c r="AB67" s="24">
        <v>0</v>
      </c>
      <c r="AC67" s="24">
        <f t="shared" si="7"/>
        <v>7</v>
      </c>
    </row>
    <row r="68" spans="1:29" s="56" customFormat="1" ht="12.4" hidden="1" x14ac:dyDescent="0.2">
      <c r="A68" s="28"/>
      <c r="B68" s="50"/>
      <c r="C68" s="29"/>
      <c r="D68" s="30">
        <v>3113</v>
      </c>
      <c r="E68" s="12">
        <v>5321</v>
      </c>
      <c r="F68" s="26" t="s">
        <v>12</v>
      </c>
      <c r="G68" s="107">
        <v>0</v>
      </c>
      <c r="H68" s="74"/>
      <c r="I68" s="74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>
        <v>0</v>
      </c>
      <c r="V68" s="25">
        <v>7</v>
      </c>
      <c r="W68" s="25">
        <f t="shared" si="0"/>
        <v>7</v>
      </c>
      <c r="X68" s="25">
        <v>0</v>
      </c>
      <c r="Y68" s="25">
        <f t="shared" si="5"/>
        <v>7</v>
      </c>
      <c r="Z68" s="25">
        <v>0</v>
      </c>
      <c r="AA68" s="25">
        <f t="shared" si="6"/>
        <v>7</v>
      </c>
      <c r="AB68" s="25">
        <v>0</v>
      </c>
      <c r="AC68" s="25">
        <f t="shared" si="7"/>
        <v>7</v>
      </c>
    </row>
    <row r="69" spans="1:29" s="56" customFormat="1" ht="21" hidden="1" x14ac:dyDescent="0.2">
      <c r="A69" s="15" t="s">
        <v>7</v>
      </c>
      <c r="B69" s="16" t="s">
        <v>32</v>
      </c>
      <c r="C69" s="17" t="s">
        <v>87</v>
      </c>
      <c r="D69" s="20" t="s">
        <v>8</v>
      </c>
      <c r="E69" s="21" t="s">
        <v>8</v>
      </c>
      <c r="F69" s="22" t="s">
        <v>88</v>
      </c>
      <c r="G69" s="105">
        <v>0</v>
      </c>
      <c r="H69" s="106"/>
      <c r="I69" s="106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>
        <v>0</v>
      </c>
      <c r="V69" s="24">
        <f t="shared" ref="V69" si="37">+V70</f>
        <v>3.1</v>
      </c>
      <c r="W69" s="24">
        <f t="shared" si="0"/>
        <v>3.1</v>
      </c>
      <c r="X69" s="24">
        <v>0</v>
      </c>
      <c r="Y69" s="24">
        <f t="shared" si="5"/>
        <v>3.1</v>
      </c>
      <c r="Z69" s="24">
        <v>0</v>
      </c>
      <c r="AA69" s="24">
        <f t="shared" si="6"/>
        <v>3.1</v>
      </c>
      <c r="AB69" s="24">
        <v>0</v>
      </c>
      <c r="AC69" s="24">
        <f t="shared" si="7"/>
        <v>3.1</v>
      </c>
    </row>
    <row r="70" spans="1:29" s="56" customFormat="1" ht="12.4" hidden="1" x14ac:dyDescent="0.2">
      <c r="A70" s="28"/>
      <c r="B70" s="50"/>
      <c r="C70" s="29"/>
      <c r="D70" s="30">
        <v>3113</v>
      </c>
      <c r="E70" s="12">
        <v>5321</v>
      </c>
      <c r="F70" s="26" t="s">
        <v>12</v>
      </c>
      <c r="G70" s="107">
        <v>0</v>
      </c>
      <c r="H70" s="74"/>
      <c r="I70" s="74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>
        <v>0</v>
      </c>
      <c r="V70" s="25">
        <v>3.1</v>
      </c>
      <c r="W70" s="25">
        <f t="shared" si="0"/>
        <v>3.1</v>
      </c>
      <c r="X70" s="25">
        <v>0</v>
      </c>
      <c r="Y70" s="25">
        <f t="shared" si="5"/>
        <v>3.1</v>
      </c>
      <c r="Z70" s="25">
        <v>0</v>
      </c>
      <c r="AA70" s="25">
        <f t="shared" si="6"/>
        <v>3.1</v>
      </c>
      <c r="AB70" s="25">
        <v>0</v>
      </c>
      <c r="AC70" s="25">
        <f t="shared" si="7"/>
        <v>3.1</v>
      </c>
    </row>
    <row r="71" spans="1:29" s="56" customFormat="1" ht="21" hidden="1" x14ac:dyDescent="0.2">
      <c r="A71" s="15" t="s">
        <v>7</v>
      </c>
      <c r="B71" s="16" t="s">
        <v>32</v>
      </c>
      <c r="C71" s="17" t="s">
        <v>89</v>
      </c>
      <c r="D71" s="20" t="s">
        <v>8</v>
      </c>
      <c r="E71" s="21" t="s">
        <v>8</v>
      </c>
      <c r="F71" s="22" t="s">
        <v>90</v>
      </c>
      <c r="G71" s="105">
        <v>0</v>
      </c>
      <c r="H71" s="106"/>
      <c r="I71" s="106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>
        <v>0</v>
      </c>
      <c r="V71" s="24">
        <f t="shared" ref="V71" si="38">+V72</f>
        <v>3.5</v>
      </c>
      <c r="W71" s="24">
        <f t="shared" si="0"/>
        <v>3.5</v>
      </c>
      <c r="X71" s="24">
        <v>0</v>
      </c>
      <c r="Y71" s="24">
        <f t="shared" si="5"/>
        <v>3.5</v>
      </c>
      <c r="Z71" s="24">
        <v>0</v>
      </c>
      <c r="AA71" s="24">
        <f t="shared" si="6"/>
        <v>3.5</v>
      </c>
      <c r="AB71" s="24">
        <v>0</v>
      </c>
      <c r="AC71" s="24">
        <f t="shared" si="7"/>
        <v>3.5</v>
      </c>
    </row>
    <row r="72" spans="1:29" s="56" customFormat="1" ht="12.4" hidden="1" x14ac:dyDescent="0.2">
      <c r="A72" s="28"/>
      <c r="B72" s="50"/>
      <c r="C72" s="29"/>
      <c r="D72" s="30">
        <v>3113</v>
      </c>
      <c r="E72" s="12">
        <v>5321</v>
      </c>
      <c r="F72" s="26" t="s">
        <v>12</v>
      </c>
      <c r="G72" s="107">
        <v>0</v>
      </c>
      <c r="H72" s="74"/>
      <c r="I72" s="74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>
        <v>0</v>
      </c>
      <c r="V72" s="25">
        <v>3.5</v>
      </c>
      <c r="W72" s="25">
        <f t="shared" si="0"/>
        <v>3.5</v>
      </c>
      <c r="X72" s="25">
        <v>0</v>
      </c>
      <c r="Y72" s="25">
        <f t="shared" si="5"/>
        <v>3.5</v>
      </c>
      <c r="Z72" s="25">
        <v>0</v>
      </c>
      <c r="AA72" s="25">
        <f t="shared" si="6"/>
        <v>3.5</v>
      </c>
      <c r="AB72" s="25">
        <v>0</v>
      </c>
      <c r="AC72" s="25">
        <f t="shared" si="7"/>
        <v>3.5</v>
      </c>
    </row>
    <row r="73" spans="1:29" s="56" customFormat="1" ht="21" hidden="1" x14ac:dyDescent="0.2">
      <c r="A73" s="15" t="s">
        <v>7</v>
      </c>
      <c r="B73" s="16" t="s">
        <v>32</v>
      </c>
      <c r="C73" s="17" t="s">
        <v>91</v>
      </c>
      <c r="D73" s="20" t="s">
        <v>8</v>
      </c>
      <c r="E73" s="21" t="s">
        <v>8</v>
      </c>
      <c r="F73" s="22" t="s">
        <v>92</v>
      </c>
      <c r="G73" s="105">
        <v>0</v>
      </c>
      <c r="H73" s="106"/>
      <c r="I73" s="106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>
        <v>0</v>
      </c>
      <c r="V73" s="24">
        <f t="shared" ref="V73" si="39">+V74</f>
        <v>4.84</v>
      </c>
      <c r="W73" s="24">
        <f t="shared" ref="W73:W138" si="40">+U73+V73</f>
        <v>4.84</v>
      </c>
      <c r="X73" s="24">
        <v>0</v>
      </c>
      <c r="Y73" s="24">
        <f t="shared" si="5"/>
        <v>4.84</v>
      </c>
      <c r="Z73" s="24">
        <v>0</v>
      </c>
      <c r="AA73" s="24">
        <f t="shared" si="6"/>
        <v>4.84</v>
      </c>
      <c r="AB73" s="24">
        <v>0</v>
      </c>
      <c r="AC73" s="24">
        <f t="shared" si="7"/>
        <v>4.84</v>
      </c>
    </row>
    <row r="74" spans="1:29" s="56" customFormat="1" ht="12.4" hidden="1" x14ac:dyDescent="0.2">
      <c r="A74" s="28"/>
      <c r="B74" s="50"/>
      <c r="C74" s="29"/>
      <c r="D74" s="30">
        <v>3113</v>
      </c>
      <c r="E74" s="12">
        <v>5321</v>
      </c>
      <c r="F74" s="26" t="s">
        <v>12</v>
      </c>
      <c r="G74" s="107">
        <v>0</v>
      </c>
      <c r="H74" s="74"/>
      <c r="I74" s="74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>
        <v>0</v>
      </c>
      <c r="V74" s="25">
        <v>4.84</v>
      </c>
      <c r="W74" s="25">
        <f t="shared" si="40"/>
        <v>4.84</v>
      </c>
      <c r="X74" s="25">
        <v>0</v>
      </c>
      <c r="Y74" s="25">
        <f t="shared" ref="Y74:Y137" si="41">+X74+W74</f>
        <v>4.84</v>
      </c>
      <c r="Z74" s="25">
        <v>0</v>
      </c>
      <c r="AA74" s="25">
        <f t="shared" ref="AA74:AA137" si="42">+Y74+Z74</f>
        <v>4.84</v>
      </c>
      <c r="AB74" s="25">
        <v>0</v>
      </c>
      <c r="AC74" s="25">
        <f t="shared" ref="AC74:AC137" si="43">+AA74+AB74</f>
        <v>4.84</v>
      </c>
    </row>
    <row r="75" spans="1:29" s="56" customFormat="1" ht="21" hidden="1" x14ac:dyDescent="0.2">
      <c r="A75" s="15" t="s">
        <v>7</v>
      </c>
      <c r="B75" s="16" t="s">
        <v>32</v>
      </c>
      <c r="C75" s="17" t="s">
        <v>93</v>
      </c>
      <c r="D75" s="20" t="s">
        <v>8</v>
      </c>
      <c r="E75" s="21" t="s">
        <v>8</v>
      </c>
      <c r="F75" s="22" t="s">
        <v>94</v>
      </c>
      <c r="G75" s="105">
        <v>0</v>
      </c>
      <c r="H75" s="106"/>
      <c r="I75" s="106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>
        <v>0</v>
      </c>
      <c r="V75" s="24">
        <f t="shared" ref="V75" si="44">+V76</f>
        <v>3.5</v>
      </c>
      <c r="W75" s="24">
        <f t="shared" si="40"/>
        <v>3.5</v>
      </c>
      <c r="X75" s="24">
        <v>0</v>
      </c>
      <c r="Y75" s="24">
        <f t="shared" si="41"/>
        <v>3.5</v>
      </c>
      <c r="Z75" s="24">
        <v>0</v>
      </c>
      <c r="AA75" s="24">
        <f t="shared" si="42"/>
        <v>3.5</v>
      </c>
      <c r="AB75" s="24">
        <v>0</v>
      </c>
      <c r="AC75" s="24">
        <f t="shared" si="43"/>
        <v>3.5</v>
      </c>
    </row>
    <row r="76" spans="1:29" s="56" customFormat="1" ht="12.4" hidden="1" x14ac:dyDescent="0.2">
      <c r="A76" s="28"/>
      <c r="B76" s="50"/>
      <c r="C76" s="29"/>
      <c r="D76" s="30">
        <v>3113</v>
      </c>
      <c r="E76" s="12">
        <v>5321</v>
      </c>
      <c r="F76" s="26" t="s">
        <v>12</v>
      </c>
      <c r="G76" s="107">
        <v>0</v>
      </c>
      <c r="H76" s="74"/>
      <c r="I76" s="74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>
        <v>0</v>
      </c>
      <c r="V76" s="25">
        <v>3.5</v>
      </c>
      <c r="W76" s="25">
        <f t="shared" si="40"/>
        <v>3.5</v>
      </c>
      <c r="X76" s="25">
        <v>0</v>
      </c>
      <c r="Y76" s="25">
        <f t="shared" si="41"/>
        <v>3.5</v>
      </c>
      <c r="Z76" s="25">
        <v>0</v>
      </c>
      <c r="AA76" s="25">
        <f t="shared" si="42"/>
        <v>3.5</v>
      </c>
      <c r="AB76" s="25">
        <v>0</v>
      </c>
      <c r="AC76" s="25">
        <f t="shared" si="43"/>
        <v>3.5</v>
      </c>
    </row>
    <row r="77" spans="1:29" s="56" customFormat="1" ht="21" hidden="1" x14ac:dyDescent="0.2">
      <c r="A77" s="15" t="s">
        <v>7</v>
      </c>
      <c r="B77" s="16" t="s">
        <v>32</v>
      </c>
      <c r="C77" s="17" t="s">
        <v>95</v>
      </c>
      <c r="D77" s="20" t="s">
        <v>8</v>
      </c>
      <c r="E77" s="21" t="s">
        <v>8</v>
      </c>
      <c r="F77" s="22" t="s">
        <v>96</v>
      </c>
      <c r="G77" s="105">
        <v>0</v>
      </c>
      <c r="H77" s="106"/>
      <c r="I77" s="106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>
        <v>0</v>
      </c>
      <c r="V77" s="24">
        <f t="shared" ref="V77" si="45">+V78</f>
        <v>6</v>
      </c>
      <c r="W77" s="24">
        <f t="shared" si="40"/>
        <v>6</v>
      </c>
      <c r="X77" s="24">
        <v>0</v>
      </c>
      <c r="Y77" s="24">
        <f t="shared" si="41"/>
        <v>6</v>
      </c>
      <c r="Z77" s="24">
        <v>0</v>
      </c>
      <c r="AA77" s="24">
        <f t="shared" si="42"/>
        <v>6</v>
      </c>
      <c r="AB77" s="24">
        <v>0</v>
      </c>
      <c r="AC77" s="24">
        <f t="shared" si="43"/>
        <v>6</v>
      </c>
    </row>
    <row r="78" spans="1:29" s="56" customFormat="1" ht="12.4" hidden="1" x14ac:dyDescent="0.2">
      <c r="A78" s="28"/>
      <c r="B78" s="50"/>
      <c r="C78" s="29"/>
      <c r="D78" s="30">
        <v>3113</v>
      </c>
      <c r="E78" s="12">
        <v>5321</v>
      </c>
      <c r="F78" s="26" t="s">
        <v>12</v>
      </c>
      <c r="G78" s="107">
        <v>0</v>
      </c>
      <c r="H78" s="74"/>
      <c r="I78" s="74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>
        <v>0</v>
      </c>
      <c r="V78" s="25">
        <v>6</v>
      </c>
      <c r="W78" s="25">
        <f t="shared" si="40"/>
        <v>6</v>
      </c>
      <c r="X78" s="25">
        <v>0</v>
      </c>
      <c r="Y78" s="25">
        <f t="shared" si="41"/>
        <v>6</v>
      </c>
      <c r="Z78" s="25">
        <v>0</v>
      </c>
      <c r="AA78" s="25">
        <f t="shared" si="42"/>
        <v>6</v>
      </c>
      <c r="AB78" s="25">
        <v>0</v>
      </c>
      <c r="AC78" s="25">
        <f t="shared" si="43"/>
        <v>6</v>
      </c>
    </row>
    <row r="79" spans="1:29" s="56" customFormat="1" ht="21" hidden="1" x14ac:dyDescent="0.2">
      <c r="A79" s="15" t="s">
        <v>7</v>
      </c>
      <c r="B79" s="16" t="s">
        <v>32</v>
      </c>
      <c r="C79" s="17" t="s">
        <v>97</v>
      </c>
      <c r="D79" s="20" t="s">
        <v>8</v>
      </c>
      <c r="E79" s="21" t="s">
        <v>8</v>
      </c>
      <c r="F79" s="22" t="s">
        <v>98</v>
      </c>
      <c r="G79" s="105">
        <v>0</v>
      </c>
      <c r="H79" s="106"/>
      <c r="I79" s="106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>
        <v>0</v>
      </c>
      <c r="V79" s="24">
        <f t="shared" ref="V79" si="46">+V80</f>
        <v>4.5</v>
      </c>
      <c r="W79" s="24">
        <f t="shared" si="40"/>
        <v>4.5</v>
      </c>
      <c r="X79" s="24">
        <v>0</v>
      </c>
      <c r="Y79" s="24">
        <f t="shared" si="41"/>
        <v>4.5</v>
      </c>
      <c r="Z79" s="24">
        <v>0</v>
      </c>
      <c r="AA79" s="24">
        <f t="shared" si="42"/>
        <v>4.5</v>
      </c>
      <c r="AB79" s="24">
        <v>0</v>
      </c>
      <c r="AC79" s="24">
        <f t="shared" si="43"/>
        <v>4.5</v>
      </c>
    </row>
    <row r="80" spans="1:29" s="56" customFormat="1" ht="12.4" hidden="1" x14ac:dyDescent="0.2">
      <c r="A80" s="28"/>
      <c r="B80" s="50"/>
      <c r="C80" s="29"/>
      <c r="D80" s="30">
        <v>3113</v>
      </c>
      <c r="E80" s="12">
        <v>5321</v>
      </c>
      <c r="F80" s="26" t="s">
        <v>12</v>
      </c>
      <c r="G80" s="107">
        <v>0</v>
      </c>
      <c r="H80" s="74"/>
      <c r="I80" s="74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>
        <v>0</v>
      </c>
      <c r="V80" s="25">
        <v>4.5</v>
      </c>
      <c r="W80" s="25">
        <f t="shared" si="40"/>
        <v>4.5</v>
      </c>
      <c r="X80" s="25">
        <v>0</v>
      </c>
      <c r="Y80" s="25">
        <f t="shared" si="41"/>
        <v>4.5</v>
      </c>
      <c r="Z80" s="25">
        <v>0</v>
      </c>
      <c r="AA80" s="25">
        <f t="shared" si="42"/>
        <v>4.5</v>
      </c>
      <c r="AB80" s="25">
        <v>0</v>
      </c>
      <c r="AC80" s="25">
        <f t="shared" si="43"/>
        <v>4.5</v>
      </c>
    </row>
    <row r="81" spans="1:29" s="56" customFormat="1" ht="21" hidden="1" x14ac:dyDescent="0.2">
      <c r="A81" s="15" t="s">
        <v>7</v>
      </c>
      <c r="B81" s="16" t="s">
        <v>32</v>
      </c>
      <c r="C81" s="17" t="s">
        <v>99</v>
      </c>
      <c r="D81" s="20" t="s">
        <v>8</v>
      </c>
      <c r="E81" s="21" t="s">
        <v>8</v>
      </c>
      <c r="F81" s="108" t="s">
        <v>100</v>
      </c>
      <c r="G81" s="105">
        <v>0</v>
      </c>
      <c r="H81" s="106"/>
      <c r="I81" s="106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>
        <v>0</v>
      </c>
      <c r="V81" s="24">
        <f t="shared" ref="V81" si="47">+V82</f>
        <v>4.5</v>
      </c>
      <c r="W81" s="24">
        <f t="shared" si="40"/>
        <v>4.5</v>
      </c>
      <c r="X81" s="24">
        <v>0</v>
      </c>
      <c r="Y81" s="24">
        <f t="shared" si="41"/>
        <v>4.5</v>
      </c>
      <c r="Z81" s="24">
        <v>0</v>
      </c>
      <c r="AA81" s="24">
        <f t="shared" si="42"/>
        <v>4.5</v>
      </c>
      <c r="AB81" s="24">
        <v>0</v>
      </c>
      <c r="AC81" s="24">
        <f t="shared" si="43"/>
        <v>4.5</v>
      </c>
    </row>
    <row r="82" spans="1:29" s="56" customFormat="1" ht="12.4" hidden="1" x14ac:dyDescent="0.2">
      <c r="A82" s="28"/>
      <c r="B82" s="50"/>
      <c r="C82" s="29"/>
      <c r="D82" s="30">
        <v>3113</v>
      </c>
      <c r="E82" s="12">
        <v>5321</v>
      </c>
      <c r="F82" s="26" t="s">
        <v>12</v>
      </c>
      <c r="G82" s="107">
        <v>0</v>
      </c>
      <c r="H82" s="74"/>
      <c r="I82" s="74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>
        <v>0</v>
      </c>
      <c r="V82" s="25">
        <v>4.5</v>
      </c>
      <c r="W82" s="25">
        <f t="shared" si="40"/>
        <v>4.5</v>
      </c>
      <c r="X82" s="25">
        <v>0</v>
      </c>
      <c r="Y82" s="25">
        <f t="shared" si="41"/>
        <v>4.5</v>
      </c>
      <c r="Z82" s="25">
        <v>0</v>
      </c>
      <c r="AA82" s="25">
        <f t="shared" si="42"/>
        <v>4.5</v>
      </c>
      <c r="AB82" s="25">
        <v>0</v>
      </c>
      <c r="AC82" s="25">
        <f t="shared" si="43"/>
        <v>4.5</v>
      </c>
    </row>
    <row r="83" spans="1:29" s="56" customFormat="1" ht="12.4" hidden="1" x14ac:dyDescent="0.2">
      <c r="A83" s="15" t="s">
        <v>7</v>
      </c>
      <c r="B83" s="16" t="s">
        <v>101</v>
      </c>
      <c r="C83" s="17" t="s">
        <v>9</v>
      </c>
      <c r="D83" s="20" t="s">
        <v>8</v>
      </c>
      <c r="E83" s="21" t="s">
        <v>8</v>
      </c>
      <c r="F83" s="22" t="s">
        <v>102</v>
      </c>
      <c r="G83" s="106">
        <f>SUM(G84:G85)</f>
        <v>120</v>
      </c>
      <c r="H83" s="106">
        <f>SUM(H84:H85)</f>
        <v>-20</v>
      </c>
      <c r="I83" s="106">
        <f t="shared" si="8"/>
        <v>100</v>
      </c>
      <c r="J83" s="27">
        <v>0</v>
      </c>
      <c r="K83" s="27">
        <f t="shared" si="9"/>
        <v>100</v>
      </c>
      <c r="L83" s="27">
        <v>0</v>
      </c>
      <c r="M83" s="27">
        <f t="shared" si="10"/>
        <v>100</v>
      </c>
      <c r="N83" s="27">
        <v>0</v>
      </c>
      <c r="O83" s="27">
        <f t="shared" si="1"/>
        <v>100</v>
      </c>
      <c r="P83" s="27">
        <v>0</v>
      </c>
      <c r="Q83" s="27">
        <f t="shared" si="2"/>
        <v>100</v>
      </c>
      <c r="R83" s="27">
        <v>0</v>
      </c>
      <c r="S83" s="27">
        <f t="shared" si="3"/>
        <v>100</v>
      </c>
      <c r="T83" s="27">
        <f>SUM(T84:T85)</f>
        <v>-38</v>
      </c>
      <c r="U83" s="27">
        <f t="shared" si="4"/>
        <v>62</v>
      </c>
      <c r="V83" s="24">
        <v>0</v>
      </c>
      <c r="W83" s="24">
        <f t="shared" si="40"/>
        <v>62</v>
      </c>
      <c r="X83" s="24">
        <f>SUM(X84:X85)</f>
        <v>-60</v>
      </c>
      <c r="Y83" s="24">
        <f t="shared" si="41"/>
        <v>2</v>
      </c>
      <c r="Z83" s="24">
        <v>0</v>
      </c>
      <c r="AA83" s="24">
        <f t="shared" si="42"/>
        <v>2</v>
      </c>
      <c r="AB83" s="24">
        <v>0</v>
      </c>
      <c r="AC83" s="24">
        <f t="shared" si="43"/>
        <v>2</v>
      </c>
    </row>
    <row r="84" spans="1:29" s="56" customFormat="1" ht="12.4" hidden="1" x14ac:dyDescent="0.2">
      <c r="A84" s="28"/>
      <c r="B84" s="50"/>
      <c r="C84" s="29"/>
      <c r="D84" s="30">
        <v>3299</v>
      </c>
      <c r="E84" s="12">
        <v>5321</v>
      </c>
      <c r="F84" s="26" t="s">
        <v>12</v>
      </c>
      <c r="G84" s="74">
        <v>60</v>
      </c>
      <c r="H84" s="74">
        <v>-20</v>
      </c>
      <c r="I84" s="74">
        <f t="shared" si="8"/>
        <v>40</v>
      </c>
      <c r="J84" s="31">
        <v>0</v>
      </c>
      <c r="K84" s="31">
        <f t="shared" si="9"/>
        <v>40</v>
      </c>
      <c r="L84" s="31">
        <v>0</v>
      </c>
      <c r="M84" s="31">
        <f t="shared" si="10"/>
        <v>40</v>
      </c>
      <c r="N84" s="31">
        <v>0</v>
      </c>
      <c r="O84" s="31">
        <f t="shared" si="1"/>
        <v>40</v>
      </c>
      <c r="P84" s="31">
        <v>0</v>
      </c>
      <c r="Q84" s="31">
        <f t="shared" si="2"/>
        <v>40</v>
      </c>
      <c r="R84" s="31">
        <v>0</v>
      </c>
      <c r="S84" s="31">
        <f t="shared" si="3"/>
        <v>40</v>
      </c>
      <c r="T84" s="31">
        <v>-38</v>
      </c>
      <c r="U84" s="31">
        <f t="shared" si="4"/>
        <v>2</v>
      </c>
      <c r="V84" s="25">
        <v>0</v>
      </c>
      <c r="W84" s="25">
        <f t="shared" si="40"/>
        <v>2</v>
      </c>
      <c r="X84" s="25">
        <v>0</v>
      </c>
      <c r="Y84" s="25">
        <f t="shared" si="41"/>
        <v>2</v>
      </c>
      <c r="Z84" s="25">
        <v>0</v>
      </c>
      <c r="AA84" s="25">
        <f t="shared" si="42"/>
        <v>2</v>
      </c>
      <c r="AB84" s="25">
        <v>0</v>
      </c>
      <c r="AC84" s="25">
        <f t="shared" si="43"/>
        <v>2</v>
      </c>
    </row>
    <row r="85" spans="1:29" s="56" customFormat="1" ht="12.4" hidden="1" x14ac:dyDescent="0.2">
      <c r="A85" s="28"/>
      <c r="B85" s="50"/>
      <c r="C85" s="29"/>
      <c r="D85" s="30">
        <v>3299</v>
      </c>
      <c r="E85" s="12">
        <v>5222</v>
      </c>
      <c r="F85" s="26" t="s">
        <v>13</v>
      </c>
      <c r="G85" s="74">
        <v>60</v>
      </c>
      <c r="H85" s="74">
        <v>0</v>
      </c>
      <c r="I85" s="74">
        <f t="shared" si="8"/>
        <v>60</v>
      </c>
      <c r="J85" s="31">
        <v>0</v>
      </c>
      <c r="K85" s="31">
        <f t="shared" si="9"/>
        <v>60</v>
      </c>
      <c r="L85" s="31">
        <v>0</v>
      </c>
      <c r="M85" s="31">
        <f t="shared" si="10"/>
        <v>60</v>
      </c>
      <c r="N85" s="31">
        <v>0</v>
      </c>
      <c r="O85" s="31">
        <f t="shared" si="1"/>
        <v>60</v>
      </c>
      <c r="P85" s="31">
        <v>0</v>
      </c>
      <c r="Q85" s="31">
        <f t="shared" si="2"/>
        <v>60</v>
      </c>
      <c r="R85" s="31">
        <v>0</v>
      </c>
      <c r="S85" s="31">
        <f t="shared" si="3"/>
        <v>60</v>
      </c>
      <c r="T85" s="31">
        <v>0</v>
      </c>
      <c r="U85" s="31">
        <f t="shared" si="4"/>
        <v>60</v>
      </c>
      <c r="V85" s="25">
        <v>0</v>
      </c>
      <c r="W85" s="25">
        <f t="shared" si="40"/>
        <v>60</v>
      </c>
      <c r="X85" s="25">
        <v>-60</v>
      </c>
      <c r="Y85" s="25">
        <f t="shared" si="41"/>
        <v>0</v>
      </c>
      <c r="Z85" s="25">
        <v>0</v>
      </c>
      <c r="AA85" s="25">
        <f t="shared" si="42"/>
        <v>0</v>
      </c>
      <c r="AB85" s="25">
        <v>0</v>
      </c>
      <c r="AC85" s="25">
        <f t="shared" si="43"/>
        <v>0</v>
      </c>
    </row>
    <row r="86" spans="1:29" s="56" customFormat="1" ht="12.4" hidden="1" x14ac:dyDescent="0.2">
      <c r="A86" s="15" t="s">
        <v>7</v>
      </c>
      <c r="B86" s="16" t="s">
        <v>103</v>
      </c>
      <c r="C86" s="17" t="s">
        <v>9</v>
      </c>
      <c r="D86" s="18" t="s">
        <v>8</v>
      </c>
      <c r="E86" s="18" t="s">
        <v>8</v>
      </c>
      <c r="F86" s="109" t="s">
        <v>104</v>
      </c>
      <c r="G86" s="106">
        <v>0</v>
      </c>
      <c r="H86" s="106"/>
      <c r="I86" s="106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4"/>
      <c r="W86" s="24">
        <v>0</v>
      </c>
      <c r="X86" s="24">
        <f>+X87</f>
        <v>60</v>
      </c>
      <c r="Y86" s="24">
        <f t="shared" si="41"/>
        <v>60</v>
      </c>
      <c r="Z86" s="24">
        <v>0</v>
      </c>
      <c r="AA86" s="24">
        <f t="shared" si="42"/>
        <v>60</v>
      </c>
      <c r="AB86" s="24">
        <v>0</v>
      </c>
      <c r="AC86" s="24">
        <f t="shared" si="43"/>
        <v>60</v>
      </c>
    </row>
    <row r="87" spans="1:29" s="56" customFormat="1" ht="12.4" hidden="1" x14ac:dyDescent="0.2">
      <c r="A87" s="15"/>
      <c r="B87" s="16"/>
      <c r="C87" s="17"/>
      <c r="D87" s="110">
        <v>3299</v>
      </c>
      <c r="E87" s="53">
        <v>5492</v>
      </c>
      <c r="F87" s="111" t="s">
        <v>105</v>
      </c>
      <c r="G87" s="74">
        <v>0</v>
      </c>
      <c r="H87" s="74"/>
      <c r="I87" s="74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25"/>
      <c r="W87" s="25">
        <v>0</v>
      </c>
      <c r="X87" s="25">
        <v>60</v>
      </c>
      <c r="Y87" s="25">
        <f t="shared" si="41"/>
        <v>60</v>
      </c>
      <c r="Z87" s="25">
        <v>0</v>
      </c>
      <c r="AA87" s="25">
        <f t="shared" si="42"/>
        <v>60</v>
      </c>
      <c r="AB87" s="25">
        <v>0</v>
      </c>
      <c r="AC87" s="25">
        <f t="shared" si="43"/>
        <v>60</v>
      </c>
    </row>
    <row r="88" spans="1:29" s="56" customFormat="1" ht="21" hidden="1" x14ac:dyDescent="0.2">
      <c r="A88" s="15" t="s">
        <v>7</v>
      </c>
      <c r="B88" s="16" t="s">
        <v>106</v>
      </c>
      <c r="C88" s="17" t="s">
        <v>107</v>
      </c>
      <c r="D88" s="20" t="s">
        <v>8</v>
      </c>
      <c r="E88" s="21" t="s">
        <v>8</v>
      </c>
      <c r="F88" s="22" t="s">
        <v>108</v>
      </c>
      <c r="G88" s="106">
        <v>0</v>
      </c>
      <c r="H88" s="106">
        <f>+H89</f>
        <v>20</v>
      </c>
      <c r="I88" s="106">
        <f t="shared" si="8"/>
        <v>20</v>
      </c>
      <c r="J88" s="27">
        <v>0</v>
      </c>
      <c r="K88" s="27">
        <f t="shared" si="9"/>
        <v>20</v>
      </c>
      <c r="L88" s="27">
        <v>0</v>
      </c>
      <c r="M88" s="27">
        <f t="shared" si="10"/>
        <v>20</v>
      </c>
      <c r="N88" s="27">
        <v>0</v>
      </c>
      <c r="O88" s="27">
        <f t="shared" si="1"/>
        <v>20</v>
      </c>
      <c r="P88" s="27">
        <v>0</v>
      </c>
      <c r="Q88" s="27">
        <f t="shared" si="2"/>
        <v>20</v>
      </c>
      <c r="R88" s="27">
        <v>0</v>
      </c>
      <c r="S88" s="27">
        <f t="shared" si="3"/>
        <v>20</v>
      </c>
      <c r="T88" s="27">
        <v>0</v>
      </c>
      <c r="U88" s="27">
        <f t="shared" si="4"/>
        <v>20</v>
      </c>
      <c r="V88" s="24">
        <v>0</v>
      </c>
      <c r="W88" s="24">
        <f t="shared" si="40"/>
        <v>20</v>
      </c>
      <c r="X88" s="24">
        <v>0</v>
      </c>
      <c r="Y88" s="24">
        <f t="shared" si="41"/>
        <v>20</v>
      </c>
      <c r="Z88" s="24">
        <v>0</v>
      </c>
      <c r="AA88" s="24">
        <f t="shared" si="42"/>
        <v>20</v>
      </c>
      <c r="AB88" s="24">
        <v>0</v>
      </c>
      <c r="AC88" s="24">
        <f t="shared" si="43"/>
        <v>20</v>
      </c>
    </row>
    <row r="89" spans="1:29" s="56" customFormat="1" ht="12.4" hidden="1" x14ac:dyDescent="0.2">
      <c r="A89" s="28"/>
      <c r="B89" s="50"/>
      <c r="C89" s="29"/>
      <c r="D89" s="30">
        <v>3113</v>
      </c>
      <c r="E89" s="12">
        <v>5321</v>
      </c>
      <c r="F89" s="26" t="s">
        <v>12</v>
      </c>
      <c r="G89" s="74">
        <v>0</v>
      </c>
      <c r="H89" s="74">
        <v>20</v>
      </c>
      <c r="I89" s="74">
        <f t="shared" si="8"/>
        <v>20</v>
      </c>
      <c r="J89" s="31">
        <v>0</v>
      </c>
      <c r="K89" s="31">
        <f t="shared" si="9"/>
        <v>20</v>
      </c>
      <c r="L89" s="31">
        <v>0</v>
      </c>
      <c r="M89" s="31">
        <f t="shared" si="10"/>
        <v>20</v>
      </c>
      <c r="N89" s="31">
        <v>0</v>
      </c>
      <c r="O89" s="31">
        <f t="shared" si="1"/>
        <v>20</v>
      </c>
      <c r="P89" s="31">
        <v>0</v>
      </c>
      <c r="Q89" s="31">
        <f t="shared" si="2"/>
        <v>20</v>
      </c>
      <c r="R89" s="31">
        <v>0</v>
      </c>
      <c r="S89" s="31">
        <f t="shared" si="3"/>
        <v>20</v>
      </c>
      <c r="T89" s="31">
        <v>0</v>
      </c>
      <c r="U89" s="31">
        <f t="shared" si="4"/>
        <v>20</v>
      </c>
      <c r="V89" s="25">
        <v>0</v>
      </c>
      <c r="W89" s="25">
        <f t="shared" si="40"/>
        <v>20</v>
      </c>
      <c r="X89" s="25">
        <v>0</v>
      </c>
      <c r="Y89" s="25">
        <f t="shared" si="41"/>
        <v>20</v>
      </c>
      <c r="Z89" s="25">
        <v>0</v>
      </c>
      <c r="AA89" s="25">
        <f t="shared" si="42"/>
        <v>20</v>
      </c>
      <c r="AB89" s="25">
        <v>0</v>
      </c>
      <c r="AC89" s="25">
        <f t="shared" si="43"/>
        <v>20</v>
      </c>
    </row>
    <row r="90" spans="1:29" s="56" customFormat="1" ht="21" hidden="1" x14ac:dyDescent="0.2">
      <c r="A90" s="15" t="s">
        <v>7</v>
      </c>
      <c r="B90" s="16" t="s">
        <v>109</v>
      </c>
      <c r="C90" s="17" t="s">
        <v>110</v>
      </c>
      <c r="D90" s="20" t="s">
        <v>8</v>
      </c>
      <c r="E90" s="21" t="s">
        <v>8</v>
      </c>
      <c r="F90" s="22" t="s">
        <v>111</v>
      </c>
      <c r="G90" s="106">
        <f>+G91</f>
        <v>50</v>
      </c>
      <c r="H90" s="106">
        <v>0</v>
      </c>
      <c r="I90" s="106">
        <f t="shared" si="8"/>
        <v>50</v>
      </c>
      <c r="J90" s="27">
        <v>0</v>
      </c>
      <c r="K90" s="27">
        <f t="shared" si="9"/>
        <v>50</v>
      </c>
      <c r="L90" s="27">
        <v>0</v>
      </c>
      <c r="M90" s="27">
        <f t="shared" si="10"/>
        <v>50</v>
      </c>
      <c r="N90" s="27">
        <v>0</v>
      </c>
      <c r="O90" s="27">
        <f t="shared" si="1"/>
        <v>50</v>
      </c>
      <c r="P90" s="27">
        <v>0</v>
      </c>
      <c r="Q90" s="27">
        <f t="shared" si="2"/>
        <v>50</v>
      </c>
      <c r="R90" s="27">
        <v>0</v>
      </c>
      <c r="S90" s="27">
        <f t="shared" si="3"/>
        <v>50</v>
      </c>
      <c r="T90" s="27">
        <v>0</v>
      </c>
      <c r="U90" s="27">
        <f t="shared" si="4"/>
        <v>50</v>
      </c>
      <c r="V90" s="24">
        <v>0</v>
      </c>
      <c r="W90" s="24">
        <f t="shared" si="40"/>
        <v>50</v>
      </c>
      <c r="X90" s="24">
        <v>0</v>
      </c>
      <c r="Y90" s="24">
        <f t="shared" si="41"/>
        <v>50</v>
      </c>
      <c r="Z90" s="24">
        <v>0</v>
      </c>
      <c r="AA90" s="24">
        <f t="shared" si="42"/>
        <v>50</v>
      </c>
      <c r="AB90" s="24">
        <v>0</v>
      </c>
      <c r="AC90" s="24">
        <f t="shared" si="43"/>
        <v>50</v>
      </c>
    </row>
    <row r="91" spans="1:29" s="56" customFormat="1" ht="12.4" hidden="1" x14ac:dyDescent="0.2">
      <c r="A91" s="28"/>
      <c r="B91" s="50"/>
      <c r="C91" s="29"/>
      <c r="D91" s="30">
        <v>3299</v>
      </c>
      <c r="E91" s="12">
        <v>5332</v>
      </c>
      <c r="F91" s="26" t="s">
        <v>112</v>
      </c>
      <c r="G91" s="74">
        <v>50</v>
      </c>
      <c r="H91" s="74">
        <v>0</v>
      </c>
      <c r="I91" s="74">
        <f t="shared" si="8"/>
        <v>50</v>
      </c>
      <c r="J91" s="31">
        <v>0</v>
      </c>
      <c r="K91" s="31">
        <f t="shared" si="9"/>
        <v>50</v>
      </c>
      <c r="L91" s="31">
        <v>0</v>
      </c>
      <c r="M91" s="31">
        <f t="shared" si="10"/>
        <v>50</v>
      </c>
      <c r="N91" s="31">
        <v>0</v>
      </c>
      <c r="O91" s="31">
        <f t="shared" si="1"/>
        <v>50</v>
      </c>
      <c r="P91" s="31">
        <v>0</v>
      </c>
      <c r="Q91" s="31">
        <f t="shared" si="2"/>
        <v>50</v>
      </c>
      <c r="R91" s="31">
        <v>0</v>
      </c>
      <c r="S91" s="31">
        <f t="shared" si="3"/>
        <v>50</v>
      </c>
      <c r="T91" s="31">
        <v>0</v>
      </c>
      <c r="U91" s="31">
        <f t="shared" si="4"/>
        <v>50</v>
      </c>
      <c r="V91" s="25">
        <v>0</v>
      </c>
      <c r="W91" s="25">
        <f t="shared" si="40"/>
        <v>50</v>
      </c>
      <c r="X91" s="25">
        <v>0</v>
      </c>
      <c r="Y91" s="25">
        <f t="shared" si="41"/>
        <v>50</v>
      </c>
      <c r="Z91" s="25">
        <v>0</v>
      </c>
      <c r="AA91" s="25">
        <f t="shared" si="42"/>
        <v>50</v>
      </c>
      <c r="AB91" s="25">
        <v>0</v>
      </c>
      <c r="AC91" s="25">
        <f t="shared" si="43"/>
        <v>50</v>
      </c>
    </row>
    <row r="92" spans="1:29" s="56" customFormat="1" ht="21" hidden="1" x14ac:dyDescent="0.2">
      <c r="A92" s="15" t="s">
        <v>7</v>
      </c>
      <c r="B92" s="16" t="s">
        <v>113</v>
      </c>
      <c r="C92" s="17" t="s">
        <v>114</v>
      </c>
      <c r="D92" s="20" t="s">
        <v>8</v>
      </c>
      <c r="E92" s="21" t="s">
        <v>8</v>
      </c>
      <c r="F92" s="22" t="s">
        <v>115</v>
      </c>
      <c r="G92" s="106">
        <f>+G93</f>
        <v>100</v>
      </c>
      <c r="H92" s="106">
        <v>0</v>
      </c>
      <c r="I92" s="106">
        <f t="shared" si="8"/>
        <v>100</v>
      </c>
      <c r="J92" s="27">
        <v>100</v>
      </c>
      <c r="K92" s="27">
        <f t="shared" si="9"/>
        <v>200</v>
      </c>
      <c r="L92" s="27">
        <v>0</v>
      </c>
      <c r="M92" s="27">
        <f t="shared" si="10"/>
        <v>200</v>
      </c>
      <c r="N92" s="27">
        <v>0</v>
      </c>
      <c r="O92" s="27">
        <f t="shared" si="1"/>
        <v>200</v>
      </c>
      <c r="P92" s="27">
        <v>0</v>
      </c>
      <c r="Q92" s="27">
        <f t="shared" si="2"/>
        <v>200</v>
      </c>
      <c r="R92" s="27">
        <v>0</v>
      </c>
      <c r="S92" s="27">
        <f t="shared" si="3"/>
        <v>200</v>
      </c>
      <c r="T92" s="27">
        <v>0</v>
      </c>
      <c r="U92" s="27">
        <f t="shared" si="4"/>
        <v>200</v>
      </c>
      <c r="V92" s="24">
        <v>0</v>
      </c>
      <c r="W92" s="24">
        <f t="shared" si="40"/>
        <v>200</v>
      </c>
      <c r="X92" s="24">
        <v>0</v>
      </c>
      <c r="Y92" s="24">
        <f t="shared" si="41"/>
        <v>200</v>
      </c>
      <c r="Z92" s="24">
        <v>0</v>
      </c>
      <c r="AA92" s="24">
        <f t="shared" si="42"/>
        <v>200</v>
      </c>
      <c r="AB92" s="24">
        <v>0</v>
      </c>
      <c r="AC92" s="24">
        <f t="shared" si="43"/>
        <v>200</v>
      </c>
    </row>
    <row r="93" spans="1:29" s="56" customFormat="1" ht="12.4" hidden="1" x14ac:dyDescent="0.2">
      <c r="A93" s="28"/>
      <c r="B93" s="50"/>
      <c r="C93" s="29"/>
      <c r="D93" s="30">
        <v>3299</v>
      </c>
      <c r="E93" s="12">
        <v>5321</v>
      </c>
      <c r="F93" s="26" t="s">
        <v>12</v>
      </c>
      <c r="G93" s="74">
        <v>100</v>
      </c>
      <c r="H93" s="74">
        <v>0</v>
      </c>
      <c r="I93" s="74">
        <f t="shared" si="8"/>
        <v>100</v>
      </c>
      <c r="J93" s="31">
        <v>100</v>
      </c>
      <c r="K93" s="31">
        <f t="shared" si="9"/>
        <v>200</v>
      </c>
      <c r="L93" s="31">
        <v>0</v>
      </c>
      <c r="M93" s="31">
        <f t="shared" si="10"/>
        <v>200</v>
      </c>
      <c r="N93" s="31">
        <v>0</v>
      </c>
      <c r="O93" s="31">
        <f t="shared" si="1"/>
        <v>200</v>
      </c>
      <c r="P93" s="31">
        <v>0</v>
      </c>
      <c r="Q93" s="31">
        <f t="shared" si="2"/>
        <v>200</v>
      </c>
      <c r="R93" s="31">
        <v>0</v>
      </c>
      <c r="S93" s="31">
        <f t="shared" si="3"/>
        <v>200</v>
      </c>
      <c r="T93" s="31">
        <v>0</v>
      </c>
      <c r="U93" s="31">
        <f t="shared" si="4"/>
        <v>200</v>
      </c>
      <c r="V93" s="25">
        <v>0</v>
      </c>
      <c r="W93" s="25">
        <f t="shared" si="40"/>
        <v>200</v>
      </c>
      <c r="X93" s="25">
        <v>0</v>
      </c>
      <c r="Y93" s="25">
        <f t="shared" si="41"/>
        <v>200</v>
      </c>
      <c r="Z93" s="25">
        <v>0</v>
      </c>
      <c r="AA93" s="25">
        <f t="shared" si="42"/>
        <v>200</v>
      </c>
      <c r="AB93" s="25">
        <v>0</v>
      </c>
      <c r="AC93" s="25">
        <f t="shared" si="43"/>
        <v>200</v>
      </c>
    </row>
    <row r="94" spans="1:29" s="56" customFormat="1" ht="12.4" hidden="1" x14ac:dyDescent="0.2">
      <c r="A94" s="15" t="s">
        <v>7</v>
      </c>
      <c r="B94" s="16" t="s">
        <v>116</v>
      </c>
      <c r="C94" s="17" t="s">
        <v>110</v>
      </c>
      <c r="D94" s="20" t="s">
        <v>8</v>
      </c>
      <c r="E94" s="21" t="s">
        <v>8</v>
      </c>
      <c r="F94" s="22" t="s">
        <v>117</v>
      </c>
      <c r="G94" s="106">
        <f>+G95</f>
        <v>500</v>
      </c>
      <c r="H94" s="106">
        <v>0</v>
      </c>
      <c r="I94" s="106">
        <f t="shared" si="8"/>
        <v>500</v>
      </c>
      <c r="J94" s="27">
        <v>0</v>
      </c>
      <c r="K94" s="27">
        <f t="shared" si="9"/>
        <v>500</v>
      </c>
      <c r="L94" s="27">
        <v>0</v>
      </c>
      <c r="M94" s="27">
        <f t="shared" si="10"/>
        <v>500</v>
      </c>
      <c r="N94" s="27">
        <v>0</v>
      </c>
      <c r="O94" s="27">
        <f t="shared" si="1"/>
        <v>500</v>
      </c>
      <c r="P94" s="27">
        <v>0</v>
      </c>
      <c r="Q94" s="27">
        <f t="shared" si="2"/>
        <v>500</v>
      </c>
      <c r="R94" s="27">
        <v>0</v>
      </c>
      <c r="S94" s="27">
        <f t="shared" si="3"/>
        <v>500</v>
      </c>
      <c r="T94" s="27">
        <v>0</v>
      </c>
      <c r="U94" s="27">
        <f t="shared" si="4"/>
        <v>500</v>
      </c>
      <c r="V94" s="24">
        <v>0</v>
      </c>
      <c r="W94" s="24">
        <f t="shared" si="40"/>
        <v>500</v>
      </c>
      <c r="X94" s="24">
        <v>0</v>
      </c>
      <c r="Y94" s="24">
        <f t="shared" si="41"/>
        <v>500</v>
      </c>
      <c r="Z94" s="24">
        <v>0</v>
      </c>
      <c r="AA94" s="24">
        <f t="shared" si="42"/>
        <v>500</v>
      </c>
      <c r="AB94" s="24">
        <v>0</v>
      </c>
      <c r="AC94" s="24">
        <f t="shared" si="43"/>
        <v>500</v>
      </c>
    </row>
    <row r="95" spans="1:29" s="56" customFormat="1" ht="12.4" hidden="1" x14ac:dyDescent="0.2">
      <c r="A95" s="28"/>
      <c r="B95" s="50"/>
      <c r="C95" s="29"/>
      <c r="D95" s="30">
        <v>3299</v>
      </c>
      <c r="E95" s="12">
        <v>5332</v>
      </c>
      <c r="F95" s="26" t="s">
        <v>112</v>
      </c>
      <c r="G95" s="74">
        <v>500</v>
      </c>
      <c r="H95" s="74">
        <v>0</v>
      </c>
      <c r="I95" s="74">
        <f t="shared" si="8"/>
        <v>500</v>
      </c>
      <c r="J95" s="31">
        <v>0</v>
      </c>
      <c r="K95" s="31">
        <f t="shared" si="9"/>
        <v>500</v>
      </c>
      <c r="L95" s="31">
        <v>0</v>
      </c>
      <c r="M95" s="31">
        <f t="shared" si="10"/>
        <v>500</v>
      </c>
      <c r="N95" s="31">
        <v>0</v>
      </c>
      <c r="O95" s="31">
        <f t="shared" si="1"/>
        <v>500</v>
      </c>
      <c r="P95" s="31">
        <v>0</v>
      </c>
      <c r="Q95" s="31">
        <f t="shared" si="2"/>
        <v>500</v>
      </c>
      <c r="R95" s="31">
        <v>0</v>
      </c>
      <c r="S95" s="31">
        <f t="shared" si="3"/>
        <v>500</v>
      </c>
      <c r="T95" s="31">
        <v>0</v>
      </c>
      <c r="U95" s="31">
        <f t="shared" si="4"/>
        <v>500</v>
      </c>
      <c r="V95" s="25">
        <v>0</v>
      </c>
      <c r="W95" s="25">
        <f t="shared" si="40"/>
        <v>500</v>
      </c>
      <c r="X95" s="25">
        <v>0</v>
      </c>
      <c r="Y95" s="25">
        <f t="shared" si="41"/>
        <v>500</v>
      </c>
      <c r="Z95" s="25">
        <v>0</v>
      </c>
      <c r="AA95" s="25">
        <f t="shared" si="42"/>
        <v>500</v>
      </c>
      <c r="AB95" s="25">
        <v>0</v>
      </c>
      <c r="AC95" s="25">
        <f t="shared" si="43"/>
        <v>500</v>
      </c>
    </row>
    <row r="96" spans="1:29" s="56" customFormat="1" ht="12.4" hidden="1" x14ac:dyDescent="0.2">
      <c r="A96" s="15" t="s">
        <v>7</v>
      </c>
      <c r="B96" s="16" t="s">
        <v>118</v>
      </c>
      <c r="C96" s="17" t="s">
        <v>9</v>
      </c>
      <c r="D96" s="20" t="s">
        <v>8</v>
      </c>
      <c r="E96" s="21" t="s">
        <v>8</v>
      </c>
      <c r="F96" s="22" t="s">
        <v>119</v>
      </c>
      <c r="G96" s="106">
        <f>+G97</f>
        <v>500</v>
      </c>
      <c r="H96" s="106">
        <v>0</v>
      </c>
      <c r="I96" s="106">
        <f t="shared" si="8"/>
        <v>500</v>
      </c>
      <c r="J96" s="27">
        <v>0</v>
      </c>
      <c r="K96" s="27">
        <f t="shared" si="9"/>
        <v>500</v>
      </c>
      <c r="L96" s="27">
        <v>0</v>
      </c>
      <c r="M96" s="27">
        <f t="shared" si="10"/>
        <v>500</v>
      </c>
      <c r="N96" s="27">
        <v>0</v>
      </c>
      <c r="O96" s="27">
        <f t="shared" si="1"/>
        <v>500</v>
      </c>
      <c r="P96" s="27">
        <v>0</v>
      </c>
      <c r="Q96" s="27">
        <f t="shared" si="2"/>
        <v>500</v>
      </c>
      <c r="R96" s="27">
        <v>0</v>
      </c>
      <c r="S96" s="27">
        <f t="shared" si="3"/>
        <v>500</v>
      </c>
      <c r="T96" s="27">
        <v>0</v>
      </c>
      <c r="U96" s="27">
        <f t="shared" si="4"/>
        <v>500</v>
      </c>
      <c r="V96" s="24">
        <v>0</v>
      </c>
      <c r="W96" s="24">
        <f t="shared" si="40"/>
        <v>500</v>
      </c>
      <c r="X96" s="24">
        <v>0</v>
      </c>
      <c r="Y96" s="24">
        <f t="shared" si="41"/>
        <v>500</v>
      </c>
      <c r="Z96" s="24">
        <v>0</v>
      </c>
      <c r="AA96" s="24">
        <f t="shared" si="42"/>
        <v>500</v>
      </c>
      <c r="AB96" s="24">
        <v>0</v>
      </c>
      <c r="AC96" s="24">
        <f t="shared" si="43"/>
        <v>500</v>
      </c>
    </row>
    <row r="97" spans="1:29" s="56" customFormat="1" ht="12.4" hidden="1" x14ac:dyDescent="0.2">
      <c r="A97" s="28"/>
      <c r="B97" s="50"/>
      <c r="C97" s="29"/>
      <c r="D97" s="30">
        <v>3299</v>
      </c>
      <c r="E97" s="12">
        <v>5221</v>
      </c>
      <c r="F97" s="26" t="s">
        <v>14</v>
      </c>
      <c r="G97" s="74">
        <v>500</v>
      </c>
      <c r="H97" s="74">
        <v>0</v>
      </c>
      <c r="I97" s="74">
        <f t="shared" si="8"/>
        <v>500</v>
      </c>
      <c r="J97" s="31">
        <v>0</v>
      </c>
      <c r="K97" s="31">
        <f t="shared" si="9"/>
        <v>500</v>
      </c>
      <c r="L97" s="31">
        <v>0</v>
      </c>
      <c r="M97" s="31">
        <f t="shared" si="10"/>
        <v>500</v>
      </c>
      <c r="N97" s="31">
        <v>0</v>
      </c>
      <c r="O97" s="31">
        <f t="shared" si="1"/>
        <v>500</v>
      </c>
      <c r="P97" s="31">
        <v>0</v>
      </c>
      <c r="Q97" s="31">
        <f t="shared" si="2"/>
        <v>500</v>
      </c>
      <c r="R97" s="31">
        <v>0</v>
      </c>
      <c r="S97" s="31">
        <f t="shared" si="3"/>
        <v>500</v>
      </c>
      <c r="T97" s="31">
        <v>0</v>
      </c>
      <c r="U97" s="31">
        <f t="shared" si="4"/>
        <v>500</v>
      </c>
      <c r="V97" s="25">
        <v>0</v>
      </c>
      <c r="W97" s="25">
        <f t="shared" si="40"/>
        <v>500</v>
      </c>
      <c r="X97" s="25">
        <v>0</v>
      </c>
      <c r="Y97" s="25">
        <f t="shared" si="41"/>
        <v>500</v>
      </c>
      <c r="Z97" s="25">
        <v>0</v>
      </c>
      <c r="AA97" s="25">
        <f t="shared" si="42"/>
        <v>500</v>
      </c>
      <c r="AB97" s="25">
        <v>0</v>
      </c>
      <c r="AC97" s="25">
        <f t="shared" si="43"/>
        <v>500</v>
      </c>
    </row>
    <row r="98" spans="1:29" s="56" customFormat="1" ht="31.5" hidden="1" x14ac:dyDescent="0.2">
      <c r="A98" s="15" t="s">
        <v>7</v>
      </c>
      <c r="B98" s="16" t="s">
        <v>120</v>
      </c>
      <c r="C98" s="17" t="s">
        <v>9</v>
      </c>
      <c r="D98" s="20" t="s">
        <v>8</v>
      </c>
      <c r="E98" s="21" t="s">
        <v>8</v>
      </c>
      <c r="F98" s="22" t="s">
        <v>121</v>
      </c>
      <c r="G98" s="106">
        <f>+G99</f>
        <v>100</v>
      </c>
      <c r="H98" s="106">
        <v>0</v>
      </c>
      <c r="I98" s="106">
        <f t="shared" si="8"/>
        <v>100</v>
      </c>
      <c r="J98" s="27">
        <v>0</v>
      </c>
      <c r="K98" s="27">
        <f t="shared" si="9"/>
        <v>100</v>
      </c>
      <c r="L98" s="27">
        <v>0</v>
      </c>
      <c r="M98" s="27">
        <f t="shared" si="10"/>
        <v>100</v>
      </c>
      <c r="N98" s="27">
        <f>+N99</f>
        <v>100</v>
      </c>
      <c r="O98" s="27">
        <f t="shared" si="1"/>
        <v>200</v>
      </c>
      <c r="P98" s="27">
        <v>0</v>
      </c>
      <c r="Q98" s="27">
        <f t="shared" si="2"/>
        <v>200</v>
      </c>
      <c r="R98" s="27">
        <v>0</v>
      </c>
      <c r="S98" s="27">
        <f t="shared" si="3"/>
        <v>200</v>
      </c>
      <c r="T98" s="27">
        <v>0</v>
      </c>
      <c r="U98" s="27">
        <f t="shared" si="4"/>
        <v>200</v>
      </c>
      <c r="V98" s="24">
        <v>0</v>
      </c>
      <c r="W98" s="24">
        <f t="shared" si="40"/>
        <v>200</v>
      </c>
      <c r="X98" s="24">
        <v>0</v>
      </c>
      <c r="Y98" s="24">
        <f t="shared" si="41"/>
        <v>200</v>
      </c>
      <c r="Z98" s="24">
        <v>0</v>
      </c>
      <c r="AA98" s="24">
        <f t="shared" si="42"/>
        <v>200</v>
      </c>
      <c r="AB98" s="24">
        <v>0</v>
      </c>
      <c r="AC98" s="24">
        <f t="shared" si="43"/>
        <v>200</v>
      </c>
    </row>
    <row r="99" spans="1:29" s="56" customFormat="1" ht="12.4" hidden="1" x14ac:dyDescent="0.2">
      <c r="A99" s="28"/>
      <c r="B99" s="50"/>
      <c r="C99" s="29"/>
      <c r="D99" s="30">
        <v>3299</v>
      </c>
      <c r="E99" s="12">
        <v>5222</v>
      </c>
      <c r="F99" s="26" t="s">
        <v>13</v>
      </c>
      <c r="G99" s="74">
        <v>100</v>
      </c>
      <c r="H99" s="74">
        <v>0</v>
      </c>
      <c r="I99" s="74">
        <f t="shared" si="8"/>
        <v>100</v>
      </c>
      <c r="J99" s="31">
        <v>0</v>
      </c>
      <c r="K99" s="31">
        <f t="shared" si="9"/>
        <v>100</v>
      </c>
      <c r="L99" s="31">
        <v>0</v>
      </c>
      <c r="M99" s="31">
        <f t="shared" si="10"/>
        <v>100</v>
      </c>
      <c r="N99" s="31">
        <v>100</v>
      </c>
      <c r="O99" s="31">
        <f t="shared" si="1"/>
        <v>200</v>
      </c>
      <c r="P99" s="31">
        <v>0</v>
      </c>
      <c r="Q99" s="31">
        <f t="shared" si="2"/>
        <v>200</v>
      </c>
      <c r="R99" s="31">
        <v>0</v>
      </c>
      <c r="S99" s="31">
        <f t="shared" si="3"/>
        <v>200</v>
      </c>
      <c r="T99" s="31">
        <v>0</v>
      </c>
      <c r="U99" s="31">
        <f t="shared" si="4"/>
        <v>200</v>
      </c>
      <c r="V99" s="25">
        <v>0</v>
      </c>
      <c r="W99" s="25">
        <f t="shared" si="40"/>
        <v>200</v>
      </c>
      <c r="X99" s="25">
        <v>0</v>
      </c>
      <c r="Y99" s="25">
        <f t="shared" si="41"/>
        <v>200</v>
      </c>
      <c r="Z99" s="25">
        <v>0</v>
      </c>
      <c r="AA99" s="25">
        <f t="shared" si="42"/>
        <v>200</v>
      </c>
      <c r="AB99" s="25">
        <v>0</v>
      </c>
      <c r="AC99" s="25">
        <f t="shared" si="43"/>
        <v>200</v>
      </c>
    </row>
    <row r="100" spans="1:29" s="56" customFormat="1" ht="12.4" hidden="1" x14ac:dyDescent="0.2">
      <c r="A100" s="15" t="s">
        <v>7</v>
      </c>
      <c r="B100" s="16" t="s">
        <v>122</v>
      </c>
      <c r="C100" s="17" t="s">
        <v>9</v>
      </c>
      <c r="D100" s="20" t="s">
        <v>8</v>
      </c>
      <c r="E100" s="21" t="s">
        <v>8</v>
      </c>
      <c r="F100" s="22" t="s">
        <v>123</v>
      </c>
      <c r="G100" s="106">
        <v>0</v>
      </c>
      <c r="H100" s="106">
        <v>0</v>
      </c>
      <c r="I100" s="106">
        <f t="shared" si="8"/>
        <v>0</v>
      </c>
      <c r="J100" s="27">
        <f>+J101</f>
        <v>1000</v>
      </c>
      <c r="K100" s="27">
        <f t="shared" si="9"/>
        <v>1000</v>
      </c>
      <c r="L100" s="27">
        <v>0</v>
      </c>
      <c r="M100" s="27">
        <f t="shared" si="10"/>
        <v>1000</v>
      </c>
      <c r="N100" s="27">
        <v>0</v>
      </c>
      <c r="O100" s="27">
        <f t="shared" si="1"/>
        <v>1000</v>
      </c>
      <c r="P100" s="27">
        <v>0</v>
      </c>
      <c r="Q100" s="27">
        <f t="shared" si="2"/>
        <v>1000</v>
      </c>
      <c r="R100" s="27">
        <v>0</v>
      </c>
      <c r="S100" s="27">
        <f t="shared" si="3"/>
        <v>1000</v>
      </c>
      <c r="T100" s="27">
        <v>0</v>
      </c>
      <c r="U100" s="27">
        <f t="shared" si="4"/>
        <v>1000</v>
      </c>
      <c r="V100" s="24">
        <v>0</v>
      </c>
      <c r="W100" s="24">
        <f t="shared" si="40"/>
        <v>1000</v>
      </c>
      <c r="X100" s="24">
        <v>0</v>
      </c>
      <c r="Y100" s="24">
        <f t="shared" si="41"/>
        <v>1000</v>
      </c>
      <c r="Z100" s="24">
        <v>0</v>
      </c>
      <c r="AA100" s="24">
        <f t="shared" si="42"/>
        <v>1000</v>
      </c>
      <c r="AB100" s="24">
        <v>0</v>
      </c>
      <c r="AC100" s="24">
        <f t="shared" si="43"/>
        <v>1000</v>
      </c>
    </row>
    <row r="101" spans="1:29" s="56" customFormat="1" ht="12.4" hidden="1" x14ac:dyDescent="0.2">
      <c r="A101" s="28"/>
      <c r="B101" s="50"/>
      <c r="C101" s="29"/>
      <c r="D101" s="30">
        <v>3299</v>
      </c>
      <c r="E101" s="12">
        <v>5622</v>
      </c>
      <c r="F101" s="13" t="s">
        <v>124</v>
      </c>
      <c r="G101" s="74">
        <v>0</v>
      </c>
      <c r="H101" s="74">
        <v>0</v>
      </c>
      <c r="I101" s="74">
        <v>0</v>
      </c>
      <c r="J101" s="31">
        <v>1000</v>
      </c>
      <c r="K101" s="31">
        <f t="shared" si="9"/>
        <v>1000</v>
      </c>
      <c r="L101" s="31">
        <v>0</v>
      </c>
      <c r="M101" s="31">
        <f t="shared" si="10"/>
        <v>1000</v>
      </c>
      <c r="N101" s="31">
        <v>0</v>
      </c>
      <c r="O101" s="31">
        <f t="shared" si="1"/>
        <v>1000</v>
      </c>
      <c r="P101" s="31">
        <v>0</v>
      </c>
      <c r="Q101" s="31">
        <f t="shared" si="2"/>
        <v>1000</v>
      </c>
      <c r="R101" s="31">
        <v>0</v>
      </c>
      <c r="S101" s="31">
        <f t="shared" si="3"/>
        <v>1000</v>
      </c>
      <c r="T101" s="31">
        <v>0</v>
      </c>
      <c r="U101" s="31">
        <f t="shared" si="4"/>
        <v>1000</v>
      </c>
      <c r="V101" s="25">
        <v>0</v>
      </c>
      <c r="W101" s="25">
        <f t="shared" si="40"/>
        <v>1000</v>
      </c>
      <c r="X101" s="25">
        <v>0</v>
      </c>
      <c r="Y101" s="25">
        <f t="shared" si="41"/>
        <v>1000</v>
      </c>
      <c r="Z101" s="25">
        <v>0</v>
      </c>
      <c r="AA101" s="25">
        <f t="shared" si="42"/>
        <v>1000</v>
      </c>
      <c r="AB101" s="25">
        <v>0</v>
      </c>
      <c r="AC101" s="25">
        <f t="shared" si="43"/>
        <v>1000</v>
      </c>
    </row>
    <row r="102" spans="1:29" s="56" customFormat="1" ht="21" hidden="1" x14ac:dyDescent="0.2">
      <c r="A102" s="15" t="s">
        <v>7</v>
      </c>
      <c r="B102" s="16" t="s">
        <v>125</v>
      </c>
      <c r="C102" s="17" t="s">
        <v>126</v>
      </c>
      <c r="D102" s="20" t="s">
        <v>8</v>
      </c>
      <c r="E102" s="21" t="s">
        <v>8</v>
      </c>
      <c r="F102" s="22" t="s">
        <v>127</v>
      </c>
      <c r="G102" s="106">
        <f>+G103</f>
        <v>85</v>
      </c>
      <c r="H102" s="106">
        <v>0</v>
      </c>
      <c r="I102" s="106">
        <f t="shared" si="8"/>
        <v>85</v>
      </c>
      <c r="J102" s="27">
        <v>0</v>
      </c>
      <c r="K102" s="27">
        <f t="shared" si="9"/>
        <v>85</v>
      </c>
      <c r="L102" s="27">
        <v>0</v>
      </c>
      <c r="M102" s="27">
        <f t="shared" si="10"/>
        <v>85</v>
      </c>
      <c r="N102" s="27">
        <v>0</v>
      </c>
      <c r="O102" s="27">
        <f t="shared" si="1"/>
        <v>85</v>
      </c>
      <c r="P102" s="27">
        <v>0</v>
      </c>
      <c r="Q102" s="27">
        <f t="shared" si="2"/>
        <v>85</v>
      </c>
      <c r="R102" s="27">
        <v>0</v>
      </c>
      <c r="S102" s="27">
        <f t="shared" si="3"/>
        <v>85</v>
      </c>
      <c r="T102" s="24">
        <f>+T103</f>
        <v>30</v>
      </c>
      <c r="U102" s="24">
        <f t="shared" si="4"/>
        <v>115</v>
      </c>
      <c r="V102" s="24">
        <v>0</v>
      </c>
      <c r="W102" s="24">
        <f t="shared" si="40"/>
        <v>115</v>
      </c>
      <c r="X102" s="24">
        <v>0</v>
      </c>
      <c r="Y102" s="24">
        <f t="shared" si="41"/>
        <v>115</v>
      </c>
      <c r="Z102" s="24">
        <v>0</v>
      </c>
      <c r="AA102" s="24">
        <f t="shared" si="42"/>
        <v>115</v>
      </c>
      <c r="AB102" s="24">
        <v>0</v>
      </c>
      <c r="AC102" s="24">
        <f t="shared" si="43"/>
        <v>115</v>
      </c>
    </row>
    <row r="103" spans="1:29" s="56" customFormat="1" ht="12.4" hidden="1" x14ac:dyDescent="0.2">
      <c r="A103" s="28"/>
      <c r="B103" s="50"/>
      <c r="C103" s="29"/>
      <c r="D103" s="30">
        <v>3233</v>
      </c>
      <c r="E103" s="12">
        <v>5321</v>
      </c>
      <c r="F103" s="26" t="s">
        <v>12</v>
      </c>
      <c r="G103" s="74">
        <v>85</v>
      </c>
      <c r="H103" s="74">
        <v>0</v>
      </c>
      <c r="I103" s="74">
        <f t="shared" si="8"/>
        <v>85</v>
      </c>
      <c r="J103" s="31">
        <v>0</v>
      </c>
      <c r="K103" s="31">
        <f t="shared" si="9"/>
        <v>85</v>
      </c>
      <c r="L103" s="31">
        <v>0</v>
      </c>
      <c r="M103" s="31">
        <f t="shared" si="10"/>
        <v>85</v>
      </c>
      <c r="N103" s="31">
        <v>0</v>
      </c>
      <c r="O103" s="31">
        <f t="shared" si="1"/>
        <v>85</v>
      </c>
      <c r="P103" s="31">
        <v>0</v>
      </c>
      <c r="Q103" s="31">
        <f t="shared" si="2"/>
        <v>85</v>
      </c>
      <c r="R103" s="31">
        <v>0</v>
      </c>
      <c r="S103" s="31">
        <f t="shared" si="3"/>
        <v>85</v>
      </c>
      <c r="T103" s="25">
        <v>30</v>
      </c>
      <c r="U103" s="25">
        <f t="shared" si="4"/>
        <v>115</v>
      </c>
      <c r="V103" s="25">
        <v>0</v>
      </c>
      <c r="W103" s="25">
        <f t="shared" si="40"/>
        <v>115</v>
      </c>
      <c r="X103" s="25">
        <v>0</v>
      </c>
      <c r="Y103" s="25">
        <f t="shared" si="41"/>
        <v>115</v>
      </c>
      <c r="Z103" s="25">
        <v>0</v>
      </c>
      <c r="AA103" s="25">
        <f t="shared" si="42"/>
        <v>115</v>
      </c>
      <c r="AB103" s="25">
        <v>0</v>
      </c>
      <c r="AC103" s="25">
        <f t="shared" si="43"/>
        <v>115</v>
      </c>
    </row>
    <row r="104" spans="1:29" s="56" customFormat="1" ht="21" hidden="1" x14ac:dyDescent="0.2">
      <c r="A104" s="15" t="s">
        <v>7</v>
      </c>
      <c r="B104" s="16" t="s">
        <v>128</v>
      </c>
      <c r="C104" s="17" t="s">
        <v>129</v>
      </c>
      <c r="D104" s="20" t="s">
        <v>8</v>
      </c>
      <c r="E104" s="21" t="s">
        <v>8</v>
      </c>
      <c r="F104" s="22" t="s">
        <v>130</v>
      </c>
      <c r="G104" s="106">
        <f>+G105</f>
        <v>15</v>
      </c>
      <c r="H104" s="106">
        <v>0</v>
      </c>
      <c r="I104" s="106">
        <f t="shared" si="8"/>
        <v>15</v>
      </c>
      <c r="J104" s="27">
        <v>0</v>
      </c>
      <c r="K104" s="27">
        <f t="shared" si="9"/>
        <v>15</v>
      </c>
      <c r="L104" s="27">
        <v>0</v>
      </c>
      <c r="M104" s="27">
        <f t="shared" si="10"/>
        <v>15</v>
      </c>
      <c r="N104" s="27">
        <v>0</v>
      </c>
      <c r="O104" s="27">
        <f t="shared" si="1"/>
        <v>15</v>
      </c>
      <c r="P104" s="27">
        <v>0</v>
      </c>
      <c r="Q104" s="27">
        <f t="shared" si="2"/>
        <v>15</v>
      </c>
      <c r="R104" s="27">
        <v>0</v>
      </c>
      <c r="S104" s="27">
        <f t="shared" si="3"/>
        <v>15</v>
      </c>
      <c r="T104" s="27">
        <v>0</v>
      </c>
      <c r="U104" s="27">
        <f t="shared" si="4"/>
        <v>15</v>
      </c>
      <c r="V104" s="24">
        <v>0</v>
      </c>
      <c r="W104" s="24">
        <f t="shared" si="40"/>
        <v>15</v>
      </c>
      <c r="X104" s="24">
        <v>0</v>
      </c>
      <c r="Y104" s="24">
        <f t="shared" si="41"/>
        <v>15</v>
      </c>
      <c r="Z104" s="24">
        <v>0</v>
      </c>
      <c r="AA104" s="24">
        <f t="shared" si="42"/>
        <v>15</v>
      </c>
      <c r="AB104" s="24">
        <v>0</v>
      </c>
      <c r="AC104" s="24">
        <f t="shared" si="43"/>
        <v>15</v>
      </c>
    </row>
    <row r="105" spans="1:29" s="56" customFormat="1" ht="12.4" hidden="1" x14ac:dyDescent="0.2">
      <c r="A105" s="28"/>
      <c r="B105" s="50"/>
      <c r="C105" s="29"/>
      <c r="D105" s="30">
        <v>3233</v>
      </c>
      <c r="E105" s="12">
        <v>5321</v>
      </c>
      <c r="F105" s="26" t="s">
        <v>12</v>
      </c>
      <c r="G105" s="74">
        <v>15</v>
      </c>
      <c r="H105" s="74">
        <v>0</v>
      </c>
      <c r="I105" s="74">
        <f t="shared" si="8"/>
        <v>15</v>
      </c>
      <c r="J105" s="31">
        <v>0</v>
      </c>
      <c r="K105" s="31">
        <f t="shared" si="9"/>
        <v>15</v>
      </c>
      <c r="L105" s="31">
        <v>0</v>
      </c>
      <c r="M105" s="31">
        <f t="shared" si="10"/>
        <v>15</v>
      </c>
      <c r="N105" s="31">
        <v>0</v>
      </c>
      <c r="O105" s="31">
        <f t="shared" si="1"/>
        <v>15</v>
      </c>
      <c r="P105" s="31">
        <v>0</v>
      </c>
      <c r="Q105" s="31">
        <f t="shared" si="2"/>
        <v>15</v>
      </c>
      <c r="R105" s="31">
        <v>0</v>
      </c>
      <c r="S105" s="31">
        <f t="shared" si="3"/>
        <v>15</v>
      </c>
      <c r="T105" s="31">
        <v>0</v>
      </c>
      <c r="U105" s="31">
        <f t="shared" si="4"/>
        <v>15</v>
      </c>
      <c r="V105" s="25">
        <v>0</v>
      </c>
      <c r="W105" s="25">
        <f t="shared" si="40"/>
        <v>15</v>
      </c>
      <c r="X105" s="25">
        <v>0</v>
      </c>
      <c r="Y105" s="25">
        <f t="shared" si="41"/>
        <v>15</v>
      </c>
      <c r="Z105" s="25">
        <v>0</v>
      </c>
      <c r="AA105" s="25">
        <f t="shared" si="42"/>
        <v>15</v>
      </c>
      <c r="AB105" s="25">
        <v>0</v>
      </c>
      <c r="AC105" s="25">
        <f t="shared" si="43"/>
        <v>15</v>
      </c>
    </row>
    <row r="106" spans="1:29" s="56" customFormat="1" ht="21" hidden="1" x14ac:dyDescent="0.2">
      <c r="A106" s="15" t="s">
        <v>7</v>
      </c>
      <c r="B106" s="16" t="s">
        <v>131</v>
      </c>
      <c r="C106" s="17" t="s">
        <v>132</v>
      </c>
      <c r="D106" s="20" t="s">
        <v>8</v>
      </c>
      <c r="E106" s="21" t="s">
        <v>8</v>
      </c>
      <c r="F106" s="22" t="s">
        <v>133</v>
      </c>
      <c r="G106" s="106">
        <f>+G107</f>
        <v>15</v>
      </c>
      <c r="H106" s="106">
        <v>0</v>
      </c>
      <c r="I106" s="106">
        <f t="shared" si="8"/>
        <v>15</v>
      </c>
      <c r="J106" s="27">
        <v>0</v>
      </c>
      <c r="K106" s="27">
        <f t="shared" si="9"/>
        <v>15</v>
      </c>
      <c r="L106" s="27">
        <v>0</v>
      </c>
      <c r="M106" s="27">
        <f t="shared" si="10"/>
        <v>15</v>
      </c>
      <c r="N106" s="27">
        <v>0</v>
      </c>
      <c r="O106" s="27">
        <f t="shared" si="1"/>
        <v>15</v>
      </c>
      <c r="P106" s="27">
        <v>0</v>
      </c>
      <c r="Q106" s="27">
        <f t="shared" si="2"/>
        <v>15</v>
      </c>
      <c r="R106" s="27">
        <v>0</v>
      </c>
      <c r="S106" s="27">
        <f t="shared" si="3"/>
        <v>15</v>
      </c>
      <c r="T106" s="24">
        <f>+T107</f>
        <v>8</v>
      </c>
      <c r="U106" s="24">
        <f t="shared" si="4"/>
        <v>23</v>
      </c>
      <c r="V106" s="24">
        <v>0</v>
      </c>
      <c r="W106" s="24">
        <f t="shared" si="40"/>
        <v>23</v>
      </c>
      <c r="X106" s="24">
        <v>0</v>
      </c>
      <c r="Y106" s="24">
        <f t="shared" si="41"/>
        <v>23</v>
      </c>
      <c r="Z106" s="24">
        <v>0</v>
      </c>
      <c r="AA106" s="24">
        <f t="shared" si="42"/>
        <v>23</v>
      </c>
      <c r="AB106" s="24">
        <v>0</v>
      </c>
      <c r="AC106" s="24">
        <f t="shared" si="43"/>
        <v>23</v>
      </c>
    </row>
    <row r="107" spans="1:29" s="56" customFormat="1" ht="12.4" hidden="1" x14ac:dyDescent="0.2">
      <c r="A107" s="28"/>
      <c r="B107" s="50"/>
      <c r="C107" s="29"/>
      <c r="D107" s="30">
        <v>3233</v>
      </c>
      <c r="E107" s="12">
        <v>5321</v>
      </c>
      <c r="F107" s="26" t="s">
        <v>12</v>
      </c>
      <c r="G107" s="74">
        <v>15</v>
      </c>
      <c r="H107" s="74">
        <v>0</v>
      </c>
      <c r="I107" s="74">
        <f t="shared" si="8"/>
        <v>15</v>
      </c>
      <c r="J107" s="31">
        <v>0</v>
      </c>
      <c r="K107" s="31">
        <f t="shared" si="9"/>
        <v>15</v>
      </c>
      <c r="L107" s="31">
        <v>0</v>
      </c>
      <c r="M107" s="31">
        <f t="shared" si="10"/>
        <v>15</v>
      </c>
      <c r="N107" s="31">
        <v>0</v>
      </c>
      <c r="O107" s="31">
        <f t="shared" si="1"/>
        <v>15</v>
      </c>
      <c r="P107" s="31">
        <v>0</v>
      </c>
      <c r="Q107" s="31">
        <f t="shared" si="2"/>
        <v>15</v>
      </c>
      <c r="R107" s="31">
        <v>0</v>
      </c>
      <c r="S107" s="31">
        <f t="shared" si="3"/>
        <v>15</v>
      </c>
      <c r="T107" s="25">
        <v>8</v>
      </c>
      <c r="U107" s="25">
        <f t="shared" si="4"/>
        <v>23</v>
      </c>
      <c r="V107" s="25">
        <v>0</v>
      </c>
      <c r="W107" s="25">
        <f t="shared" si="40"/>
        <v>23</v>
      </c>
      <c r="X107" s="25">
        <v>0</v>
      </c>
      <c r="Y107" s="25">
        <f t="shared" si="41"/>
        <v>23</v>
      </c>
      <c r="Z107" s="25">
        <v>0</v>
      </c>
      <c r="AA107" s="25">
        <f t="shared" si="42"/>
        <v>23</v>
      </c>
      <c r="AB107" s="25">
        <v>0</v>
      </c>
      <c r="AC107" s="25">
        <f t="shared" si="43"/>
        <v>23</v>
      </c>
    </row>
    <row r="108" spans="1:29" s="56" customFormat="1" ht="21" hidden="1" x14ac:dyDescent="0.2">
      <c r="A108" s="15" t="s">
        <v>7</v>
      </c>
      <c r="B108" s="16" t="s">
        <v>134</v>
      </c>
      <c r="C108" s="17" t="s">
        <v>135</v>
      </c>
      <c r="D108" s="20" t="s">
        <v>8</v>
      </c>
      <c r="E108" s="21" t="s">
        <v>8</v>
      </c>
      <c r="F108" s="22" t="s">
        <v>136</v>
      </c>
      <c r="G108" s="106">
        <f>+G109</f>
        <v>15</v>
      </c>
      <c r="H108" s="106">
        <v>0</v>
      </c>
      <c r="I108" s="106">
        <f t="shared" si="8"/>
        <v>15</v>
      </c>
      <c r="J108" s="27">
        <v>0</v>
      </c>
      <c r="K108" s="27">
        <f t="shared" si="9"/>
        <v>15</v>
      </c>
      <c r="L108" s="27">
        <v>0</v>
      </c>
      <c r="M108" s="27">
        <f t="shared" si="10"/>
        <v>15</v>
      </c>
      <c r="N108" s="27">
        <v>0</v>
      </c>
      <c r="O108" s="27">
        <f t="shared" si="1"/>
        <v>15</v>
      </c>
      <c r="P108" s="27">
        <v>0</v>
      </c>
      <c r="Q108" s="27">
        <f t="shared" si="2"/>
        <v>15</v>
      </c>
      <c r="R108" s="27">
        <v>0</v>
      </c>
      <c r="S108" s="27">
        <f t="shared" si="3"/>
        <v>15</v>
      </c>
      <c r="T108" s="27">
        <v>0</v>
      </c>
      <c r="U108" s="27">
        <f t="shared" si="4"/>
        <v>15</v>
      </c>
      <c r="V108" s="24">
        <v>0</v>
      </c>
      <c r="W108" s="24">
        <f t="shared" si="40"/>
        <v>15</v>
      </c>
      <c r="X108" s="24">
        <v>0</v>
      </c>
      <c r="Y108" s="24">
        <f t="shared" si="41"/>
        <v>15</v>
      </c>
      <c r="Z108" s="24">
        <v>0</v>
      </c>
      <c r="AA108" s="24">
        <f t="shared" si="42"/>
        <v>15</v>
      </c>
      <c r="AB108" s="24">
        <v>0</v>
      </c>
      <c r="AC108" s="24">
        <f t="shared" si="43"/>
        <v>15</v>
      </c>
    </row>
    <row r="109" spans="1:29" s="56" customFormat="1" ht="12.4" hidden="1" x14ac:dyDescent="0.2">
      <c r="A109" s="28"/>
      <c r="B109" s="50"/>
      <c r="C109" s="29"/>
      <c r="D109" s="30">
        <v>3113</v>
      </c>
      <c r="E109" s="12">
        <v>5321</v>
      </c>
      <c r="F109" s="26" t="s">
        <v>12</v>
      </c>
      <c r="G109" s="74">
        <v>15</v>
      </c>
      <c r="H109" s="74">
        <v>0</v>
      </c>
      <c r="I109" s="74">
        <f t="shared" si="8"/>
        <v>15</v>
      </c>
      <c r="J109" s="31">
        <v>0</v>
      </c>
      <c r="K109" s="31">
        <f t="shared" si="9"/>
        <v>15</v>
      </c>
      <c r="L109" s="31">
        <v>0</v>
      </c>
      <c r="M109" s="31">
        <f t="shared" si="10"/>
        <v>15</v>
      </c>
      <c r="N109" s="31">
        <v>0</v>
      </c>
      <c r="O109" s="31">
        <f t="shared" si="1"/>
        <v>15</v>
      </c>
      <c r="P109" s="31">
        <v>0</v>
      </c>
      <c r="Q109" s="31">
        <f t="shared" si="2"/>
        <v>15</v>
      </c>
      <c r="R109" s="31">
        <v>0</v>
      </c>
      <c r="S109" s="31">
        <f t="shared" si="3"/>
        <v>15</v>
      </c>
      <c r="T109" s="31">
        <v>0</v>
      </c>
      <c r="U109" s="31">
        <f t="shared" si="4"/>
        <v>15</v>
      </c>
      <c r="V109" s="25">
        <v>0</v>
      </c>
      <c r="W109" s="25">
        <f t="shared" si="40"/>
        <v>15</v>
      </c>
      <c r="X109" s="25">
        <v>0</v>
      </c>
      <c r="Y109" s="25">
        <f t="shared" si="41"/>
        <v>15</v>
      </c>
      <c r="Z109" s="25">
        <v>0</v>
      </c>
      <c r="AA109" s="25">
        <f t="shared" si="42"/>
        <v>15</v>
      </c>
      <c r="AB109" s="25">
        <v>0</v>
      </c>
      <c r="AC109" s="25">
        <f t="shared" si="43"/>
        <v>15</v>
      </c>
    </row>
    <row r="110" spans="1:29" s="56" customFormat="1" ht="42" hidden="1" customHeight="1" x14ac:dyDescent="0.2">
      <c r="A110" s="15" t="s">
        <v>7</v>
      </c>
      <c r="B110" s="16" t="s">
        <v>137</v>
      </c>
      <c r="C110" s="17" t="s">
        <v>9</v>
      </c>
      <c r="D110" s="20" t="s">
        <v>8</v>
      </c>
      <c r="E110" s="21" t="s">
        <v>8</v>
      </c>
      <c r="F110" s="22" t="s">
        <v>138</v>
      </c>
      <c r="G110" s="106">
        <f>+G111</f>
        <v>150</v>
      </c>
      <c r="H110" s="106">
        <v>0</v>
      </c>
      <c r="I110" s="106">
        <f t="shared" si="8"/>
        <v>150</v>
      </c>
      <c r="J110" s="27">
        <v>0</v>
      </c>
      <c r="K110" s="27">
        <f t="shared" si="9"/>
        <v>150</v>
      </c>
      <c r="L110" s="27">
        <f>SUM(L111:L112)</f>
        <v>297.69299999999998</v>
      </c>
      <c r="M110" s="27">
        <f t="shared" si="10"/>
        <v>447.69299999999998</v>
      </c>
      <c r="N110" s="27">
        <v>0</v>
      </c>
      <c r="O110" s="27">
        <f t="shared" si="1"/>
        <v>447.69299999999998</v>
      </c>
      <c r="P110" s="27">
        <v>0</v>
      </c>
      <c r="Q110" s="27">
        <f t="shared" si="2"/>
        <v>447.69299999999998</v>
      </c>
      <c r="R110" s="106">
        <f>+R111+R112</f>
        <v>-374.32</v>
      </c>
      <c r="S110" s="27">
        <f t="shared" si="3"/>
        <v>73.37299999999999</v>
      </c>
      <c r="T110" s="27">
        <v>0</v>
      </c>
      <c r="U110" s="27">
        <f t="shared" si="4"/>
        <v>73.37299999999999</v>
      </c>
      <c r="V110" s="24">
        <v>0</v>
      </c>
      <c r="W110" s="24">
        <f t="shared" si="40"/>
        <v>73.37299999999999</v>
      </c>
      <c r="X110" s="24">
        <v>0</v>
      </c>
      <c r="Y110" s="24">
        <f t="shared" si="41"/>
        <v>73.37299999999999</v>
      </c>
      <c r="Z110" s="24">
        <v>0</v>
      </c>
      <c r="AA110" s="24">
        <f t="shared" si="42"/>
        <v>73.37299999999999</v>
      </c>
      <c r="AB110" s="24">
        <v>0</v>
      </c>
      <c r="AC110" s="24">
        <f t="shared" si="43"/>
        <v>73.37299999999999</v>
      </c>
    </row>
    <row r="111" spans="1:29" s="56" customFormat="1" ht="12.4" hidden="1" x14ac:dyDescent="0.2">
      <c r="A111" s="28"/>
      <c r="B111" s="50" t="s">
        <v>139</v>
      </c>
      <c r="C111" s="29"/>
      <c r="D111" s="30">
        <v>3299</v>
      </c>
      <c r="E111" s="12">
        <v>5229</v>
      </c>
      <c r="F111" s="26" t="s">
        <v>140</v>
      </c>
      <c r="G111" s="74">
        <v>150</v>
      </c>
      <c r="H111" s="74">
        <v>0</v>
      </c>
      <c r="I111" s="74">
        <f t="shared" si="8"/>
        <v>150</v>
      </c>
      <c r="J111" s="31">
        <v>0</v>
      </c>
      <c r="K111" s="31">
        <f t="shared" si="9"/>
        <v>150</v>
      </c>
      <c r="L111" s="31">
        <v>0</v>
      </c>
      <c r="M111" s="31">
        <f t="shared" si="10"/>
        <v>150</v>
      </c>
      <c r="N111" s="31">
        <v>0</v>
      </c>
      <c r="O111" s="31">
        <f t="shared" si="1"/>
        <v>150</v>
      </c>
      <c r="P111" s="31">
        <v>0</v>
      </c>
      <c r="Q111" s="31">
        <f t="shared" si="2"/>
        <v>150</v>
      </c>
      <c r="R111" s="31">
        <v>-112.29600000000001</v>
      </c>
      <c r="S111" s="31">
        <f t="shared" si="3"/>
        <v>37.703999999999994</v>
      </c>
      <c r="T111" s="31">
        <v>0</v>
      </c>
      <c r="U111" s="31">
        <f t="shared" si="4"/>
        <v>37.703999999999994</v>
      </c>
      <c r="V111" s="25">
        <v>0</v>
      </c>
      <c r="W111" s="25">
        <f t="shared" si="40"/>
        <v>37.703999999999994</v>
      </c>
      <c r="X111" s="25">
        <v>0</v>
      </c>
      <c r="Y111" s="25">
        <f t="shared" si="41"/>
        <v>37.703999999999994</v>
      </c>
      <c r="Z111" s="25">
        <v>0</v>
      </c>
      <c r="AA111" s="25">
        <f t="shared" si="42"/>
        <v>37.703999999999994</v>
      </c>
      <c r="AB111" s="25">
        <v>0</v>
      </c>
      <c r="AC111" s="25">
        <f t="shared" si="43"/>
        <v>37.703999999999994</v>
      </c>
    </row>
    <row r="112" spans="1:29" s="56" customFormat="1" ht="12.4" hidden="1" x14ac:dyDescent="0.2">
      <c r="A112" s="28"/>
      <c r="B112" s="50" t="s">
        <v>141</v>
      </c>
      <c r="C112" s="29"/>
      <c r="D112" s="30">
        <v>3299</v>
      </c>
      <c r="E112" s="12">
        <v>5229</v>
      </c>
      <c r="F112" s="26" t="s">
        <v>140</v>
      </c>
      <c r="G112" s="74">
        <v>0</v>
      </c>
      <c r="H112" s="74"/>
      <c r="I112" s="74"/>
      <c r="J112" s="31"/>
      <c r="K112" s="31">
        <v>0</v>
      </c>
      <c r="L112" s="31">
        <v>297.69299999999998</v>
      </c>
      <c r="M112" s="31">
        <f t="shared" si="10"/>
        <v>297.69299999999998</v>
      </c>
      <c r="N112" s="31">
        <v>0</v>
      </c>
      <c r="O112" s="31">
        <f t="shared" si="1"/>
        <v>297.69299999999998</v>
      </c>
      <c r="P112" s="31">
        <v>0</v>
      </c>
      <c r="Q112" s="31">
        <f t="shared" si="2"/>
        <v>297.69299999999998</v>
      </c>
      <c r="R112" s="31">
        <v>-262.024</v>
      </c>
      <c r="S112" s="31">
        <f t="shared" si="3"/>
        <v>35.668999999999983</v>
      </c>
      <c r="T112" s="31">
        <v>0</v>
      </c>
      <c r="U112" s="31">
        <f t="shared" si="4"/>
        <v>35.668999999999983</v>
      </c>
      <c r="V112" s="25">
        <v>0</v>
      </c>
      <c r="W112" s="25">
        <f t="shared" si="40"/>
        <v>35.668999999999983</v>
      </c>
      <c r="X112" s="25">
        <v>0</v>
      </c>
      <c r="Y112" s="25">
        <f t="shared" si="41"/>
        <v>35.668999999999983</v>
      </c>
      <c r="Z112" s="25">
        <v>0</v>
      </c>
      <c r="AA112" s="25">
        <f t="shared" si="42"/>
        <v>35.668999999999983</v>
      </c>
      <c r="AB112" s="25">
        <v>0</v>
      </c>
      <c r="AC112" s="25">
        <f t="shared" si="43"/>
        <v>35.668999999999983</v>
      </c>
    </row>
    <row r="113" spans="1:29" s="56" customFormat="1" ht="21" hidden="1" x14ac:dyDescent="0.2">
      <c r="A113" s="15" t="s">
        <v>7</v>
      </c>
      <c r="B113" s="16" t="s">
        <v>142</v>
      </c>
      <c r="C113" s="17" t="s">
        <v>9</v>
      </c>
      <c r="D113" s="20" t="s">
        <v>8</v>
      </c>
      <c r="E113" s="21" t="s">
        <v>8</v>
      </c>
      <c r="F113" s="22" t="s">
        <v>143</v>
      </c>
      <c r="G113" s="106">
        <f>SUM(G114:G115)</f>
        <v>0</v>
      </c>
      <c r="H113" s="74"/>
      <c r="I113" s="74"/>
      <c r="J113" s="31"/>
      <c r="K113" s="31"/>
      <c r="L113" s="31"/>
      <c r="M113" s="31"/>
      <c r="N113" s="31"/>
      <c r="O113" s="106">
        <f t="shared" ref="O113:R113" si="48">SUM(O114:O115)</f>
        <v>0</v>
      </c>
      <c r="P113" s="106">
        <f t="shared" si="48"/>
        <v>0</v>
      </c>
      <c r="Q113" s="106">
        <f t="shared" si="48"/>
        <v>0</v>
      </c>
      <c r="R113" s="106">
        <f t="shared" si="48"/>
        <v>50.319999999999993</v>
      </c>
      <c r="S113" s="27">
        <f t="shared" si="3"/>
        <v>50.319999999999993</v>
      </c>
      <c r="T113" s="27">
        <v>0</v>
      </c>
      <c r="U113" s="27">
        <f t="shared" si="4"/>
        <v>50.319999999999993</v>
      </c>
      <c r="V113" s="24">
        <v>0</v>
      </c>
      <c r="W113" s="24">
        <f t="shared" si="40"/>
        <v>50.319999999999993</v>
      </c>
      <c r="X113" s="24">
        <v>0</v>
      </c>
      <c r="Y113" s="24">
        <f t="shared" si="41"/>
        <v>50.319999999999993</v>
      </c>
      <c r="Z113" s="24">
        <v>0</v>
      </c>
      <c r="AA113" s="24">
        <f t="shared" si="42"/>
        <v>50.319999999999993</v>
      </c>
      <c r="AB113" s="24">
        <v>0</v>
      </c>
      <c r="AC113" s="24">
        <f t="shared" si="43"/>
        <v>50.319999999999993</v>
      </c>
    </row>
    <row r="114" spans="1:29" s="56" customFormat="1" ht="12.4" hidden="1" x14ac:dyDescent="0.2">
      <c r="A114" s="28"/>
      <c r="B114" s="112" t="s">
        <v>139</v>
      </c>
      <c r="C114" s="29"/>
      <c r="D114" s="30">
        <v>3299</v>
      </c>
      <c r="E114" s="12">
        <v>5222</v>
      </c>
      <c r="F114" s="13" t="s">
        <v>13</v>
      </c>
      <c r="G114" s="74">
        <v>0</v>
      </c>
      <c r="H114" s="74"/>
      <c r="I114" s="74"/>
      <c r="J114" s="31"/>
      <c r="K114" s="31"/>
      <c r="L114" s="31"/>
      <c r="M114" s="31"/>
      <c r="N114" s="31"/>
      <c r="O114" s="74">
        <v>0</v>
      </c>
      <c r="P114" s="74">
        <v>0</v>
      </c>
      <c r="Q114" s="74">
        <v>0</v>
      </c>
      <c r="R114" s="31">
        <v>15.096</v>
      </c>
      <c r="S114" s="31">
        <f t="shared" si="3"/>
        <v>15.096</v>
      </c>
      <c r="T114" s="31">
        <v>0</v>
      </c>
      <c r="U114" s="31">
        <f t="shared" si="4"/>
        <v>15.096</v>
      </c>
      <c r="V114" s="25">
        <v>0</v>
      </c>
      <c r="W114" s="25">
        <f t="shared" si="40"/>
        <v>15.096</v>
      </c>
      <c r="X114" s="25">
        <v>0</v>
      </c>
      <c r="Y114" s="25">
        <f t="shared" si="41"/>
        <v>15.096</v>
      </c>
      <c r="Z114" s="25">
        <v>0</v>
      </c>
      <c r="AA114" s="25">
        <f t="shared" si="42"/>
        <v>15.096</v>
      </c>
      <c r="AB114" s="25">
        <v>0</v>
      </c>
      <c r="AC114" s="25">
        <f t="shared" si="43"/>
        <v>15.096</v>
      </c>
    </row>
    <row r="115" spans="1:29" s="56" customFormat="1" ht="12.4" hidden="1" x14ac:dyDescent="0.2">
      <c r="A115" s="28"/>
      <c r="B115" s="112" t="s">
        <v>141</v>
      </c>
      <c r="C115" s="29"/>
      <c r="D115" s="30">
        <v>3299</v>
      </c>
      <c r="E115" s="12">
        <v>5222</v>
      </c>
      <c r="F115" s="13" t="s">
        <v>13</v>
      </c>
      <c r="G115" s="74">
        <v>0</v>
      </c>
      <c r="H115" s="74"/>
      <c r="I115" s="74"/>
      <c r="J115" s="31"/>
      <c r="K115" s="31"/>
      <c r="L115" s="31"/>
      <c r="M115" s="31"/>
      <c r="N115" s="31"/>
      <c r="O115" s="74">
        <v>0</v>
      </c>
      <c r="P115" s="74">
        <v>0</v>
      </c>
      <c r="Q115" s="74">
        <v>0</v>
      </c>
      <c r="R115" s="31">
        <v>35.223999999999997</v>
      </c>
      <c r="S115" s="31">
        <f t="shared" si="3"/>
        <v>35.223999999999997</v>
      </c>
      <c r="T115" s="31">
        <v>0</v>
      </c>
      <c r="U115" s="31">
        <f t="shared" si="4"/>
        <v>35.223999999999997</v>
      </c>
      <c r="V115" s="25">
        <v>0</v>
      </c>
      <c r="W115" s="25">
        <f t="shared" si="40"/>
        <v>35.223999999999997</v>
      </c>
      <c r="X115" s="25">
        <v>0</v>
      </c>
      <c r="Y115" s="25">
        <f t="shared" si="41"/>
        <v>35.223999999999997</v>
      </c>
      <c r="Z115" s="25">
        <v>0</v>
      </c>
      <c r="AA115" s="25">
        <f t="shared" si="42"/>
        <v>35.223999999999997</v>
      </c>
      <c r="AB115" s="25">
        <v>0</v>
      </c>
      <c r="AC115" s="25">
        <f t="shared" si="43"/>
        <v>35.223999999999997</v>
      </c>
    </row>
    <row r="116" spans="1:29" s="56" customFormat="1" ht="21" hidden="1" x14ac:dyDescent="0.2">
      <c r="A116" s="15" t="s">
        <v>7</v>
      </c>
      <c r="B116" s="16" t="s">
        <v>144</v>
      </c>
      <c r="C116" s="17" t="s">
        <v>9</v>
      </c>
      <c r="D116" s="20" t="s">
        <v>8</v>
      </c>
      <c r="E116" s="21" t="s">
        <v>8</v>
      </c>
      <c r="F116" s="22" t="s">
        <v>145</v>
      </c>
      <c r="G116" s="106">
        <f>SUM(G117:G118)</f>
        <v>0</v>
      </c>
      <c r="H116" s="74"/>
      <c r="I116" s="74"/>
      <c r="J116" s="31"/>
      <c r="K116" s="31"/>
      <c r="L116" s="31"/>
      <c r="M116" s="31"/>
      <c r="N116" s="31"/>
      <c r="O116" s="106">
        <f t="shared" ref="O116:R116" si="49">SUM(O117:O118)</f>
        <v>0</v>
      </c>
      <c r="P116" s="106">
        <f t="shared" si="49"/>
        <v>0</v>
      </c>
      <c r="Q116" s="106">
        <f t="shared" si="49"/>
        <v>0</v>
      </c>
      <c r="R116" s="106">
        <f t="shared" si="49"/>
        <v>67</v>
      </c>
      <c r="S116" s="27">
        <f t="shared" si="3"/>
        <v>67</v>
      </c>
      <c r="T116" s="27">
        <v>0</v>
      </c>
      <c r="U116" s="27">
        <f t="shared" si="4"/>
        <v>67</v>
      </c>
      <c r="V116" s="24">
        <v>0</v>
      </c>
      <c r="W116" s="24">
        <f t="shared" si="40"/>
        <v>67</v>
      </c>
      <c r="X116" s="24">
        <v>0</v>
      </c>
      <c r="Y116" s="24">
        <f t="shared" si="41"/>
        <v>67</v>
      </c>
      <c r="Z116" s="24">
        <v>0</v>
      </c>
      <c r="AA116" s="24">
        <f t="shared" si="42"/>
        <v>67</v>
      </c>
      <c r="AB116" s="24">
        <v>0</v>
      </c>
      <c r="AC116" s="24">
        <f t="shared" si="43"/>
        <v>67</v>
      </c>
    </row>
    <row r="117" spans="1:29" s="56" customFormat="1" ht="12.4" hidden="1" x14ac:dyDescent="0.2">
      <c r="A117" s="28"/>
      <c r="B117" s="112" t="s">
        <v>139</v>
      </c>
      <c r="C117" s="29"/>
      <c r="D117" s="30">
        <v>3299</v>
      </c>
      <c r="E117" s="12">
        <v>5222</v>
      </c>
      <c r="F117" s="13" t="s">
        <v>13</v>
      </c>
      <c r="G117" s="74">
        <v>0</v>
      </c>
      <c r="H117" s="74"/>
      <c r="I117" s="74"/>
      <c r="J117" s="31"/>
      <c r="K117" s="31"/>
      <c r="L117" s="31"/>
      <c r="M117" s="31"/>
      <c r="N117" s="31"/>
      <c r="O117" s="74">
        <v>0</v>
      </c>
      <c r="P117" s="74">
        <v>0</v>
      </c>
      <c r="Q117" s="74">
        <v>0</v>
      </c>
      <c r="R117" s="31">
        <v>20.100000000000001</v>
      </c>
      <c r="S117" s="31">
        <f t="shared" si="3"/>
        <v>20.100000000000001</v>
      </c>
      <c r="T117" s="31">
        <v>0</v>
      </c>
      <c r="U117" s="31">
        <f t="shared" si="4"/>
        <v>20.100000000000001</v>
      </c>
      <c r="V117" s="25">
        <v>0</v>
      </c>
      <c r="W117" s="25">
        <f t="shared" si="40"/>
        <v>20.100000000000001</v>
      </c>
      <c r="X117" s="25">
        <v>0</v>
      </c>
      <c r="Y117" s="25">
        <f t="shared" si="41"/>
        <v>20.100000000000001</v>
      </c>
      <c r="Z117" s="25">
        <v>0</v>
      </c>
      <c r="AA117" s="25">
        <f t="shared" si="42"/>
        <v>20.100000000000001</v>
      </c>
      <c r="AB117" s="25">
        <v>0</v>
      </c>
      <c r="AC117" s="25">
        <f t="shared" si="43"/>
        <v>20.100000000000001</v>
      </c>
    </row>
    <row r="118" spans="1:29" s="56" customFormat="1" ht="12.4" hidden="1" x14ac:dyDescent="0.2">
      <c r="A118" s="28"/>
      <c r="B118" s="112" t="s">
        <v>141</v>
      </c>
      <c r="C118" s="29"/>
      <c r="D118" s="30">
        <v>3299</v>
      </c>
      <c r="E118" s="12">
        <v>5222</v>
      </c>
      <c r="F118" s="13" t="s">
        <v>13</v>
      </c>
      <c r="G118" s="74">
        <v>0</v>
      </c>
      <c r="H118" s="74"/>
      <c r="I118" s="74"/>
      <c r="J118" s="31"/>
      <c r="K118" s="31"/>
      <c r="L118" s="31"/>
      <c r="M118" s="31"/>
      <c r="N118" s="31"/>
      <c r="O118" s="74">
        <v>0</v>
      </c>
      <c r="P118" s="74">
        <v>0</v>
      </c>
      <c r="Q118" s="74">
        <v>0</v>
      </c>
      <c r="R118" s="31">
        <v>46.9</v>
      </c>
      <c r="S118" s="31">
        <f t="shared" si="3"/>
        <v>46.9</v>
      </c>
      <c r="T118" s="31">
        <v>0</v>
      </c>
      <c r="U118" s="31">
        <f t="shared" si="4"/>
        <v>46.9</v>
      </c>
      <c r="V118" s="25">
        <v>0</v>
      </c>
      <c r="W118" s="25">
        <f t="shared" si="40"/>
        <v>46.9</v>
      </c>
      <c r="X118" s="25">
        <v>0</v>
      </c>
      <c r="Y118" s="25">
        <f t="shared" si="41"/>
        <v>46.9</v>
      </c>
      <c r="Z118" s="25">
        <v>0</v>
      </c>
      <c r="AA118" s="25">
        <f t="shared" si="42"/>
        <v>46.9</v>
      </c>
      <c r="AB118" s="25">
        <v>0</v>
      </c>
      <c r="AC118" s="25">
        <f t="shared" si="43"/>
        <v>46.9</v>
      </c>
    </row>
    <row r="119" spans="1:29" s="56" customFormat="1" ht="21" hidden="1" x14ac:dyDescent="0.2">
      <c r="A119" s="15" t="s">
        <v>7</v>
      </c>
      <c r="B119" s="16" t="s">
        <v>146</v>
      </c>
      <c r="C119" s="17" t="s">
        <v>9</v>
      </c>
      <c r="D119" s="20" t="s">
        <v>8</v>
      </c>
      <c r="E119" s="21" t="s">
        <v>8</v>
      </c>
      <c r="F119" s="22" t="s">
        <v>147</v>
      </c>
      <c r="G119" s="106">
        <f>SUM(G120:G121)</f>
        <v>0</v>
      </c>
      <c r="H119" s="74"/>
      <c r="I119" s="74"/>
      <c r="J119" s="31"/>
      <c r="K119" s="31"/>
      <c r="L119" s="31"/>
      <c r="M119" s="31"/>
      <c r="N119" s="31"/>
      <c r="O119" s="106">
        <f t="shared" ref="O119:R119" si="50">SUM(O120:O121)</f>
        <v>0</v>
      </c>
      <c r="P119" s="106">
        <f t="shared" si="50"/>
        <v>0</v>
      </c>
      <c r="Q119" s="106">
        <f t="shared" si="50"/>
        <v>0</v>
      </c>
      <c r="R119" s="106">
        <f t="shared" si="50"/>
        <v>57</v>
      </c>
      <c r="S119" s="27">
        <f t="shared" si="3"/>
        <v>57</v>
      </c>
      <c r="T119" s="27">
        <v>0</v>
      </c>
      <c r="U119" s="27">
        <f t="shared" si="4"/>
        <v>57</v>
      </c>
      <c r="V119" s="24">
        <v>0</v>
      </c>
      <c r="W119" s="24">
        <f t="shared" si="40"/>
        <v>57</v>
      </c>
      <c r="X119" s="24">
        <v>0</v>
      </c>
      <c r="Y119" s="24">
        <f t="shared" si="41"/>
        <v>57</v>
      </c>
      <c r="Z119" s="24">
        <v>0</v>
      </c>
      <c r="AA119" s="24">
        <f t="shared" si="42"/>
        <v>57</v>
      </c>
      <c r="AB119" s="24">
        <v>0</v>
      </c>
      <c r="AC119" s="24">
        <f t="shared" si="43"/>
        <v>57</v>
      </c>
    </row>
    <row r="120" spans="1:29" s="56" customFormat="1" ht="12.4" hidden="1" x14ac:dyDescent="0.2">
      <c r="A120" s="28"/>
      <c r="B120" s="112" t="s">
        <v>139</v>
      </c>
      <c r="C120" s="29"/>
      <c r="D120" s="30">
        <v>3299</v>
      </c>
      <c r="E120" s="12">
        <v>5222</v>
      </c>
      <c r="F120" s="13" t="s">
        <v>13</v>
      </c>
      <c r="G120" s="74">
        <v>0</v>
      </c>
      <c r="H120" s="74"/>
      <c r="I120" s="74"/>
      <c r="J120" s="31"/>
      <c r="K120" s="31"/>
      <c r="L120" s="31"/>
      <c r="M120" s="31"/>
      <c r="N120" s="31"/>
      <c r="O120" s="74">
        <v>0</v>
      </c>
      <c r="P120" s="74">
        <v>0</v>
      </c>
      <c r="Q120" s="74">
        <v>0</v>
      </c>
      <c r="R120" s="31">
        <v>17.100000000000001</v>
      </c>
      <c r="S120" s="31">
        <f t="shared" si="3"/>
        <v>17.100000000000001</v>
      </c>
      <c r="T120" s="31">
        <v>0</v>
      </c>
      <c r="U120" s="31">
        <f t="shared" si="4"/>
        <v>17.100000000000001</v>
      </c>
      <c r="V120" s="25">
        <v>0</v>
      </c>
      <c r="W120" s="25">
        <f t="shared" si="40"/>
        <v>17.100000000000001</v>
      </c>
      <c r="X120" s="25">
        <v>0</v>
      </c>
      <c r="Y120" s="25">
        <f t="shared" si="41"/>
        <v>17.100000000000001</v>
      </c>
      <c r="Z120" s="25">
        <v>0</v>
      </c>
      <c r="AA120" s="25">
        <f t="shared" si="42"/>
        <v>17.100000000000001</v>
      </c>
      <c r="AB120" s="25">
        <v>0</v>
      </c>
      <c r="AC120" s="25">
        <f t="shared" si="43"/>
        <v>17.100000000000001</v>
      </c>
    </row>
    <row r="121" spans="1:29" s="56" customFormat="1" ht="12.4" hidden="1" x14ac:dyDescent="0.2">
      <c r="A121" s="28"/>
      <c r="B121" s="112" t="s">
        <v>141</v>
      </c>
      <c r="C121" s="29"/>
      <c r="D121" s="30">
        <v>3299</v>
      </c>
      <c r="E121" s="12">
        <v>5222</v>
      </c>
      <c r="F121" s="13" t="s">
        <v>13</v>
      </c>
      <c r="G121" s="74">
        <v>0</v>
      </c>
      <c r="H121" s="74"/>
      <c r="I121" s="74"/>
      <c r="J121" s="31"/>
      <c r="K121" s="31"/>
      <c r="L121" s="31"/>
      <c r="M121" s="31"/>
      <c r="N121" s="31"/>
      <c r="O121" s="74">
        <v>0</v>
      </c>
      <c r="P121" s="74">
        <v>0</v>
      </c>
      <c r="Q121" s="74">
        <v>0</v>
      </c>
      <c r="R121" s="31">
        <v>39.9</v>
      </c>
      <c r="S121" s="31">
        <f t="shared" si="3"/>
        <v>39.9</v>
      </c>
      <c r="T121" s="31">
        <v>0</v>
      </c>
      <c r="U121" s="31">
        <f t="shared" si="4"/>
        <v>39.9</v>
      </c>
      <c r="V121" s="25">
        <v>0</v>
      </c>
      <c r="W121" s="25">
        <f t="shared" si="40"/>
        <v>39.9</v>
      </c>
      <c r="X121" s="25">
        <v>0</v>
      </c>
      <c r="Y121" s="25">
        <f t="shared" si="41"/>
        <v>39.9</v>
      </c>
      <c r="Z121" s="25">
        <v>0</v>
      </c>
      <c r="AA121" s="25">
        <f t="shared" si="42"/>
        <v>39.9</v>
      </c>
      <c r="AB121" s="25">
        <v>0</v>
      </c>
      <c r="AC121" s="25">
        <f t="shared" si="43"/>
        <v>39.9</v>
      </c>
    </row>
    <row r="122" spans="1:29" s="56" customFormat="1" ht="21" hidden="1" x14ac:dyDescent="0.2">
      <c r="A122" s="15" t="s">
        <v>7</v>
      </c>
      <c r="B122" s="16" t="s">
        <v>148</v>
      </c>
      <c r="C122" s="17" t="s">
        <v>9</v>
      </c>
      <c r="D122" s="20" t="s">
        <v>8</v>
      </c>
      <c r="E122" s="21" t="s">
        <v>8</v>
      </c>
      <c r="F122" s="22" t="s">
        <v>149</v>
      </c>
      <c r="G122" s="106">
        <f>SUM(G123:G124)</f>
        <v>0</v>
      </c>
      <c r="H122" s="74"/>
      <c r="I122" s="74"/>
      <c r="J122" s="31"/>
      <c r="K122" s="31"/>
      <c r="L122" s="31"/>
      <c r="M122" s="31"/>
      <c r="N122" s="31"/>
      <c r="O122" s="106">
        <f t="shared" ref="O122:R122" si="51">SUM(O123:O124)</f>
        <v>0</v>
      </c>
      <c r="P122" s="106">
        <f t="shared" si="51"/>
        <v>0</v>
      </c>
      <c r="Q122" s="106">
        <f t="shared" si="51"/>
        <v>0</v>
      </c>
      <c r="R122" s="106">
        <f t="shared" si="51"/>
        <v>100</v>
      </c>
      <c r="S122" s="27">
        <f t="shared" si="3"/>
        <v>100</v>
      </c>
      <c r="T122" s="27">
        <v>0</v>
      </c>
      <c r="U122" s="27">
        <f t="shared" si="4"/>
        <v>100</v>
      </c>
      <c r="V122" s="24">
        <v>0</v>
      </c>
      <c r="W122" s="24">
        <f t="shared" si="40"/>
        <v>100</v>
      </c>
      <c r="X122" s="24">
        <v>0</v>
      </c>
      <c r="Y122" s="24">
        <f t="shared" si="41"/>
        <v>100</v>
      </c>
      <c r="Z122" s="24">
        <v>0</v>
      </c>
      <c r="AA122" s="24">
        <f t="shared" si="42"/>
        <v>100</v>
      </c>
      <c r="AB122" s="24">
        <v>0</v>
      </c>
      <c r="AC122" s="24">
        <f t="shared" si="43"/>
        <v>100</v>
      </c>
    </row>
    <row r="123" spans="1:29" s="56" customFormat="1" ht="12.4" hidden="1" x14ac:dyDescent="0.2">
      <c r="A123" s="28"/>
      <c r="B123" s="112" t="s">
        <v>139</v>
      </c>
      <c r="C123" s="29"/>
      <c r="D123" s="30">
        <v>3299</v>
      </c>
      <c r="E123" s="12">
        <v>5222</v>
      </c>
      <c r="F123" s="13" t="s">
        <v>13</v>
      </c>
      <c r="G123" s="74">
        <v>0</v>
      </c>
      <c r="H123" s="74"/>
      <c r="I123" s="74"/>
      <c r="J123" s="31"/>
      <c r="K123" s="31"/>
      <c r="L123" s="31"/>
      <c r="M123" s="31"/>
      <c r="N123" s="31"/>
      <c r="O123" s="74">
        <v>0</v>
      </c>
      <c r="P123" s="74">
        <v>0</v>
      </c>
      <c r="Q123" s="74">
        <v>0</v>
      </c>
      <c r="R123" s="31">
        <v>30</v>
      </c>
      <c r="S123" s="31">
        <f t="shared" si="3"/>
        <v>30</v>
      </c>
      <c r="T123" s="31">
        <v>0</v>
      </c>
      <c r="U123" s="31">
        <f t="shared" si="4"/>
        <v>30</v>
      </c>
      <c r="V123" s="25">
        <v>0</v>
      </c>
      <c r="W123" s="25">
        <f t="shared" si="40"/>
        <v>30</v>
      </c>
      <c r="X123" s="25">
        <v>0</v>
      </c>
      <c r="Y123" s="25">
        <f t="shared" si="41"/>
        <v>30</v>
      </c>
      <c r="Z123" s="25">
        <v>0</v>
      </c>
      <c r="AA123" s="25">
        <f t="shared" si="42"/>
        <v>30</v>
      </c>
      <c r="AB123" s="25">
        <v>0</v>
      </c>
      <c r="AC123" s="25">
        <f t="shared" si="43"/>
        <v>30</v>
      </c>
    </row>
    <row r="124" spans="1:29" s="56" customFormat="1" ht="12.4" hidden="1" x14ac:dyDescent="0.2">
      <c r="A124" s="28"/>
      <c r="B124" s="112" t="s">
        <v>141</v>
      </c>
      <c r="C124" s="29"/>
      <c r="D124" s="30">
        <v>3299</v>
      </c>
      <c r="E124" s="12">
        <v>5222</v>
      </c>
      <c r="F124" s="13" t="s">
        <v>13</v>
      </c>
      <c r="G124" s="74">
        <v>0</v>
      </c>
      <c r="H124" s="74"/>
      <c r="I124" s="74"/>
      <c r="J124" s="31"/>
      <c r="K124" s="31"/>
      <c r="L124" s="31"/>
      <c r="M124" s="31"/>
      <c r="N124" s="31"/>
      <c r="O124" s="74">
        <v>0</v>
      </c>
      <c r="P124" s="74">
        <v>0</v>
      </c>
      <c r="Q124" s="74">
        <v>0</v>
      </c>
      <c r="R124" s="31">
        <v>70</v>
      </c>
      <c r="S124" s="31">
        <f t="shared" si="3"/>
        <v>70</v>
      </c>
      <c r="T124" s="31">
        <v>0</v>
      </c>
      <c r="U124" s="31">
        <f t="shared" si="4"/>
        <v>70</v>
      </c>
      <c r="V124" s="25">
        <v>0</v>
      </c>
      <c r="W124" s="25">
        <f t="shared" si="40"/>
        <v>70</v>
      </c>
      <c r="X124" s="25">
        <v>0</v>
      </c>
      <c r="Y124" s="25">
        <f t="shared" si="41"/>
        <v>70</v>
      </c>
      <c r="Z124" s="25">
        <v>0</v>
      </c>
      <c r="AA124" s="25">
        <f t="shared" si="42"/>
        <v>70</v>
      </c>
      <c r="AB124" s="25">
        <v>0</v>
      </c>
      <c r="AC124" s="25">
        <f t="shared" si="43"/>
        <v>70</v>
      </c>
    </row>
    <row r="125" spans="1:29" s="56" customFormat="1" ht="21" hidden="1" x14ac:dyDescent="0.2">
      <c r="A125" s="15" t="s">
        <v>7</v>
      </c>
      <c r="B125" s="16" t="s">
        <v>150</v>
      </c>
      <c r="C125" s="17" t="s">
        <v>9</v>
      </c>
      <c r="D125" s="20" t="s">
        <v>8</v>
      </c>
      <c r="E125" s="21" t="s">
        <v>8</v>
      </c>
      <c r="F125" s="22" t="s">
        <v>151</v>
      </c>
      <c r="G125" s="106">
        <f>SUM(G126:G127)</f>
        <v>0</v>
      </c>
      <c r="H125" s="74"/>
      <c r="I125" s="74"/>
      <c r="J125" s="31"/>
      <c r="K125" s="31"/>
      <c r="L125" s="31"/>
      <c r="M125" s="31"/>
      <c r="N125" s="31"/>
      <c r="O125" s="106">
        <f t="shared" ref="O125:R125" si="52">SUM(O126:O127)</f>
        <v>0</v>
      </c>
      <c r="P125" s="106">
        <f t="shared" si="52"/>
        <v>0</v>
      </c>
      <c r="Q125" s="106">
        <f t="shared" si="52"/>
        <v>0</v>
      </c>
      <c r="R125" s="106">
        <f t="shared" si="52"/>
        <v>100</v>
      </c>
      <c r="S125" s="27">
        <f t="shared" si="3"/>
        <v>100</v>
      </c>
      <c r="T125" s="27">
        <v>0</v>
      </c>
      <c r="U125" s="27">
        <f t="shared" si="4"/>
        <v>100</v>
      </c>
      <c r="V125" s="24">
        <v>0</v>
      </c>
      <c r="W125" s="24">
        <f t="shared" si="40"/>
        <v>100</v>
      </c>
      <c r="X125" s="24">
        <v>0</v>
      </c>
      <c r="Y125" s="24">
        <f t="shared" si="41"/>
        <v>100</v>
      </c>
      <c r="Z125" s="24">
        <v>0</v>
      </c>
      <c r="AA125" s="24">
        <f t="shared" si="42"/>
        <v>100</v>
      </c>
      <c r="AB125" s="24">
        <v>0</v>
      </c>
      <c r="AC125" s="24">
        <f t="shared" si="43"/>
        <v>100</v>
      </c>
    </row>
    <row r="126" spans="1:29" s="56" customFormat="1" ht="12.4" hidden="1" x14ac:dyDescent="0.2">
      <c r="A126" s="28"/>
      <c r="B126" s="112" t="s">
        <v>139</v>
      </c>
      <c r="C126" s="29"/>
      <c r="D126" s="30">
        <v>3299</v>
      </c>
      <c r="E126" s="12">
        <v>5222</v>
      </c>
      <c r="F126" s="13" t="s">
        <v>13</v>
      </c>
      <c r="G126" s="74">
        <v>0</v>
      </c>
      <c r="H126" s="74"/>
      <c r="I126" s="74"/>
      <c r="J126" s="31"/>
      <c r="K126" s="31"/>
      <c r="L126" s="31"/>
      <c r="M126" s="31"/>
      <c r="N126" s="31"/>
      <c r="O126" s="74">
        <v>0</v>
      </c>
      <c r="P126" s="74">
        <v>0</v>
      </c>
      <c r="Q126" s="74">
        <v>0</v>
      </c>
      <c r="R126" s="31">
        <v>30</v>
      </c>
      <c r="S126" s="31">
        <f t="shared" si="3"/>
        <v>30</v>
      </c>
      <c r="T126" s="31">
        <v>0</v>
      </c>
      <c r="U126" s="31">
        <f t="shared" si="4"/>
        <v>30</v>
      </c>
      <c r="V126" s="25">
        <v>0</v>
      </c>
      <c r="W126" s="25">
        <f t="shared" si="40"/>
        <v>30</v>
      </c>
      <c r="X126" s="25">
        <v>0</v>
      </c>
      <c r="Y126" s="25">
        <f t="shared" si="41"/>
        <v>30</v>
      </c>
      <c r="Z126" s="25">
        <v>0</v>
      </c>
      <c r="AA126" s="25">
        <f t="shared" si="42"/>
        <v>30</v>
      </c>
      <c r="AB126" s="25">
        <v>0</v>
      </c>
      <c r="AC126" s="25">
        <f t="shared" si="43"/>
        <v>30</v>
      </c>
    </row>
    <row r="127" spans="1:29" s="56" customFormat="1" ht="12.4" hidden="1" x14ac:dyDescent="0.2">
      <c r="A127" s="28"/>
      <c r="B127" s="112" t="s">
        <v>141</v>
      </c>
      <c r="C127" s="29"/>
      <c r="D127" s="30">
        <v>3299</v>
      </c>
      <c r="E127" s="12">
        <v>5222</v>
      </c>
      <c r="F127" s="13" t="s">
        <v>13</v>
      </c>
      <c r="G127" s="74">
        <v>0</v>
      </c>
      <c r="H127" s="74"/>
      <c r="I127" s="74"/>
      <c r="J127" s="31"/>
      <c r="K127" s="31"/>
      <c r="L127" s="31"/>
      <c r="M127" s="31"/>
      <c r="N127" s="31"/>
      <c r="O127" s="74">
        <v>0</v>
      </c>
      <c r="P127" s="74">
        <v>0</v>
      </c>
      <c r="Q127" s="74">
        <v>0</v>
      </c>
      <c r="R127" s="31">
        <v>70</v>
      </c>
      <c r="S127" s="31">
        <f t="shared" si="3"/>
        <v>70</v>
      </c>
      <c r="T127" s="31">
        <v>0</v>
      </c>
      <c r="U127" s="31">
        <f t="shared" si="4"/>
        <v>70</v>
      </c>
      <c r="V127" s="25">
        <v>0</v>
      </c>
      <c r="W127" s="25">
        <f t="shared" si="40"/>
        <v>70</v>
      </c>
      <c r="X127" s="25">
        <v>0</v>
      </c>
      <c r="Y127" s="25">
        <f t="shared" si="41"/>
        <v>70</v>
      </c>
      <c r="Z127" s="25">
        <v>0</v>
      </c>
      <c r="AA127" s="25">
        <f t="shared" si="42"/>
        <v>70</v>
      </c>
      <c r="AB127" s="25">
        <v>0</v>
      </c>
      <c r="AC127" s="25">
        <f t="shared" si="43"/>
        <v>70</v>
      </c>
    </row>
    <row r="128" spans="1:29" s="56" customFormat="1" ht="21" hidden="1" x14ac:dyDescent="0.2">
      <c r="A128" s="15" t="s">
        <v>7</v>
      </c>
      <c r="B128" s="16" t="s">
        <v>152</v>
      </c>
      <c r="C128" s="17" t="s">
        <v>153</v>
      </c>
      <c r="D128" s="20" t="s">
        <v>8</v>
      </c>
      <c r="E128" s="21" t="s">
        <v>8</v>
      </c>
      <c r="F128" s="22" t="s">
        <v>154</v>
      </c>
      <c r="G128" s="106">
        <f>+G129</f>
        <v>400</v>
      </c>
      <c r="H128" s="106">
        <v>0</v>
      </c>
      <c r="I128" s="106">
        <f t="shared" si="8"/>
        <v>400</v>
      </c>
      <c r="J128" s="27">
        <v>0</v>
      </c>
      <c r="K128" s="27">
        <f t="shared" si="9"/>
        <v>400</v>
      </c>
      <c r="L128" s="27">
        <v>0</v>
      </c>
      <c r="M128" s="27">
        <f t="shared" si="10"/>
        <v>400</v>
      </c>
      <c r="N128" s="27">
        <v>0</v>
      </c>
      <c r="O128" s="27">
        <f t="shared" si="1"/>
        <v>400</v>
      </c>
      <c r="P128" s="27">
        <v>0</v>
      </c>
      <c r="Q128" s="27">
        <f t="shared" si="2"/>
        <v>400</v>
      </c>
      <c r="R128" s="27">
        <v>0</v>
      </c>
      <c r="S128" s="27">
        <f t="shared" si="3"/>
        <v>400</v>
      </c>
      <c r="T128" s="27">
        <v>0</v>
      </c>
      <c r="U128" s="27">
        <f t="shared" si="4"/>
        <v>400</v>
      </c>
      <c r="V128" s="24">
        <v>0</v>
      </c>
      <c r="W128" s="24">
        <f t="shared" si="40"/>
        <v>400</v>
      </c>
      <c r="X128" s="24">
        <v>0</v>
      </c>
      <c r="Y128" s="24">
        <f t="shared" si="41"/>
        <v>400</v>
      </c>
      <c r="Z128" s="24">
        <v>0</v>
      </c>
      <c r="AA128" s="24">
        <f t="shared" si="42"/>
        <v>400</v>
      </c>
      <c r="AB128" s="24">
        <v>0</v>
      </c>
      <c r="AC128" s="24">
        <f t="shared" si="43"/>
        <v>400</v>
      </c>
    </row>
    <row r="129" spans="1:29" s="56" customFormat="1" ht="12.4" hidden="1" x14ac:dyDescent="0.2">
      <c r="A129" s="28"/>
      <c r="B129" s="50"/>
      <c r="C129" s="29"/>
      <c r="D129" s="30">
        <v>3231</v>
      </c>
      <c r="E129" s="12">
        <v>5321</v>
      </c>
      <c r="F129" s="26" t="s">
        <v>12</v>
      </c>
      <c r="G129" s="74">
        <v>400</v>
      </c>
      <c r="H129" s="74">
        <v>0</v>
      </c>
      <c r="I129" s="74">
        <f t="shared" si="8"/>
        <v>400</v>
      </c>
      <c r="J129" s="31">
        <v>0</v>
      </c>
      <c r="K129" s="31">
        <f t="shared" si="9"/>
        <v>400</v>
      </c>
      <c r="L129" s="31">
        <v>0</v>
      </c>
      <c r="M129" s="31">
        <f t="shared" si="10"/>
        <v>400</v>
      </c>
      <c r="N129" s="31">
        <v>0</v>
      </c>
      <c r="O129" s="31">
        <f t="shared" si="1"/>
        <v>400</v>
      </c>
      <c r="P129" s="31">
        <v>0</v>
      </c>
      <c r="Q129" s="31">
        <f t="shared" si="2"/>
        <v>400</v>
      </c>
      <c r="R129" s="31">
        <v>0</v>
      </c>
      <c r="S129" s="31">
        <f t="shared" si="3"/>
        <v>400</v>
      </c>
      <c r="T129" s="31">
        <v>0</v>
      </c>
      <c r="U129" s="31">
        <f t="shared" si="4"/>
        <v>400</v>
      </c>
      <c r="V129" s="25">
        <v>0</v>
      </c>
      <c r="W129" s="25">
        <f t="shared" si="40"/>
        <v>400</v>
      </c>
      <c r="X129" s="25">
        <v>0</v>
      </c>
      <c r="Y129" s="25">
        <f t="shared" si="41"/>
        <v>400</v>
      </c>
      <c r="Z129" s="25">
        <v>0</v>
      </c>
      <c r="AA129" s="25">
        <f t="shared" si="42"/>
        <v>400</v>
      </c>
      <c r="AB129" s="25">
        <v>0</v>
      </c>
      <c r="AC129" s="25">
        <f t="shared" si="43"/>
        <v>400</v>
      </c>
    </row>
    <row r="130" spans="1:29" s="56" customFormat="1" ht="12.4" hidden="1" x14ac:dyDescent="0.2">
      <c r="A130" s="15" t="s">
        <v>7</v>
      </c>
      <c r="B130" s="16" t="s">
        <v>155</v>
      </c>
      <c r="C130" s="17" t="s">
        <v>9</v>
      </c>
      <c r="D130" s="20" t="s">
        <v>8</v>
      </c>
      <c r="E130" s="21" t="s">
        <v>8</v>
      </c>
      <c r="F130" s="22" t="s">
        <v>156</v>
      </c>
      <c r="G130" s="106">
        <f>+G131</f>
        <v>200</v>
      </c>
      <c r="H130" s="106">
        <v>0</v>
      </c>
      <c r="I130" s="106">
        <f t="shared" si="8"/>
        <v>200</v>
      </c>
      <c r="J130" s="27">
        <v>0</v>
      </c>
      <c r="K130" s="27">
        <f t="shared" si="9"/>
        <v>200</v>
      </c>
      <c r="L130" s="27">
        <v>0</v>
      </c>
      <c r="M130" s="27">
        <f t="shared" si="10"/>
        <v>200</v>
      </c>
      <c r="N130" s="27">
        <v>0</v>
      </c>
      <c r="O130" s="27">
        <f t="shared" si="1"/>
        <v>200</v>
      </c>
      <c r="P130" s="27">
        <v>0</v>
      </c>
      <c r="Q130" s="27">
        <f t="shared" si="2"/>
        <v>200</v>
      </c>
      <c r="R130" s="27">
        <v>0</v>
      </c>
      <c r="S130" s="27">
        <f t="shared" si="3"/>
        <v>200</v>
      </c>
      <c r="T130" s="27">
        <v>0</v>
      </c>
      <c r="U130" s="27">
        <f t="shared" si="4"/>
        <v>200</v>
      </c>
      <c r="V130" s="24">
        <v>0</v>
      </c>
      <c r="W130" s="24">
        <f t="shared" si="40"/>
        <v>200</v>
      </c>
      <c r="X130" s="24">
        <v>0</v>
      </c>
      <c r="Y130" s="24">
        <f t="shared" si="41"/>
        <v>200</v>
      </c>
      <c r="Z130" s="24">
        <v>0</v>
      </c>
      <c r="AA130" s="24">
        <f t="shared" si="42"/>
        <v>200</v>
      </c>
      <c r="AB130" s="24">
        <v>0</v>
      </c>
      <c r="AC130" s="24">
        <f t="shared" si="43"/>
        <v>200</v>
      </c>
    </row>
    <row r="131" spans="1:29" s="56" customFormat="1" ht="12.4" hidden="1" x14ac:dyDescent="0.2">
      <c r="A131" s="28"/>
      <c r="B131" s="50"/>
      <c r="C131" s="29"/>
      <c r="D131" s="30">
        <v>3299</v>
      </c>
      <c r="E131" s="12">
        <v>5222</v>
      </c>
      <c r="F131" s="26" t="s">
        <v>13</v>
      </c>
      <c r="G131" s="74">
        <v>200</v>
      </c>
      <c r="H131" s="74">
        <v>0</v>
      </c>
      <c r="I131" s="74">
        <f t="shared" si="8"/>
        <v>200</v>
      </c>
      <c r="J131" s="31">
        <v>0</v>
      </c>
      <c r="K131" s="31">
        <f t="shared" si="9"/>
        <v>200</v>
      </c>
      <c r="L131" s="31">
        <v>0</v>
      </c>
      <c r="M131" s="31">
        <f t="shared" si="10"/>
        <v>200</v>
      </c>
      <c r="N131" s="31">
        <v>0</v>
      </c>
      <c r="O131" s="31">
        <f t="shared" si="1"/>
        <v>200</v>
      </c>
      <c r="P131" s="31">
        <v>0</v>
      </c>
      <c r="Q131" s="31">
        <f t="shared" si="2"/>
        <v>200</v>
      </c>
      <c r="R131" s="31">
        <v>0</v>
      </c>
      <c r="S131" s="31">
        <f t="shared" si="3"/>
        <v>200</v>
      </c>
      <c r="T131" s="31">
        <v>0</v>
      </c>
      <c r="U131" s="31">
        <f t="shared" si="4"/>
        <v>200</v>
      </c>
      <c r="V131" s="25">
        <v>0</v>
      </c>
      <c r="W131" s="25">
        <f t="shared" si="40"/>
        <v>200</v>
      </c>
      <c r="X131" s="25">
        <v>0</v>
      </c>
      <c r="Y131" s="25">
        <f t="shared" si="41"/>
        <v>200</v>
      </c>
      <c r="Z131" s="25">
        <v>0</v>
      </c>
      <c r="AA131" s="25">
        <f t="shared" si="42"/>
        <v>200</v>
      </c>
      <c r="AB131" s="25">
        <v>0</v>
      </c>
      <c r="AC131" s="25">
        <f t="shared" si="43"/>
        <v>200</v>
      </c>
    </row>
    <row r="132" spans="1:29" s="56" customFormat="1" ht="21" hidden="1" x14ac:dyDescent="0.2">
      <c r="A132" s="15" t="s">
        <v>7</v>
      </c>
      <c r="B132" s="16" t="s">
        <v>157</v>
      </c>
      <c r="C132" s="17" t="s">
        <v>9</v>
      </c>
      <c r="D132" s="20" t="s">
        <v>8</v>
      </c>
      <c r="E132" s="21" t="s">
        <v>8</v>
      </c>
      <c r="F132" s="22" t="s">
        <v>158</v>
      </c>
      <c r="G132" s="106">
        <f>+G133</f>
        <v>200</v>
      </c>
      <c r="H132" s="106">
        <v>0</v>
      </c>
      <c r="I132" s="106">
        <f t="shared" si="8"/>
        <v>200</v>
      </c>
      <c r="J132" s="27">
        <v>0</v>
      </c>
      <c r="K132" s="27">
        <f t="shared" si="9"/>
        <v>200</v>
      </c>
      <c r="L132" s="27">
        <v>0</v>
      </c>
      <c r="M132" s="27">
        <f t="shared" si="10"/>
        <v>200</v>
      </c>
      <c r="N132" s="27">
        <v>0</v>
      </c>
      <c r="O132" s="27">
        <f t="shared" si="1"/>
        <v>200</v>
      </c>
      <c r="P132" s="27">
        <v>0</v>
      </c>
      <c r="Q132" s="27">
        <f t="shared" si="2"/>
        <v>200</v>
      </c>
      <c r="R132" s="27">
        <v>0</v>
      </c>
      <c r="S132" s="27">
        <f t="shared" si="3"/>
        <v>200</v>
      </c>
      <c r="T132" s="27">
        <v>0</v>
      </c>
      <c r="U132" s="27">
        <f t="shared" si="4"/>
        <v>200</v>
      </c>
      <c r="V132" s="24">
        <v>0</v>
      </c>
      <c r="W132" s="24">
        <f t="shared" si="40"/>
        <v>200</v>
      </c>
      <c r="X132" s="24">
        <v>0</v>
      </c>
      <c r="Y132" s="24">
        <f t="shared" si="41"/>
        <v>200</v>
      </c>
      <c r="Z132" s="24">
        <v>0</v>
      </c>
      <c r="AA132" s="24">
        <f t="shared" si="42"/>
        <v>200</v>
      </c>
      <c r="AB132" s="24">
        <v>0</v>
      </c>
      <c r="AC132" s="24">
        <f t="shared" si="43"/>
        <v>200</v>
      </c>
    </row>
    <row r="133" spans="1:29" s="56" customFormat="1" ht="12.4" hidden="1" x14ac:dyDescent="0.2">
      <c r="A133" s="28"/>
      <c r="B133" s="50"/>
      <c r="C133" s="29"/>
      <c r="D133" s="30">
        <v>3299</v>
      </c>
      <c r="E133" s="12">
        <v>5339</v>
      </c>
      <c r="F133" s="26" t="s">
        <v>159</v>
      </c>
      <c r="G133" s="74">
        <v>200</v>
      </c>
      <c r="H133" s="74">
        <v>0</v>
      </c>
      <c r="I133" s="74">
        <f t="shared" si="8"/>
        <v>200</v>
      </c>
      <c r="J133" s="31">
        <v>0</v>
      </c>
      <c r="K133" s="31">
        <f t="shared" si="9"/>
        <v>200</v>
      </c>
      <c r="L133" s="31">
        <v>0</v>
      </c>
      <c r="M133" s="31">
        <f t="shared" si="10"/>
        <v>200</v>
      </c>
      <c r="N133" s="31">
        <v>0</v>
      </c>
      <c r="O133" s="31">
        <f t="shared" si="1"/>
        <v>200</v>
      </c>
      <c r="P133" s="31">
        <v>0</v>
      </c>
      <c r="Q133" s="31">
        <f t="shared" si="2"/>
        <v>200</v>
      </c>
      <c r="R133" s="31">
        <v>0</v>
      </c>
      <c r="S133" s="31">
        <f t="shared" si="3"/>
        <v>200</v>
      </c>
      <c r="T133" s="31">
        <v>0</v>
      </c>
      <c r="U133" s="31">
        <f t="shared" si="4"/>
        <v>200</v>
      </c>
      <c r="V133" s="25">
        <v>0</v>
      </c>
      <c r="W133" s="25">
        <f t="shared" si="40"/>
        <v>200</v>
      </c>
      <c r="X133" s="25">
        <v>0</v>
      </c>
      <c r="Y133" s="25">
        <f t="shared" si="41"/>
        <v>200</v>
      </c>
      <c r="Z133" s="25">
        <v>0</v>
      </c>
      <c r="AA133" s="25">
        <f t="shared" si="42"/>
        <v>200</v>
      </c>
      <c r="AB133" s="25">
        <v>0</v>
      </c>
      <c r="AC133" s="25">
        <f t="shared" si="43"/>
        <v>200</v>
      </c>
    </row>
    <row r="134" spans="1:29" s="56" customFormat="1" ht="12.4" hidden="1" x14ac:dyDescent="0.2">
      <c r="A134" s="15" t="s">
        <v>7</v>
      </c>
      <c r="B134" s="16" t="s">
        <v>160</v>
      </c>
      <c r="C134" s="17" t="s">
        <v>9</v>
      </c>
      <c r="D134" s="20" t="s">
        <v>8</v>
      </c>
      <c r="E134" s="21" t="s">
        <v>8</v>
      </c>
      <c r="F134" s="22" t="s">
        <v>161</v>
      </c>
      <c r="G134" s="106">
        <f>+G135</f>
        <v>200</v>
      </c>
      <c r="H134" s="106">
        <v>0</v>
      </c>
      <c r="I134" s="106">
        <f t="shared" si="8"/>
        <v>200</v>
      </c>
      <c r="J134" s="27">
        <v>0</v>
      </c>
      <c r="K134" s="27">
        <f t="shared" si="9"/>
        <v>200</v>
      </c>
      <c r="L134" s="27">
        <v>0</v>
      </c>
      <c r="M134" s="27">
        <f t="shared" si="10"/>
        <v>200</v>
      </c>
      <c r="N134" s="27">
        <f>+N135</f>
        <v>200</v>
      </c>
      <c r="O134" s="27">
        <f t="shared" si="1"/>
        <v>400</v>
      </c>
      <c r="P134" s="27">
        <v>0</v>
      </c>
      <c r="Q134" s="27">
        <f t="shared" si="2"/>
        <v>400</v>
      </c>
      <c r="R134" s="27">
        <f>+R135</f>
        <v>-400</v>
      </c>
      <c r="S134" s="27">
        <f t="shared" si="3"/>
        <v>0</v>
      </c>
      <c r="T134" s="27">
        <v>0</v>
      </c>
      <c r="U134" s="27">
        <f t="shared" si="4"/>
        <v>0</v>
      </c>
      <c r="V134" s="24">
        <v>0</v>
      </c>
      <c r="W134" s="24">
        <f t="shared" si="40"/>
        <v>0</v>
      </c>
      <c r="X134" s="24">
        <v>0</v>
      </c>
      <c r="Y134" s="24">
        <f t="shared" si="41"/>
        <v>0</v>
      </c>
      <c r="Z134" s="25">
        <v>0</v>
      </c>
      <c r="AA134" s="25">
        <f t="shared" si="42"/>
        <v>0</v>
      </c>
      <c r="AB134" s="25">
        <v>0</v>
      </c>
      <c r="AC134" s="25">
        <f t="shared" si="43"/>
        <v>0</v>
      </c>
    </row>
    <row r="135" spans="1:29" s="56" customFormat="1" ht="12.4" hidden="1" x14ac:dyDescent="0.2">
      <c r="A135" s="28"/>
      <c r="B135" s="50"/>
      <c r="C135" s="29"/>
      <c r="D135" s="30">
        <v>3299</v>
      </c>
      <c r="E135" s="12">
        <v>5222</v>
      </c>
      <c r="F135" s="26" t="s">
        <v>13</v>
      </c>
      <c r="G135" s="74">
        <v>200</v>
      </c>
      <c r="H135" s="74">
        <v>0</v>
      </c>
      <c r="I135" s="74">
        <f t="shared" si="8"/>
        <v>200</v>
      </c>
      <c r="J135" s="31">
        <v>0</v>
      </c>
      <c r="K135" s="31">
        <f t="shared" si="9"/>
        <v>200</v>
      </c>
      <c r="L135" s="31">
        <v>0</v>
      </c>
      <c r="M135" s="31">
        <f t="shared" si="10"/>
        <v>200</v>
      </c>
      <c r="N135" s="31">
        <v>200</v>
      </c>
      <c r="O135" s="31">
        <f t="shared" si="1"/>
        <v>400</v>
      </c>
      <c r="P135" s="31">
        <v>0</v>
      </c>
      <c r="Q135" s="31">
        <f t="shared" si="2"/>
        <v>400</v>
      </c>
      <c r="R135" s="31">
        <v>-400</v>
      </c>
      <c r="S135" s="31">
        <f t="shared" si="3"/>
        <v>0</v>
      </c>
      <c r="T135" s="31">
        <v>0</v>
      </c>
      <c r="U135" s="31">
        <f t="shared" si="4"/>
        <v>0</v>
      </c>
      <c r="V135" s="25">
        <v>0</v>
      </c>
      <c r="W135" s="25">
        <f t="shared" si="40"/>
        <v>0</v>
      </c>
      <c r="X135" s="25">
        <v>0</v>
      </c>
      <c r="Y135" s="25">
        <f t="shared" si="41"/>
        <v>0</v>
      </c>
      <c r="Z135" s="25">
        <v>0</v>
      </c>
      <c r="AA135" s="25">
        <f t="shared" si="42"/>
        <v>0</v>
      </c>
      <c r="AB135" s="25">
        <v>0</v>
      </c>
      <c r="AC135" s="25">
        <f t="shared" si="43"/>
        <v>0</v>
      </c>
    </row>
    <row r="136" spans="1:29" s="56" customFormat="1" ht="31.5" hidden="1" x14ac:dyDescent="0.2">
      <c r="A136" s="15" t="s">
        <v>7</v>
      </c>
      <c r="B136" s="16" t="s">
        <v>162</v>
      </c>
      <c r="C136" s="17" t="s">
        <v>9</v>
      </c>
      <c r="D136" s="20" t="s">
        <v>8</v>
      </c>
      <c r="E136" s="21" t="s">
        <v>8</v>
      </c>
      <c r="F136" s="22" t="s">
        <v>163</v>
      </c>
      <c r="G136" s="106">
        <v>0</v>
      </c>
      <c r="H136" s="74"/>
      <c r="I136" s="74"/>
      <c r="J136" s="31"/>
      <c r="K136" s="31"/>
      <c r="L136" s="31"/>
      <c r="M136" s="31"/>
      <c r="N136" s="31"/>
      <c r="O136" s="106">
        <v>0</v>
      </c>
      <c r="P136" s="106">
        <v>0</v>
      </c>
      <c r="Q136" s="106">
        <v>0</v>
      </c>
      <c r="R136" s="27">
        <f>+R137</f>
        <v>300</v>
      </c>
      <c r="S136" s="27">
        <f t="shared" si="3"/>
        <v>300</v>
      </c>
      <c r="T136" s="27">
        <v>0</v>
      </c>
      <c r="U136" s="27">
        <f t="shared" si="4"/>
        <v>300</v>
      </c>
      <c r="V136" s="24">
        <v>0</v>
      </c>
      <c r="W136" s="24">
        <f t="shared" si="40"/>
        <v>300</v>
      </c>
      <c r="X136" s="24">
        <v>0</v>
      </c>
      <c r="Y136" s="24">
        <f t="shared" si="41"/>
        <v>300</v>
      </c>
      <c r="Z136" s="24">
        <v>0</v>
      </c>
      <c r="AA136" s="24">
        <f t="shared" si="42"/>
        <v>300</v>
      </c>
      <c r="AB136" s="24">
        <v>0</v>
      </c>
      <c r="AC136" s="24">
        <f t="shared" si="43"/>
        <v>300</v>
      </c>
    </row>
    <row r="137" spans="1:29" s="56" customFormat="1" ht="12.4" hidden="1" x14ac:dyDescent="0.2">
      <c r="A137" s="28"/>
      <c r="B137" s="50"/>
      <c r="C137" s="29"/>
      <c r="D137" s="30">
        <v>3299</v>
      </c>
      <c r="E137" s="12">
        <v>5222</v>
      </c>
      <c r="F137" s="26" t="s">
        <v>13</v>
      </c>
      <c r="G137" s="74">
        <v>0</v>
      </c>
      <c r="H137" s="74"/>
      <c r="I137" s="74"/>
      <c r="J137" s="31"/>
      <c r="K137" s="31"/>
      <c r="L137" s="31"/>
      <c r="M137" s="31"/>
      <c r="N137" s="31"/>
      <c r="O137" s="74">
        <v>0</v>
      </c>
      <c r="P137" s="74">
        <v>0</v>
      </c>
      <c r="Q137" s="74">
        <v>0</v>
      </c>
      <c r="R137" s="31">
        <v>300</v>
      </c>
      <c r="S137" s="31">
        <f t="shared" si="3"/>
        <v>300</v>
      </c>
      <c r="T137" s="31">
        <v>0</v>
      </c>
      <c r="U137" s="31">
        <f t="shared" si="4"/>
        <v>300</v>
      </c>
      <c r="V137" s="25">
        <v>0</v>
      </c>
      <c r="W137" s="25">
        <f t="shared" si="40"/>
        <v>300</v>
      </c>
      <c r="X137" s="25">
        <v>0</v>
      </c>
      <c r="Y137" s="25">
        <f t="shared" si="41"/>
        <v>300</v>
      </c>
      <c r="Z137" s="25">
        <v>0</v>
      </c>
      <c r="AA137" s="25">
        <f t="shared" si="42"/>
        <v>300</v>
      </c>
      <c r="AB137" s="25">
        <v>0</v>
      </c>
      <c r="AC137" s="25">
        <f t="shared" si="43"/>
        <v>300</v>
      </c>
    </row>
    <row r="138" spans="1:29" s="56" customFormat="1" ht="21" hidden="1" x14ac:dyDescent="0.2">
      <c r="A138" s="15" t="s">
        <v>7</v>
      </c>
      <c r="B138" s="16" t="s">
        <v>164</v>
      </c>
      <c r="C138" s="17" t="s">
        <v>165</v>
      </c>
      <c r="D138" s="20" t="s">
        <v>8</v>
      </c>
      <c r="E138" s="21" t="s">
        <v>8</v>
      </c>
      <c r="F138" s="22" t="s">
        <v>166</v>
      </c>
      <c r="G138" s="106">
        <v>0</v>
      </c>
      <c r="H138" s="74"/>
      <c r="I138" s="74"/>
      <c r="J138" s="31"/>
      <c r="K138" s="31"/>
      <c r="L138" s="31"/>
      <c r="M138" s="31"/>
      <c r="N138" s="31"/>
      <c r="O138" s="106">
        <v>0</v>
      </c>
      <c r="P138" s="106">
        <v>0</v>
      </c>
      <c r="Q138" s="106">
        <v>0</v>
      </c>
      <c r="R138" s="27">
        <f>+R139</f>
        <v>100</v>
      </c>
      <c r="S138" s="27">
        <f t="shared" si="3"/>
        <v>100</v>
      </c>
      <c r="T138" s="27">
        <v>0</v>
      </c>
      <c r="U138" s="27">
        <f t="shared" si="4"/>
        <v>100</v>
      </c>
      <c r="V138" s="24">
        <v>0</v>
      </c>
      <c r="W138" s="24">
        <f t="shared" si="40"/>
        <v>100</v>
      </c>
      <c r="X138" s="24">
        <v>0</v>
      </c>
      <c r="Y138" s="24">
        <f t="shared" ref="Y138:Y200" si="53">+X138+W138</f>
        <v>100</v>
      </c>
      <c r="Z138" s="24">
        <v>0</v>
      </c>
      <c r="AA138" s="24">
        <f t="shared" ref="AA138:AA201" si="54">+Y138+Z138</f>
        <v>100</v>
      </c>
      <c r="AB138" s="24">
        <v>0</v>
      </c>
      <c r="AC138" s="24">
        <f t="shared" ref="AC138:AC201" si="55">+AA138+AB138</f>
        <v>100</v>
      </c>
    </row>
    <row r="139" spans="1:29" s="56" customFormat="1" ht="12.4" hidden="1" x14ac:dyDescent="0.2">
      <c r="A139" s="28"/>
      <c r="B139" s="50"/>
      <c r="C139" s="29"/>
      <c r="D139" s="30">
        <v>3113</v>
      </c>
      <c r="E139" s="12">
        <v>5321</v>
      </c>
      <c r="F139" s="26" t="s">
        <v>12</v>
      </c>
      <c r="G139" s="74">
        <v>0</v>
      </c>
      <c r="H139" s="74"/>
      <c r="I139" s="74"/>
      <c r="J139" s="31"/>
      <c r="K139" s="31"/>
      <c r="L139" s="31"/>
      <c r="M139" s="31"/>
      <c r="N139" s="31"/>
      <c r="O139" s="74">
        <v>0</v>
      </c>
      <c r="P139" s="74">
        <v>0</v>
      </c>
      <c r="Q139" s="74">
        <v>0</v>
      </c>
      <c r="R139" s="31">
        <v>100</v>
      </c>
      <c r="S139" s="31">
        <f t="shared" si="3"/>
        <v>100</v>
      </c>
      <c r="T139" s="31">
        <v>0</v>
      </c>
      <c r="U139" s="31">
        <f t="shared" si="4"/>
        <v>100</v>
      </c>
      <c r="V139" s="25">
        <v>0</v>
      </c>
      <c r="W139" s="25">
        <f t="shared" ref="W139:W202" si="56">+U139+V139</f>
        <v>100</v>
      </c>
      <c r="X139" s="25">
        <v>0</v>
      </c>
      <c r="Y139" s="25">
        <f t="shared" si="53"/>
        <v>100</v>
      </c>
      <c r="Z139" s="25">
        <v>0</v>
      </c>
      <c r="AA139" s="25">
        <f t="shared" si="54"/>
        <v>100</v>
      </c>
      <c r="AB139" s="25">
        <v>0</v>
      </c>
      <c r="AC139" s="25">
        <f t="shared" si="55"/>
        <v>100</v>
      </c>
    </row>
    <row r="140" spans="1:29" s="56" customFormat="1" ht="12.4" hidden="1" x14ac:dyDescent="0.2">
      <c r="A140" s="15" t="s">
        <v>7</v>
      </c>
      <c r="B140" s="16" t="s">
        <v>167</v>
      </c>
      <c r="C140" s="17" t="s">
        <v>168</v>
      </c>
      <c r="D140" s="20" t="s">
        <v>8</v>
      </c>
      <c r="E140" s="21" t="s">
        <v>8</v>
      </c>
      <c r="F140" s="22" t="s">
        <v>169</v>
      </c>
      <c r="G140" s="106">
        <v>0</v>
      </c>
      <c r="H140" s="106"/>
      <c r="I140" s="106"/>
      <c r="J140" s="27"/>
      <c r="K140" s="27"/>
      <c r="L140" s="27"/>
      <c r="M140" s="27">
        <v>0</v>
      </c>
      <c r="N140" s="27">
        <f>+N141</f>
        <v>700</v>
      </c>
      <c r="O140" s="27">
        <f t="shared" si="1"/>
        <v>700</v>
      </c>
      <c r="P140" s="27">
        <v>0</v>
      </c>
      <c r="Q140" s="27">
        <f t="shared" si="2"/>
        <v>700</v>
      </c>
      <c r="R140" s="27">
        <v>0</v>
      </c>
      <c r="S140" s="27">
        <f t="shared" si="3"/>
        <v>700</v>
      </c>
      <c r="T140" s="27">
        <v>0</v>
      </c>
      <c r="U140" s="27">
        <f t="shared" si="4"/>
        <v>700</v>
      </c>
      <c r="V140" s="24">
        <v>0</v>
      </c>
      <c r="W140" s="24">
        <f t="shared" si="56"/>
        <v>700</v>
      </c>
      <c r="X140" s="24">
        <v>0</v>
      </c>
      <c r="Y140" s="24">
        <f t="shared" si="53"/>
        <v>700</v>
      </c>
      <c r="Z140" s="24">
        <v>0</v>
      </c>
      <c r="AA140" s="24">
        <f t="shared" si="54"/>
        <v>700</v>
      </c>
      <c r="AB140" s="24">
        <v>0</v>
      </c>
      <c r="AC140" s="24">
        <f t="shared" si="55"/>
        <v>700</v>
      </c>
    </row>
    <row r="141" spans="1:29" s="56" customFormat="1" ht="12.4" hidden="1" x14ac:dyDescent="0.2">
      <c r="A141" s="28"/>
      <c r="B141" s="50"/>
      <c r="C141" s="29"/>
      <c r="D141" s="30">
        <v>3299</v>
      </c>
      <c r="E141" s="12">
        <v>5321</v>
      </c>
      <c r="F141" s="26" t="s">
        <v>12</v>
      </c>
      <c r="G141" s="74">
        <v>0</v>
      </c>
      <c r="H141" s="74"/>
      <c r="I141" s="74"/>
      <c r="J141" s="31"/>
      <c r="K141" s="31"/>
      <c r="L141" s="31"/>
      <c r="M141" s="31">
        <v>0</v>
      </c>
      <c r="N141" s="31">
        <v>700</v>
      </c>
      <c r="O141" s="31">
        <f t="shared" si="1"/>
        <v>700</v>
      </c>
      <c r="P141" s="31">
        <v>0</v>
      </c>
      <c r="Q141" s="31">
        <f t="shared" si="2"/>
        <v>700</v>
      </c>
      <c r="R141" s="31">
        <v>0</v>
      </c>
      <c r="S141" s="31">
        <f t="shared" si="3"/>
        <v>700</v>
      </c>
      <c r="T141" s="31">
        <v>0</v>
      </c>
      <c r="U141" s="31">
        <f t="shared" si="4"/>
        <v>700</v>
      </c>
      <c r="V141" s="25">
        <v>0</v>
      </c>
      <c r="W141" s="25">
        <f t="shared" si="56"/>
        <v>700</v>
      </c>
      <c r="X141" s="25">
        <v>0</v>
      </c>
      <c r="Y141" s="25">
        <f t="shared" si="53"/>
        <v>700</v>
      </c>
      <c r="Z141" s="25">
        <v>0</v>
      </c>
      <c r="AA141" s="25">
        <f t="shared" si="54"/>
        <v>700</v>
      </c>
      <c r="AB141" s="25">
        <v>0</v>
      </c>
      <c r="AC141" s="25">
        <f t="shared" si="55"/>
        <v>700</v>
      </c>
    </row>
    <row r="142" spans="1:29" s="56" customFormat="1" ht="12.4" hidden="1" x14ac:dyDescent="0.2">
      <c r="A142" s="15" t="s">
        <v>7</v>
      </c>
      <c r="B142" s="16" t="s">
        <v>170</v>
      </c>
      <c r="C142" s="17" t="s">
        <v>9</v>
      </c>
      <c r="D142" s="20" t="s">
        <v>8</v>
      </c>
      <c r="E142" s="21" t="s">
        <v>8</v>
      </c>
      <c r="F142" s="22" t="s">
        <v>171</v>
      </c>
      <c r="G142" s="106">
        <f>+G143</f>
        <v>0</v>
      </c>
      <c r="H142" s="106"/>
      <c r="I142" s="106"/>
      <c r="J142" s="27"/>
      <c r="K142" s="27"/>
      <c r="L142" s="27"/>
      <c r="M142" s="27">
        <v>0</v>
      </c>
      <c r="N142" s="106">
        <f>N143</f>
        <v>200</v>
      </c>
      <c r="O142" s="106">
        <f t="shared" ref="O142:O153" si="57">M142+N142</f>
        <v>200</v>
      </c>
      <c r="P142" s="27">
        <v>0</v>
      </c>
      <c r="Q142" s="27">
        <f t="shared" si="2"/>
        <v>200</v>
      </c>
      <c r="R142" s="27">
        <f>+R143</f>
        <v>-200</v>
      </c>
      <c r="S142" s="27">
        <f t="shared" si="3"/>
        <v>0</v>
      </c>
      <c r="T142" s="27">
        <v>0</v>
      </c>
      <c r="U142" s="27">
        <f t="shared" si="4"/>
        <v>0</v>
      </c>
      <c r="V142" s="24">
        <v>0</v>
      </c>
      <c r="W142" s="24">
        <f t="shared" si="56"/>
        <v>0</v>
      </c>
      <c r="X142" s="24">
        <v>0</v>
      </c>
      <c r="Y142" s="24">
        <f t="shared" si="53"/>
        <v>0</v>
      </c>
      <c r="Z142" s="24">
        <v>0</v>
      </c>
      <c r="AA142" s="24">
        <f t="shared" si="54"/>
        <v>0</v>
      </c>
      <c r="AB142" s="24">
        <v>0</v>
      </c>
      <c r="AC142" s="24">
        <f t="shared" si="55"/>
        <v>0</v>
      </c>
    </row>
    <row r="143" spans="1:29" s="56" customFormat="1" ht="12.4" hidden="1" x14ac:dyDescent="0.2">
      <c r="A143" s="28"/>
      <c r="B143" s="50"/>
      <c r="C143" s="29"/>
      <c r="D143" s="30">
        <v>3299</v>
      </c>
      <c r="E143" s="12">
        <v>5321</v>
      </c>
      <c r="F143" s="26" t="s">
        <v>12</v>
      </c>
      <c r="G143" s="74">
        <v>0</v>
      </c>
      <c r="H143" s="74"/>
      <c r="I143" s="74"/>
      <c r="J143" s="31"/>
      <c r="K143" s="31"/>
      <c r="L143" s="31"/>
      <c r="M143" s="31">
        <v>0</v>
      </c>
      <c r="N143" s="74">
        <v>200</v>
      </c>
      <c r="O143" s="74">
        <f t="shared" si="57"/>
        <v>200</v>
      </c>
      <c r="P143" s="31">
        <v>0</v>
      </c>
      <c r="Q143" s="31">
        <f t="shared" si="2"/>
        <v>200</v>
      </c>
      <c r="R143" s="31">
        <v>-200</v>
      </c>
      <c r="S143" s="31">
        <f t="shared" si="3"/>
        <v>0</v>
      </c>
      <c r="T143" s="31">
        <v>0</v>
      </c>
      <c r="U143" s="31">
        <f t="shared" si="4"/>
        <v>0</v>
      </c>
      <c r="V143" s="25">
        <v>0</v>
      </c>
      <c r="W143" s="25">
        <f t="shared" si="56"/>
        <v>0</v>
      </c>
      <c r="X143" s="25">
        <v>0</v>
      </c>
      <c r="Y143" s="25">
        <f t="shared" si="53"/>
        <v>0</v>
      </c>
      <c r="Z143" s="25">
        <v>0</v>
      </c>
      <c r="AA143" s="25">
        <f t="shared" si="54"/>
        <v>0</v>
      </c>
      <c r="AB143" s="25">
        <v>0</v>
      </c>
      <c r="AC143" s="25">
        <f t="shared" si="55"/>
        <v>0</v>
      </c>
    </row>
    <row r="144" spans="1:29" s="56" customFormat="1" ht="21" hidden="1" x14ac:dyDescent="0.2">
      <c r="A144" s="15" t="s">
        <v>7</v>
      </c>
      <c r="B144" s="16" t="s">
        <v>172</v>
      </c>
      <c r="C144" s="17" t="s">
        <v>153</v>
      </c>
      <c r="D144" s="20" t="s">
        <v>8</v>
      </c>
      <c r="E144" s="21" t="s">
        <v>8</v>
      </c>
      <c r="F144" s="22" t="s">
        <v>173</v>
      </c>
      <c r="G144" s="106">
        <v>0</v>
      </c>
      <c r="H144" s="74"/>
      <c r="I144" s="74"/>
      <c r="J144" s="31"/>
      <c r="K144" s="31"/>
      <c r="L144" s="31"/>
      <c r="M144" s="31"/>
      <c r="N144" s="74"/>
      <c r="O144" s="106">
        <v>0</v>
      </c>
      <c r="P144" s="106">
        <v>0</v>
      </c>
      <c r="Q144" s="106">
        <v>0</v>
      </c>
      <c r="R144" s="27">
        <f>+R145</f>
        <v>100</v>
      </c>
      <c r="S144" s="27">
        <f t="shared" ref="S144:S209" si="58">+Q144+R144</f>
        <v>100</v>
      </c>
      <c r="T144" s="27">
        <v>0</v>
      </c>
      <c r="U144" s="27">
        <f t="shared" ref="U144:U207" si="59">+S144+T144</f>
        <v>100</v>
      </c>
      <c r="V144" s="24">
        <v>0</v>
      </c>
      <c r="W144" s="24">
        <f t="shared" si="56"/>
        <v>100</v>
      </c>
      <c r="X144" s="24">
        <v>0</v>
      </c>
      <c r="Y144" s="24">
        <f t="shared" si="53"/>
        <v>100</v>
      </c>
      <c r="Z144" s="24">
        <v>0</v>
      </c>
      <c r="AA144" s="24">
        <f t="shared" si="54"/>
        <v>100</v>
      </c>
      <c r="AB144" s="24">
        <v>0</v>
      </c>
      <c r="AC144" s="24">
        <f t="shared" si="55"/>
        <v>100</v>
      </c>
    </row>
    <row r="145" spans="1:29" s="56" customFormat="1" ht="12.4" hidden="1" x14ac:dyDescent="0.2">
      <c r="A145" s="28"/>
      <c r="B145" s="50"/>
      <c r="C145" s="29"/>
      <c r="D145" s="30">
        <v>3231</v>
      </c>
      <c r="E145" s="12">
        <v>5321</v>
      </c>
      <c r="F145" s="26" t="s">
        <v>12</v>
      </c>
      <c r="G145" s="74">
        <v>0</v>
      </c>
      <c r="H145" s="74"/>
      <c r="I145" s="74"/>
      <c r="J145" s="31"/>
      <c r="K145" s="31"/>
      <c r="L145" s="31"/>
      <c r="M145" s="31"/>
      <c r="N145" s="74"/>
      <c r="O145" s="74">
        <v>0</v>
      </c>
      <c r="P145" s="74">
        <v>0</v>
      </c>
      <c r="Q145" s="74">
        <v>0</v>
      </c>
      <c r="R145" s="31">
        <v>100</v>
      </c>
      <c r="S145" s="31">
        <f t="shared" si="58"/>
        <v>100</v>
      </c>
      <c r="T145" s="31">
        <v>0</v>
      </c>
      <c r="U145" s="31">
        <f t="shared" si="59"/>
        <v>100</v>
      </c>
      <c r="V145" s="25">
        <v>0</v>
      </c>
      <c r="W145" s="25">
        <f t="shared" si="56"/>
        <v>100</v>
      </c>
      <c r="X145" s="25">
        <v>0</v>
      </c>
      <c r="Y145" s="25">
        <f t="shared" si="53"/>
        <v>100</v>
      </c>
      <c r="Z145" s="25">
        <v>0</v>
      </c>
      <c r="AA145" s="25">
        <f t="shared" si="54"/>
        <v>100</v>
      </c>
      <c r="AB145" s="25">
        <v>0</v>
      </c>
      <c r="AC145" s="25">
        <f t="shared" si="55"/>
        <v>100</v>
      </c>
    </row>
    <row r="146" spans="1:29" s="56" customFormat="1" ht="12.4" hidden="1" x14ac:dyDescent="0.2">
      <c r="A146" s="15" t="s">
        <v>7</v>
      </c>
      <c r="B146" s="16" t="s">
        <v>174</v>
      </c>
      <c r="C146" s="17" t="s">
        <v>9</v>
      </c>
      <c r="D146" s="20" t="s">
        <v>8</v>
      </c>
      <c r="E146" s="21" t="s">
        <v>8</v>
      </c>
      <c r="F146" s="47" t="s">
        <v>175</v>
      </c>
      <c r="G146" s="106">
        <v>0</v>
      </c>
      <c r="H146" s="74"/>
      <c r="I146" s="74"/>
      <c r="J146" s="31"/>
      <c r="K146" s="31"/>
      <c r="L146" s="31"/>
      <c r="M146" s="31"/>
      <c r="N146" s="74"/>
      <c r="O146" s="106">
        <v>0</v>
      </c>
      <c r="P146" s="106">
        <v>0</v>
      </c>
      <c r="Q146" s="106">
        <v>0</v>
      </c>
      <c r="R146" s="27">
        <f>+R147</f>
        <v>100</v>
      </c>
      <c r="S146" s="27">
        <f t="shared" si="58"/>
        <v>100</v>
      </c>
      <c r="T146" s="27">
        <v>0</v>
      </c>
      <c r="U146" s="27">
        <f t="shared" si="59"/>
        <v>100</v>
      </c>
      <c r="V146" s="24">
        <v>0</v>
      </c>
      <c r="W146" s="24">
        <f t="shared" si="56"/>
        <v>100</v>
      </c>
      <c r="X146" s="24">
        <v>0</v>
      </c>
      <c r="Y146" s="24">
        <f t="shared" si="53"/>
        <v>100</v>
      </c>
      <c r="Z146" s="24">
        <v>0</v>
      </c>
      <c r="AA146" s="24">
        <f t="shared" si="54"/>
        <v>100</v>
      </c>
      <c r="AB146" s="24">
        <v>0</v>
      </c>
      <c r="AC146" s="24">
        <f t="shared" si="55"/>
        <v>100</v>
      </c>
    </row>
    <row r="147" spans="1:29" s="56" customFormat="1" ht="12.4" hidden="1" x14ac:dyDescent="0.2">
      <c r="A147" s="28"/>
      <c r="B147" s="50"/>
      <c r="C147" s="29"/>
      <c r="D147" s="30">
        <v>3299</v>
      </c>
      <c r="E147" s="12">
        <v>5229</v>
      </c>
      <c r="F147" s="26" t="s">
        <v>140</v>
      </c>
      <c r="G147" s="74">
        <v>0</v>
      </c>
      <c r="H147" s="74"/>
      <c r="I147" s="74"/>
      <c r="J147" s="31"/>
      <c r="K147" s="31"/>
      <c r="L147" s="31"/>
      <c r="M147" s="31"/>
      <c r="N147" s="74"/>
      <c r="O147" s="74">
        <v>0</v>
      </c>
      <c r="P147" s="74">
        <v>0</v>
      </c>
      <c r="Q147" s="74">
        <v>0</v>
      </c>
      <c r="R147" s="31">
        <v>100</v>
      </c>
      <c r="S147" s="31">
        <f t="shared" si="58"/>
        <v>100</v>
      </c>
      <c r="T147" s="31">
        <v>0</v>
      </c>
      <c r="U147" s="31">
        <f t="shared" si="59"/>
        <v>100</v>
      </c>
      <c r="V147" s="25">
        <v>0</v>
      </c>
      <c r="W147" s="25">
        <f t="shared" si="56"/>
        <v>100</v>
      </c>
      <c r="X147" s="25">
        <v>0</v>
      </c>
      <c r="Y147" s="25">
        <f t="shared" si="53"/>
        <v>100</v>
      </c>
      <c r="Z147" s="25">
        <v>0</v>
      </c>
      <c r="AA147" s="25">
        <f t="shared" si="54"/>
        <v>100</v>
      </c>
      <c r="AB147" s="25">
        <v>0</v>
      </c>
      <c r="AC147" s="25">
        <f t="shared" si="55"/>
        <v>100</v>
      </c>
    </row>
    <row r="148" spans="1:29" s="56" customFormat="1" ht="12.4" hidden="1" x14ac:dyDescent="0.2">
      <c r="A148" s="15" t="s">
        <v>7</v>
      </c>
      <c r="B148" s="16" t="s">
        <v>176</v>
      </c>
      <c r="C148" s="17" t="s">
        <v>9</v>
      </c>
      <c r="D148" s="20" t="s">
        <v>8</v>
      </c>
      <c r="E148" s="21" t="s">
        <v>8</v>
      </c>
      <c r="F148" s="22" t="s">
        <v>177</v>
      </c>
      <c r="G148" s="106">
        <f>+G149</f>
        <v>0</v>
      </c>
      <c r="H148" s="106"/>
      <c r="I148" s="106"/>
      <c r="J148" s="27"/>
      <c r="K148" s="27"/>
      <c r="L148" s="27"/>
      <c r="M148" s="27">
        <v>0</v>
      </c>
      <c r="N148" s="106">
        <f>N149</f>
        <v>50</v>
      </c>
      <c r="O148" s="106">
        <f t="shared" si="57"/>
        <v>50</v>
      </c>
      <c r="P148" s="27">
        <v>0</v>
      </c>
      <c r="Q148" s="27">
        <f t="shared" si="2"/>
        <v>50</v>
      </c>
      <c r="R148" s="27">
        <f>+R149</f>
        <v>-49.86</v>
      </c>
      <c r="S148" s="27">
        <f t="shared" si="58"/>
        <v>0.14000000000000057</v>
      </c>
      <c r="T148" s="27">
        <v>0</v>
      </c>
      <c r="U148" s="27">
        <f t="shared" si="59"/>
        <v>0.14000000000000057</v>
      </c>
      <c r="V148" s="24">
        <v>0</v>
      </c>
      <c r="W148" s="24">
        <f t="shared" si="56"/>
        <v>0.14000000000000057</v>
      </c>
      <c r="X148" s="24">
        <v>0</v>
      </c>
      <c r="Y148" s="24">
        <f t="shared" si="53"/>
        <v>0.14000000000000057</v>
      </c>
      <c r="Z148" s="24">
        <v>0</v>
      </c>
      <c r="AA148" s="24">
        <f t="shared" si="54"/>
        <v>0.14000000000000057</v>
      </c>
      <c r="AB148" s="24">
        <v>0</v>
      </c>
      <c r="AC148" s="24">
        <f t="shared" si="55"/>
        <v>0.14000000000000057</v>
      </c>
    </row>
    <row r="149" spans="1:29" s="56" customFormat="1" ht="12.4" hidden="1" x14ac:dyDescent="0.2">
      <c r="A149" s="28"/>
      <c r="B149" s="50"/>
      <c r="C149" s="29"/>
      <c r="D149" s="30">
        <v>3299</v>
      </c>
      <c r="E149" s="12">
        <v>5213</v>
      </c>
      <c r="F149" s="26" t="s">
        <v>178</v>
      </c>
      <c r="G149" s="74">
        <v>0</v>
      </c>
      <c r="H149" s="74"/>
      <c r="I149" s="74"/>
      <c r="J149" s="31"/>
      <c r="K149" s="31"/>
      <c r="L149" s="31"/>
      <c r="M149" s="31">
        <v>0</v>
      </c>
      <c r="N149" s="74">
        <v>50</v>
      </c>
      <c r="O149" s="74">
        <f t="shared" si="57"/>
        <v>50</v>
      </c>
      <c r="P149" s="31">
        <v>0</v>
      </c>
      <c r="Q149" s="31">
        <f t="shared" si="2"/>
        <v>50</v>
      </c>
      <c r="R149" s="31">
        <v>-49.86</v>
      </c>
      <c r="S149" s="31">
        <f t="shared" si="58"/>
        <v>0.14000000000000057</v>
      </c>
      <c r="T149" s="31">
        <v>0</v>
      </c>
      <c r="U149" s="31">
        <f t="shared" si="59"/>
        <v>0.14000000000000057</v>
      </c>
      <c r="V149" s="25">
        <v>0</v>
      </c>
      <c r="W149" s="25">
        <f t="shared" si="56"/>
        <v>0.14000000000000057</v>
      </c>
      <c r="X149" s="25">
        <v>0</v>
      </c>
      <c r="Y149" s="25">
        <f t="shared" si="53"/>
        <v>0.14000000000000057</v>
      </c>
      <c r="Z149" s="25">
        <v>0</v>
      </c>
      <c r="AA149" s="25">
        <f t="shared" si="54"/>
        <v>0.14000000000000057</v>
      </c>
      <c r="AB149" s="25">
        <v>0</v>
      </c>
      <c r="AC149" s="25">
        <f t="shared" si="55"/>
        <v>0.14000000000000057</v>
      </c>
    </row>
    <row r="150" spans="1:29" s="56" customFormat="1" ht="21" hidden="1" x14ac:dyDescent="0.2">
      <c r="A150" s="15" t="s">
        <v>7</v>
      </c>
      <c r="B150" s="16" t="s">
        <v>179</v>
      </c>
      <c r="C150" s="17" t="s">
        <v>9</v>
      </c>
      <c r="D150" s="20" t="s">
        <v>8</v>
      </c>
      <c r="E150" s="21" t="s">
        <v>8</v>
      </c>
      <c r="F150" s="22" t="s">
        <v>180</v>
      </c>
      <c r="G150" s="106">
        <v>0</v>
      </c>
      <c r="H150" s="74"/>
      <c r="I150" s="74"/>
      <c r="J150" s="31"/>
      <c r="K150" s="31"/>
      <c r="L150" s="31"/>
      <c r="M150" s="31"/>
      <c r="N150" s="74"/>
      <c r="O150" s="106">
        <v>0</v>
      </c>
      <c r="P150" s="106">
        <v>0</v>
      </c>
      <c r="Q150" s="106">
        <v>0</v>
      </c>
      <c r="R150" s="27">
        <f>+R151</f>
        <v>49.86</v>
      </c>
      <c r="S150" s="27">
        <f t="shared" si="58"/>
        <v>49.86</v>
      </c>
      <c r="T150" s="27">
        <v>0</v>
      </c>
      <c r="U150" s="27">
        <f t="shared" si="59"/>
        <v>49.86</v>
      </c>
      <c r="V150" s="24">
        <v>0</v>
      </c>
      <c r="W150" s="24">
        <f t="shared" si="56"/>
        <v>49.86</v>
      </c>
      <c r="X150" s="24">
        <v>0</v>
      </c>
      <c r="Y150" s="24">
        <f t="shared" si="53"/>
        <v>49.86</v>
      </c>
      <c r="Z150" s="24">
        <v>0</v>
      </c>
      <c r="AA150" s="24">
        <f t="shared" si="54"/>
        <v>49.86</v>
      </c>
      <c r="AB150" s="24">
        <v>0</v>
      </c>
      <c r="AC150" s="24">
        <f t="shared" si="55"/>
        <v>49.86</v>
      </c>
    </row>
    <row r="151" spans="1:29" s="56" customFormat="1" ht="12.4" hidden="1" x14ac:dyDescent="0.2">
      <c r="A151" s="28"/>
      <c r="B151" s="50"/>
      <c r="C151" s="29"/>
      <c r="D151" s="30">
        <v>3299</v>
      </c>
      <c r="E151" s="12">
        <v>5229</v>
      </c>
      <c r="F151" s="26" t="s">
        <v>140</v>
      </c>
      <c r="G151" s="74">
        <v>0</v>
      </c>
      <c r="H151" s="74"/>
      <c r="I151" s="74"/>
      <c r="J151" s="31"/>
      <c r="K151" s="31"/>
      <c r="L151" s="31"/>
      <c r="M151" s="31"/>
      <c r="N151" s="74"/>
      <c r="O151" s="74">
        <v>0</v>
      </c>
      <c r="P151" s="74">
        <v>0</v>
      </c>
      <c r="Q151" s="74">
        <v>0</v>
      </c>
      <c r="R151" s="31">
        <v>49.86</v>
      </c>
      <c r="S151" s="31">
        <f t="shared" si="58"/>
        <v>49.86</v>
      </c>
      <c r="T151" s="31">
        <v>0</v>
      </c>
      <c r="U151" s="31">
        <f t="shared" si="59"/>
        <v>49.86</v>
      </c>
      <c r="V151" s="25">
        <v>0</v>
      </c>
      <c r="W151" s="25">
        <f t="shared" si="56"/>
        <v>49.86</v>
      </c>
      <c r="X151" s="25">
        <v>0</v>
      </c>
      <c r="Y151" s="25">
        <f t="shared" si="53"/>
        <v>49.86</v>
      </c>
      <c r="Z151" s="25">
        <v>0</v>
      </c>
      <c r="AA151" s="25">
        <f t="shared" si="54"/>
        <v>49.86</v>
      </c>
      <c r="AB151" s="25">
        <v>0</v>
      </c>
      <c r="AC151" s="25">
        <f t="shared" si="55"/>
        <v>49.86</v>
      </c>
    </row>
    <row r="152" spans="1:29" s="56" customFormat="1" ht="12.4" hidden="1" x14ac:dyDescent="0.2">
      <c r="A152" s="15" t="s">
        <v>7</v>
      </c>
      <c r="B152" s="16" t="s">
        <v>181</v>
      </c>
      <c r="C152" s="17" t="s">
        <v>110</v>
      </c>
      <c r="D152" s="20" t="s">
        <v>8</v>
      </c>
      <c r="E152" s="21" t="s">
        <v>8</v>
      </c>
      <c r="F152" s="22" t="s">
        <v>182</v>
      </c>
      <c r="G152" s="106">
        <f>+G153</f>
        <v>0</v>
      </c>
      <c r="H152" s="106"/>
      <c r="I152" s="106"/>
      <c r="J152" s="27"/>
      <c r="K152" s="27"/>
      <c r="L152" s="27"/>
      <c r="M152" s="27">
        <v>0</v>
      </c>
      <c r="N152" s="106">
        <f>N153</f>
        <v>200</v>
      </c>
      <c r="O152" s="106">
        <f t="shared" si="57"/>
        <v>200</v>
      </c>
      <c r="P152" s="27">
        <v>0</v>
      </c>
      <c r="Q152" s="27">
        <f t="shared" si="2"/>
        <v>200</v>
      </c>
      <c r="R152" s="27">
        <v>0</v>
      </c>
      <c r="S152" s="27">
        <f t="shared" si="58"/>
        <v>200</v>
      </c>
      <c r="T152" s="27">
        <v>0</v>
      </c>
      <c r="U152" s="27">
        <f t="shared" si="59"/>
        <v>200</v>
      </c>
      <c r="V152" s="24">
        <v>0</v>
      </c>
      <c r="W152" s="24">
        <f t="shared" si="56"/>
        <v>200</v>
      </c>
      <c r="X152" s="24">
        <v>0</v>
      </c>
      <c r="Y152" s="24">
        <f t="shared" si="53"/>
        <v>200</v>
      </c>
      <c r="Z152" s="24">
        <v>0</v>
      </c>
      <c r="AA152" s="24">
        <f t="shared" si="54"/>
        <v>200</v>
      </c>
      <c r="AB152" s="24">
        <v>0</v>
      </c>
      <c r="AC152" s="24">
        <f t="shared" si="55"/>
        <v>200</v>
      </c>
    </row>
    <row r="153" spans="1:29" s="56" customFormat="1" ht="13.15" hidden="1" thickBot="1" x14ac:dyDescent="0.25">
      <c r="A153" s="65"/>
      <c r="B153" s="113"/>
      <c r="C153" s="66"/>
      <c r="D153" s="67">
        <v>3299</v>
      </c>
      <c r="E153" s="48">
        <v>5332</v>
      </c>
      <c r="F153" s="33" t="s">
        <v>112</v>
      </c>
      <c r="G153" s="95">
        <v>0</v>
      </c>
      <c r="H153" s="95"/>
      <c r="I153" s="95"/>
      <c r="J153" s="96"/>
      <c r="K153" s="96"/>
      <c r="L153" s="96"/>
      <c r="M153" s="96">
        <v>0</v>
      </c>
      <c r="N153" s="95">
        <v>200</v>
      </c>
      <c r="O153" s="95">
        <f t="shared" si="57"/>
        <v>200</v>
      </c>
      <c r="P153" s="96">
        <v>0</v>
      </c>
      <c r="Q153" s="96">
        <f t="shared" si="2"/>
        <v>200</v>
      </c>
      <c r="R153" s="96">
        <v>0</v>
      </c>
      <c r="S153" s="96">
        <f t="shared" si="58"/>
        <v>200</v>
      </c>
      <c r="T153" s="96">
        <v>0</v>
      </c>
      <c r="U153" s="96">
        <f t="shared" si="59"/>
        <v>200</v>
      </c>
      <c r="V153" s="35">
        <v>0</v>
      </c>
      <c r="W153" s="35">
        <f t="shared" si="56"/>
        <v>200</v>
      </c>
      <c r="X153" s="35">
        <v>0</v>
      </c>
      <c r="Y153" s="35">
        <f t="shared" si="53"/>
        <v>200</v>
      </c>
      <c r="Z153" s="39">
        <v>0</v>
      </c>
      <c r="AA153" s="39">
        <f t="shared" si="54"/>
        <v>200</v>
      </c>
      <c r="AB153" s="39">
        <v>0</v>
      </c>
      <c r="AC153" s="39">
        <f t="shared" si="55"/>
        <v>200</v>
      </c>
    </row>
    <row r="154" spans="1:29" s="56" customFormat="1" ht="13.5" thickBot="1" x14ac:dyDescent="0.25">
      <c r="A154" s="98" t="s">
        <v>7</v>
      </c>
      <c r="B154" s="243" t="s">
        <v>8</v>
      </c>
      <c r="C154" s="244"/>
      <c r="D154" s="99" t="s">
        <v>8</v>
      </c>
      <c r="E154" s="100" t="s">
        <v>8</v>
      </c>
      <c r="F154" s="101" t="s">
        <v>183</v>
      </c>
      <c r="G154" s="102">
        <f>G155+G185</f>
        <v>1078.32</v>
      </c>
      <c r="H154" s="102">
        <v>0</v>
      </c>
      <c r="I154" s="102">
        <f t="shared" si="8"/>
        <v>1078.32</v>
      </c>
      <c r="J154" s="103">
        <v>0</v>
      </c>
      <c r="K154" s="103">
        <f t="shared" si="9"/>
        <v>1078.32</v>
      </c>
      <c r="L154" s="103">
        <f>+L155+L157+L159+L161+L163+L165+L167+L169+L171+L173+L175+L177+L179+L181+L183</f>
        <v>4.0856207306205761E-14</v>
      </c>
      <c r="M154" s="103">
        <f t="shared" si="10"/>
        <v>1078.32</v>
      </c>
      <c r="N154" s="103">
        <v>0</v>
      </c>
      <c r="O154" s="103">
        <f t="shared" si="1"/>
        <v>1078.32</v>
      </c>
      <c r="P154" s="103">
        <v>0</v>
      </c>
      <c r="Q154" s="103">
        <f t="shared" si="2"/>
        <v>1078.32</v>
      </c>
      <c r="R154" s="103">
        <v>0</v>
      </c>
      <c r="S154" s="103">
        <f t="shared" si="58"/>
        <v>1078.32</v>
      </c>
      <c r="T154" s="103">
        <v>0</v>
      </c>
      <c r="U154" s="103">
        <f t="shared" si="59"/>
        <v>1078.32</v>
      </c>
      <c r="V154" s="104">
        <v>0</v>
      </c>
      <c r="W154" s="104">
        <f t="shared" si="56"/>
        <v>1078.32</v>
      </c>
      <c r="X154" s="104">
        <v>0</v>
      </c>
      <c r="Y154" s="104">
        <f t="shared" si="53"/>
        <v>1078.32</v>
      </c>
      <c r="Z154" s="104">
        <v>0</v>
      </c>
      <c r="AA154" s="104">
        <f t="shared" si="54"/>
        <v>1078.32</v>
      </c>
      <c r="AB154" s="104">
        <v>0</v>
      </c>
      <c r="AC154" s="104">
        <f t="shared" si="55"/>
        <v>1078.32</v>
      </c>
    </row>
    <row r="155" spans="1:29" s="56" customFormat="1" ht="12.4" hidden="1" x14ac:dyDescent="0.2">
      <c r="A155" s="42" t="s">
        <v>7</v>
      </c>
      <c r="B155" s="43" t="s">
        <v>184</v>
      </c>
      <c r="C155" s="44" t="s">
        <v>9</v>
      </c>
      <c r="D155" s="45" t="s">
        <v>8</v>
      </c>
      <c r="E155" s="45" t="s">
        <v>8</v>
      </c>
      <c r="F155" s="49" t="s">
        <v>185</v>
      </c>
      <c r="G155" s="88">
        <f>+G156</f>
        <v>900</v>
      </c>
      <c r="H155" s="88">
        <v>0</v>
      </c>
      <c r="I155" s="88">
        <f t="shared" si="8"/>
        <v>900</v>
      </c>
      <c r="J155" s="89">
        <v>0</v>
      </c>
      <c r="K155" s="89">
        <f t="shared" si="9"/>
        <v>900</v>
      </c>
      <c r="L155" s="89">
        <v>-809.4</v>
      </c>
      <c r="M155" s="89">
        <f t="shared" si="10"/>
        <v>90.600000000000023</v>
      </c>
      <c r="N155" s="89">
        <v>0</v>
      </c>
      <c r="O155" s="89">
        <f t="shared" si="1"/>
        <v>90.600000000000023</v>
      </c>
      <c r="P155" s="89">
        <v>0</v>
      </c>
      <c r="Q155" s="89">
        <f t="shared" si="2"/>
        <v>90.600000000000023</v>
      </c>
      <c r="R155" s="89">
        <v>0</v>
      </c>
      <c r="S155" s="89">
        <f t="shared" si="58"/>
        <v>90.600000000000023</v>
      </c>
      <c r="T155" s="89">
        <v>0</v>
      </c>
      <c r="U155" s="89">
        <f t="shared" si="59"/>
        <v>90.600000000000023</v>
      </c>
      <c r="V155" s="91">
        <v>0</v>
      </c>
      <c r="W155" s="91">
        <f t="shared" si="56"/>
        <v>90.600000000000023</v>
      </c>
      <c r="X155" s="91">
        <v>0</v>
      </c>
      <c r="Y155" s="91">
        <f t="shared" si="53"/>
        <v>90.600000000000023</v>
      </c>
      <c r="Z155" s="91">
        <v>0</v>
      </c>
      <c r="AA155" s="91">
        <f t="shared" si="54"/>
        <v>90.600000000000023</v>
      </c>
      <c r="AB155" s="91">
        <v>0</v>
      </c>
      <c r="AC155" s="91">
        <f t="shared" si="55"/>
        <v>90.600000000000023</v>
      </c>
    </row>
    <row r="156" spans="1:29" s="56" customFormat="1" ht="12.4" hidden="1" x14ac:dyDescent="0.2">
      <c r="A156" s="28"/>
      <c r="B156" s="50"/>
      <c r="C156" s="29"/>
      <c r="D156" s="30">
        <v>3299</v>
      </c>
      <c r="E156" s="12">
        <v>5321</v>
      </c>
      <c r="F156" s="13" t="s">
        <v>12</v>
      </c>
      <c r="G156" s="74">
        <v>900</v>
      </c>
      <c r="H156" s="74">
        <v>0</v>
      </c>
      <c r="I156" s="74">
        <f t="shared" si="8"/>
        <v>900</v>
      </c>
      <c r="J156" s="31">
        <v>0</v>
      </c>
      <c r="K156" s="31">
        <f t="shared" si="9"/>
        <v>900</v>
      </c>
      <c r="L156" s="31">
        <v>-809.4</v>
      </c>
      <c r="M156" s="31">
        <f t="shared" si="10"/>
        <v>90.600000000000023</v>
      </c>
      <c r="N156" s="31">
        <v>0</v>
      </c>
      <c r="O156" s="31">
        <f t="shared" si="1"/>
        <v>90.600000000000023</v>
      </c>
      <c r="P156" s="31">
        <v>0</v>
      </c>
      <c r="Q156" s="31">
        <f t="shared" si="2"/>
        <v>90.600000000000023</v>
      </c>
      <c r="R156" s="31">
        <v>0</v>
      </c>
      <c r="S156" s="31">
        <f t="shared" si="58"/>
        <v>90.600000000000023</v>
      </c>
      <c r="T156" s="31">
        <v>0</v>
      </c>
      <c r="U156" s="31">
        <f t="shared" si="59"/>
        <v>90.600000000000023</v>
      </c>
      <c r="V156" s="25">
        <v>0</v>
      </c>
      <c r="W156" s="25">
        <f t="shared" si="56"/>
        <v>90.600000000000023</v>
      </c>
      <c r="X156" s="25">
        <v>0</v>
      </c>
      <c r="Y156" s="25">
        <f t="shared" si="53"/>
        <v>90.600000000000023</v>
      </c>
      <c r="Z156" s="25">
        <v>0</v>
      </c>
      <c r="AA156" s="25">
        <f t="shared" si="54"/>
        <v>90.600000000000023</v>
      </c>
      <c r="AB156" s="25">
        <v>0</v>
      </c>
      <c r="AC156" s="25">
        <f t="shared" si="55"/>
        <v>90.600000000000023</v>
      </c>
    </row>
    <row r="157" spans="1:29" s="56" customFormat="1" ht="12.4" hidden="1" x14ac:dyDescent="0.2">
      <c r="A157" s="15" t="s">
        <v>7</v>
      </c>
      <c r="B157" s="16" t="s">
        <v>186</v>
      </c>
      <c r="C157" s="17">
        <v>4467</v>
      </c>
      <c r="D157" s="20" t="s">
        <v>8</v>
      </c>
      <c r="E157" s="21" t="s">
        <v>8</v>
      </c>
      <c r="F157" s="22" t="s">
        <v>187</v>
      </c>
      <c r="G157" s="106">
        <v>0</v>
      </c>
      <c r="H157" s="106"/>
      <c r="I157" s="106"/>
      <c r="J157" s="27"/>
      <c r="K157" s="27">
        <v>0</v>
      </c>
      <c r="L157" s="27">
        <v>26.6</v>
      </c>
      <c r="M157" s="27">
        <f t="shared" si="10"/>
        <v>26.6</v>
      </c>
      <c r="N157" s="27">
        <v>0</v>
      </c>
      <c r="O157" s="27">
        <f t="shared" si="1"/>
        <v>26.6</v>
      </c>
      <c r="P157" s="27">
        <v>0</v>
      </c>
      <c r="Q157" s="27">
        <f t="shared" si="2"/>
        <v>26.6</v>
      </c>
      <c r="R157" s="27">
        <v>0</v>
      </c>
      <c r="S157" s="27">
        <f t="shared" si="58"/>
        <v>26.6</v>
      </c>
      <c r="T157" s="27">
        <v>0</v>
      </c>
      <c r="U157" s="27">
        <f t="shared" si="59"/>
        <v>26.6</v>
      </c>
      <c r="V157" s="24">
        <v>0</v>
      </c>
      <c r="W157" s="24">
        <f t="shared" si="56"/>
        <v>26.6</v>
      </c>
      <c r="X157" s="24">
        <v>0</v>
      </c>
      <c r="Y157" s="24">
        <f t="shared" si="53"/>
        <v>26.6</v>
      </c>
      <c r="Z157" s="24">
        <v>0</v>
      </c>
      <c r="AA157" s="24">
        <f t="shared" si="54"/>
        <v>26.6</v>
      </c>
      <c r="AB157" s="24">
        <v>0</v>
      </c>
      <c r="AC157" s="24">
        <f t="shared" si="55"/>
        <v>26.6</v>
      </c>
    </row>
    <row r="158" spans="1:29" s="56" customFormat="1" ht="12.4" hidden="1" x14ac:dyDescent="0.2">
      <c r="A158" s="28"/>
      <c r="B158" s="50"/>
      <c r="C158" s="29"/>
      <c r="D158" s="30">
        <v>3113</v>
      </c>
      <c r="E158" s="12">
        <v>5321</v>
      </c>
      <c r="F158" s="13" t="s">
        <v>12</v>
      </c>
      <c r="G158" s="74">
        <v>0</v>
      </c>
      <c r="H158" s="74"/>
      <c r="I158" s="74"/>
      <c r="J158" s="31"/>
      <c r="K158" s="31">
        <v>0</v>
      </c>
      <c r="L158" s="31">
        <v>26.6</v>
      </c>
      <c r="M158" s="31">
        <f t="shared" si="10"/>
        <v>26.6</v>
      </c>
      <c r="N158" s="31">
        <v>0</v>
      </c>
      <c r="O158" s="31">
        <f t="shared" si="1"/>
        <v>26.6</v>
      </c>
      <c r="P158" s="31">
        <v>0</v>
      </c>
      <c r="Q158" s="31">
        <f t="shared" si="2"/>
        <v>26.6</v>
      </c>
      <c r="R158" s="31">
        <v>0</v>
      </c>
      <c r="S158" s="31">
        <f t="shared" si="58"/>
        <v>26.6</v>
      </c>
      <c r="T158" s="31">
        <v>0</v>
      </c>
      <c r="U158" s="31">
        <f t="shared" si="59"/>
        <v>26.6</v>
      </c>
      <c r="V158" s="25">
        <v>0</v>
      </c>
      <c r="W158" s="25">
        <f t="shared" si="56"/>
        <v>26.6</v>
      </c>
      <c r="X158" s="25">
        <v>0</v>
      </c>
      <c r="Y158" s="25">
        <f t="shared" si="53"/>
        <v>26.6</v>
      </c>
      <c r="Z158" s="25">
        <v>0</v>
      </c>
      <c r="AA158" s="25">
        <f t="shared" si="54"/>
        <v>26.6</v>
      </c>
      <c r="AB158" s="25">
        <v>0</v>
      </c>
      <c r="AC158" s="25">
        <f t="shared" si="55"/>
        <v>26.6</v>
      </c>
    </row>
    <row r="159" spans="1:29" s="56" customFormat="1" ht="21" hidden="1" x14ac:dyDescent="0.2">
      <c r="A159" s="15" t="s">
        <v>7</v>
      </c>
      <c r="B159" s="16" t="s">
        <v>188</v>
      </c>
      <c r="C159" s="17">
        <v>4478</v>
      </c>
      <c r="D159" s="20" t="s">
        <v>8</v>
      </c>
      <c r="E159" s="21" t="s">
        <v>8</v>
      </c>
      <c r="F159" s="22" t="s">
        <v>189</v>
      </c>
      <c r="G159" s="106">
        <v>0</v>
      </c>
      <c r="H159" s="74"/>
      <c r="I159" s="74"/>
      <c r="J159" s="31"/>
      <c r="K159" s="27">
        <v>0</v>
      </c>
      <c r="L159" s="27">
        <v>15.2</v>
      </c>
      <c r="M159" s="27">
        <f t="shared" si="10"/>
        <v>15.2</v>
      </c>
      <c r="N159" s="27">
        <v>0</v>
      </c>
      <c r="O159" s="27">
        <f t="shared" si="1"/>
        <v>15.2</v>
      </c>
      <c r="P159" s="27">
        <v>0</v>
      </c>
      <c r="Q159" s="27">
        <f t="shared" si="2"/>
        <v>15.2</v>
      </c>
      <c r="R159" s="27">
        <v>0</v>
      </c>
      <c r="S159" s="27">
        <f t="shared" si="58"/>
        <v>15.2</v>
      </c>
      <c r="T159" s="27">
        <v>0</v>
      </c>
      <c r="U159" s="27">
        <f t="shared" si="59"/>
        <v>15.2</v>
      </c>
      <c r="V159" s="24">
        <v>0</v>
      </c>
      <c r="W159" s="24">
        <f t="shared" si="56"/>
        <v>15.2</v>
      </c>
      <c r="X159" s="24">
        <v>0</v>
      </c>
      <c r="Y159" s="24">
        <f t="shared" si="53"/>
        <v>15.2</v>
      </c>
      <c r="Z159" s="24">
        <v>0</v>
      </c>
      <c r="AA159" s="24">
        <f t="shared" si="54"/>
        <v>15.2</v>
      </c>
      <c r="AB159" s="24">
        <v>0</v>
      </c>
      <c r="AC159" s="24">
        <f t="shared" si="55"/>
        <v>15.2</v>
      </c>
    </row>
    <row r="160" spans="1:29" s="56" customFormat="1" ht="12.4" hidden="1" x14ac:dyDescent="0.2">
      <c r="A160" s="28"/>
      <c r="B160" s="50"/>
      <c r="C160" s="29"/>
      <c r="D160" s="30">
        <v>3113</v>
      </c>
      <c r="E160" s="12">
        <v>5321</v>
      </c>
      <c r="F160" s="13" t="s">
        <v>12</v>
      </c>
      <c r="G160" s="74">
        <v>0</v>
      </c>
      <c r="H160" s="74"/>
      <c r="I160" s="74"/>
      <c r="J160" s="31"/>
      <c r="K160" s="31">
        <v>0</v>
      </c>
      <c r="L160" s="31">
        <v>15.2</v>
      </c>
      <c r="M160" s="31">
        <f t="shared" si="10"/>
        <v>15.2</v>
      </c>
      <c r="N160" s="31">
        <v>0</v>
      </c>
      <c r="O160" s="31">
        <f t="shared" si="1"/>
        <v>15.2</v>
      </c>
      <c r="P160" s="31">
        <v>0</v>
      </c>
      <c r="Q160" s="31">
        <f t="shared" si="2"/>
        <v>15.2</v>
      </c>
      <c r="R160" s="31">
        <v>0</v>
      </c>
      <c r="S160" s="31">
        <f t="shared" si="58"/>
        <v>15.2</v>
      </c>
      <c r="T160" s="31">
        <v>0</v>
      </c>
      <c r="U160" s="31">
        <f t="shared" si="59"/>
        <v>15.2</v>
      </c>
      <c r="V160" s="25">
        <v>0</v>
      </c>
      <c r="W160" s="25">
        <f t="shared" si="56"/>
        <v>15.2</v>
      </c>
      <c r="X160" s="25">
        <v>0</v>
      </c>
      <c r="Y160" s="25">
        <f t="shared" si="53"/>
        <v>15.2</v>
      </c>
      <c r="Z160" s="25">
        <v>0</v>
      </c>
      <c r="AA160" s="25">
        <f t="shared" si="54"/>
        <v>15.2</v>
      </c>
      <c r="AB160" s="25">
        <v>0</v>
      </c>
      <c r="AC160" s="25">
        <f t="shared" si="55"/>
        <v>15.2</v>
      </c>
    </row>
    <row r="161" spans="1:29" s="56" customFormat="1" ht="12.4" hidden="1" x14ac:dyDescent="0.2">
      <c r="A161" s="15" t="s">
        <v>7</v>
      </c>
      <c r="B161" s="16" t="s">
        <v>190</v>
      </c>
      <c r="C161" s="17">
        <v>4479</v>
      </c>
      <c r="D161" s="20" t="s">
        <v>8</v>
      </c>
      <c r="E161" s="21" t="s">
        <v>8</v>
      </c>
      <c r="F161" s="22" t="s">
        <v>191</v>
      </c>
      <c r="G161" s="106">
        <v>0</v>
      </c>
      <c r="H161" s="74"/>
      <c r="I161" s="74"/>
      <c r="J161" s="31"/>
      <c r="K161" s="27">
        <v>0</v>
      </c>
      <c r="L161" s="27">
        <v>269.8</v>
      </c>
      <c r="M161" s="27">
        <f t="shared" si="10"/>
        <v>269.8</v>
      </c>
      <c r="N161" s="27">
        <v>0</v>
      </c>
      <c r="O161" s="27">
        <f t="shared" si="1"/>
        <v>269.8</v>
      </c>
      <c r="P161" s="27">
        <v>0</v>
      </c>
      <c r="Q161" s="27">
        <f t="shared" si="2"/>
        <v>269.8</v>
      </c>
      <c r="R161" s="27">
        <v>0</v>
      </c>
      <c r="S161" s="27">
        <f t="shared" si="58"/>
        <v>269.8</v>
      </c>
      <c r="T161" s="27">
        <v>0</v>
      </c>
      <c r="U161" s="27">
        <f t="shared" si="59"/>
        <v>269.8</v>
      </c>
      <c r="V161" s="24">
        <v>0</v>
      </c>
      <c r="W161" s="24">
        <f t="shared" si="56"/>
        <v>269.8</v>
      </c>
      <c r="X161" s="24">
        <v>0</v>
      </c>
      <c r="Y161" s="24">
        <f t="shared" si="53"/>
        <v>269.8</v>
      </c>
      <c r="Z161" s="24">
        <v>0</v>
      </c>
      <c r="AA161" s="24">
        <f t="shared" si="54"/>
        <v>269.8</v>
      </c>
      <c r="AB161" s="24">
        <v>0</v>
      </c>
      <c r="AC161" s="24">
        <f t="shared" si="55"/>
        <v>269.8</v>
      </c>
    </row>
    <row r="162" spans="1:29" s="56" customFormat="1" ht="12.4" hidden="1" x14ac:dyDescent="0.2">
      <c r="A162" s="28"/>
      <c r="B162" s="50"/>
      <c r="C162" s="29"/>
      <c r="D162" s="30">
        <v>3114</v>
      </c>
      <c r="E162" s="12">
        <v>5321</v>
      </c>
      <c r="F162" s="13" t="s">
        <v>12</v>
      </c>
      <c r="G162" s="74">
        <v>0</v>
      </c>
      <c r="H162" s="74"/>
      <c r="I162" s="74"/>
      <c r="J162" s="31"/>
      <c r="K162" s="31">
        <v>0</v>
      </c>
      <c r="L162" s="31">
        <v>269.8</v>
      </c>
      <c r="M162" s="31">
        <f t="shared" si="10"/>
        <v>269.8</v>
      </c>
      <c r="N162" s="31">
        <v>0</v>
      </c>
      <c r="O162" s="31">
        <f t="shared" si="1"/>
        <v>269.8</v>
      </c>
      <c r="P162" s="31">
        <v>0</v>
      </c>
      <c r="Q162" s="31">
        <f t="shared" si="2"/>
        <v>269.8</v>
      </c>
      <c r="R162" s="31">
        <v>0</v>
      </c>
      <c r="S162" s="31">
        <f t="shared" si="58"/>
        <v>269.8</v>
      </c>
      <c r="T162" s="31">
        <v>0</v>
      </c>
      <c r="U162" s="31">
        <f t="shared" si="59"/>
        <v>269.8</v>
      </c>
      <c r="V162" s="25">
        <v>0</v>
      </c>
      <c r="W162" s="25">
        <f t="shared" si="56"/>
        <v>269.8</v>
      </c>
      <c r="X162" s="25">
        <v>0</v>
      </c>
      <c r="Y162" s="25">
        <f t="shared" si="53"/>
        <v>269.8</v>
      </c>
      <c r="Z162" s="25">
        <v>0</v>
      </c>
      <c r="AA162" s="25">
        <f t="shared" si="54"/>
        <v>269.8</v>
      </c>
      <c r="AB162" s="25">
        <v>0</v>
      </c>
      <c r="AC162" s="25">
        <f t="shared" si="55"/>
        <v>269.8</v>
      </c>
    </row>
    <row r="163" spans="1:29" s="56" customFormat="1" ht="12.4" hidden="1" x14ac:dyDescent="0.2">
      <c r="A163" s="15" t="s">
        <v>7</v>
      </c>
      <c r="B163" s="16" t="s">
        <v>192</v>
      </c>
      <c r="C163" s="17">
        <v>2452</v>
      </c>
      <c r="D163" s="20" t="s">
        <v>8</v>
      </c>
      <c r="E163" s="21" t="s">
        <v>8</v>
      </c>
      <c r="F163" s="22" t="s">
        <v>193</v>
      </c>
      <c r="G163" s="106">
        <v>0</v>
      </c>
      <c r="H163" s="74"/>
      <c r="I163" s="74"/>
      <c r="J163" s="31"/>
      <c r="K163" s="27">
        <v>0</v>
      </c>
      <c r="L163" s="27">
        <v>11.4</v>
      </c>
      <c r="M163" s="27">
        <f t="shared" si="10"/>
        <v>11.4</v>
      </c>
      <c r="N163" s="27">
        <v>0</v>
      </c>
      <c r="O163" s="27">
        <f t="shared" si="1"/>
        <v>11.4</v>
      </c>
      <c r="P163" s="27">
        <v>0</v>
      </c>
      <c r="Q163" s="27">
        <f t="shared" si="2"/>
        <v>11.4</v>
      </c>
      <c r="R163" s="27">
        <v>0</v>
      </c>
      <c r="S163" s="27">
        <f t="shared" si="58"/>
        <v>11.4</v>
      </c>
      <c r="T163" s="27">
        <v>0</v>
      </c>
      <c r="U163" s="27">
        <f t="shared" si="59"/>
        <v>11.4</v>
      </c>
      <c r="V163" s="24">
        <v>0</v>
      </c>
      <c r="W163" s="24">
        <f t="shared" si="56"/>
        <v>11.4</v>
      </c>
      <c r="X163" s="24">
        <v>0</v>
      </c>
      <c r="Y163" s="24">
        <f t="shared" si="53"/>
        <v>11.4</v>
      </c>
      <c r="Z163" s="24">
        <v>0</v>
      </c>
      <c r="AA163" s="24">
        <f t="shared" si="54"/>
        <v>11.4</v>
      </c>
      <c r="AB163" s="24">
        <v>0</v>
      </c>
      <c r="AC163" s="24">
        <f t="shared" si="55"/>
        <v>11.4</v>
      </c>
    </row>
    <row r="164" spans="1:29" s="56" customFormat="1" ht="12.4" hidden="1" x14ac:dyDescent="0.2">
      <c r="A164" s="28"/>
      <c r="B164" s="50"/>
      <c r="C164" s="29"/>
      <c r="D164" s="30">
        <v>3113</v>
      </c>
      <c r="E164" s="12">
        <v>5321</v>
      </c>
      <c r="F164" s="13" t="s">
        <v>12</v>
      </c>
      <c r="G164" s="74">
        <v>0</v>
      </c>
      <c r="H164" s="74"/>
      <c r="I164" s="74"/>
      <c r="J164" s="31"/>
      <c r="K164" s="31">
        <v>0</v>
      </c>
      <c r="L164" s="31">
        <v>11.4</v>
      </c>
      <c r="M164" s="31">
        <f t="shared" si="10"/>
        <v>11.4</v>
      </c>
      <c r="N164" s="31">
        <v>0</v>
      </c>
      <c r="O164" s="31">
        <f t="shared" si="1"/>
        <v>11.4</v>
      </c>
      <c r="P164" s="31">
        <v>0</v>
      </c>
      <c r="Q164" s="31">
        <f t="shared" si="2"/>
        <v>11.4</v>
      </c>
      <c r="R164" s="31">
        <v>0</v>
      </c>
      <c r="S164" s="31">
        <f t="shared" si="58"/>
        <v>11.4</v>
      </c>
      <c r="T164" s="31">
        <v>0</v>
      </c>
      <c r="U164" s="31">
        <f t="shared" si="59"/>
        <v>11.4</v>
      </c>
      <c r="V164" s="25">
        <v>0</v>
      </c>
      <c r="W164" s="25">
        <f t="shared" si="56"/>
        <v>11.4</v>
      </c>
      <c r="X164" s="25">
        <v>0</v>
      </c>
      <c r="Y164" s="25">
        <f t="shared" si="53"/>
        <v>11.4</v>
      </c>
      <c r="Z164" s="25">
        <v>0</v>
      </c>
      <c r="AA164" s="25">
        <f t="shared" si="54"/>
        <v>11.4</v>
      </c>
      <c r="AB164" s="25">
        <v>0</v>
      </c>
      <c r="AC164" s="25">
        <f t="shared" si="55"/>
        <v>11.4</v>
      </c>
    </row>
    <row r="165" spans="1:29" s="56" customFormat="1" ht="12.4" hidden="1" x14ac:dyDescent="0.2">
      <c r="A165" s="15" t="s">
        <v>7</v>
      </c>
      <c r="B165" s="16" t="s">
        <v>194</v>
      </c>
      <c r="C165" s="17">
        <v>2497</v>
      </c>
      <c r="D165" s="20" t="s">
        <v>8</v>
      </c>
      <c r="E165" s="21" t="s">
        <v>8</v>
      </c>
      <c r="F165" s="22" t="s">
        <v>195</v>
      </c>
      <c r="G165" s="106">
        <v>0</v>
      </c>
      <c r="H165" s="74"/>
      <c r="I165" s="74"/>
      <c r="J165" s="31"/>
      <c r="K165" s="27">
        <v>0</v>
      </c>
      <c r="L165" s="27">
        <v>57</v>
      </c>
      <c r="M165" s="27">
        <f t="shared" si="10"/>
        <v>57</v>
      </c>
      <c r="N165" s="27">
        <v>0</v>
      </c>
      <c r="O165" s="27">
        <f t="shared" si="1"/>
        <v>57</v>
      </c>
      <c r="P165" s="27">
        <v>0</v>
      </c>
      <c r="Q165" s="27">
        <f t="shared" si="2"/>
        <v>57</v>
      </c>
      <c r="R165" s="27">
        <v>0</v>
      </c>
      <c r="S165" s="27">
        <f t="shared" si="58"/>
        <v>57</v>
      </c>
      <c r="T165" s="27">
        <v>0</v>
      </c>
      <c r="U165" s="27">
        <f t="shared" si="59"/>
        <v>57</v>
      </c>
      <c r="V165" s="24">
        <v>0</v>
      </c>
      <c r="W165" s="24">
        <f t="shared" si="56"/>
        <v>57</v>
      </c>
      <c r="X165" s="24">
        <v>0</v>
      </c>
      <c r="Y165" s="24">
        <f t="shared" si="53"/>
        <v>57</v>
      </c>
      <c r="Z165" s="24">
        <v>0</v>
      </c>
      <c r="AA165" s="24">
        <f t="shared" si="54"/>
        <v>57</v>
      </c>
      <c r="AB165" s="24">
        <v>0</v>
      </c>
      <c r="AC165" s="24">
        <f t="shared" si="55"/>
        <v>57</v>
      </c>
    </row>
    <row r="166" spans="1:29" s="56" customFormat="1" ht="12.4" hidden="1" x14ac:dyDescent="0.2">
      <c r="A166" s="28"/>
      <c r="B166" s="50"/>
      <c r="C166" s="29"/>
      <c r="D166" s="30">
        <v>3113</v>
      </c>
      <c r="E166" s="12">
        <v>5321</v>
      </c>
      <c r="F166" s="13" t="s">
        <v>12</v>
      </c>
      <c r="G166" s="74">
        <v>0</v>
      </c>
      <c r="H166" s="74"/>
      <c r="I166" s="74"/>
      <c r="J166" s="31"/>
      <c r="K166" s="31">
        <v>0</v>
      </c>
      <c r="L166" s="31">
        <v>57</v>
      </c>
      <c r="M166" s="31">
        <f t="shared" si="10"/>
        <v>57</v>
      </c>
      <c r="N166" s="31">
        <v>0</v>
      </c>
      <c r="O166" s="31">
        <f t="shared" si="1"/>
        <v>57</v>
      </c>
      <c r="P166" s="31">
        <v>0</v>
      </c>
      <c r="Q166" s="31">
        <f t="shared" si="2"/>
        <v>57</v>
      </c>
      <c r="R166" s="31">
        <v>0</v>
      </c>
      <c r="S166" s="31">
        <f t="shared" si="58"/>
        <v>57</v>
      </c>
      <c r="T166" s="31">
        <v>0</v>
      </c>
      <c r="U166" s="31">
        <f t="shared" si="59"/>
        <v>57</v>
      </c>
      <c r="V166" s="25">
        <v>0</v>
      </c>
      <c r="W166" s="25">
        <f t="shared" si="56"/>
        <v>57</v>
      </c>
      <c r="X166" s="25">
        <v>0</v>
      </c>
      <c r="Y166" s="25">
        <f t="shared" si="53"/>
        <v>57</v>
      </c>
      <c r="Z166" s="25">
        <v>0</v>
      </c>
      <c r="AA166" s="25">
        <f t="shared" si="54"/>
        <v>57</v>
      </c>
      <c r="AB166" s="25">
        <v>0</v>
      </c>
      <c r="AC166" s="25">
        <f t="shared" si="55"/>
        <v>57</v>
      </c>
    </row>
    <row r="167" spans="1:29" s="56" customFormat="1" ht="12.4" hidden="1" x14ac:dyDescent="0.2">
      <c r="A167" s="15" t="s">
        <v>7</v>
      </c>
      <c r="B167" s="16" t="s">
        <v>196</v>
      </c>
      <c r="C167" s="17">
        <v>2314</v>
      </c>
      <c r="D167" s="20" t="s">
        <v>8</v>
      </c>
      <c r="E167" s="21" t="s">
        <v>8</v>
      </c>
      <c r="F167" s="22" t="s">
        <v>197</v>
      </c>
      <c r="G167" s="106">
        <v>0</v>
      </c>
      <c r="H167" s="74"/>
      <c r="I167" s="74"/>
      <c r="J167" s="31"/>
      <c r="K167" s="27">
        <v>0</v>
      </c>
      <c r="L167" s="27">
        <v>64.599999999999994</v>
      </c>
      <c r="M167" s="27">
        <f t="shared" si="10"/>
        <v>64.599999999999994</v>
      </c>
      <c r="N167" s="27">
        <v>0</v>
      </c>
      <c r="O167" s="27">
        <f t="shared" si="1"/>
        <v>64.599999999999994</v>
      </c>
      <c r="P167" s="27">
        <v>0</v>
      </c>
      <c r="Q167" s="27">
        <f t="shared" si="2"/>
        <v>64.599999999999994</v>
      </c>
      <c r="R167" s="27">
        <v>0</v>
      </c>
      <c r="S167" s="27">
        <f t="shared" si="58"/>
        <v>64.599999999999994</v>
      </c>
      <c r="T167" s="27">
        <v>0</v>
      </c>
      <c r="U167" s="27">
        <f t="shared" si="59"/>
        <v>64.599999999999994</v>
      </c>
      <c r="V167" s="24">
        <v>0</v>
      </c>
      <c r="W167" s="24">
        <f t="shared" si="56"/>
        <v>64.599999999999994</v>
      </c>
      <c r="X167" s="24">
        <v>0</v>
      </c>
      <c r="Y167" s="24">
        <f t="shared" si="53"/>
        <v>64.599999999999994</v>
      </c>
      <c r="Z167" s="24">
        <v>0</v>
      </c>
      <c r="AA167" s="24">
        <f t="shared" si="54"/>
        <v>64.599999999999994</v>
      </c>
      <c r="AB167" s="24">
        <v>0</v>
      </c>
      <c r="AC167" s="24">
        <f t="shared" si="55"/>
        <v>64.599999999999994</v>
      </c>
    </row>
    <row r="168" spans="1:29" s="56" customFormat="1" ht="12.4" hidden="1" x14ac:dyDescent="0.2">
      <c r="A168" s="28"/>
      <c r="B168" s="50"/>
      <c r="C168" s="29"/>
      <c r="D168" s="30">
        <v>3114</v>
      </c>
      <c r="E168" s="12">
        <v>5321</v>
      </c>
      <c r="F168" s="13" t="s">
        <v>12</v>
      </c>
      <c r="G168" s="74">
        <v>0</v>
      </c>
      <c r="H168" s="74"/>
      <c r="I168" s="74"/>
      <c r="J168" s="31"/>
      <c r="K168" s="31">
        <v>0</v>
      </c>
      <c r="L168" s="31">
        <v>64.599999999999994</v>
      </c>
      <c r="M168" s="31">
        <f t="shared" si="10"/>
        <v>64.599999999999994</v>
      </c>
      <c r="N168" s="31">
        <v>0</v>
      </c>
      <c r="O168" s="31">
        <f t="shared" si="1"/>
        <v>64.599999999999994</v>
      </c>
      <c r="P168" s="31">
        <v>0</v>
      </c>
      <c r="Q168" s="31">
        <f t="shared" si="2"/>
        <v>64.599999999999994</v>
      </c>
      <c r="R168" s="31">
        <v>0</v>
      </c>
      <c r="S168" s="31">
        <f t="shared" si="58"/>
        <v>64.599999999999994</v>
      </c>
      <c r="T168" s="31">
        <v>0</v>
      </c>
      <c r="U168" s="31">
        <f t="shared" si="59"/>
        <v>64.599999999999994</v>
      </c>
      <c r="V168" s="25">
        <v>0</v>
      </c>
      <c r="W168" s="25">
        <f t="shared" si="56"/>
        <v>64.599999999999994</v>
      </c>
      <c r="X168" s="25">
        <v>0</v>
      </c>
      <c r="Y168" s="25">
        <f t="shared" si="53"/>
        <v>64.599999999999994</v>
      </c>
      <c r="Z168" s="25">
        <v>0</v>
      </c>
      <c r="AA168" s="25">
        <f t="shared" si="54"/>
        <v>64.599999999999994</v>
      </c>
      <c r="AB168" s="25">
        <v>0</v>
      </c>
      <c r="AC168" s="25">
        <f t="shared" si="55"/>
        <v>64.599999999999994</v>
      </c>
    </row>
    <row r="169" spans="1:29" s="56" customFormat="1" ht="12.4" hidden="1" x14ac:dyDescent="0.2">
      <c r="A169" s="15" t="s">
        <v>7</v>
      </c>
      <c r="B169" s="16" t="s">
        <v>198</v>
      </c>
      <c r="C169" s="17">
        <v>2310</v>
      </c>
      <c r="D169" s="20" t="s">
        <v>8</v>
      </c>
      <c r="E169" s="21" t="s">
        <v>8</v>
      </c>
      <c r="F169" s="22" t="s">
        <v>199</v>
      </c>
      <c r="G169" s="106">
        <v>0</v>
      </c>
      <c r="H169" s="74"/>
      <c r="I169" s="74"/>
      <c r="J169" s="31"/>
      <c r="K169" s="27">
        <v>0</v>
      </c>
      <c r="L169" s="27">
        <v>133</v>
      </c>
      <c r="M169" s="27">
        <f t="shared" si="10"/>
        <v>133</v>
      </c>
      <c r="N169" s="27">
        <v>0</v>
      </c>
      <c r="O169" s="27">
        <f t="shared" ref="O169:O303" si="60">+M169+N169</f>
        <v>133</v>
      </c>
      <c r="P169" s="27">
        <v>0</v>
      </c>
      <c r="Q169" s="27">
        <f t="shared" ref="Q169:Q248" si="61">+O169+P169</f>
        <v>133</v>
      </c>
      <c r="R169" s="27">
        <v>0</v>
      </c>
      <c r="S169" s="27">
        <f t="shared" si="58"/>
        <v>133</v>
      </c>
      <c r="T169" s="27">
        <v>0</v>
      </c>
      <c r="U169" s="27">
        <f t="shared" si="59"/>
        <v>133</v>
      </c>
      <c r="V169" s="24">
        <v>0</v>
      </c>
      <c r="W169" s="24">
        <f t="shared" si="56"/>
        <v>133</v>
      </c>
      <c r="X169" s="24">
        <v>0</v>
      </c>
      <c r="Y169" s="24">
        <f t="shared" si="53"/>
        <v>133</v>
      </c>
      <c r="Z169" s="24">
        <v>0</v>
      </c>
      <c r="AA169" s="24">
        <f t="shared" si="54"/>
        <v>133</v>
      </c>
      <c r="AB169" s="24">
        <v>0</v>
      </c>
      <c r="AC169" s="24">
        <f t="shared" si="55"/>
        <v>133</v>
      </c>
    </row>
    <row r="170" spans="1:29" s="56" customFormat="1" ht="12.4" hidden="1" x14ac:dyDescent="0.2">
      <c r="A170" s="15"/>
      <c r="B170" s="50"/>
      <c r="C170" s="29"/>
      <c r="D170" s="30">
        <v>3114</v>
      </c>
      <c r="E170" s="12">
        <v>5321</v>
      </c>
      <c r="F170" s="13" t="s">
        <v>12</v>
      </c>
      <c r="G170" s="74">
        <v>0</v>
      </c>
      <c r="H170" s="74"/>
      <c r="I170" s="74"/>
      <c r="J170" s="31"/>
      <c r="K170" s="31">
        <v>0</v>
      </c>
      <c r="L170" s="31">
        <v>133</v>
      </c>
      <c r="M170" s="31">
        <f t="shared" si="10"/>
        <v>133</v>
      </c>
      <c r="N170" s="31">
        <v>0</v>
      </c>
      <c r="O170" s="31">
        <f t="shared" si="60"/>
        <v>133</v>
      </c>
      <c r="P170" s="31">
        <v>0</v>
      </c>
      <c r="Q170" s="31">
        <f t="shared" si="61"/>
        <v>133</v>
      </c>
      <c r="R170" s="31">
        <v>0</v>
      </c>
      <c r="S170" s="31">
        <f t="shared" si="58"/>
        <v>133</v>
      </c>
      <c r="T170" s="31">
        <v>0</v>
      </c>
      <c r="U170" s="31">
        <f t="shared" si="59"/>
        <v>133</v>
      </c>
      <c r="V170" s="25">
        <v>0</v>
      </c>
      <c r="W170" s="25">
        <f t="shared" si="56"/>
        <v>133</v>
      </c>
      <c r="X170" s="25">
        <v>0</v>
      </c>
      <c r="Y170" s="25">
        <f t="shared" si="53"/>
        <v>133</v>
      </c>
      <c r="Z170" s="25">
        <v>0</v>
      </c>
      <c r="AA170" s="25">
        <f t="shared" si="54"/>
        <v>133</v>
      </c>
      <c r="AB170" s="25">
        <v>0</v>
      </c>
      <c r="AC170" s="25">
        <f t="shared" si="55"/>
        <v>133</v>
      </c>
    </row>
    <row r="171" spans="1:29" s="56" customFormat="1" ht="12.4" hidden="1" x14ac:dyDescent="0.2">
      <c r="A171" s="15" t="s">
        <v>7</v>
      </c>
      <c r="B171" s="16" t="s">
        <v>200</v>
      </c>
      <c r="C171" s="17">
        <v>5479</v>
      </c>
      <c r="D171" s="20" t="s">
        <v>8</v>
      </c>
      <c r="E171" s="21" t="s">
        <v>8</v>
      </c>
      <c r="F171" s="22" t="s">
        <v>201</v>
      </c>
      <c r="G171" s="106">
        <v>0</v>
      </c>
      <c r="H171" s="74"/>
      <c r="I171" s="74"/>
      <c r="J171" s="31"/>
      <c r="K171" s="27">
        <v>0</v>
      </c>
      <c r="L171" s="27">
        <v>7.6</v>
      </c>
      <c r="M171" s="27">
        <f t="shared" si="10"/>
        <v>7.6</v>
      </c>
      <c r="N171" s="27">
        <v>0</v>
      </c>
      <c r="O171" s="27">
        <f t="shared" si="60"/>
        <v>7.6</v>
      </c>
      <c r="P171" s="27">
        <v>0</v>
      </c>
      <c r="Q171" s="27">
        <f t="shared" si="61"/>
        <v>7.6</v>
      </c>
      <c r="R171" s="27">
        <v>0</v>
      </c>
      <c r="S171" s="27">
        <f t="shared" si="58"/>
        <v>7.6</v>
      </c>
      <c r="T171" s="27">
        <v>0</v>
      </c>
      <c r="U171" s="27">
        <f t="shared" si="59"/>
        <v>7.6</v>
      </c>
      <c r="V171" s="24">
        <v>0</v>
      </c>
      <c r="W171" s="24">
        <f t="shared" si="56"/>
        <v>7.6</v>
      </c>
      <c r="X171" s="24">
        <v>0</v>
      </c>
      <c r="Y171" s="24">
        <f t="shared" si="53"/>
        <v>7.6</v>
      </c>
      <c r="Z171" s="24">
        <v>0</v>
      </c>
      <c r="AA171" s="24">
        <f t="shared" si="54"/>
        <v>7.6</v>
      </c>
      <c r="AB171" s="24">
        <v>0</v>
      </c>
      <c r="AC171" s="24">
        <f t="shared" si="55"/>
        <v>7.6</v>
      </c>
    </row>
    <row r="172" spans="1:29" s="56" customFormat="1" ht="12.4" hidden="1" x14ac:dyDescent="0.2">
      <c r="A172" s="15"/>
      <c r="B172" s="50"/>
      <c r="C172" s="29"/>
      <c r="D172" s="30">
        <v>3113</v>
      </c>
      <c r="E172" s="12">
        <v>5321</v>
      </c>
      <c r="F172" s="13" t="s">
        <v>12</v>
      </c>
      <c r="G172" s="74">
        <v>0</v>
      </c>
      <c r="H172" s="74"/>
      <c r="I172" s="74"/>
      <c r="J172" s="31"/>
      <c r="K172" s="31">
        <v>0</v>
      </c>
      <c r="L172" s="31">
        <v>7.6</v>
      </c>
      <c r="M172" s="31">
        <f t="shared" si="10"/>
        <v>7.6</v>
      </c>
      <c r="N172" s="31">
        <v>0</v>
      </c>
      <c r="O172" s="31">
        <f t="shared" si="60"/>
        <v>7.6</v>
      </c>
      <c r="P172" s="31">
        <v>0</v>
      </c>
      <c r="Q172" s="31">
        <f t="shared" si="61"/>
        <v>7.6</v>
      </c>
      <c r="R172" s="31">
        <v>0</v>
      </c>
      <c r="S172" s="31">
        <f t="shared" si="58"/>
        <v>7.6</v>
      </c>
      <c r="T172" s="31">
        <v>0</v>
      </c>
      <c r="U172" s="31">
        <f t="shared" si="59"/>
        <v>7.6</v>
      </c>
      <c r="V172" s="25">
        <v>0</v>
      </c>
      <c r="W172" s="25">
        <f t="shared" si="56"/>
        <v>7.6</v>
      </c>
      <c r="X172" s="25">
        <v>0</v>
      </c>
      <c r="Y172" s="25">
        <f t="shared" si="53"/>
        <v>7.6</v>
      </c>
      <c r="Z172" s="25">
        <v>0</v>
      </c>
      <c r="AA172" s="25">
        <f t="shared" si="54"/>
        <v>7.6</v>
      </c>
      <c r="AB172" s="25">
        <v>0</v>
      </c>
      <c r="AC172" s="25">
        <f t="shared" si="55"/>
        <v>7.6</v>
      </c>
    </row>
    <row r="173" spans="1:29" s="56" customFormat="1" ht="12.4" hidden="1" x14ac:dyDescent="0.2">
      <c r="A173" s="15" t="s">
        <v>7</v>
      </c>
      <c r="B173" s="16" t="s">
        <v>202</v>
      </c>
      <c r="C173" s="17">
        <v>5424</v>
      </c>
      <c r="D173" s="20" t="s">
        <v>8</v>
      </c>
      <c r="E173" s="21" t="s">
        <v>8</v>
      </c>
      <c r="F173" s="22" t="s">
        <v>203</v>
      </c>
      <c r="G173" s="106">
        <v>0</v>
      </c>
      <c r="H173" s="74"/>
      <c r="I173" s="74"/>
      <c r="J173" s="31"/>
      <c r="K173" s="27">
        <v>0</v>
      </c>
      <c r="L173" s="27">
        <v>7.6</v>
      </c>
      <c r="M173" s="27">
        <f t="shared" si="10"/>
        <v>7.6</v>
      </c>
      <c r="N173" s="27">
        <v>0</v>
      </c>
      <c r="O173" s="27">
        <f t="shared" si="60"/>
        <v>7.6</v>
      </c>
      <c r="P173" s="27">
        <v>0</v>
      </c>
      <c r="Q173" s="27">
        <f t="shared" si="61"/>
        <v>7.6</v>
      </c>
      <c r="R173" s="27">
        <v>0</v>
      </c>
      <c r="S173" s="27">
        <f t="shared" si="58"/>
        <v>7.6</v>
      </c>
      <c r="T173" s="27">
        <v>0</v>
      </c>
      <c r="U173" s="27">
        <f t="shared" si="59"/>
        <v>7.6</v>
      </c>
      <c r="V173" s="24">
        <v>0</v>
      </c>
      <c r="W173" s="24">
        <f t="shared" si="56"/>
        <v>7.6</v>
      </c>
      <c r="X173" s="24">
        <v>0</v>
      </c>
      <c r="Y173" s="24">
        <f t="shared" si="53"/>
        <v>7.6</v>
      </c>
      <c r="Z173" s="24">
        <v>0</v>
      </c>
      <c r="AA173" s="24">
        <f t="shared" si="54"/>
        <v>7.6</v>
      </c>
      <c r="AB173" s="24">
        <v>0</v>
      </c>
      <c r="AC173" s="24">
        <f t="shared" si="55"/>
        <v>7.6</v>
      </c>
    </row>
    <row r="174" spans="1:29" s="56" customFormat="1" ht="12.4" hidden="1" x14ac:dyDescent="0.2">
      <c r="A174" s="15"/>
      <c r="B174" s="50"/>
      <c r="C174" s="29"/>
      <c r="D174" s="30">
        <v>3113</v>
      </c>
      <c r="E174" s="12">
        <v>5321</v>
      </c>
      <c r="F174" s="13" t="s">
        <v>12</v>
      </c>
      <c r="G174" s="74">
        <v>0</v>
      </c>
      <c r="H174" s="74"/>
      <c r="I174" s="74"/>
      <c r="J174" s="31"/>
      <c r="K174" s="31">
        <v>0</v>
      </c>
      <c r="L174" s="31">
        <v>7.6</v>
      </c>
      <c r="M174" s="31">
        <f t="shared" si="10"/>
        <v>7.6</v>
      </c>
      <c r="N174" s="31">
        <v>0</v>
      </c>
      <c r="O174" s="31">
        <f t="shared" si="60"/>
        <v>7.6</v>
      </c>
      <c r="P174" s="31">
        <v>0</v>
      </c>
      <c r="Q174" s="31">
        <f t="shared" si="61"/>
        <v>7.6</v>
      </c>
      <c r="R174" s="31">
        <v>0</v>
      </c>
      <c r="S174" s="31">
        <f t="shared" si="58"/>
        <v>7.6</v>
      </c>
      <c r="T174" s="31">
        <v>0</v>
      </c>
      <c r="U174" s="31">
        <f t="shared" si="59"/>
        <v>7.6</v>
      </c>
      <c r="V174" s="25">
        <v>0</v>
      </c>
      <c r="W174" s="25">
        <f t="shared" si="56"/>
        <v>7.6</v>
      </c>
      <c r="X174" s="25">
        <v>0</v>
      </c>
      <c r="Y174" s="25">
        <f t="shared" si="53"/>
        <v>7.6</v>
      </c>
      <c r="Z174" s="25">
        <v>0</v>
      </c>
      <c r="AA174" s="25">
        <f t="shared" si="54"/>
        <v>7.6</v>
      </c>
      <c r="AB174" s="25">
        <v>0</v>
      </c>
      <c r="AC174" s="25">
        <f t="shared" si="55"/>
        <v>7.6</v>
      </c>
    </row>
    <row r="175" spans="1:29" s="56" customFormat="1" ht="12.4" hidden="1" x14ac:dyDescent="0.2">
      <c r="A175" s="15" t="s">
        <v>7</v>
      </c>
      <c r="B175" s="16" t="s">
        <v>204</v>
      </c>
      <c r="C175" s="17">
        <v>5490</v>
      </c>
      <c r="D175" s="20" t="s">
        <v>8</v>
      </c>
      <c r="E175" s="21" t="s">
        <v>8</v>
      </c>
      <c r="F175" s="22" t="s">
        <v>205</v>
      </c>
      <c r="G175" s="106">
        <v>0</v>
      </c>
      <c r="H175" s="74"/>
      <c r="I175" s="74"/>
      <c r="J175" s="31"/>
      <c r="K175" s="27">
        <v>0</v>
      </c>
      <c r="L175" s="27">
        <v>49.4</v>
      </c>
      <c r="M175" s="27">
        <f t="shared" si="10"/>
        <v>49.4</v>
      </c>
      <c r="N175" s="27">
        <v>0</v>
      </c>
      <c r="O175" s="27">
        <f t="shared" si="60"/>
        <v>49.4</v>
      </c>
      <c r="P175" s="27">
        <v>0</v>
      </c>
      <c r="Q175" s="27">
        <f t="shared" si="61"/>
        <v>49.4</v>
      </c>
      <c r="R175" s="27">
        <v>0</v>
      </c>
      <c r="S175" s="27">
        <f t="shared" si="58"/>
        <v>49.4</v>
      </c>
      <c r="T175" s="27">
        <v>0</v>
      </c>
      <c r="U175" s="27">
        <f t="shared" si="59"/>
        <v>49.4</v>
      </c>
      <c r="V175" s="24">
        <v>0</v>
      </c>
      <c r="W175" s="24">
        <f t="shared" si="56"/>
        <v>49.4</v>
      </c>
      <c r="X175" s="24">
        <v>0</v>
      </c>
      <c r="Y175" s="24">
        <f t="shared" si="53"/>
        <v>49.4</v>
      </c>
      <c r="Z175" s="24">
        <v>0</v>
      </c>
      <c r="AA175" s="24">
        <f t="shared" si="54"/>
        <v>49.4</v>
      </c>
      <c r="AB175" s="24">
        <v>0</v>
      </c>
      <c r="AC175" s="24">
        <f t="shared" si="55"/>
        <v>49.4</v>
      </c>
    </row>
    <row r="176" spans="1:29" s="56" customFormat="1" ht="12.4" hidden="1" x14ac:dyDescent="0.2">
      <c r="A176" s="15"/>
      <c r="B176" s="50"/>
      <c r="C176" s="29"/>
      <c r="D176" s="30">
        <v>3114</v>
      </c>
      <c r="E176" s="12">
        <v>5321</v>
      </c>
      <c r="F176" s="13" t="s">
        <v>12</v>
      </c>
      <c r="G176" s="74">
        <v>0</v>
      </c>
      <c r="H176" s="74"/>
      <c r="I176" s="74"/>
      <c r="J176" s="31"/>
      <c r="K176" s="31">
        <v>0</v>
      </c>
      <c r="L176" s="31">
        <v>49.4</v>
      </c>
      <c r="M176" s="31">
        <f t="shared" si="10"/>
        <v>49.4</v>
      </c>
      <c r="N176" s="31">
        <v>0</v>
      </c>
      <c r="O176" s="31">
        <f t="shared" si="60"/>
        <v>49.4</v>
      </c>
      <c r="P176" s="31">
        <v>0</v>
      </c>
      <c r="Q176" s="31">
        <f t="shared" si="61"/>
        <v>49.4</v>
      </c>
      <c r="R176" s="31">
        <v>0</v>
      </c>
      <c r="S176" s="31">
        <f t="shared" si="58"/>
        <v>49.4</v>
      </c>
      <c r="T176" s="31">
        <v>0</v>
      </c>
      <c r="U176" s="31">
        <f t="shared" si="59"/>
        <v>49.4</v>
      </c>
      <c r="V176" s="25">
        <v>0</v>
      </c>
      <c r="W176" s="25">
        <f t="shared" si="56"/>
        <v>49.4</v>
      </c>
      <c r="X176" s="25">
        <v>0</v>
      </c>
      <c r="Y176" s="25">
        <f t="shared" si="53"/>
        <v>49.4</v>
      </c>
      <c r="Z176" s="25">
        <v>0</v>
      </c>
      <c r="AA176" s="25">
        <f t="shared" si="54"/>
        <v>49.4</v>
      </c>
      <c r="AB176" s="25">
        <v>0</v>
      </c>
      <c r="AC176" s="25">
        <f t="shared" si="55"/>
        <v>49.4</v>
      </c>
    </row>
    <row r="177" spans="1:31" s="56" customFormat="1" ht="12.4" hidden="1" x14ac:dyDescent="0.2">
      <c r="A177" s="15" t="s">
        <v>7</v>
      </c>
      <c r="B177" s="16" t="s">
        <v>206</v>
      </c>
      <c r="C177" s="17">
        <v>5491</v>
      </c>
      <c r="D177" s="20" t="s">
        <v>8</v>
      </c>
      <c r="E177" s="21" t="s">
        <v>8</v>
      </c>
      <c r="F177" s="22" t="s">
        <v>207</v>
      </c>
      <c r="G177" s="106">
        <v>0</v>
      </c>
      <c r="H177" s="74"/>
      <c r="I177" s="74"/>
      <c r="J177" s="31"/>
      <c r="K177" s="27">
        <v>0</v>
      </c>
      <c r="L177" s="27">
        <v>49.4</v>
      </c>
      <c r="M177" s="27">
        <f t="shared" si="10"/>
        <v>49.4</v>
      </c>
      <c r="N177" s="27">
        <v>0</v>
      </c>
      <c r="O177" s="27">
        <f t="shared" si="60"/>
        <v>49.4</v>
      </c>
      <c r="P177" s="27">
        <v>0</v>
      </c>
      <c r="Q177" s="27">
        <f t="shared" si="61"/>
        <v>49.4</v>
      </c>
      <c r="R177" s="27">
        <v>0</v>
      </c>
      <c r="S177" s="27">
        <f t="shared" si="58"/>
        <v>49.4</v>
      </c>
      <c r="T177" s="27">
        <v>0</v>
      </c>
      <c r="U177" s="27">
        <f t="shared" si="59"/>
        <v>49.4</v>
      </c>
      <c r="V177" s="24">
        <v>0</v>
      </c>
      <c r="W177" s="24">
        <f t="shared" si="56"/>
        <v>49.4</v>
      </c>
      <c r="X177" s="24">
        <v>0</v>
      </c>
      <c r="Y177" s="24">
        <f t="shared" si="53"/>
        <v>49.4</v>
      </c>
      <c r="Z177" s="24">
        <v>0</v>
      </c>
      <c r="AA177" s="24">
        <f t="shared" si="54"/>
        <v>49.4</v>
      </c>
      <c r="AB177" s="24">
        <v>0</v>
      </c>
      <c r="AC177" s="24">
        <f t="shared" si="55"/>
        <v>49.4</v>
      </c>
    </row>
    <row r="178" spans="1:31" s="56" customFormat="1" ht="12.4" hidden="1" x14ac:dyDescent="0.2">
      <c r="A178" s="15"/>
      <c r="B178" s="50"/>
      <c r="C178" s="29"/>
      <c r="D178" s="30">
        <v>3114</v>
      </c>
      <c r="E178" s="12">
        <v>5321</v>
      </c>
      <c r="F178" s="13" t="s">
        <v>12</v>
      </c>
      <c r="G178" s="74">
        <v>0</v>
      </c>
      <c r="H178" s="74"/>
      <c r="I178" s="74"/>
      <c r="J178" s="31"/>
      <c r="K178" s="31">
        <v>0</v>
      </c>
      <c r="L178" s="31">
        <v>49.4</v>
      </c>
      <c r="M178" s="31">
        <f t="shared" si="10"/>
        <v>49.4</v>
      </c>
      <c r="N178" s="31">
        <v>0</v>
      </c>
      <c r="O178" s="31">
        <f t="shared" si="60"/>
        <v>49.4</v>
      </c>
      <c r="P178" s="31">
        <v>0</v>
      </c>
      <c r="Q178" s="31">
        <f t="shared" si="61"/>
        <v>49.4</v>
      </c>
      <c r="R178" s="31">
        <v>0</v>
      </c>
      <c r="S178" s="31">
        <f t="shared" si="58"/>
        <v>49.4</v>
      </c>
      <c r="T178" s="31">
        <v>0</v>
      </c>
      <c r="U178" s="31">
        <f t="shared" si="59"/>
        <v>49.4</v>
      </c>
      <c r="V178" s="25">
        <v>0</v>
      </c>
      <c r="W178" s="25">
        <f t="shared" si="56"/>
        <v>49.4</v>
      </c>
      <c r="X178" s="25">
        <v>0</v>
      </c>
      <c r="Y178" s="25">
        <f t="shared" si="53"/>
        <v>49.4</v>
      </c>
      <c r="Z178" s="25">
        <v>0</v>
      </c>
      <c r="AA178" s="25">
        <f t="shared" si="54"/>
        <v>49.4</v>
      </c>
      <c r="AB178" s="25">
        <v>0</v>
      </c>
      <c r="AC178" s="25">
        <f t="shared" si="55"/>
        <v>49.4</v>
      </c>
    </row>
    <row r="179" spans="1:31" s="56" customFormat="1" ht="12.4" hidden="1" x14ac:dyDescent="0.2">
      <c r="A179" s="15" t="s">
        <v>7</v>
      </c>
      <c r="B179" s="16" t="s">
        <v>208</v>
      </c>
      <c r="C179" s="17">
        <v>5492</v>
      </c>
      <c r="D179" s="20" t="s">
        <v>8</v>
      </c>
      <c r="E179" s="21" t="s">
        <v>8</v>
      </c>
      <c r="F179" s="22" t="s">
        <v>209</v>
      </c>
      <c r="G179" s="106">
        <v>0</v>
      </c>
      <c r="H179" s="74"/>
      <c r="I179" s="74"/>
      <c r="J179" s="31"/>
      <c r="K179" s="27">
        <v>0</v>
      </c>
      <c r="L179" s="27">
        <v>64.599999999999994</v>
      </c>
      <c r="M179" s="27">
        <f t="shared" ref="M179:M230" si="62">+K179+L179</f>
        <v>64.599999999999994</v>
      </c>
      <c r="N179" s="27">
        <v>0</v>
      </c>
      <c r="O179" s="27">
        <f t="shared" si="60"/>
        <v>64.599999999999994</v>
      </c>
      <c r="P179" s="27">
        <v>0</v>
      </c>
      <c r="Q179" s="27">
        <f t="shared" si="61"/>
        <v>64.599999999999994</v>
      </c>
      <c r="R179" s="27">
        <v>0</v>
      </c>
      <c r="S179" s="27">
        <f t="shared" si="58"/>
        <v>64.599999999999994</v>
      </c>
      <c r="T179" s="27">
        <v>0</v>
      </c>
      <c r="U179" s="27">
        <f t="shared" si="59"/>
        <v>64.599999999999994</v>
      </c>
      <c r="V179" s="24">
        <v>0</v>
      </c>
      <c r="W179" s="24">
        <f t="shared" si="56"/>
        <v>64.599999999999994</v>
      </c>
      <c r="X179" s="24">
        <v>0</v>
      </c>
      <c r="Y179" s="24">
        <f t="shared" si="53"/>
        <v>64.599999999999994</v>
      </c>
      <c r="Z179" s="24">
        <v>0</v>
      </c>
      <c r="AA179" s="24">
        <f t="shared" si="54"/>
        <v>64.599999999999994</v>
      </c>
      <c r="AB179" s="24">
        <v>0</v>
      </c>
      <c r="AC179" s="24">
        <f t="shared" si="55"/>
        <v>64.599999999999994</v>
      </c>
    </row>
    <row r="180" spans="1:31" s="56" customFormat="1" ht="12.4" hidden="1" x14ac:dyDescent="0.2">
      <c r="A180" s="15"/>
      <c r="B180" s="50"/>
      <c r="C180" s="29"/>
      <c r="D180" s="30">
        <v>3113</v>
      </c>
      <c r="E180" s="12">
        <v>5321</v>
      </c>
      <c r="F180" s="13" t="s">
        <v>12</v>
      </c>
      <c r="G180" s="74">
        <v>0</v>
      </c>
      <c r="H180" s="74"/>
      <c r="I180" s="74"/>
      <c r="J180" s="31"/>
      <c r="K180" s="31">
        <v>0</v>
      </c>
      <c r="L180" s="31">
        <v>64.599999999999994</v>
      </c>
      <c r="M180" s="31">
        <f t="shared" si="62"/>
        <v>64.599999999999994</v>
      </c>
      <c r="N180" s="31">
        <v>0</v>
      </c>
      <c r="O180" s="31">
        <f t="shared" si="60"/>
        <v>64.599999999999994</v>
      </c>
      <c r="P180" s="31">
        <v>0</v>
      </c>
      <c r="Q180" s="31">
        <f t="shared" si="61"/>
        <v>64.599999999999994</v>
      </c>
      <c r="R180" s="31">
        <v>0</v>
      </c>
      <c r="S180" s="31">
        <f t="shared" si="58"/>
        <v>64.599999999999994</v>
      </c>
      <c r="T180" s="31">
        <v>0</v>
      </c>
      <c r="U180" s="31">
        <f t="shared" si="59"/>
        <v>64.599999999999994</v>
      </c>
      <c r="V180" s="25">
        <v>0</v>
      </c>
      <c r="W180" s="25">
        <f t="shared" si="56"/>
        <v>64.599999999999994</v>
      </c>
      <c r="X180" s="25">
        <v>0</v>
      </c>
      <c r="Y180" s="25">
        <f t="shared" si="53"/>
        <v>64.599999999999994</v>
      </c>
      <c r="Z180" s="25">
        <v>0</v>
      </c>
      <c r="AA180" s="25">
        <f t="shared" si="54"/>
        <v>64.599999999999994</v>
      </c>
      <c r="AB180" s="25">
        <v>0</v>
      </c>
      <c r="AC180" s="25">
        <f t="shared" si="55"/>
        <v>64.599999999999994</v>
      </c>
    </row>
    <row r="181" spans="1:31" s="56" customFormat="1" ht="12.4" hidden="1" x14ac:dyDescent="0.2">
      <c r="A181" s="15" t="s">
        <v>7</v>
      </c>
      <c r="B181" s="16" t="s">
        <v>210</v>
      </c>
      <c r="C181" s="17">
        <v>2329</v>
      </c>
      <c r="D181" s="20" t="s">
        <v>8</v>
      </c>
      <c r="E181" s="21" t="s">
        <v>8</v>
      </c>
      <c r="F181" s="22" t="s">
        <v>211</v>
      </c>
      <c r="G181" s="106">
        <v>0</v>
      </c>
      <c r="H181" s="74"/>
      <c r="I181" s="74"/>
      <c r="J181" s="31"/>
      <c r="K181" s="27">
        <v>0</v>
      </c>
      <c r="L181" s="27">
        <v>45.6</v>
      </c>
      <c r="M181" s="27">
        <f t="shared" si="62"/>
        <v>45.6</v>
      </c>
      <c r="N181" s="27">
        <v>0</v>
      </c>
      <c r="O181" s="27">
        <f t="shared" si="60"/>
        <v>45.6</v>
      </c>
      <c r="P181" s="27">
        <v>0</v>
      </c>
      <c r="Q181" s="27">
        <f t="shared" si="61"/>
        <v>45.6</v>
      </c>
      <c r="R181" s="27">
        <v>0</v>
      </c>
      <c r="S181" s="27">
        <f t="shared" si="58"/>
        <v>45.6</v>
      </c>
      <c r="T181" s="27">
        <v>0</v>
      </c>
      <c r="U181" s="27">
        <f t="shared" si="59"/>
        <v>45.6</v>
      </c>
      <c r="V181" s="24">
        <v>0</v>
      </c>
      <c r="W181" s="24">
        <f t="shared" si="56"/>
        <v>45.6</v>
      </c>
      <c r="X181" s="24">
        <v>0</v>
      </c>
      <c r="Y181" s="24">
        <f t="shared" si="53"/>
        <v>45.6</v>
      </c>
      <c r="Z181" s="24">
        <v>0</v>
      </c>
      <c r="AA181" s="24">
        <f t="shared" si="54"/>
        <v>45.6</v>
      </c>
      <c r="AB181" s="24">
        <v>0</v>
      </c>
      <c r="AC181" s="24">
        <f t="shared" si="55"/>
        <v>45.6</v>
      </c>
    </row>
    <row r="182" spans="1:31" s="56" customFormat="1" ht="12.4" hidden="1" x14ac:dyDescent="0.2">
      <c r="A182" s="15"/>
      <c r="B182" s="50"/>
      <c r="C182" s="29"/>
      <c r="D182" s="30">
        <v>3113</v>
      </c>
      <c r="E182" s="12">
        <v>5321</v>
      </c>
      <c r="F182" s="13" t="s">
        <v>12</v>
      </c>
      <c r="G182" s="74">
        <v>0</v>
      </c>
      <c r="H182" s="74"/>
      <c r="I182" s="74"/>
      <c r="J182" s="31"/>
      <c r="K182" s="31">
        <v>0</v>
      </c>
      <c r="L182" s="31">
        <v>45.6</v>
      </c>
      <c r="M182" s="31">
        <f t="shared" si="62"/>
        <v>45.6</v>
      </c>
      <c r="N182" s="31">
        <v>0</v>
      </c>
      <c r="O182" s="31">
        <f t="shared" si="60"/>
        <v>45.6</v>
      </c>
      <c r="P182" s="31">
        <v>0</v>
      </c>
      <c r="Q182" s="31">
        <f t="shared" si="61"/>
        <v>45.6</v>
      </c>
      <c r="R182" s="31">
        <v>0</v>
      </c>
      <c r="S182" s="31">
        <f t="shared" si="58"/>
        <v>45.6</v>
      </c>
      <c r="T182" s="31">
        <v>0</v>
      </c>
      <c r="U182" s="31">
        <f t="shared" si="59"/>
        <v>45.6</v>
      </c>
      <c r="V182" s="25">
        <v>0</v>
      </c>
      <c r="W182" s="25">
        <f t="shared" si="56"/>
        <v>45.6</v>
      </c>
      <c r="X182" s="25">
        <v>0</v>
      </c>
      <c r="Y182" s="25">
        <f t="shared" si="53"/>
        <v>45.6</v>
      </c>
      <c r="Z182" s="25">
        <v>0</v>
      </c>
      <c r="AA182" s="25">
        <f t="shared" si="54"/>
        <v>45.6</v>
      </c>
      <c r="AB182" s="25">
        <v>0</v>
      </c>
      <c r="AC182" s="25">
        <f t="shared" si="55"/>
        <v>45.6</v>
      </c>
    </row>
    <row r="183" spans="1:31" s="56" customFormat="1" ht="12.4" hidden="1" x14ac:dyDescent="0.2">
      <c r="A183" s="15" t="s">
        <v>7</v>
      </c>
      <c r="B183" s="16" t="s">
        <v>212</v>
      </c>
      <c r="C183" s="17">
        <v>2494</v>
      </c>
      <c r="D183" s="20" t="s">
        <v>8</v>
      </c>
      <c r="E183" s="21" t="s">
        <v>8</v>
      </c>
      <c r="F183" s="22" t="s">
        <v>213</v>
      </c>
      <c r="G183" s="106">
        <v>0</v>
      </c>
      <c r="H183" s="74"/>
      <c r="I183" s="74"/>
      <c r="J183" s="31"/>
      <c r="K183" s="27">
        <v>0</v>
      </c>
      <c r="L183" s="27">
        <v>7.6</v>
      </c>
      <c r="M183" s="27">
        <f t="shared" si="62"/>
        <v>7.6</v>
      </c>
      <c r="N183" s="27">
        <v>0</v>
      </c>
      <c r="O183" s="27">
        <f t="shared" si="60"/>
        <v>7.6</v>
      </c>
      <c r="P183" s="27">
        <v>0</v>
      </c>
      <c r="Q183" s="27">
        <f t="shared" si="61"/>
        <v>7.6</v>
      </c>
      <c r="R183" s="27">
        <v>0</v>
      </c>
      <c r="S183" s="27">
        <f t="shared" si="58"/>
        <v>7.6</v>
      </c>
      <c r="T183" s="27">
        <v>0</v>
      </c>
      <c r="U183" s="27">
        <f t="shared" si="59"/>
        <v>7.6</v>
      </c>
      <c r="V183" s="24">
        <v>0</v>
      </c>
      <c r="W183" s="24">
        <f t="shared" si="56"/>
        <v>7.6</v>
      </c>
      <c r="X183" s="24">
        <v>0</v>
      </c>
      <c r="Y183" s="24">
        <f t="shared" si="53"/>
        <v>7.6</v>
      </c>
      <c r="Z183" s="24">
        <v>0</v>
      </c>
      <c r="AA183" s="24">
        <f t="shared" si="54"/>
        <v>7.6</v>
      </c>
      <c r="AB183" s="24">
        <v>0</v>
      </c>
      <c r="AC183" s="24">
        <f t="shared" si="55"/>
        <v>7.6</v>
      </c>
    </row>
    <row r="184" spans="1:31" s="56" customFormat="1" ht="12.4" hidden="1" x14ac:dyDescent="0.2">
      <c r="A184" s="15"/>
      <c r="B184" s="50"/>
      <c r="C184" s="29"/>
      <c r="D184" s="30">
        <v>3113</v>
      </c>
      <c r="E184" s="12">
        <v>5321</v>
      </c>
      <c r="F184" s="13" t="s">
        <v>12</v>
      </c>
      <c r="G184" s="74">
        <v>0</v>
      </c>
      <c r="H184" s="74"/>
      <c r="I184" s="74"/>
      <c r="J184" s="31"/>
      <c r="K184" s="31">
        <v>0</v>
      </c>
      <c r="L184" s="31">
        <v>7.6</v>
      </c>
      <c r="M184" s="31">
        <f t="shared" si="62"/>
        <v>7.6</v>
      </c>
      <c r="N184" s="31">
        <v>0</v>
      </c>
      <c r="O184" s="31">
        <f t="shared" si="60"/>
        <v>7.6</v>
      </c>
      <c r="P184" s="31">
        <v>0</v>
      </c>
      <c r="Q184" s="31">
        <f t="shared" si="61"/>
        <v>7.6</v>
      </c>
      <c r="R184" s="31">
        <v>0</v>
      </c>
      <c r="S184" s="31">
        <f t="shared" si="58"/>
        <v>7.6</v>
      </c>
      <c r="T184" s="31">
        <v>0</v>
      </c>
      <c r="U184" s="31">
        <f t="shared" si="59"/>
        <v>7.6</v>
      </c>
      <c r="V184" s="25">
        <v>0</v>
      </c>
      <c r="W184" s="25">
        <f t="shared" si="56"/>
        <v>7.6</v>
      </c>
      <c r="X184" s="25">
        <v>0</v>
      </c>
      <c r="Y184" s="25">
        <f t="shared" si="53"/>
        <v>7.6</v>
      </c>
      <c r="Z184" s="25">
        <v>0</v>
      </c>
      <c r="AA184" s="25">
        <f t="shared" si="54"/>
        <v>7.6</v>
      </c>
      <c r="AB184" s="25">
        <v>0</v>
      </c>
      <c r="AC184" s="25">
        <f t="shared" si="55"/>
        <v>7.6</v>
      </c>
    </row>
    <row r="185" spans="1:31" s="56" customFormat="1" ht="27.95" hidden="1" customHeight="1" x14ac:dyDescent="0.2">
      <c r="A185" s="15" t="s">
        <v>7</v>
      </c>
      <c r="B185" s="16" t="s">
        <v>214</v>
      </c>
      <c r="C185" s="17" t="s">
        <v>97</v>
      </c>
      <c r="D185" s="20" t="s">
        <v>8</v>
      </c>
      <c r="E185" s="20" t="s">
        <v>8</v>
      </c>
      <c r="F185" s="22" t="s">
        <v>215</v>
      </c>
      <c r="G185" s="106">
        <f>+G186</f>
        <v>178.32</v>
      </c>
      <c r="H185" s="106">
        <v>0</v>
      </c>
      <c r="I185" s="106">
        <f t="shared" si="8"/>
        <v>178.32</v>
      </c>
      <c r="J185" s="27">
        <v>0</v>
      </c>
      <c r="K185" s="27">
        <f t="shared" si="9"/>
        <v>178.32</v>
      </c>
      <c r="L185" s="27">
        <v>0</v>
      </c>
      <c r="M185" s="27">
        <f t="shared" si="62"/>
        <v>178.32</v>
      </c>
      <c r="N185" s="27">
        <v>0</v>
      </c>
      <c r="O185" s="27">
        <f t="shared" si="60"/>
        <v>178.32</v>
      </c>
      <c r="P185" s="27">
        <v>0</v>
      </c>
      <c r="Q185" s="27">
        <f t="shared" si="61"/>
        <v>178.32</v>
      </c>
      <c r="R185" s="27">
        <v>0</v>
      </c>
      <c r="S185" s="27">
        <f t="shared" si="58"/>
        <v>178.32</v>
      </c>
      <c r="T185" s="27">
        <v>0</v>
      </c>
      <c r="U185" s="27">
        <f t="shared" si="59"/>
        <v>178.32</v>
      </c>
      <c r="V185" s="24">
        <v>0</v>
      </c>
      <c r="W185" s="24">
        <f t="shared" si="56"/>
        <v>178.32</v>
      </c>
      <c r="X185" s="24">
        <v>0</v>
      </c>
      <c r="Y185" s="24">
        <f t="shared" si="53"/>
        <v>178.32</v>
      </c>
      <c r="Z185" s="24">
        <v>0</v>
      </c>
      <c r="AA185" s="24">
        <f t="shared" si="54"/>
        <v>178.32</v>
      </c>
      <c r="AB185" s="24">
        <v>0</v>
      </c>
      <c r="AC185" s="24">
        <f t="shared" si="55"/>
        <v>178.32</v>
      </c>
    </row>
    <row r="186" spans="1:31" s="56" customFormat="1" ht="13.15" hidden="1" thickBot="1" x14ac:dyDescent="0.25">
      <c r="A186" s="65"/>
      <c r="B186" s="113"/>
      <c r="C186" s="66"/>
      <c r="D186" s="67">
        <v>3113</v>
      </c>
      <c r="E186" s="32">
        <v>5321</v>
      </c>
      <c r="F186" s="33" t="s">
        <v>12</v>
      </c>
      <c r="G186" s="95">
        <v>178.32</v>
      </c>
      <c r="H186" s="95">
        <v>0</v>
      </c>
      <c r="I186" s="95">
        <f t="shared" si="8"/>
        <v>178.32</v>
      </c>
      <c r="J186" s="96">
        <v>0</v>
      </c>
      <c r="K186" s="96">
        <f t="shared" si="9"/>
        <v>178.32</v>
      </c>
      <c r="L186" s="96">
        <v>0</v>
      </c>
      <c r="M186" s="96">
        <f t="shared" si="62"/>
        <v>178.32</v>
      </c>
      <c r="N186" s="96">
        <v>0</v>
      </c>
      <c r="O186" s="96">
        <f t="shared" si="60"/>
        <v>178.32</v>
      </c>
      <c r="P186" s="96">
        <v>0</v>
      </c>
      <c r="Q186" s="96">
        <f t="shared" si="61"/>
        <v>178.32</v>
      </c>
      <c r="R186" s="96">
        <v>0</v>
      </c>
      <c r="S186" s="96">
        <f t="shared" si="58"/>
        <v>178.32</v>
      </c>
      <c r="T186" s="96">
        <v>0</v>
      </c>
      <c r="U186" s="96">
        <f t="shared" si="59"/>
        <v>178.32</v>
      </c>
      <c r="V186" s="35">
        <v>0</v>
      </c>
      <c r="W186" s="35">
        <f t="shared" si="56"/>
        <v>178.32</v>
      </c>
      <c r="X186" s="35">
        <v>0</v>
      </c>
      <c r="Y186" s="35">
        <f t="shared" si="53"/>
        <v>178.32</v>
      </c>
      <c r="Z186" s="35">
        <v>0</v>
      </c>
      <c r="AA186" s="35">
        <f t="shared" si="54"/>
        <v>178.32</v>
      </c>
      <c r="AB186" s="35">
        <v>0</v>
      </c>
      <c r="AC186" s="35">
        <f t="shared" si="55"/>
        <v>178.32</v>
      </c>
    </row>
    <row r="187" spans="1:31" s="56" customFormat="1" ht="13.7" customHeight="1" thickBot="1" x14ac:dyDescent="0.25">
      <c r="A187" s="98" t="s">
        <v>7</v>
      </c>
      <c r="B187" s="243" t="s">
        <v>8</v>
      </c>
      <c r="C187" s="244"/>
      <c r="D187" s="99" t="s">
        <v>8</v>
      </c>
      <c r="E187" s="100" t="s">
        <v>8</v>
      </c>
      <c r="F187" s="101" t="s">
        <v>216</v>
      </c>
      <c r="G187" s="102">
        <f>+G188+G203+G220</f>
        <v>4080</v>
      </c>
      <c r="H187" s="102">
        <f>+H188+H203+H220</f>
        <v>10000</v>
      </c>
      <c r="I187" s="102">
        <f t="shared" si="8"/>
        <v>14080</v>
      </c>
      <c r="J187" s="103">
        <f>+J188+J220</f>
        <v>5400</v>
      </c>
      <c r="K187" s="103">
        <f t="shared" si="9"/>
        <v>19480</v>
      </c>
      <c r="L187" s="103">
        <f>+L188+L203+L220</f>
        <v>36.6</v>
      </c>
      <c r="M187" s="103">
        <f t="shared" si="62"/>
        <v>19516.599999999999</v>
      </c>
      <c r="N187" s="103">
        <f>+N188+N203+N220+N301</f>
        <v>16246</v>
      </c>
      <c r="O187" s="103">
        <f t="shared" si="60"/>
        <v>35762.6</v>
      </c>
      <c r="P187" s="103">
        <f>+P188+P203+P220+P301</f>
        <v>0</v>
      </c>
      <c r="Q187" s="103">
        <f t="shared" si="61"/>
        <v>35762.6</v>
      </c>
      <c r="R187" s="103">
        <f>+R188+R203+R220+R301</f>
        <v>30</v>
      </c>
      <c r="S187" s="103">
        <f t="shared" si="58"/>
        <v>35792.6</v>
      </c>
      <c r="T187" s="103">
        <f>+T188+T203+T220+T301</f>
        <v>0</v>
      </c>
      <c r="U187" s="103">
        <f t="shared" si="59"/>
        <v>35792.6</v>
      </c>
      <c r="V187" s="104">
        <f>+V188+V203+V220+V301</f>
        <v>0</v>
      </c>
      <c r="W187" s="104">
        <f t="shared" si="56"/>
        <v>35792.6</v>
      </c>
      <c r="X187" s="104">
        <f>+X188+X203+X220+X301</f>
        <v>0</v>
      </c>
      <c r="Y187" s="104">
        <f t="shared" si="53"/>
        <v>35792.6</v>
      </c>
      <c r="Z187" s="104">
        <f>+Z188+Z203+Z220+Z301</f>
        <v>0</v>
      </c>
      <c r="AA187" s="104">
        <f t="shared" si="54"/>
        <v>35792.6</v>
      </c>
      <c r="AB187" s="104">
        <f>+AB188+AB203+AB220+AB301</f>
        <v>0</v>
      </c>
      <c r="AC187" s="104">
        <f t="shared" si="55"/>
        <v>35792.6</v>
      </c>
      <c r="AE187" s="148"/>
    </row>
    <row r="188" spans="1:31" s="56" customFormat="1" x14ac:dyDescent="0.2">
      <c r="A188" s="114" t="s">
        <v>8</v>
      </c>
      <c r="B188" s="245" t="s">
        <v>8</v>
      </c>
      <c r="C188" s="246"/>
      <c r="D188" s="115" t="s">
        <v>8</v>
      </c>
      <c r="E188" s="116" t="s">
        <v>8</v>
      </c>
      <c r="F188" s="117" t="s">
        <v>217</v>
      </c>
      <c r="G188" s="118">
        <f>+G191+G193+G197</f>
        <v>1750</v>
      </c>
      <c r="H188" s="118">
        <f>+H199</f>
        <v>10000</v>
      </c>
      <c r="I188" s="118">
        <f t="shared" si="8"/>
        <v>11750</v>
      </c>
      <c r="J188" s="119">
        <f>+J189</f>
        <v>5000</v>
      </c>
      <c r="K188" s="119">
        <f t="shared" si="9"/>
        <v>16750</v>
      </c>
      <c r="L188" s="119">
        <v>0</v>
      </c>
      <c r="M188" s="119">
        <f t="shared" si="62"/>
        <v>16750</v>
      </c>
      <c r="N188" s="119">
        <f>+N189+N201</f>
        <v>-3500</v>
      </c>
      <c r="O188" s="119">
        <f t="shared" si="60"/>
        <v>13250</v>
      </c>
      <c r="P188" s="119">
        <v>0</v>
      </c>
      <c r="Q188" s="119">
        <f t="shared" si="61"/>
        <v>13250</v>
      </c>
      <c r="R188" s="119">
        <v>0</v>
      </c>
      <c r="S188" s="119">
        <f t="shared" si="58"/>
        <v>13250</v>
      </c>
      <c r="T188" s="119">
        <f>+T193+T195</f>
        <v>100</v>
      </c>
      <c r="U188" s="119">
        <f t="shared" si="59"/>
        <v>13350</v>
      </c>
      <c r="V188" s="120">
        <v>0</v>
      </c>
      <c r="W188" s="120">
        <f t="shared" si="56"/>
        <v>13350</v>
      </c>
      <c r="X188" s="120">
        <f>+X201</f>
        <v>-300</v>
      </c>
      <c r="Y188" s="120">
        <f t="shared" si="53"/>
        <v>13050</v>
      </c>
      <c r="Z188" s="120">
        <v>0</v>
      </c>
      <c r="AA188" s="120">
        <f t="shared" si="54"/>
        <v>13050</v>
      </c>
      <c r="AB188" s="120">
        <f>AB189+AB191+AB193+AB195+AB197+AB199+AB201</f>
        <v>-110</v>
      </c>
      <c r="AC188" s="120">
        <f t="shared" si="55"/>
        <v>12940</v>
      </c>
      <c r="AD188" s="55" t="s">
        <v>370</v>
      </c>
      <c r="AE188" s="148"/>
    </row>
    <row r="189" spans="1:31" s="56" customFormat="1" ht="22.5" x14ac:dyDescent="0.2">
      <c r="A189" s="15" t="s">
        <v>7</v>
      </c>
      <c r="B189" s="16" t="s">
        <v>218</v>
      </c>
      <c r="C189" s="17" t="s">
        <v>219</v>
      </c>
      <c r="D189" s="20" t="s">
        <v>8</v>
      </c>
      <c r="E189" s="21" t="s">
        <v>8</v>
      </c>
      <c r="F189" s="22" t="s">
        <v>220</v>
      </c>
      <c r="G189" s="106">
        <v>0</v>
      </c>
      <c r="H189" s="106">
        <v>0</v>
      </c>
      <c r="I189" s="106">
        <v>0</v>
      </c>
      <c r="J189" s="27">
        <v>5000</v>
      </c>
      <c r="K189" s="27">
        <f t="shared" si="9"/>
        <v>5000</v>
      </c>
      <c r="L189" s="27">
        <v>0</v>
      </c>
      <c r="M189" s="27">
        <f t="shared" si="62"/>
        <v>5000</v>
      </c>
      <c r="N189" s="27">
        <f>+N190</f>
        <v>-5000</v>
      </c>
      <c r="O189" s="27">
        <f t="shared" si="60"/>
        <v>0</v>
      </c>
      <c r="P189" s="27">
        <v>0</v>
      </c>
      <c r="Q189" s="27">
        <f t="shared" si="61"/>
        <v>0</v>
      </c>
      <c r="R189" s="27">
        <v>0</v>
      </c>
      <c r="S189" s="27">
        <f t="shared" si="58"/>
        <v>0</v>
      </c>
      <c r="T189" s="27">
        <v>0</v>
      </c>
      <c r="U189" s="27">
        <f t="shared" si="59"/>
        <v>0</v>
      </c>
      <c r="V189" s="24">
        <v>0</v>
      </c>
      <c r="W189" s="24">
        <f t="shared" si="56"/>
        <v>0</v>
      </c>
      <c r="X189" s="24">
        <v>0</v>
      </c>
      <c r="Y189" s="24">
        <f t="shared" si="53"/>
        <v>0</v>
      </c>
      <c r="Z189" s="24">
        <v>0</v>
      </c>
      <c r="AA189" s="24">
        <f t="shared" si="54"/>
        <v>0</v>
      </c>
      <c r="AB189" s="24">
        <v>0</v>
      </c>
      <c r="AC189" s="24">
        <f t="shared" si="55"/>
        <v>0</v>
      </c>
    </row>
    <row r="190" spans="1:31" s="56" customFormat="1" x14ac:dyDescent="0.2">
      <c r="A190" s="9"/>
      <c r="B190" s="10"/>
      <c r="C190" s="121"/>
      <c r="D190" s="11">
        <v>3419</v>
      </c>
      <c r="E190" s="12">
        <v>6341</v>
      </c>
      <c r="F190" s="26" t="s">
        <v>221</v>
      </c>
      <c r="G190" s="74">
        <v>0</v>
      </c>
      <c r="H190" s="74">
        <v>0</v>
      </c>
      <c r="I190" s="74">
        <v>0</v>
      </c>
      <c r="J190" s="31">
        <v>5000</v>
      </c>
      <c r="K190" s="31">
        <f t="shared" si="9"/>
        <v>5000</v>
      </c>
      <c r="L190" s="31">
        <v>0</v>
      </c>
      <c r="M190" s="31">
        <f t="shared" si="62"/>
        <v>5000</v>
      </c>
      <c r="N190" s="31">
        <v>-5000</v>
      </c>
      <c r="O190" s="31">
        <f t="shared" si="60"/>
        <v>0</v>
      </c>
      <c r="P190" s="31">
        <v>0</v>
      </c>
      <c r="Q190" s="31">
        <f t="shared" si="61"/>
        <v>0</v>
      </c>
      <c r="R190" s="31">
        <v>0</v>
      </c>
      <c r="S190" s="31">
        <f t="shared" si="58"/>
        <v>0</v>
      </c>
      <c r="T190" s="31">
        <v>0</v>
      </c>
      <c r="U190" s="31">
        <f t="shared" si="59"/>
        <v>0</v>
      </c>
      <c r="V190" s="25">
        <v>0</v>
      </c>
      <c r="W190" s="25">
        <f t="shared" si="56"/>
        <v>0</v>
      </c>
      <c r="X190" s="25">
        <v>0</v>
      </c>
      <c r="Y190" s="25">
        <f t="shared" si="53"/>
        <v>0</v>
      </c>
      <c r="Z190" s="25">
        <v>0</v>
      </c>
      <c r="AA190" s="25">
        <f t="shared" si="54"/>
        <v>0</v>
      </c>
      <c r="AB190" s="25">
        <v>0</v>
      </c>
      <c r="AC190" s="25">
        <f t="shared" si="55"/>
        <v>0</v>
      </c>
    </row>
    <row r="191" spans="1:31" s="56" customFormat="1" x14ac:dyDescent="0.2">
      <c r="A191" s="15" t="s">
        <v>7</v>
      </c>
      <c r="B191" s="16" t="s">
        <v>222</v>
      </c>
      <c r="C191" s="17" t="s">
        <v>9</v>
      </c>
      <c r="D191" s="20" t="s">
        <v>8</v>
      </c>
      <c r="E191" s="21" t="s">
        <v>8</v>
      </c>
      <c r="F191" s="22" t="s">
        <v>223</v>
      </c>
      <c r="G191" s="106">
        <f>+G192</f>
        <v>1000</v>
      </c>
      <c r="H191" s="106">
        <v>0</v>
      </c>
      <c r="I191" s="106">
        <f t="shared" si="8"/>
        <v>1000</v>
      </c>
      <c r="J191" s="27">
        <v>0</v>
      </c>
      <c r="K191" s="27">
        <f t="shared" si="9"/>
        <v>1000</v>
      </c>
      <c r="L191" s="27">
        <v>0</v>
      </c>
      <c r="M191" s="27">
        <f t="shared" si="62"/>
        <v>1000</v>
      </c>
      <c r="N191" s="27">
        <v>0</v>
      </c>
      <c r="O191" s="27">
        <f t="shared" si="60"/>
        <v>1000</v>
      </c>
      <c r="P191" s="27">
        <v>0</v>
      </c>
      <c r="Q191" s="27">
        <f t="shared" si="61"/>
        <v>1000</v>
      </c>
      <c r="R191" s="27">
        <v>0</v>
      </c>
      <c r="S191" s="27">
        <f t="shared" si="58"/>
        <v>1000</v>
      </c>
      <c r="T191" s="27">
        <v>0</v>
      </c>
      <c r="U191" s="27">
        <f t="shared" si="59"/>
        <v>1000</v>
      </c>
      <c r="V191" s="24">
        <v>0</v>
      </c>
      <c r="W191" s="24">
        <f t="shared" si="56"/>
        <v>1000</v>
      </c>
      <c r="X191" s="24">
        <v>0</v>
      </c>
      <c r="Y191" s="24">
        <f t="shared" si="53"/>
        <v>1000</v>
      </c>
      <c r="Z191" s="24">
        <v>0</v>
      </c>
      <c r="AA191" s="24">
        <f t="shared" si="54"/>
        <v>1000</v>
      </c>
      <c r="AB191" s="24">
        <v>0</v>
      </c>
      <c r="AC191" s="24">
        <f t="shared" si="55"/>
        <v>1000</v>
      </c>
    </row>
    <row r="192" spans="1:31" s="56" customFormat="1" x14ac:dyDescent="0.2">
      <c r="A192" s="28"/>
      <c r="B192" s="50"/>
      <c r="C192" s="29"/>
      <c r="D192" s="30">
        <v>3419</v>
      </c>
      <c r="E192" s="12">
        <v>5221</v>
      </c>
      <c r="F192" s="26" t="s">
        <v>224</v>
      </c>
      <c r="G192" s="74">
        <v>1000</v>
      </c>
      <c r="H192" s="74">
        <v>0</v>
      </c>
      <c r="I192" s="74">
        <f t="shared" si="8"/>
        <v>1000</v>
      </c>
      <c r="J192" s="31">
        <v>0</v>
      </c>
      <c r="K192" s="31">
        <f t="shared" si="9"/>
        <v>1000</v>
      </c>
      <c r="L192" s="31">
        <v>0</v>
      </c>
      <c r="M192" s="31">
        <f t="shared" si="62"/>
        <v>1000</v>
      </c>
      <c r="N192" s="31">
        <v>0</v>
      </c>
      <c r="O192" s="31">
        <f t="shared" si="60"/>
        <v>1000</v>
      </c>
      <c r="P192" s="31">
        <v>0</v>
      </c>
      <c r="Q192" s="31">
        <f t="shared" si="61"/>
        <v>1000</v>
      </c>
      <c r="R192" s="31">
        <v>0</v>
      </c>
      <c r="S192" s="31">
        <f t="shared" si="58"/>
        <v>1000</v>
      </c>
      <c r="T192" s="31">
        <v>0</v>
      </c>
      <c r="U192" s="31">
        <f t="shared" si="59"/>
        <v>1000</v>
      </c>
      <c r="V192" s="25">
        <v>0</v>
      </c>
      <c r="W192" s="25">
        <f t="shared" si="56"/>
        <v>1000</v>
      </c>
      <c r="X192" s="25">
        <v>0</v>
      </c>
      <c r="Y192" s="25">
        <f t="shared" si="53"/>
        <v>1000</v>
      </c>
      <c r="Z192" s="25">
        <v>0</v>
      </c>
      <c r="AA192" s="25">
        <f t="shared" si="54"/>
        <v>1000</v>
      </c>
      <c r="AB192" s="25">
        <v>0</v>
      </c>
      <c r="AC192" s="25">
        <f t="shared" si="55"/>
        <v>1000</v>
      </c>
    </row>
    <row r="193" spans="1:31" s="56" customFormat="1" ht="22.5" x14ac:dyDescent="0.2">
      <c r="A193" s="15" t="s">
        <v>7</v>
      </c>
      <c r="B193" s="16" t="s">
        <v>225</v>
      </c>
      <c r="C193" s="17" t="s">
        <v>9</v>
      </c>
      <c r="D193" s="20" t="s">
        <v>8</v>
      </c>
      <c r="E193" s="21" t="s">
        <v>8</v>
      </c>
      <c r="F193" s="22" t="s">
        <v>226</v>
      </c>
      <c r="G193" s="106">
        <f>+G194</f>
        <v>400</v>
      </c>
      <c r="H193" s="106">
        <v>0</v>
      </c>
      <c r="I193" s="106">
        <f t="shared" si="8"/>
        <v>400</v>
      </c>
      <c r="J193" s="27">
        <v>0</v>
      </c>
      <c r="K193" s="27">
        <f t="shared" si="9"/>
        <v>400</v>
      </c>
      <c r="L193" s="27">
        <v>0</v>
      </c>
      <c r="M193" s="27">
        <f t="shared" si="62"/>
        <v>400</v>
      </c>
      <c r="N193" s="27">
        <v>0</v>
      </c>
      <c r="O193" s="27">
        <f t="shared" si="60"/>
        <v>400</v>
      </c>
      <c r="P193" s="27">
        <v>0</v>
      </c>
      <c r="Q193" s="27">
        <f t="shared" si="61"/>
        <v>400</v>
      </c>
      <c r="R193" s="27">
        <v>0</v>
      </c>
      <c r="S193" s="27">
        <f t="shared" si="58"/>
        <v>400</v>
      </c>
      <c r="T193" s="27">
        <f>+T194</f>
        <v>-400</v>
      </c>
      <c r="U193" s="27">
        <f t="shared" si="59"/>
        <v>0</v>
      </c>
      <c r="V193" s="24">
        <v>0</v>
      </c>
      <c r="W193" s="24">
        <f t="shared" si="56"/>
        <v>0</v>
      </c>
      <c r="X193" s="24">
        <v>0</v>
      </c>
      <c r="Y193" s="24">
        <f t="shared" si="53"/>
        <v>0</v>
      </c>
      <c r="Z193" s="24">
        <v>0</v>
      </c>
      <c r="AA193" s="24">
        <f t="shared" si="54"/>
        <v>0</v>
      </c>
      <c r="AB193" s="24">
        <v>0</v>
      </c>
      <c r="AC193" s="24">
        <f t="shared" si="55"/>
        <v>0</v>
      </c>
    </row>
    <row r="194" spans="1:31" s="56" customFormat="1" x14ac:dyDescent="0.2">
      <c r="A194" s="28"/>
      <c r="B194" s="50" t="s">
        <v>227</v>
      </c>
      <c r="C194" s="29"/>
      <c r="D194" s="30">
        <v>3419</v>
      </c>
      <c r="E194" s="12">
        <v>5329</v>
      </c>
      <c r="F194" s="26" t="s">
        <v>228</v>
      </c>
      <c r="G194" s="74">
        <v>400</v>
      </c>
      <c r="H194" s="74">
        <v>0</v>
      </c>
      <c r="I194" s="74">
        <f t="shared" si="8"/>
        <v>400</v>
      </c>
      <c r="J194" s="31">
        <v>0</v>
      </c>
      <c r="K194" s="31">
        <f t="shared" si="9"/>
        <v>400</v>
      </c>
      <c r="L194" s="31">
        <v>0</v>
      </c>
      <c r="M194" s="31">
        <f t="shared" si="62"/>
        <v>400</v>
      </c>
      <c r="N194" s="31">
        <v>0</v>
      </c>
      <c r="O194" s="31">
        <f t="shared" si="60"/>
        <v>400</v>
      </c>
      <c r="P194" s="31">
        <v>0</v>
      </c>
      <c r="Q194" s="31">
        <f t="shared" si="61"/>
        <v>400</v>
      </c>
      <c r="R194" s="31">
        <v>0</v>
      </c>
      <c r="S194" s="31">
        <f t="shared" si="58"/>
        <v>400</v>
      </c>
      <c r="T194" s="31">
        <v>-400</v>
      </c>
      <c r="U194" s="31">
        <f t="shared" si="59"/>
        <v>0</v>
      </c>
      <c r="V194" s="25">
        <v>0</v>
      </c>
      <c r="W194" s="25">
        <f t="shared" si="56"/>
        <v>0</v>
      </c>
      <c r="X194" s="25">
        <v>0</v>
      </c>
      <c r="Y194" s="25">
        <f t="shared" si="53"/>
        <v>0</v>
      </c>
      <c r="Z194" s="25">
        <v>0</v>
      </c>
      <c r="AA194" s="25">
        <f t="shared" si="54"/>
        <v>0</v>
      </c>
      <c r="AB194" s="25">
        <v>0</v>
      </c>
      <c r="AC194" s="25">
        <f t="shared" si="55"/>
        <v>0</v>
      </c>
    </row>
    <row r="195" spans="1:31" s="56" customFormat="1" ht="33.75" x14ac:dyDescent="0.2">
      <c r="A195" s="15" t="s">
        <v>7</v>
      </c>
      <c r="B195" s="16" t="s">
        <v>229</v>
      </c>
      <c r="C195" s="17" t="s">
        <v>9</v>
      </c>
      <c r="D195" s="20" t="s">
        <v>8</v>
      </c>
      <c r="E195" s="21" t="s">
        <v>8</v>
      </c>
      <c r="F195" s="22" t="s">
        <v>230</v>
      </c>
      <c r="G195" s="106">
        <v>0</v>
      </c>
      <c r="H195" s="106"/>
      <c r="I195" s="106"/>
      <c r="J195" s="27"/>
      <c r="K195" s="27"/>
      <c r="L195" s="27"/>
      <c r="M195" s="27"/>
      <c r="N195" s="27"/>
      <c r="O195" s="27"/>
      <c r="P195" s="27"/>
      <c r="Q195" s="27"/>
      <c r="R195" s="27"/>
      <c r="S195" s="27">
        <v>0</v>
      </c>
      <c r="T195" s="27">
        <f>+T196</f>
        <v>500</v>
      </c>
      <c r="U195" s="27">
        <f t="shared" si="59"/>
        <v>500</v>
      </c>
      <c r="V195" s="24">
        <v>0</v>
      </c>
      <c r="W195" s="24">
        <f t="shared" si="56"/>
        <v>500</v>
      </c>
      <c r="X195" s="24">
        <v>0</v>
      </c>
      <c r="Y195" s="24">
        <f t="shared" si="53"/>
        <v>500</v>
      </c>
      <c r="Z195" s="24">
        <v>0</v>
      </c>
      <c r="AA195" s="24">
        <f t="shared" si="54"/>
        <v>500</v>
      </c>
      <c r="AB195" s="24">
        <v>0</v>
      </c>
      <c r="AC195" s="24">
        <f t="shared" si="55"/>
        <v>500</v>
      </c>
    </row>
    <row r="196" spans="1:31" s="56" customFormat="1" x14ac:dyDescent="0.2">
      <c r="A196" s="28"/>
      <c r="B196" s="50" t="s">
        <v>227</v>
      </c>
      <c r="C196" s="29"/>
      <c r="D196" s="30">
        <v>3419</v>
      </c>
      <c r="E196" s="12">
        <v>5329</v>
      </c>
      <c r="F196" s="26" t="s">
        <v>228</v>
      </c>
      <c r="G196" s="74">
        <v>0</v>
      </c>
      <c r="H196" s="74"/>
      <c r="I196" s="74"/>
      <c r="J196" s="31"/>
      <c r="K196" s="31"/>
      <c r="L196" s="31"/>
      <c r="M196" s="31"/>
      <c r="N196" s="31"/>
      <c r="O196" s="31"/>
      <c r="P196" s="31"/>
      <c r="Q196" s="31"/>
      <c r="R196" s="31"/>
      <c r="S196" s="31">
        <v>0</v>
      </c>
      <c r="T196" s="31">
        <v>500</v>
      </c>
      <c r="U196" s="31">
        <f t="shared" si="59"/>
        <v>500</v>
      </c>
      <c r="V196" s="25">
        <v>0</v>
      </c>
      <c r="W196" s="25">
        <f t="shared" si="56"/>
        <v>500</v>
      </c>
      <c r="X196" s="25">
        <v>0</v>
      </c>
      <c r="Y196" s="25">
        <f t="shared" si="53"/>
        <v>500</v>
      </c>
      <c r="Z196" s="25">
        <v>0</v>
      </c>
      <c r="AA196" s="25">
        <f t="shared" si="54"/>
        <v>500</v>
      </c>
      <c r="AB196" s="25">
        <v>0</v>
      </c>
      <c r="AC196" s="25">
        <f t="shared" si="55"/>
        <v>500</v>
      </c>
    </row>
    <row r="197" spans="1:31" s="56" customFormat="1" ht="22.5" x14ac:dyDescent="0.2">
      <c r="A197" s="15" t="s">
        <v>7</v>
      </c>
      <c r="B197" s="16" t="s">
        <v>231</v>
      </c>
      <c r="C197" s="17" t="s">
        <v>232</v>
      </c>
      <c r="D197" s="20" t="s">
        <v>8</v>
      </c>
      <c r="E197" s="21" t="s">
        <v>8</v>
      </c>
      <c r="F197" s="22" t="s">
        <v>233</v>
      </c>
      <c r="G197" s="106">
        <f>+G198</f>
        <v>350</v>
      </c>
      <c r="H197" s="106">
        <v>0</v>
      </c>
      <c r="I197" s="106">
        <f t="shared" si="8"/>
        <v>350</v>
      </c>
      <c r="J197" s="27">
        <v>0</v>
      </c>
      <c r="K197" s="27">
        <f t="shared" si="9"/>
        <v>350</v>
      </c>
      <c r="L197" s="27">
        <v>0</v>
      </c>
      <c r="M197" s="27">
        <f t="shared" si="62"/>
        <v>350</v>
      </c>
      <c r="N197" s="27">
        <v>0</v>
      </c>
      <c r="O197" s="27">
        <f t="shared" si="60"/>
        <v>350</v>
      </c>
      <c r="P197" s="27">
        <v>0</v>
      </c>
      <c r="Q197" s="27">
        <f t="shared" si="61"/>
        <v>350</v>
      </c>
      <c r="R197" s="27">
        <v>0</v>
      </c>
      <c r="S197" s="27">
        <f t="shared" si="58"/>
        <v>350</v>
      </c>
      <c r="T197" s="27">
        <v>0</v>
      </c>
      <c r="U197" s="27">
        <f t="shared" si="59"/>
        <v>350</v>
      </c>
      <c r="V197" s="24">
        <v>0</v>
      </c>
      <c r="W197" s="24">
        <f t="shared" si="56"/>
        <v>350</v>
      </c>
      <c r="X197" s="24">
        <v>0</v>
      </c>
      <c r="Y197" s="24">
        <f t="shared" si="53"/>
        <v>350</v>
      </c>
      <c r="Z197" s="24">
        <v>0</v>
      </c>
      <c r="AA197" s="24">
        <f t="shared" si="54"/>
        <v>350</v>
      </c>
      <c r="AB197" s="24">
        <v>0</v>
      </c>
      <c r="AC197" s="24">
        <f t="shared" si="55"/>
        <v>350</v>
      </c>
    </row>
    <row r="198" spans="1:31" s="56" customFormat="1" x14ac:dyDescent="0.2">
      <c r="A198" s="28"/>
      <c r="B198" s="50"/>
      <c r="C198" s="29"/>
      <c r="D198" s="30">
        <v>3419</v>
      </c>
      <c r="E198" s="12">
        <v>5329</v>
      </c>
      <c r="F198" s="26" t="s">
        <v>228</v>
      </c>
      <c r="G198" s="74">
        <v>350</v>
      </c>
      <c r="H198" s="74">
        <v>0</v>
      </c>
      <c r="I198" s="74">
        <f t="shared" si="8"/>
        <v>350</v>
      </c>
      <c r="J198" s="31">
        <v>0</v>
      </c>
      <c r="K198" s="31">
        <f t="shared" si="9"/>
        <v>350</v>
      </c>
      <c r="L198" s="31">
        <v>0</v>
      </c>
      <c r="M198" s="31">
        <f t="shared" si="62"/>
        <v>350</v>
      </c>
      <c r="N198" s="31">
        <v>0</v>
      </c>
      <c r="O198" s="31">
        <f t="shared" si="60"/>
        <v>350</v>
      </c>
      <c r="P198" s="31">
        <v>0</v>
      </c>
      <c r="Q198" s="31">
        <f t="shared" si="61"/>
        <v>350</v>
      </c>
      <c r="R198" s="31">
        <v>0</v>
      </c>
      <c r="S198" s="31">
        <f t="shared" si="58"/>
        <v>350</v>
      </c>
      <c r="T198" s="31">
        <v>0</v>
      </c>
      <c r="U198" s="31">
        <f t="shared" si="59"/>
        <v>350</v>
      </c>
      <c r="V198" s="25">
        <v>0</v>
      </c>
      <c r="W198" s="25">
        <f t="shared" si="56"/>
        <v>350</v>
      </c>
      <c r="X198" s="25">
        <v>0</v>
      </c>
      <c r="Y198" s="25">
        <f t="shared" si="53"/>
        <v>350</v>
      </c>
      <c r="Z198" s="25">
        <v>0</v>
      </c>
      <c r="AA198" s="25">
        <f t="shared" si="54"/>
        <v>350</v>
      </c>
      <c r="AB198" s="25">
        <v>0</v>
      </c>
      <c r="AC198" s="25">
        <f t="shared" si="55"/>
        <v>350</v>
      </c>
    </row>
    <row r="199" spans="1:31" s="56" customFormat="1" ht="22.5" x14ac:dyDescent="0.2">
      <c r="A199" s="15" t="s">
        <v>7</v>
      </c>
      <c r="B199" s="16" t="s">
        <v>234</v>
      </c>
      <c r="C199" s="17" t="s">
        <v>235</v>
      </c>
      <c r="D199" s="20" t="s">
        <v>8</v>
      </c>
      <c r="E199" s="21" t="s">
        <v>8</v>
      </c>
      <c r="F199" s="22" t="s">
        <v>236</v>
      </c>
      <c r="G199" s="106">
        <v>0</v>
      </c>
      <c r="H199" s="27">
        <f>H200</f>
        <v>10000</v>
      </c>
      <c r="I199" s="27">
        <f>I200</f>
        <v>10000</v>
      </c>
      <c r="J199" s="27">
        <v>0</v>
      </c>
      <c r="K199" s="27">
        <f t="shared" si="9"/>
        <v>10000</v>
      </c>
      <c r="L199" s="27">
        <v>0</v>
      </c>
      <c r="M199" s="27">
        <f t="shared" si="62"/>
        <v>10000</v>
      </c>
      <c r="N199" s="27">
        <v>0</v>
      </c>
      <c r="O199" s="27">
        <f t="shared" si="60"/>
        <v>10000</v>
      </c>
      <c r="P199" s="27">
        <v>0</v>
      </c>
      <c r="Q199" s="27">
        <f t="shared" si="61"/>
        <v>10000</v>
      </c>
      <c r="R199" s="27">
        <v>0</v>
      </c>
      <c r="S199" s="27">
        <f t="shared" si="58"/>
        <v>10000</v>
      </c>
      <c r="T199" s="27">
        <v>0</v>
      </c>
      <c r="U199" s="27">
        <f t="shared" si="59"/>
        <v>10000</v>
      </c>
      <c r="V199" s="24">
        <v>0</v>
      </c>
      <c r="W199" s="24">
        <f t="shared" si="56"/>
        <v>10000</v>
      </c>
      <c r="X199" s="24">
        <v>0</v>
      </c>
      <c r="Y199" s="24">
        <f t="shared" si="53"/>
        <v>10000</v>
      </c>
      <c r="Z199" s="24">
        <v>0</v>
      </c>
      <c r="AA199" s="24">
        <f t="shared" si="54"/>
        <v>10000</v>
      </c>
      <c r="AB199" s="24">
        <v>0</v>
      </c>
      <c r="AC199" s="24">
        <f t="shared" si="55"/>
        <v>10000</v>
      </c>
    </row>
    <row r="200" spans="1:31" s="56" customFormat="1" x14ac:dyDescent="0.2">
      <c r="A200" s="28"/>
      <c r="B200" s="50"/>
      <c r="C200" s="29"/>
      <c r="D200" s="30">
        <v>3419</v>
      </c>
      <c r="E200" s="12">
        <v>6341</v>
      </c>
      <c r="F200" s="26" t="s">
        <v>221</v>
      </c>
      <c r="G200" s="74">
        <v>0</v>
      </c>
      <c r="H200" s="31">
        <v>10000</v>
      </c>
      <c r="I200" s="31">
        <f>G200+H200</f>
        <v>10000</v>
      </c>
      <c r="J200" s="31">
        <v>0</v>
      </c>
      <c r="K200" s="31">
        <f t="shared" si="9"/>
        <v>10000</v>
      </c>
      <c r="L200" s="31">
        <v>0</v>
      </c>
      <c r="M200" s="31">
        <f t="shared" si="62"/>
        <v>10000</v>
      </c>
      <c r="N200" s="31">
        <v>0</v>
      </c>
      <c r="O200" s="31">
        <f t="shared" si="60"/>
        <v>10000</v>
      </c>
      <c r="P200" s="31">
        <v>0</v>
      </c>
      <c r="Q200" s="31">
        <f t="shared" si="61"/>
        <v>10000</v>
      </c>
      <c r="R200" s="31">
        <v>0</v>
      </c>
      <c r="S200" s="31">
        <f t="shared" si="58"/>
        <v>10000</v>
      </c>
      <c r="T200" s="31">
        <v>0</v>
      </c>
      <c r="U200" s="31">
        <f t="shared" si="59"/>
        <v>10000</v>
      </c>
      <c r="V200" s="25">
        <v>0</v>
      </c>
      <c r="W200" s="25">
        <f t="shared" si="56"/>
        <v>10000</v>
      </c>
      <c r="X200" s="25">
        <v>0</v>
      </c>
      <c r="Y200" s="25">
        <f t="shared" si="53"/>
        <v>10000</v>
      </c>
      <c r="Z200" s="25">
        <v>0</v>
      </c>
      <c r="AA200" s="25">
        <f t="shared" si="54"/>
        <v>10000</v>
      </c>
      <c r="AB200" s="25">
        <v>0</v>
      </c>
      <c r="AC200" s="25">
        <f t="shared" si="55"/>
        <v>10000</v>
      </c>
    </row>
    <row r="201" spans="1:31" s="56" customFormat="1" x14ac:dyDescent="0.2">
      <c r="A201" s="188" t="s">
        <v>7</v>
      </c>
      <c r="B201" s="189" t="s">
        <v>237</v>
      </c>
      <c r="C201" s="190" t="s">
        <v>9</v>
      </c>
      <c r="D201" s="191"/>
      <c r="E201" s="192"/>
      <c r="F201" s="193" t="s">
        <v>238</v>
      </c>
      <c r="G201" s="194">
        <v>0</v>
      </c>
      <c r="H201" s="195"/>
      <c r="I201" s="195"/>
      <c r="J201" s="195"/>
      <c r="K201" s="195"/>
      <c r="L201" s="195"/>
      <c r="M201" s="195">
        <v>0</v>
      </c>
      <c r="N201" s="195">
        <f>+N202</f>
        <v>1500</v>
      </c>
      <c r="O201" s="195">
        <f t="shared" si="60"/>
        <v>1500</v>
      </c>
      <c r="P201" s="195">
        <v>0</v>
      </c>
      <c r="Q201" s="195">
        <f t="shared" si="61"/>
        <v>1500</v>
      </c>
      <c r="R201" s="195">
        <v>0</v>
      </c>
      <c r="S201" s="195">
        <f t="shared" si="58"/>
        <v>1500</v>
      </c>
      <c r="T201" s="195">
        <v>0</v>
      </c>
      <c r="U201" s="195">
        <f t="shared" si="59"/>
        <v>1500</v>
      </c>
      <c r="V201" s="196">
        <v>0</v>
      </c>
      <c r="W201" s="196">
        <f t="shared" si="56"/>
        <v>1500</v>
      </c>
      <c r="X201" s="196">
        <f>+X202</f>
        <v>-300</v>
      </c>
      <c r="Y201" s="196">
        <f t="shared" ref="Y201:Y202" si="63">+W201+X201</f>
        <v>1200</v>
      </c>
      <c r="Z201" s="196">
        <v>0</v>
      </c>
      <c r="AA201" s="196">
        <f t="shared" si="54"/>
        <v>1200</v>
      </c>
      <c r="AB201" s="196">
        <f>AB202</f>
        <v>-110</v>
      </c>
      <c r="AC201" s="196">
        <f t="shared" si="55"/>
        <v>1090</v>
      </c>
      <c r="AD201" s="55" t="s">
        <v>370</v>
      </c>
      <c r="AE201" s="148"/>
    </row>
    <row r="202" spans="1:31" s="56" customFormat="1" ht="13.5" thickBot="1" x14ac:dyDescent="0.25">
      <c r="A202" s="197"/>
      <c r="B202" s="198"/>
      <c r="C202" s="199"/>
      <c r="D202" s="200">
        <v>3419</v>
      </c>
      <c r="E202" s="201">
        <v>5321</v>
      </c>
      <c r="F202" s="202" t="s">
        <v>12</v>
      </c>
      <c r="G202" s="203">
        <v>0</v>
      </c>
      <c r="H202" s="204"/>
      <c r="I202" s="204"/>
      <c r="J202" s="204"/>
      <c r="K202" s="204"/>
      <c r="L202" s="204"/>
      <c r="M202" s="204">
        <v>0</v>
      </c>
      <c r="N202" s="204">
        <v>1500</v>
      </c>
      <c r="O202" s="204">
        <f t="shared" si="60"/>
        <v>1500</v>
      </c>
      <c r="P202" s="204">
        <v>0</v>
      </c>
      <c r="Q202" s="204">
        <f t="shared" si="61"/>
        <v>1500</v>
      </c>
      <c r="R202" s="204">
        <v>0</v>
      </c>
      <c r="S202" s="204">
        <f t="shared" si="58"/>
        <v>1500</v>
      </c>
      <c r="T202" s="204">
        <v>0</v>
      </c>
      <c r="U202" s="204">
        <f t="shared" si="59"/>
        <v>1500</v>
      </c>
      <c r="V202" s="205">
        <v>0</v>
      </c>
      <c r="W202" s="205">
        <f t="shared" si="56"/>
        <v>1500</v>
      </c>
      <c r="X202" s="206">
        <v>-300</v>
      </c>
      <c r="Y202" s="206">
        <f t="shared" si="63"/>
        <v>1200</v>
      </c>
      <c r="Z202" s="205">
        <v>0</v>
      </c>
      <c r="AA202" s="205">
        <f t="shared" ref="AA202:AA265" si="64">+Y202+Z202</f>
        <v>1200</v>
      </c>
      <c r="AB202" s="205">
        <v>-110</v>
      </c>
      <c r="AC202" s="205">
        <f t="shared" ref="AC202:AC265" si="65">+AA202+AB202</f>
        <v>1090</v>
      </c>
    </row>
    <row r="203" spans="1:31" s="56" customFormat="1" x14ac:dyDescent="0.2">
      <c r="A203" s="122" t="s">
        <v>8</v>
      </c>
      <c r="B203" s="123" t="s">
        <v>8</v>
      </c>
      <c r="C203" s="124" t="s">
        <v>8</v>
      </c>
      <c r="D203" s="125" t="s">
        <v>8</v>
      </c>
      <c r="E203" s="126" t="s">
        <v>8</v>
      </c>
      <c r="F203" s="127" t="s">
        <v>239</v>
      </c>
      <c r="G203" s="128">
        <f>+G204+G206+G208</f>
        <v>400</v>
      </c>
      <c r="H203" s="128">
        <v>0</v>
      </c>
      <c r="I203" s="128">
        <f t="shared" si="8"/>
        <v>400</v>
      </c>
      <c r="J203" s="129">
        <v>0</v>
      </c>
      <c r="K203" s="129">
        <f t="shared" si="9"/>
        <v>400</v>
      </c>
      <c r="L203" s="129">
        <f>+L210</f>
        <v>36.6</v>
      </c>
      <c r="M203" s="129">
        <f t="shared" si="62"/>
        <v>436.6</v>
      </c>
      <c r="N203" s="129">
        <v>0</v>
      </c>
      <c r="O203" s="129">
        <f t="shared" si="60"/>
        <v>436.6</v>
      </c>
      <c r="P203" s="129">
        <f>+P214+P216+P218</f>
        <v>730</v>
      </c>
      <c r="Q203" s="129">
        <f t="shared" si="61"/>
        <v>1166.5999999999999</v>
      </c>
      <c r="R203" s="129">
        <f>+R212</f>
        <v>30</v>
      </c>
      <c r="S203" s="129">
        <f t="shared" si="58"/>
        <v>1196.5999999999999</v>
      </c>
      <c r="T203" s="129">
        <v>0</v>
      </c>
      <c r="U203" s="129">
        <f t="shared" si="59"/>
        <v>1196.5999999999999</v>
      </c>
      <c r="V203" s="130">
        <v>0</v>
      </c>
      <c r="W203" s="130">
        <f t="shared" ref="W203:W278" si="66">+U203+V203</f>
        <v>1196.5999999999999</v>
      </c>
      <c r="X203" s="130">
        <v>0</v>
      </c>
      <c r="Y203" s="130">
        <f t="shared" ref="Y203:Y277" si="67">+X203+W203</f>
        <v>1196.5999999999999</v>
      </c>
      <c r="Z203" s="130">
        <v>0</v>
      </c>
      <c r="AA203" s="130">
        <f t="shared" si="64"/>
        <v>1196.5999999999999</v>
      </c>
      <c r="AB203" s="130">
        <v>0</v>
      </c>
      <c r="AC203" s="130">
        <f t="shared" si="65"/>
        <v>1196.5999999999999</v>
      </c>
    </row>
    <row r="204" spans="1:31" s="56" customFormat="1" ht="22.5" x14ac:dyDescent="0.2">
      <c r="A204" s="15" t="s">
        <v>7</v>
      </c>
      <c r="B204" s="16" t="s">
        <v>240</v>
      </c>
      <c r="C204" s="17" t="s">
        <v>9</v>
      </c>
      <c r="D204" s="20" t="s">
        <v>8</v>
      </c>
      <c r="E204" s="21" t="s">
        <v>8</v>
      </c>
      <c r="F204" s="22" t="s">
        <v>241</v>
      </c>
      <c r="G204" s="106">
        <f>+G205</f>
        <v>100</v>
      </c>
      <c r="H204" s="106">
        <v>0</v>
      </c>
      <c r="I204" s="106">
        <f t="shared" si="8"/>
        <v>100</v>
      </c>
      <c r="J204" s="27">
        <v>0</v>
      </c>
      <c r="K204" s="27">
        <f t="shared" si="9"/>
        <v>100</v>
      </c>
      <c r="L204" s="27">
        <v>0</v>
      </c>
      <c r="M204" s="27">
        <f t="shared" si="62"/>
        <v>100</v>
      </c>
      <c r="N204" s="27">
        <v>0</v>
      </c>
      <c r="O204" s="27">
        <f t="shared" si="60"/>
        <v>100</v>
      </c>
      <c r="P204" s="27">
        <v>0</v>
      </c>
      <c r="Q204" s="27">
        <f t="shared" si="61"/>
        <v>100</v>
      </c>
      <c r="R204" s="27">
        <v>0</v>
      </c>
      <c r="S204" s="27">
        <f t="shared" si="58"/>
        <v>100</v>
      </c>
      <c r="T204" s="27">
        <v>0</v>
      </c>
      <c r="U204" s="27">
        <f t="shared" si="59"/>
        <v>100</v>
      </c>
      <c r="V204" s="24">
        <v>0</v>
      </c>
      <c r="W204" s="24">
        <f t="shared" si="66"/>
        <v>100</v>
      </c>
      <c r="X204" s="24">
        <v>0</v>
      </c>
      <c r="Y204" s="24">
        <f t="shared" si="67"/>
        <v>100</v>
      </c>
      <c r="Z204" s="24">
        <v>0</v>
      </c>
      <c r="AA204" s="24">
        <f t="shared" si="64"/>
        <v>100</v>
      </c>
      <c r="AB204" s="24">
        <v>0</v>
      </c>
      <c r="AC204" s="24">
        <f t="shared" si="65"/>
        <v>100</v>
      </c>
    </row>
    <row r="205" spans="1:31" s="56" customFormat="1" x14ac:dyDescent="0.2">
      <c r="A205" s="15"/>
      <c r="B205" s="57"/>
      <c r="C205" s="57"/>
      <c r="D205" s="30">
        <v>3419</v>
      </c>
      <c r="E205" s="12">
        <v>5222</v>
      </c>
      <c r="F205" s="26" t="s">
        <v>13</v>
      </c>
      <c r="G205" s="74">
        <v>100</v>
      </c>
      <c r="H205" s="74">
        <v>0</v>
      </c>
      <c r="I205" s="74">
        <f t="shared" si="8"/>
        <v>100</v>
      </c>
      <c r="J205" s="31">
        <v>0</v>
      </c>
      <c r="K205" s="31">
        <f t="shared" si="9"/>
        <v>100</v>
      </c>
      <c r="L205" s="31">
        <v>0</v>
      </c>
      <c r="M205" s="31">
        <f t="shared" si="62"/>
        <v>100</v>
      </c>
      <c r="N205" s="31">
        <v>0</v>
      </c>
      <c r="O205" s="31">
        <f t="shared" si="60"/>
        <v>100</v>
      </c>
      <c r="P205" s="31">
        <v>0</v>
      </c>
      <c r="Q205" s="31">
        <f t="shared" si="61"/>
        <v>100</v>
      </c>
      <c r="R205" s="31">
        <v>0</v>
      </c>
      <c r="S205" s="31">
        <f t="shared" si="58"/>
        <v>100</v>
      </c>
      <c r="T205" s="31">
        <v>0</v>
      </c>
      <c r="U205" s="31">
        <f t="shared" si="59"/>
        <v>100</v>
      </c>
      <c r="V205" s="25">
        <v>0</v>
      </c>
      <c r="W205" s="25">
        <f t="shared" si="66"/>
        <v>100</v>
      </c>
      <c r="X205" s="25">
        <v>0</v>
      </c>
      <c r="Y205" s="25">
        <f t="shared" si="67"/>
        <v>100</v>
      </c>
      <c r="Z205" s="25">
        <v>0</v>
      </c>
      <c r="AA205" s="25">
        <f t="shared" si="64"/>
        <v>100</v>
      </c>
      <c r="AB205" s="25">
        <v>0</v>
      </c>
      <c r="AC205" s="25">
        <f t="shared" si="65"/>
        <v>100</v>
      </c>
    </row>
    <row r="206" spans="1:31" s="56" customFormat="1" ht="33.75" x14ac:dyDescent="0.2">
      <c r="A206" s="15" t="s">
        <v>7</v>
      </c>
      <c r="B206" s="16" t="s">
        <v>242</v>
      </c>
      <c r="C206" s="17" t="s">
        <v>9</v>
      </c>
      <c r="D206" s="20" t="s">
        <v>8</v>
      </c>
      <c r="E206" s="21" t="s">
        <v>8</v>
      </c>
      <c r="F206" s="22" t="s">
        <v>243</v>
      </c>
      <c r="G206" s="106">
        <f>+G207</f>
        <v>100</v>
      </c>
      <c r="H206" s="106">
        <v>0</v>
      </c>
      <c r="I206" s="106">
        <f t="shared" si="8"/>
        <v>100</v>
      </c>
      <c r="J206" s="27">
        <v>0</v>
      </c>
      <c r="K206" s="27">
        <f t="shared" si="9"/>
        <v>100</v>
      </c>
      <c r="L206" s="27">
        <v>0</v>
      </c>
      <c r="M206" s="27">
        <f t="shared" si="62"/>
        <v>100</v>
      </c>
      <c r="N206" s="27">
        <v>0</v>
      </c>
      <c r="O206" s="27">
        <f t="shared" si="60"/>
        <v>100</v>
      </c>
      <c r="P206" s="27">
        <v>0</v>
      </c>
      <c r="Q206" s="27">
        <f t="shared" si="61"/>
        <v>100</v>
      </c>
      <c r="R206" s="27">
        <v>0</v>
      </c>
      <c r="S206" s="27">
        <f t="shared" si="58"/>
        <v>100</v>
      </c>
      <c r="T206" s="27">
        <v>0</v>
      </c>
      <c r="U206" s="27">
        <f t="shared" si="59"/>
        <v>100</v>
      </c>
      <c r="V206" s="24">
        <v>0</v>
      </c>
      <c r="W206" s="24">
        <f t="shared" si="66"/>
        <v>100</v>
      </c>
      <c r="X206" s="24">
        <v>0</v>
      </c>
      <c r="Y206" s="24">
        <f t="shared" si="67"/>
        <v>100</v>
      </c>
      <c r="Z206" s="24">
        <v>0</v>
      </c>
      <c r="AA206" s="24">
        <f t="shared" si="64"/>
        <v>100</v>
      </c>
      <c r="AB206" s="24">
        <v>0</v>
      </c>
      <c r="AC206" s="24">
        <f t="shared" si="65"/>
        <v>100</v>
      </c>
    </row>
    <row r="207" spans="1:31" s="56" customFormat="1" x14ac:dyDescent="0.2">
      <c r="A207" s="15"/>
      <c r="B207" s="57"/>
      <c r="C207" s="57"/>
      <c r="D207" s="30">
        <v>3419</v>
      </c>
      <c r="E207" s="12">
        <v>5229</v>
      </c>
      <c r="F207" s="26" t="s">
        <v>244</v>
      </c>
      <c r="G207" s="74">
        <v>100</v>
      </c>
      <c r="H207" s="74">
        <v>0</v>
      </c>
      <c r="I207" s="74">
        <f t="shared" si="8"/>
        <v>100</v>
      </c>
      <c r="J207" s="31">
        <v>0</v>
      </c>
      <c r="K207" s="31">
        <f t="shared" si="9"/>
        <v>100</v>
      </c>
      <c r="L207" s="31">
        <v>0</v>
      </c>
      <c r="M207" s="31">
        <f t="shared" si="62"/>
        <v>100</v>
      </c>
      <c r="N207" s="31">
        <v>0</v>
      </c>
      <c r="O207" s="31">
        <f t="shared" si="60"/>
        <v>100</v>
      </c>
      <c r="P207" s="31">
        <v>0</v>
      </c>
      <c r="Q207" s="31">
        <f t="shared" si="61"/>
        <v>100</v>
      </c>
      <c r="R207" s="31">
        <v>0</v>
      </c>
      <c r="S207" s="31">
        <f t="shared" si="58"/>
        <v>100</v>
      </c>
      <c r="T207" s="31">
        <v>0</v>
      </c>
      <c r="U207" s="31">
        <f t="shared" si="59"/>
        <v>100</v>
      </c>
      <c r="V207" s="25">
        <v>0</v>
      </c>
      <c r="W207" s="25">
        <f t="shared" si="66"/>
        <v>100</v>
      </c>
      <c r="X207" s="25">
        <v>0</v>
      </c>
      <c r="Y207" s="25">
        <f t="shared" si="67"/>
        <v>100</v>
      </c>
      <c r="Z207" s="25">
        <v>0</v>
      </c>
      <c r="AA207" s="25">
        <f t="shared" si="64"/>
        <v>100</v>
      </c>
      <c r="AB207" s="25">
        <v>0</v>
      </c>
      <c r="AC207" s="25">
        <f t="shared" si="65"/>
        <v>100</v>
      </c>
    </row>
    <row r="208" spans="1:31" s="56" customFormat="1" ht="22.5" x14ac:dyDescent="0.2">
      <c r="A208" s="15" t="s">
        <v>7</v>
      </c>
      <c r="B208" s="16" t="s">
        <v>245</v>
      </c>
      <c r="C208" s="17" t="s">
        <v>9</v>
      </c>
      <c r="D208" s="20" t="s">
        <v>8</v>
      </c>
      <c r="E208" s="21" t="s">
        <v>8</v>
      </c>
      <c r="F208" s="22" t="s">
        <v>246</v>
      </c>
      <c r="G208" s="106">
        <f>+G209</f>
        <v>200</v>
      </c>
      <c r="H208" s="106">
        <v>0</v>
      </c>
      <c r="I208" s="106">
        <f t="shared" si="8"/>
        <v>200</v>
      </c>
      <c r="J208" s="27">
        <v>0</v>
      </c>
      <c r="K208" s="27">
        <f t="shared" si="9"/>
        <v>200</v>
      </c>
      <c r="L208" s="27">
        <v>0</v>
      </c>
      <c r="M208" s="27">
        <f t="shared" si="62"/>
        <v>200</v>
      </c>
      <c r="N208" s="27">
        <v>0</v>
      </c>
      <c r="O208" s="27">
        <f t="shared" si="60"/>
        <v>200</v>
      </c>
      <c r="P208" s="27">
        <v>0</v>
      </c>
      <c r="Q208" s="27">
        <f t="shared" si="61"/>
        <v>200</v>
      </c>
      <c r="R208" s="27">
        <v>0</v>
      </c>
      <c r="S208" s="27">
        <f t="shared" si="58"/>
        <v>200</v>
      </c>
      <c r="T208" s="27">
        <v>0</v>
      </c>
      <c r="U208" s="27">
        <f t="shared" ref="U208:U301" si="68">+S208+T208</f>
        <v>200</v>
      </c>
      <c r="V208" s="24">
        <v>0</v>
      </c>
      <c r="W208" s="24">
        <f t="shared" si="66"/>
        <v>200</v>
      </c>
      <c r="X208" s="24">
        <v>0</v>
      </c>
      <c r="Y208" s="24">
        <f t="shared" si="67"/>
        <v>200</v>
      </c>
      <c r="Z208" s="24">
        <v>0</v>
      </c>
      <c r="AA208" s="24">
        <f t="shared" si="64"/>
        <v>200</v>
      </c>
      <c r="AB208" s="24">
        <v>0</v>
      </c>
      <c r="AC208" s="24">
        <f t="shared" si="65"/>
        <v>200</v>
      </c>
    </row>
    <row r="209" spans="1:31" s="56" customFormat="1" x14ac:dyDescent="0.2">
      <c r="A209" s="28"/>
      <c r="B209" s="50"/>
      <c r="C209" s="29"/>
      <c r="D209" s="30">
        <v>3419</v>
      </c>
      <c r="E209" s="11">
        <v>5222</v>
      </c>
      <c r="F209" s="26" t="s">
        <v>13</v>
      </c>
      <c r="G209" s="74">
        <v>200</v>
      </c>
      <c r="H209" s="74">
        <v>0</v>
      </c>
      <c r="I209" s="74">
        <f t="shared" si="8"/>
        <v>200</v>
      </c>
      <c r="J209" s="31">
        <v>0</v>
      </c>
      <c r="K209" s="31">
        <f t="shared" si="9"/>
        <v>200</v>
      </c>
      <c r="L209" s="31">
        <v>0</v>
      </c>
      <c r="M209" s="31">
        <f t="shared" si="62"/>
        <v>200</v>
      </c>
      <c r="N209" s="31">
        <v>0</v>
      </c>
      <c r="O209" s="31">
        <f t="shared" si="60"/>
        <v>200</v>
      </c>
      <c r="P209" s="31">
        <v>0</v>
      </c>
      <c r="Q209" s="31">
        <f t="shared" si="61"/>
        <v>200</v>
      </c>
      <c r="R209" s="31">
        <v>0</v>
      </c>
      <c r="S209" s="31">
        <f t="shared" si="58"/>
        <v>200</v>
      </c>
      <c r="T209" s="31">
        <v>0</v>
      </c>
      <c r="U209" s="31">
        <f t="shared" si="68"/>
        <v>200</v>
      </c>
      <c r="V209" s="25">
        <v>0</v>
      </c>
      <c r="W209" s="25">
        <f t="shared" si="66"/>
        <v>200</v>
      </c>
      <c r="X209" s="25">
        <v>0</v>
      </c>
      <c r="Y209" s="25">
        <f t="shared" si="67"/>
        <v>200</v>
      </c>
      <c r="Z209" s="25">
        <v>0</v>
      </c>
      <c r="AA209" s="25">
        <f t="shared" si="64"/>
        <v>200</v>
      </c>
      <c r="AB209" s="25">
        <v>0</v>
      </c>
      <c r="AC209" s="25">
        <f t="shared" si="65"/>
        <v>200</v>
      </c>
    </row>
    <row r="210" spans="1:31" s="56" customFormat="1" ht="22.5" x14ac:dyDescent="0.2">
      <c r="A210" s="15" t="s">
        <v>7</v>
      </c>
      <c r="B210" s="16" t="s">
        <v>247</v>
      </c>
      <c r="C210" s="17" t="s">
        <v>9</v>
      </c>
      <c r="D210" s="20" t="s">
        <v>8</v>
      </c>
      <c r="E210" s="21" t="s">
        <v>8</v>
      </c>
      <c r="F210" s="22" t="s">
        <v>248</v>
      </c>
      <c r="G210" s="106">
        <v>0</v>
      </c>
      <c r="H210" s="106"/>
      <c r="I210" s="106"/>
      <c r="J210" s="27"/>
      <c r="K210" s="27">
        <v>0</v>
      </c>
      <c r="L210" s="27">
        <v>36.6</v>
      </c>
      <c r="M210" s="27">
        <f t="shared" si="62"/>
        <v>36.6</v>
      </c>
      <c r="N210" s="27">
        <v>0</v>
      </c>
      <c r="O210" s="27">
        <f t="shared" si="60"/>
        <v>36.6</v>
      </c>
      <c r="P210" s="27">
        <v>0</v>
      </c>
      <c r="Q210" s="27">
        <f t="shared" si="61"/>
        <v>36.6</v>
      </c>
      <c r="R210" s="27">
        <v>0</v>
      </c>
      <c r="S210" s="27">
        <f t="shared" ref="S210:S303" si="69">+Q210+R210</f>
        <v>36.6</v>
      </c>
      <c r="T210" s="27">
        <v>0</v>
      </c>
      <c r="U210" s="27">
        <f t="shared" si="68"/>
        <v>36.6</v>
      </c>
      <c r="V210" s="24">
        <v>0</v>
      </c>
      <c r="W210" s="24">
        <f t="shared" si="66"/>
        <v>36.6</v>
      </c>
      <c r="X210" s="24">
        <v>0</v>
      </c>
      <c r="Y210" s="24">
        <f t="shared" si="67"/>
        <v>36.6</v>
      </c>
      <c r="Z210" s="24">
        <v>0</v>
      </c>
      <c r="AA210" s="24">
        <f t="shared" si="64"/>
        <v>36.6</v>
      </c>
      <c r="AB210" s="24">
        <v>0</v>
      </c>
      <c r="AC210" s="24">
        <f t="shared" si="65"/>
        <v>36.6</v>
      </c>
    </row>
    <row r="211" spans="1:31" s="56" customFormat="1" x14ac:dyDescent="0.2">
      <c r="A211" s="15"/>
      <c r="B211" s="16"/>
      <c r="C211" s="17"/>
      <c r="D211" s="11">
        <v>3419</v>
      </c>
      <c r="E211" s="12">
        <v>5492</v>
      </c>
      <c r="F211" s="13" t="s">
        <v>105</v>
      </c>
      <c r="G211" s="74">
        <v>0</v>
      </c>
      <c r="H211" s="74"/>
      <c r="I211" s="74"/>
      <c r="J211" s="31"/>
      <c r="K211" s="31">
        <v>0</v>
      </c>
      <c r="L211" s="31">
        <v>36.6</v>
      </c>
      <c r="M211" s="31">
        <f t="shared" si="62"/>
        <v>36.6</v>
      </c>
      <c r="N211" s="31">
        <v>0</v>
      </c>
      <c r="O211" s="31">
        <f t="shared" si="60"/>
        <v>36.6</v>
      </c>
      <c r="P211" s="31">
        <v>0</v>
      </c>
      <c r="Q211" s="31">
        <f t="shared" si="61"/>
        <v>36.6</v>
      </c>
      <c r="R211" s="31">
        <v>0</v>
      </c>
      <c r="S211" s="31">
        <f t="shared" si="69"/>
        <v>36.6</v>
      </c>
      <c r="T211" s="31">
        <v>0</v>
      </c>
      <c r="U211" s="31">
        <f t="shared" si="68"/>
        <v>36.6</v>
      </c>
      <c r="V211" s="25">
        <v>0</v>
      </c>
      <c r="W211" s="25">
        <f t="shared" si="66"/>
        <v>36.6</v>
      </c>
      <c r="X211" s="25">
        <v>0</v>
      </c>
      <c r="Y211" s="25">
        <f t="shared" si="67"/>
        <v>36.6</v>
      </c>
      <c r="Z211" s="25">
        <v>0</v>
      </c>
      <c r="AA211" s="25">
        <f t="shared" si="64"/>
        <v>36.6</v>
      </c>
      <c r="AB211" s="25">
        <v>0</v>
      </c>
      <c r="AC211" s="25">
        <f t="shared" si="65"/>
        <v>36.6</v>
      </c>
    </row>
    <row r="212" spans="1:31" s="56" customFormat="1" ht="33.75" x14ac:dyDescent="0.2">
      <c r="A212" s="15" t="s">
        <v>7</v>
      </c>
      <c r="B212" s="16" t="s">
        <v>249</v>
      </c>
      <c r="C212" s="17" t="s">
        <v>9</v>
      </c>
      <c r="D212" s="20" t="s">
        <v>8</v>
      </c>
      <c r="E212" s="21" t="s">
        <v>8</v>
      </c>
      <c r="F212" s="22" t="s">
        <v>250</v>
      </c>
      <c r="G212" s="106">
        <v>0</v>
      </c>
      <c r="H212" s="74"/>
      <c r="I212" s="74"/>
      <c r="J212" s="31"/>
      <c r="K212" s="31"/>
      <c r="L212" s="31"/>
      <c r="M212" s="31"/>
      <c r="N212" s="31"/>
      <c r="O212" s="106">
        <v>0</v>
      </c>
      <c r="P212" s="106">
        <v>0</v>
      </c>
      <c r="Q212" s="106">
        <v>0</v>
      </c>
      <c r="R212" s="27">
        <f>+R213</f>
        <v>30</v>
      </c>
      <c r="S212" s="27">
        <f t="shared" si="69"/>
        <v>30</v>
      </c>
      <c r="T212" s="27">
        <v>0</v>
      </c>
      <c r="U212" s="27">
        <f t="shared" si="68"/>
        <v>30</v>
      </c>
      <c r="V212" s="24">
        <v>0</v>
      </c>
      <c r="W212" s="24">
        <f t="shared" si="66"/>
        <v>30</v>
      </c>
      <c r="X212" s="24">
        <v>0</v>
      </c>
      <c r="Y212" s="24">
        <f t="shared" si="67"/>
        <v>30</v>
      </c>
      <c r="Z212" s="24">
        <v>0</v>
      </c>
      <c r="AA212" s="24">
        <f t="shared" si="64"/>
        <v>30</v>
      </c>
      <c r="AB212" s="24">
        <v>0</v>
      </c>
      <c r="AC212" s="24">
        <f t="shared" si="65"/>
        <v>30</v>
      </c>
    </row>
    <row r="213" spans="1:31" s="56" customFormat="1" ht="22.5" x14ac:dyDescent="0.2">
      <c r="A213" s="15"/>
      <c r="B213" s="16"/>
      <c r="C213" s="17"/>
      <c r="D213" s="11">
        <v>3419</v>
      </c>
      <c r="E213" s="12">
        <v>5494</v>
      </c>
      <c r="F213" s="13" t="s">
        <v>251</v>
      </c>
      <c r="G213" s="74">
        <v>0</v>
      </c>
      <c r="H213" s="74"/>
      <c r="I213" s="74"/>
      <c r="J213" s="31"/>
      <c r="K213" s="31"/>
      <c r="L213" s="31"/>
      <c r="M213" s="31"/>
      <c r="N213" s="31"/>
      <c r="O213" s="74">
        <v>0</v>
      </c>
      <c r="P213" s="74">
        <v>0</v>
      </c>
      <c r="Q213" s="74">
        <v>0</v>
      </c>
      <c r="R213" s="31">
        <v>30</v>
      </c>
      <c r="S213" s="31">
        <f t="shared" si="69"/>
        <v>30</v>
      </c>
      <c r="T213" s="31">
        <v>0</v>
      </c>
      <c r="U213" s="31">
        <f t="shared" si="68"/>
        <v>30</v>
      </c>
      <c r="V213" s="25">
        <v>0</v>
      </c>
      <c r="W213" s="25">
        <f t="shared" si="66"/>
        <v>30</v>
      </c>
      <c r="X213" s="25">
        <v>0</v>
      </c>
      <c r="Y213" s="25">
        <f t="shared" si="67"/>
        <v>30</v>
      </c>
      <c r="Z213" s="25">
        <v>0</v>
      </c>
      <c r="AA213" s="25">
        <f t="shared" si="64"/>
        <v>30</v>
      </c>
      <c r="AB213" s="25">
        <v>0</v>
      </c>
      <c r="AC213" s="25">
        <f t="shared" si="65"/>
        <v>30</v>
      </c>
    </row>
    <row r="214" spans="1:31" s="56" customFormat="1" ht="22.5" x14ac:dyDescent="0.2">
      <c r="A214" s="15" t="s">
        <v>7</v>
      </c>
      <c r="B214" s="16" t="s">
        <v>252</v>
      </c>
      <c r="C214" s="17" t="s">
        <v>9</v>
      </c>
      <c r="D214" s="20" t="s">
        <v>8</v>
      </c>
      <c r="E214" s="21" t="s">
        <v>8</v>
      </c>
      <c r="F214" s="22" t="s">
        <v>253</v>
      </c>
      <c r="G214" s="106">
        <v>0</v>
      </c>
      <c r="H214" s="106"/>
      <c r="I214" s="106"/>
      <c r="J214" s="27"/>
      <c r="K214" s="27"/>
      <c r="L214" s="27"/>
      <c r="M214" s="27">
        <v>0</v>
      </c>
      <c r="N214" s="27">
        <v>0</v>
      </c>
      <c r="O214" s="27">
        <v>0</v>
      </c>
      <c r="P214" s="27">
        <f>+P215</f>
        <v>500</v>
      </c>
      <c r="Q214" s="27">
        <f t="shared" si="61"/>
        <v>500</v>
      </c>
      <c r="R214" s="27">
        <v>0</v>
      </c>
      <c r="S214" s="27">
        <f t="shared" si="69"/>
        <v>500</v>
      </c>
      <c r="T214" s="27">
        <v>0</v>
      </c>
      <c r="U214" s="27">
        <f t="shared" si="68"/>
        <v>500</v>
      </c>
      <c r="V214" s="24">
        <v>0</v>
      </c>
      <c r="W214" s="24">
        <f t="shared" si="66"/>
        <v>500</v>
      </c>
      <c r="X214" s="24">
        <v>0</v>
      </c>
      <c r="Y214" s="24">
        <f t="shared" si="67"/>
        <v>500</v>
      </c>
      <c r="Z214" s="24">
        <v>0</v>
      </c>
      <c r="AA214" s="24">
        <f t="shared" si="64"/>
        <v>500</v>
      </c>
      <c r="AB214" s="24">
        <v>0</v>
      </c>
      <c r="AC214" s="24">
        <f t="shared" si="65"/>
        <v>500</v>
      </c>
    </row>
    <row r="215" spans="1:31" s="56" customFormat="1" x14ac:dyDescent="0.2">
      <c r="A215" s="15"/>
      <c r="B215" s="16"/>
      <c r="C215" s="17"/>
      <c r="D215" s="11">
        <v>3419</v>
      </c>
      <c r="E215" s="11">
        <v>5222</v>
      </c>
      <c r="F215" s="26" t="s">
        <v>13</v>
      </c>
      <c r="G215" s="74">
        <v>0</v>
      </c>
      <c r="H215" s="74"/>
      <c r="I215" s="74"/>
      <c r="J215" s="31"/>
      <c r="K215" s="31"/>
      <c r="L215" s="31"/>
      <c r="M215" s="31">
        <v>0</v>
      </c>
      <c r="N215" s="31">
        <v>0</v>
      </c>
      <c r="O215" s="31">
        <v>0</v>
      </c>
      <c r="P215" s="31">
        <v>500</v>
      </c>
      <c r="Q215" s="31">
        <f t="shared" si="61"/>
        <v>500</v>
      </c>
      <c r="R215" s="31">
        <v>0</v>
      </c>
      <c r="S215" s="31">
        <f t="shared" si="69"/>
        <v>500</v>
      </c>
      <c r="T215" s="31">
        <v>0</v>
      </c>
      <c r="U215" s="31">
        <f t="shared" si="68"/>
        <v>500</v>
      </c>
      <c r="V215" s="25">
        <v>0</v>
      </c>
      <c r="W215" s="25">
        <f t="shared" si="66"/>
        <v>500</v>
      </c>
      <c r="X215" s="25">
        <v>0</v>
      </c>
      <c r="Y215" s="25">
        <f t="shared" si="67"/>
        <v>500</v>
      </c>
      <c r="Z215" s="25">
        <v>0</v>
      </c>
      <c r="AA215" s="25">
        <f t="shared" si="64"/>
        <v>500</v>
      </c>
      <c r="AB215" s="25">
        <v>0</v>
      </c>
      <c r="AC215" s="25">
        <f t="shared" si="65"/>
        <v>500</v>
      </c>
    </row>
    <row r="216" spans="1:31" s="56" customFormat="1" ht="22.5" x14ac:dyDescent="0.2">
      <c r="A216" s="15" t="s">
        <v>7</v>
      </c>
      <c r="B216" s="16" t="s">
        <v>254</v>
      </c>
      <c r="C216" s="17" t="s">
        <v>9</v>
      </c>
      <c r="D216" s="20" t="s">
        <v>8</v>
      </c>
      <c r="E216" s="21" t="s">
        <v>8</v>
      </c>
      <c r="F216" s="22" t="s">
        <v>255</v>
      </c>
      <c r="G216" s="106">
        <v>0</v>
      </c>
      <c r="H216" s="106"/>
      <c r="I216" s="106"/>
      <c r="J216" s="27"/>
      <c r="K216" s="27"/>
      <c r="L216" s="27"/>
      <c r="M216" s="27">
        <v>0</v>
      </c>
      <c r="N216" s="27">
        <v>0</v>
      </c>
      <c r="O216" s="27">
        <v>0</v>
      </c>
      <c r="P216" s="27">
        <f t="shared" ref="P216" si="70">+P217</f>
        <v>150</v>
      </c>
      <c r="Q216" s="27">
        <f t="shared" si="61"/>
        <v>150</v>
      </c>
      <c r="R216" s="27">
        <v>0</v>
      </c>
      <c r="S216" s="27">
        <f t="shared" si="69"/>
        <v>150</v>
      </c>
      <c r="T216" s="27">
        <v>0</v>
      </c>
      <c r="U216" s="27">
        <f t="shared" si="68"/>
        <v>150</v>
      </c>
      <c r="V216" s="24">
        <v>0</v>
      </c>
      <c r="W216" s="24">
        <f t="shared" si="66"/>
        <v>150</v>
      </c>
      <c r="X216" s="24">
        <v>0</v>
      </c>
      <c r="Y216" s="24">
        <f t="shared" si="67"/>
        <v>150</v>
      </c>
      <c r="Z216" s="24">
        <v>0</v>
      </c>
      <c r="AA216" s="24">
        <f t="shared" si="64"/>
        <v>150</v>
      </c>
      <c r="AB216" s="24">
        <v>0</v>
      </c>
      <c r="AC216" s="24">
        <f t="shared" si="65"/>
        <v>150</v>
      </c>
    </row>
    <row r="217" spans="1:31" s="56" customFormat="1" x14ac:dyDescent="0.2">
      <c r="A217" s="15"/>
      <c r="B217" s="16"/>
      <c r="C217" s="17"/>
      <c r="D217" s="11">
        <v>3419</v>
      </c>
      <c r="E217" s="11">
        <v>5222</v>
      </c>
      <c r="F217" s="26" t="s">
        <v>13</v>
      </c>
      <c r="G217" s="74">
        <v>0</v>
      </c>
      <c r="H217" s="74"/>
      <c r="I217" s="74"/>
      <c r="J217" s="31"/>
      <c r="K217" s="31"/>
      <c r="L217" s="31"/>
      <c r="M217" s="31">
        <v>0</v>
      </c>
      <c r="N217" s="31">
        <v>0</v>
      </c>
      <c r="O217" s="31">
        <v>0</v>
      </c>
      <c r="P217" s="31">
        <v>150</v>
      </c>
      <c r="Q217" s="31">
        <f t="shared" si="61"/>
        <v>150</v>
      </c>
      <c r="R217" s="31">
        <v>0</v>
      </c>
      <c r="S217" s="31">
        <f t="shared" si="69"/>
        <v>150</v>
      </c>
      <c r="T217" s="31">
        <v>0</v>
      </c>
      <c r="U217" s="31">
        <f t="shared" si="68"/>
        <v>150</v>
      </c>
      <c r="V217" s="25">
        <v>0</v>
      </c>
      <c r="W217" s="25">
        <f t="shared" si="66"/>
        <v>150</v>
      </c>
      <c r="X217" s="25">
        <v>0</v>
      </c>
      <c r="Y217" s="25">
        <f t="shared" si="67"/>
        <v>150</v>
      </c>
      <c r="Z217" s="25">
        <v>0</v>
      </c>
      <c r="AA217" s="25">
        <f t="shared" si="64"/>
        <v>150</v>
      </c>
      <c r="AB217" s="25">
        <v>0</v>
      </c>
      <c r="AC217" s="25">
        <f t="shared" si="65"/>
        <v>150</v>
      </c>
    </row>
    <row r="218" spans="1:31" s="56" customFormat="1" ht="33.75" x14ac:dyDescent="0.2">
      <c r="A218" s="15" t="s">
        <v>7</v>
      </c>
      <c r="B218" s="16" t="s">
        <v>256</v>
      </c>
      <c r="C218" s="17" t="s">
        <v>9</v>
      </c>
      <c r="D218" s="20" t="s">
        <v>8</v>
      </c>
      <c r="E218" s="21" t="s">
        <v>8</v>
      </c>
      <c r="F218" s="22" t="s">
        <v>257</v>
      </c>
      <c r="G218" s="106">
        <v>0</v>
      </c>
      <c r="H218" s="106"/>
      <c r="I218" s="106"/>
      <c r="J218" s="27"/>
      <c r="K218" s="27"/>
      <c r="L218" s="27"/>
      <c r="M218" s="27">
        <v>0</v>
      </c>
      <c r="N218" s="27">
        <v>0</v>
      </c>
      <c r="O218" s="27">
        <v>0</v>
      </c>
      <c r="P218" s="27">
        <f t="shared" ref="P218" si="71">+P219</f>
        <v>80</v>
      </c>
      <c r="Q218" s="27">
        <f t="shared" si="61"/>
        <v>80</v>
      </c>
      <c r="R218" s="27">
        <v>0</v>
      </c>
      <c r="S218" s="27">
        <f t="shared" si="69"/>
        <v>80</v>
      </c>
      <c r="T218" s="27">
        <v>0</v>
      </c>
      <c r="U218" s="27">
        <f t="shared" si="68"/>
        <v>80</v>
      </c>
      <c r="V218" s="24">
        <v>0</v>
      </c>
      <c r="W218" s="24">
        <f t="shared" si="66"/>
        <v>80</v>
      </c>
      <c r="X218" s="24">
        <v>0</v>
      </c>
      <c r="Y218" s="24">
        <f t="shared" si="67"/>
        <v>80</v>
      </c>
      <c r="Z218" s="24">
        <v>0</v>
      </c>
      <c r="AA218" s="24">
        <f t="shared" si="64"/>
        <v>80</v>
      </c>
      <c r="AB218" s="24">
        <v>0</v>
      </c>
      <c r="AC218" s="24">
        <f t="shared" si="65"/>
        <v>80</v>
      </c>
    </row>
    <row r="219" spans="1:31" s="56" customFormat="1" ht="13.5" thickBot="1" x14ac:dyDescent="0.25">
      <c r="A219" s="58"/>
      <c r="B219" s="131"/>
      <c r="C219" s="132"/>
      <c r="D219" s="38">
        <v>3419</v>
      </c>
      <c r="E219" s="60">
        <v>5213</v>
      </c>
      <c r="F219" s="61" t="s">
        <v>178</v>
      </c>
      <c r="G219" s="75">
        <v>0</v>
      </c>
      <c r="H219" s="75"/>
      <c r="I219" s="75"/>
      <c r="J219" s="76"/>
      <c r="K219" s="76"/>
      <c r="L219" s="76"/>
      <c r="M219" s="76">
        <v>0</v>
      </c>
      <c r="N219" s="76">
        <v>0</v>
      </c>
      <c r="O219" s="76">
        <v>0</v>
      </c>
      <c r="P219" s="76">
        <v>80</v>
      </c>
      <c r="Q219" s="76">
        <f t="shared" si="61"/>
        <v>80</v>
      </c>
      <c r="R219" s="76">
        <v>0</v>
      </c>
      <c r="S219" s="76">
        <f t="shared" si="69"/>
        <v>80</v>
      </c>
      <c r="T219" s="76">
        <v>0</v>
      </c>
      <c r="U219" s="76">
        <f t="shared" si="68"/>
        <v>80</v>
      </c>
      <c r="V219" s="39">
        <v>0</v>
      </c>
      <c r="W219" s="39">
        <f t="shared" si="66"/>
        <v>80</v>
      </c>
      <c r="X219" s="39">
        <v>0</v>
      </c>
      <c r="Y219" s="39">
        <f t="shared" si="67"/>
        <v>80</v>
      </c>
      <c r="Z219" s="39">
        <v>0</v>
      </c>
      <c r="AA219" s="39">
        <f t="shared" si="64"/>
        <v>80</v>
      </c>
      <c r="AB219" s="39">
        <v>0</v>
      </c>
      <c r="AC219" s="39">
        <f t="shared" si="65"/>
        <v>80</v>
      </c>
    </row>
    <row r="220" spans="1:31" s="56" customFormat="1" x14ac:dyDescent="0.2">
      <c r="A220" s="207" t="s">
        <v>8</v>
      </c>
      <c r="B220" s="208" t="s">
        <v>8</v>
      </c>
      <c r="C220" s="209" t="s">
        <v>8</v>
      </c>
      <c r="D220" s="210" t="s">
        <v>8</v>
      </c>
      <c r="E220" s="211" t="s">
        <v>8</v>
      </c>
      <c r="F220" s="212" t="s">
        <v>258</v>
      </c>
      <c r="G220" s="213">
        <f>G221+G223+G225+G227+G229</f>
        <v>1930</v>
      </c>
      <c r="H220" s="213">
        <v>0</v>
      </c>
      <c r="I220" s="213">
        <f t="shared" si="8"/>
        <v>1930</v>
      </c>
      <c r="J220" s="214">
        <f>+J225+J227</f>
        <v>400</v>
      </c>
      <c r="K220" s="214">
        <f t="shared" si="9"/>
        <v>2330</v>
      </c>
      <c r="L220" s="214">
        <v>0</v>
      </c>
      <c r="M220" s="214">
        <f t="shared" si="62"/>
        <v>2330</v>
      </c>
      <c r="N220" s="214">
        <f>+N233+N235+N247+N249+N261</f>
        <v>16246</v>
      </c>
      <c r="O220" s="214">
        <f t="shared" si="60"/>
        <v>18576</v>
      </c>
      <c r="P220" s="214">
        <f>+P235+P247+P261+P263+P265+P267+P269+P271+P273+P275+P277+P279+P281</f>
        <v>-8646</v>
      </c>
      <c r="Q220" s="214">
        <f t="shared" si="61"/>
        <v>9930</v>
      </c>
      <c r="R220" s="214">
        <v>0</v>
      </c>
      <c r="S220" s="214">
        <f t="shared" si="69"/>
        <v>9930</v>
      </c>
      <c r="T220" s="214">
        <f>+T231+T233+T235+T239+T241+T243+T245</f>
        <v>-43</v>
      </c>
      <c r="U220" s="214">
        <f t="shared" si="68"/>
        <v>9887</v>
      </c>
      <c r="V220" s="215">
        <f>+V233+V235+V283+V285+V287+V289+V291</f>
        <v>250</v>
      </c>
      <c r="W220" s="215">
        <f t="shared" si="66"/>
        <v>10137</v>
      </c>
      <c r="X220" s="216">
        <f>+X249+X251+X253+X255+X257+X259+X293+X295</f>
        <v>300</v>
      </c>
      <c r="Y220" s="216">
        <f t="shared" si="67"/>
        <v>10437</v>
      </c>
      <c r="Z220" s="216">
        <f>+Z235+Z237</f>
        <v>0</v>
      </c>
      <c r="AA220" s="216">
        <f t="shared" si="64"/>
        <v>10437</v>
      </c>
      <c r="AB220" s="216">
        <f>AB297+AB299</f>
        <v>110</v>
      </c>
      <c r="AC220" s="216">
        <f t="shared" si="65"/>
        <v>10547</v>
      </c>
      <c r="AD220" s="55" t="s">
        <v>370</v>
      </c>
      <c r="AE220" s="148"/>
    </row>
    <row r="221" spans="1:31" s="56" customFormat="1" ht="22.5" x14ac:dyDescent="0.2">
      <c r="A221" s="15" t="s">
        <v>7</v>
      </c>
      <c r="B221" s="16" t="s">
        <v>259</v>
      </c>
      <c r="C221" s="17" t="s">
        <v>9</v>
      </c>
      <c r="D221" s="20" t="s">
        <v>8</v>
      </c>
      <c r="E221" s="21" t="s">
        <v>8</v>
      </c>
      <c r="F221" s="133" t="s">
        <v>260</v>
      </c>
      <c r="G221" s="106">
        <f>+G222</f>
        <v>1000</v>
      </c>
      <c r="H221" s="106">
        <v>0</v>
      </c>
      <c r="I221" s="106">
        <f t="shared" si="8"/>
        <v>1000</v>
      </c>
      <c r="J221" s="27">
        <v>0</v>
      </c>
      <c r="K221" s="27">
        <f t="shared" si="9"/>
        <v>1000</v>
      </c>
      <c r="L221" s="27">
        <v>0</v>
      </c>
      <c r="M221" s="27">
        <f t="shared" si="62"/>
        <v>1000</v>
      </c>
      <c r="N221" s="27">
        <v>0</v>
      </c>
      <c r="O221" s="27">
        <f t="shared" si="60"/>
        <v>1000</v>
      </c>
      <c r="P221" s="27">
        <v>0</v>
      </c>
      <c r="Q221" s="27">
        <f t="shared" si="61"/>
        <v>1000</v>
      </c>
      <c r="R221" s="27">
        <v>0</v>
      </c>
      <c r="S221" s="27">
        <f t="shared" si="69"/>
        <v>1000</v>
      </c>
      <c r="T221" s="27">
        <v>0</v>
      </c>
      <c r="U221" s="27">
        <f t="shared" si="68"/>
        <v>1000</v>
      </c>
      <c r="V221" s="24">
        <v>0</v>
      </c>
      <c r="W221" s="24">
        <f t="shared" si="66"/>
        <v>1000</v>
      </c>
      <c r="X221" s="24">
        <v>0</v>
      </c>
      <c r="Y221" s="24">
        <f t="shared" si="67"/>
        <v>1000</v>
      </c>
      <c r="Z221" s="24">
        <v>0</v>
      </c>
      <c r="AA221" s="24">
        <f t="shared" si="64"/>
        <v>1000</v>
      </c>
      <c r="AB221" s="24">
        <v>0</v>
      </c>
      <c r="AC221" s="24">
        <f t="shared" si="65"/>
        <v>1000</v>
      </c>
      <c r="AE221" s="148"/>
    </row>
    <row r="222" spans="1:31" s="56" customFormat="1" x14ac:dyDescent="0.2">
      <c r="A222" s="15"/>
      <c r="B222" s="57"/>
      <c r="C222" s="57"/>
      <c r="D222" s="30">
        <v>3419</v>
      </c>
      <c r="E222" s="12">
        <v>5222</v>
      </c>
      <c r="F222" s="134" t="s">
        <v>13</v>
      </c>
      <c r="G222" s="74">
        <v>1000</v>
      </c>
      <c r="H222" s="74">
        <v>0</v>
      </c>
      <c r="I222" s="74">
        <f t="shared" si="8"/>
        <v>1000</v>
      </c>
      <c r="J222" s="31">
        <v>0</v>
      </c>
      <c r="K222" s="31">
        <f t="shared" ref="K222:K230" si="72">+I222+J222</f>
        <v>1000</v>
      </c>
      <c r="L222" s="31">
        <v>0</v>
      </c>
      <c r="M222" s="31">
        <f t="shared" si="62"/>
        <v>1000</v>
      </c>
      <c r="N222" s="31">
        <v>0</v>
      </c>
      <c r="O222" s="31">
        <f t="shared" si="60"/>
        <v>1000</v>
      </c>
      <c r="P222" s="31">
        <v>0</v>
      </c>
      <c r="Q222" s="31">
        <f t="shared" si="61"/>
        <v>1000</v>
      </c>
      <c r="R222" s="31">
        <v>0</v>
      </c>
      <c r="S222" s="31">
        <f t="shared" si="69"/>
        <v>1000</v>
      </c>
      <c r="T222" s="31">
        <v>0</v>
      </c>
      <c r="U222" s="31">
        <f t="shared" si="68"/>
        <v>1000</v>
      </c>
      <c r="V222" s="25">
        <v>0</v>
      </c>
      <c r="W222" s="25">
        <f t="shared" si="66"/>
        <v>1000</v>
      </c>
      <c r="X222" s="25">
        <v>0</v>
      </c>
      <c r="Y222" s="25">
        <f t="shared" si="67"/>
        <v>1000</v>
      </c>
      <c r="Z222" s="25">
        <v>0</v>
      </c>
      <c r="AA222" s="25">
        <f t="shared" si="64"/>
        <v>1000</v>
      </c>
      <c r="AB222" s="25">
        <v>0</v>
      </c>
      <c r="AC222" s="25">
        <f t="shared" si="65"/>
        <v>1000</v>
      </c>
    </row>
    <row r="223" spans="1:31" s="56" customFormat="1" ht="22.5" x14ac:dyDescent="0.2">
      <c r="A223" s="15" t="s">
        <v>7</v>
      </c>
      <c r="B223" s="16" t="s">
        <v>261</v>
      </c>
      <c r="C223" s="17" t="s">
        <v>9</v>
      </c>
      <c r="D223" s="20" t="s">
        <v>8</v>
      </c>
      <c r="E223" s="21" t="s">
        <v>8</v>
      </c>
      <c r="F223" s="133" t="s">
        <v>262</v>
      </c>
      <c r="G223" s="106">
        <f t="shared" ref="G223" si="73">+G224</f>
        <v>500</v>
      </c>
      <c r="H223" s="106">
        <v>0</v>
      </c>
      <c r="I223" s="106">
        <f t="shared" si="8"/>
        <v>500</v>
      </c>
      <c r="J223" s="27">
        <v>0</v>
      </c>
      <c r="K223" s="27">
        <f t="shared" si="72"/>
        <v>500</v>
      </c>
      <c r="L223" s="27">
        <v>0</v>
      </c>
      <c r="M223" s="27">
        <f t="shared" si="62"/>
        <v>500</v>
      </c>
      <c r="N223" s="27">
        <v>0</v>
      </c>
      <c r="O223" s="27">
        <f t="shared" si="60"/>
        <v>500</v>
      </c>
      <c r="P223" s="27">
        <v>0</v>
      </c>
      <c r="Q223" s="27">
        <f t="shared" si="61"/>
        <v>500</v>
      </c>
      <c r="R223" s="27">
        <v>0</v>
      </c>
      <c r="S223" s="27">
        <f t="shared" si="69"/>
        <v>500</v>
      </c>
      <c r="T223" s="27">
        <v>0</v>
      </c>
      <c r="U223" s="27">
        <f t="shared" si="68"/>
        <v>500</v>
      </c>
      <c r="V223" s="24">
        <v>0</v>
      </c>
      <c r="W223" s="24">
        <f t="shared" si="66"/>
        <v>500</v>
      </c>
      <c r="X223" s="24">
        <v>0</v>
      </c>
      <c r="Y223" s="24">
        <f t="shared" si="67"/>
        <v>500</v>
      </c>
      <c r="Z223" s="24">
        <v>0</v>
      </c>
      <c r="AA223" s="24">
        <f t="shared" si="64"/>
        <v>500</v>
      </c>
      <c r="AB223" s="24">
        <v>0</v>
      </c>
      <c r="AC223" s="24">
        <f t="shared" si="65"/>
        <v>500</v>
      </c>
    </row>
    <row r="224" spans="1:31" s="56" customFormat="1" x14ac:dyDescent="0.2">
      <c r="A224" s="15"/>
      <c r="B224" s="57"/>
      <c r="C224" s="57"/>
      <c r="D224" s="30">
        <v>3419</v>
      </c>
      <c r="E224" s="12">
        <v>5222</v>
      </c>
      <c r="F224" s="134" t="s">
        <v>13</v>
      </c>
      <c r="G224" s="74">
        <v>500</v>
      </c>
      <c r="H224" s="74">
        <v>0</v>
      </c>
      <c r="I224" s="74">
        <f t="shared" si="8"/>
        <v>500</v>
      </c>
      <c r="J224" s="31">
        <v>0</v>
      </c>
      <c r="K224" s="31">
        <f t="shared" si="72"/>
        <v>500</v>
      </c>
      <c r="L224" s="31">
        <v>0</v>
      </c>
      <c r="M224" s="31">
        <f t="shared" si="62"/>
        <v>500</v>
      </c>
      <c r="N224" s="31">
        <v>0</v>
      </c>
      <c r="O224" s="31">
        <f t="shared" si="60"/>
        <v>500</v>
      </c>
      <c r="P224" s="31">
        <v>0</v>
      </c>
      <c r="Q224" s="31">
        <f t="shared" si="61"/>
        <v>500</v>
      </c>
      <c r="R224" s="31">
        <v>0</v>
      </c>
      <c r="S224" s="31">
        <f t="shared" si="69"/>
        <v>500</v>
      </c>
      <c r="T224" s="31">
        <v>0</v>
      </c>
      <c r="U224" s="31">
        <f t="shared" si="68"/>
        <v>500</v>
      </c>
      <c r="V224" s="25">
        <v>0</v>
      </c>
      <c r="W224" s="25">
        <f t="shared" si="66"/>
        <v>500</v>
      </c>
      <c r="X224" s="25">
        <v>0</v>
      </c>
      <c r="Y224" s="25">
        <f t="shared" si="67"/>
        <v>500</v>
      </c>
      <c r="Z224" s="25">
        <v>0</v>
      </c>
      <c r="AA224" s="25">
        <f t="shared" si="64"/>
        <v>500</v>
      </c>
      <c r="AB224" s="25">
        <v>0</v>
      </c>
      <c r="AC224" s="25">
        <f t="shared" si="65"/>
        <v>500</v>
      </c>
    </row>
    <row r="225" spans="1:29" s="56" customFormat="1" ht="22.5" x14ac:dyDescent="0.2">
      <c r="A225" s="15" t="s">
        <v>7</v>
      </c>
      <c r="B225" s="16" t="s">
        <v>263</v>
      </c>
      <c r="C225" s="17" t="s">
        <v>9</v>
      </c>
      <c r="D225" s="20" t="s">
        <v>8</v>
      </c>
      <c r="E225" s="21" t="s">
        <v>8</v>
      </c>
      <c r="F225" s="133" t="s">
        <v>264</v>
      </c>
      <c r="G225" s="106">
        <f t="shared" ref="G225" si="74">+G226</f>
        <v>250</v>
      </c>
      <c r="H225" s="106">
        <v>0</v>
      </c>
      <c r="I225" s="106">
        <f t="shared" si="8"/>
        <v>250</v>
      </c>
      <c r="J225" s="27">
        <f>+J226</f>
        <v>250</v>
      </c>
      <c r="K225" s="27">
        <f t="shared" si="72"/>
        <v>500</v>
      </c>
      <c r="L225" s="27">
        <v>0</v>
      </c>
      <c r="M225" s="27">
        <f t="shared" si="62"/>
        <v>500</v>
      </c>
      <c r="N225" s="27">
        <v>0</v>
      </c>
      <c r="O225" s="27">
        <f t="shared" si="60"/>
        <v>500</v>
      </c>
      <c r="P225" s="27">
        <v>0</v>
      </c>
      <c r="Q225" s="27">
        <f t="shared" si="61"/>
        <v>500</v>
      </c>
      <c r="R225" s="27">
        <v>0</v>
      </c>
      <c r="S225" s="27">
        <f t="shared" si="69"/>
        <v>500</v>
      </c>
      <c r="T225" s="27">
        <v>0</v>
      </c>
      <c r="U225" s="27">
        <f t="shared" si="68"/>
        <v>500</v>
      </c>
      <c r="V225" s="24">
        <v>0</v>
      </c>
      <c r="W225" s="24">
        <f t="shared" si="66"/>
        <v>500</v>
      </c>
      <c r="X225" s="24">
        <v>0</v>
      </c>
      <c r="Y225" s="24">
        <f t="shared" si="67"/>
        <v>500</v>
      </c>
      <c r="Z225" s="24">
        <v>0</v>
      </c>
      <c r="AA225" s="24">
        <f t="shared" si="64"/>
        <v>500</v>
      </c>
      <c r="AB225" s="24">
        <v>0</v>
      </c>
      <c r="AC225" s="24">
        <f t="shared" si="65"/>
        <v>500</v>
      </c>
    </row>
    <row r="226" spans="1:29" s="56" customFormat="1" x14ac:dyDescent="0.2">
      <c r="A226" s="15"/>
      <c r="B226" s="57"/>
      <c r="C226" s="57"/>
      <c r="D226" s="30">
        <v>3419</v>
      </c>
      <c r="E226" s="12">
        <v>5222</v>
      </c>
      <c r="F226" s="134" t="s">
        <v>13</v>
      </c>
      <c r="G226" s="74">
        <v>250</v>
      </c>
      <c r="H226" s="74">
        <v>0</v>
      </c>
      <c r="I226" s="74">
        <f t="shared" si="8"/>
        <v>250</v>
      </c>
      <c r="J226" s="31">
        <v>250</v>
      </c>
      <c r="K226" s="31">
        <f t="shared" si="72"/>
        <v>500</v>
      </c>
      <c r="L226" s="31">
        <v>0</v>
      </c>
      <c r="M226" s="31">
        <f t="shared" si="62"/>
        <v>500</v>
      </c>
      <c r="N226" s="31">
        <v>0</v>
      </c>
      <c r="O226" s="31">
        <f t="shared" si="60"/>
        <v>500</v>
      </c>
      <c r="P226" s="31">
        <v>0</v>
      </c>
      <c r="Q226" s="31">
        <f t="shared" si="61"/>
        <v>500</v>
      </c>
      <c r="R226" s="31">
        <v>0</v>
      </c>
      <c r="S226" s="31">
        <f t="shared" si="69"/>
        <v>500</v>
      </c>
      <c r="T226" s="31">
        <v>0</v>
      </c>
      <c r="U226" s="31">
        <f t="shared" si="68"/>
        <v>500</v>
      </c>
      <c r="V226" s="25">
        <v>0</v>
      </c>
      <c r="W226" s="25">
        <f t="shared" si="66"/>
        <v>500</v>
      </c>
      <c r="X226" s="25">
        <v>0</v>
      </c>
      <c r="Y226" s="25">
        <f t="shared" si="67"/>
        <v>500</v>
      </c>
      <c r="Z226" s="25">
        <v>0</v>
      </c>
      <c r="AA226" s="25">
        <f t="shared" si="64"/>
        <v>500</v>
      </c>
      <c r="AB226" s="25">
        <v>0</v>
      </c>
      <c r="AC226" s="25">
        <f t="shared" si="65"/>
        <v>500</v>
      </c>
    </row>
    <row r="227" spans="1:29" s="56" customFormat="1" x14ac:dyDescent="0.2">
      <c r="A227" s="15" t="s">
        <v>7</v>
      </c>
      <c r="B227" s="16" t="s">
        <v>265</v>
      </c>
      <c r="C227" s="17" t="s">
        <v>9</v>
      </c>
      <c r="D227" s="20" t="s">
        <v>8</v>
      </c>
      <c r="E227" s="21" t="s">
        <v>8</v>
      </c>
      <c r="F227" s="135" t="s">
        <v>266</v>
      </c>
      <c r="G227" s="106">
        <f>+G228</f>
        <v>100</v>
      </c>
      <c r="H227" s="106">
        <v>0</v>
      </c>
      <c r="I227" s="106">
        <f t="shared" si="8"/>
        <v>100</v>
      </c>
      <c r="J227" s="27">
        <f>+J228</f>
        <v>150</v>
      </c>
      <c r="K227" s="27">
        <f t="shared" si="72"/>
        <v>250</v>
      </c>
      <c r="L227" s="27">
        <v>0</v>
      </c>
      <c r="M227" s="27">
        <f t="shared" si="62"/>
        <v>250</v>
      </c>
      <c r="N227" s="27">
        <v>0</v>
      </c>
      <c r="O227" s="27">
        <f t="shared" si="60"/>
        <v>250</v>
      </c>
      <c r="P227" s="27">
        <v>0</v>
      </c>
      <c r="Q227" s="27">
        <f t="shared" si="61"/>
        <v>250</v>
      </c>
      <c r="R227" s="27">
        <v>0</v>
      </c>
      <c r="S227" s="27">
        <f t="shared" si="69"/>
        <v>250</v>
      </c>
      <c r="T227" s="27">
        <v>0</v>
      </c>
      <c r="U227" s="27">
        <f t="shared" si="68"/>
        <v>250</v>
      </c>
      <c r="V227" s="24">
        <v>0</v>
      </c>
      <c r="W227" s="24">
        <f t="shared" si="66"/>
        <v>250</v>
      </c>
      <c r="X227" s="24">
        <v>0</v>
      </c>
      <c r="Y227" s="24">
        <f t="shared" si="67"/>
        <v>250</v>
      </c>
      <c r="Z227" s="24">
        <v>0</v>
      </c>
      <c r="AA227" s="24">
        <f t="shared" si="64"/>
        <v>250</v>
      </c>
      <c r="AB227" s="24">
        <v>0</v>
      </c>
      <c r="AC227" s="24">
        <f t="shared" si="65"/>
        <v>250</v>
      </c>
    </row>
    <row r="228" spans="1:29" s="56" customFormat="1" x14ac:dyDescent="0.2">
      <c r="A228" s="15"/>
      <c r="B228" s="57"/>
      <c r="C228" s="57"/>
      <c r="D228" s="30">
        <v>3419</v>
      </c>
      <c r="E228" s="12">
        <v>5222</v>
      </c>
      <c r="F228" s="134" t="s">
        <v>13</v>
      </c>
      <c r="G228" s="74">
        <v>100</v>
      </c>
      <c r="H228" s="74">
        <v>0</v>
      </c>
      <c r="I228" s="74">
        <f t="shared" ref="I228:I230" si="75">+G228+H228</f>
        <v>100</v>
      </c>
      <c r="J228" s="31">
        <v>150</v>
      </c>
      <c r="K228" s="31">
        <f t="shared" si="72"/>
        <v>250</v>
      </c>
      <c r="L228" s="31">
        <v>0</v>
      </c>
      <c r="M228" s="31">
        <f t="shared" si="62"/>
        <v>250</v>
      </c>
      <c r="N228" s="31">
        <v>0</v>
      </c>
      <c r="O228" s="31">
        <f t="shared" si="60"/>
        <v>250</v>
      </c>
      <c r="P228" s="31">
        <v>0</v>
      </c>
      <c r="Q228" s="31">
        <f t="shared" si="61"/>
        <v>250</v>
      </c>
      <c r="R228" s="31">
        <v>0</v>
      </c>
      <c r="S228" s="31">
        <f t="shared" si="69"/>
        <v>250</v>
      </c>
      <c r="T228" s="31">
        <v>0</v>
      </c>
      <c r="U228" s="31">
        <f t="shared" si="68"/>
        <v>250</v>
      </c>
      <c r="V228" s="25">
        <v>0</v>
      </c>
      <c r="W228" s="25">
        <f t="shared" si="66"/>
        <v>250</v>
      </c>
      <c r="X228" s="25">
        <v>0</v>
      </c>
      <c r="Y228" s="25">
        <f t="shared" si="67"/>
        <v>250</v>
      </c>
      <c r="Z228" s="25">
        <v>0</v>
      </c>
      <c r="AA228" s="25">
        <f t="shared" si="64"/>
        <v>250</v>
      </c>
      <c r="AB228" s="25">
        <v>0</v>
      </c>
      <c r="AC228" s="25">
        <f t="shared" si="65"/>
        <v>250</v>
      </c>
    </row>
    <row r="229" spans="1:29" s="56" customFormat="1" x14ac:dyDescent="0.2">
      <c r="A229" s="15" t="s">
        <v>7</v>
      </c>
      <c r="B229" s="16" t="s">
        <v>267</v>
      </c>
      <c r="C229" s="17" t="s">
        <v>9</v>
      </c>
      <c r="D229" s="20" t="s">
        <v>8</v>
      </c>
      <c r="E229" s="21" t="s">
        <v>8</v>
      </c>
      <c r="F229" s="135" t="s">
        <v>268</v>
      </c>
      <c r="G229" s="106">
        <f>+G230</f>
        <v>80</v>
      </c>
      <c r="H229" s="106">
        <v>0</v>
      </c>
      <c r="I229" s="106">
        <f t="shared" si="75"/>
        <v>80</v>
      </c>
      <c r="J229" s="27">
        <v>0</v>
      </c>
      <c r="K229" s="27">
        <f t="shared" si="72"/>
        <v>80</v>
      </c>
      <c r="L229" s="27">
        <v>0</v>
      </c>
      <c r="M229" s="27">
        <f t="shared" si="62"/>
        <v>80</v>
      </c>
      <c r="N229" s="27">
        <v>0</v>
      </c>
      <c r="O229" s="27">
        <f t="shared" si="60"/>
        <v>80</v>
      </c>
      <c r="P229" s="27">
        <v>0</v>
      </c>
      <c r="Q229" s="27">
        <f t="shared" si="61"/>
        <v>80</v>
      </c>
      <c r="R229" s="27">
        <v>0</v>
      </c>
      <c r="S229" s="27">
        <f t="shared" si="69"/>
        <v>80</v>
      </c>
      <c r="T229" s="27">
        <v>0</v>
      </c>
      <c r="U229" s="27">
        <f t="shared" si="68"/>
        <v>80</v>
      </c>
      <c r="V229" s="24">
        <v>0</v>
      </c>
      <c r="W229" s="24">
        <f t="shared" si="66"/>
        <v>80</v>
      </c>
      <c r="X229" s="24">
        <v>0</v>
      </c>
      <c r="Y229" s="24">
        <f t="shared" si="67"/>
        <v>80</v>
      </c>
      <c r="Z229" s="24">
        <v>0</v>
      </c>
      <c r="AA229" s="24">
        <f t="shared" si="64"/>
        <v>80</v>
      </c>
      <c r="AB229" s="24">
        <v>0</v>
      </c>
      <c r="AC229" s="24">
        <f t="shared" si="65"/>
        <v>80</v>
      </c>
    </row>
    <row r="230" spans="1:29" s="56" customFormat="1" x14ac:dyDescent="0.2">
      <c r="A230" s="15"/>
      <c r="B230" s="57"/>
      <c r="C230" s="57"/>
      <c r="D230" s="30">
        <v>3419</v>
      </c>
      <c r="E230" s="12">
        <v>5222</v>
      </c>
      <c r="F230" s="134" t="s">
        <v>13</v>
      </c>
      <c r="G230" s="74">
        <v>80</v>
      </c>
      <c r="H230" s="74">
        <v>0</v>
      </c>
      <c r="I230" s="74">
        <f t="shared" si="75"/>
        <v>80</v>
      </c>
      <c r="J230" s="31">
        <v>0</v>
      </c>
      <c r="K230" s="31">
        <f t="shared" si="72"/>
        <v>80</v>
      </c>
      <c r="L230" s="31">
        <v>0</v>
      </c>
      <c r="M230" s="31">
        <f t="shared" si="62"/>
        <v>80</v>
      </c>
      <c r="N230" s="31">
        <v>0</v>
      </c>
      <c r="O230" s="31">
        <f t="shared" si="60"/>
        <v>80</v>
      </c>
      <c r="P230" s="31">
        <v>0</v>
      </c>
      <c r="Q230" s="31">
        <f t="shared" si="61"/>
        <v>80</v>
      </c>
      <c r="R230" s="31">
        <v>0</v>
      </c>
      <c r="S230" s="31">
        <f t="shared" si="69"/>
        <v>80</v>
      </c>
      <c r="T230" s="31">
        <v>0</v>
      </c>
      <c r="U230" s="31">
        <f t="shared" si="68"/>
        <v>80</v>
      </c>
      <c r="V230" s="25">
        <v>0</v>
      </c>
      <c r="W230" s="25">
        <f t="shared" si="66"/>
        <v>80</v>
      </c>
      <c r="X230" s="25">
        <v>0</v>
      </c>
      <c r="Y230" s="25">
        <f t="shared" si="67"/>
        <v>80</v>
      </c>
      <c r="Z230" s="25">
        <v>0</v>
      </c>
      <c r="AA230" s="25">
        <f t="shared" si="64"/>
        <v>80</v>
      </c>
      <c r="AB230" s="25">
        <v>0</v>
      </c>
      <c r="AC230" s="25">
        <f t="shared" si="65"/>
        <v>80</v>
      </c>
    </row>
    <row r="231" spans="1:29" s="56" customFormat="1" ht="33.75" x14ac:dyDescent="0.2">
      <c r="A231" s="15" t="s">
        <v>7</v>
      </c>
      <c r="B231" s="16" t="s">
        <v>269</v>
      </c>
      <c r="C231" s="17" t="s">
        <v>9</v>
      </c>
      <c r="D231" s="20" t="s">
        <v>8</v>
      </c>
      <c r="E231" s="21" t="s">
        <v>8</v>
      </c>
      <c r="F231" s="22" t="s">
        <v>270</v>
      </c>
      <c r="G231" s="106">
        <v>0</v>
      </c>
      <c r="H231" s="106"/>
      <c r="I231" s="106"/>
      <c r="J231" s="27"/>
      <c r="K231" s="27"/>
      <c r="L231" s="27"/>
      <c r="M231" s="27"/>
      <c r="N231" s="27"/>
      <c r="O231" s="27"/>
      <c r="P231" s="27"/>
      <c r="Q231" s="27"/>
      <c r="R231" s="27"/>
      <c r="S231" s="27">
        <v>0</v>
      </c>
      <c r="T231" s="27">
        <f>+T232</f>
        <v>57</v>
      </c>
      <c r="U231" s="27">
        <f t="shared" si="68"/>
        <v>57</v>
      </c>
      <c r="V231" s="24">
        <v>0</v>
      </c>
      <c r="W231" s="24">
        <f t="shared" si="66"/>
        <v>57</v>
      </c>
      <c r="X231" s="24">
        <v>0</v>
      </c>
      <c r="Y231" s="24">
        <f t="shared" si="67"/>
        <v>57</v>
      </c>
      <c r="Z231" s="24">
        <v>0</v>
      </c>
      <c r="AA231" s="24">
        <f t="shared" si="64"/>
        <v>57</v>
      </c>
      <c r="AB231" s="24">
        <v>0</v>
      </c>
      <c r="AC231" s="24">
        <f t="shared" si="65"/>
        <v>57</v>
      </c>
    </row>
    <row r="232" spans="1:29" s="56" customFormat="1" x14ac:dyDescent="0.2">
      <c r="A232" s="15"/>
      <c r="B232" s="16"/>
      <c r="C232" s="17"/>
      <c r="D232" s="11">
        <v>3419</v>
      </c>
      <c r="E232" s="11">
        <v>5222</v>
      </c>
      <c r="F232" s="26" t="s">
        <v>13</v>
      </c>
      <c r="G232" s="74">
        <v>0</v>
      </c>
      <c r="H232" s="74"/>
      <c r="I232" s="74"/>
      <c r="J232" s="31"/>
      <c r="K232" s="31"/>
      <c r="L232" s="31"/>
      <c r="M232" s="31"/>
      <c r="N232" s="31"/>
      <c r="O232" s="31"/>
      <c r="P232" s="31"/>
      <c r="Q232" s="31"/>
      <c r="R232" s="31"/>
      <c r="S232" s="31">
        <v>0</v>
      </c>
      <c r="T232" s="31">
        <v>57</v>
      </c>
      <c r="U232" s="31">
        <f t="shared" si="68"/>
        <v>57</v>
      </c>
      <c r="V232" s="25">
        <v>0</v>
      </c>
      <c r="W232" s="25">
        <f t="shared" si="66"/>
        <v>57</v>
      </c>
      <c r="X232" s="25">
        <v>0</v>
      </c>
      <c r="Y232" s="25">
        <f t="shared" si="67"/>
        <v>57</v>
      </c>
      <c r="Z232" s="25">
        <v>0</v>
      </c>
      <c r="AA232" s="25">
        <f t="shared" si="64"/>
        <v>57</v>
      </c>
      <c r="AB232" s="25">
        <v>0</v>
      </c>
      <c r="AC232" s="25">
        <f t="shared" si="65"/>
        <v>57</v>
      </c>
    </row>
    <row r="233" spans="1:29" x14ac:dyDescent="0.2">
      <c r="A233" s="15" t="s">
        <v>7</v>
      </c>
      <c r="B233" s="16" t="s">
        <v>271</v>
      </c>
      <c r="C233" s="17" t="s">
        <v>9</v>
      </c>
      <c r="D233" s="20" t="s">
        <v>8</v>
      </c>
      <c r="E233" s="21" t="s">
        <v>8</v>
      </c>
      <c r="F233" s="135" t="s">
        <v>272</v>
      </c>
      <c r="G233" s="106">
        <f>+G234</f>
        <v>0</v>
      </c>
      <c r="H233" s="31"/>
      <c r="I233" s="31"/>
      <c r="J233" s="31"/>
      <c r="K233" s="31"/>
      <c r="L233" s="31"/>
      <c r="M233" s="27">
        <v>0</v>
      </c>
      <c r="N233" s="106">
        <f>+N234</f>
        <v>250</v>
      </c>
      <c r="O233" s="106">
        <f t="shared" si="60"/>
        <v>250</v>
      </c>
      <c r="P233" s="27">
        <v>0</v>
      </c>
      <c r="Q233" s="27">
        <f t="shared" si="61"/>
        <v>250</v>
      </c>
      <c r="R233" s="27">
        <v>0</v>
      </c>
      <c r="S233" s="27">
        <f t="shared" si="69"/>
        <v>250</v>
      </c>
      <c r="T233" s="27">
        <f>+T234</f>
        <v>-100</v>
      </c>
      <c r="U233" s="27">
        <f t="shared" si="68"/>
        <v>150</v>
      </c>
      <c r="V233" s="24">
        <f>+V234</f>
        <v>-150</v>
      </c>
      <c r="W233" s="24">
        <f t="shared" si="66"/>
        <v>0</v>
      </c>
      <c r="X233" s="24">
        <v>0</v>
      </c>
      <c r="Y233" s="24">
        <f t="shared" si="67"/>
        <v>0</v>
      </c>
      <c r="Z233" s="24">
        <v>0</v>
      </c>
      <c r="AA233" s="24">
        <f t="shared" si="64"/>
        <v>0</v>
      </c>
      <c r="AB233" s="24">
        <v>0</v>
      </c>
      <c r="AC233" s="24">
        <f t="shared" si="65"/>
        <v>0</v>
      </c>
    </row>
    <row r="234" spans="1:29" x14ac:dyDescent="0.2">
      <c r="A234" s="15"/>
      <c r="B234" s="57"/>
      <c r="C234" s="57"/>
      <c r="D234" s="30">
        <v>3419</v>
      </c>
      <c r="E234" s="12">
        <v>5222</v>
      </c>
      <c r="F234" s="134" t="s">
        <v>13</v>
      </c>
      <c r="G234" s="74">
        <v>0</v>
      </c>
      <c r="H234" s="31"/>
      <c r="I234" s="31"/>
      <c r="J234" s="31"/>
      <c r="K234" s="31"/>
      <c r="L234" s="31"/>
      <c r="M234" s="31">
        <v>0</v>
      </c>
      <c r="N234" s="74">
        <v>250</v>
      </c>
      <c r="O234" s="74">
        <f t="shared" si="60"/>
        <v>250</v>
      </c>
      <c r="P234" s="31">
        <v>0</v>
      </c>
      <c r="Q234" s="31">
        <f t="shared" si="61"/>
        <v>250</v>
      </c>
      <c r="R234" s="31">
        <v>0</v>
      </c>
      <c r="S234" s="31">
        <f t="shared" si="69"/>
        <v>250</v>
      </c>
      <c r="T234" s="31">
        <v>-100</v>
      </c>
      <c r="U234" s="31">
        <f t="shared" si="68"/>
        <v>150</v>
      </c>
      <c r="V234" s="25">
        <v>-150</v>
      </c>
      <c r="W234" s="25">
        <f t="shared" si="66"/>
        <v>0</v>
      </c>
      <c r="X234" s="25">
        <v>0</v>
      </c>
      <c r="Y234" s="25">
        <f t="shared" si="67"/>
        <v>0</v>
      </c>
      <c r="Z234" s="25">
        <v>0</v>
      </c>
      <c r="AA234" s="25">
        <f t="shared" si="64"/>
        <v>0</v>
      </c>
      <c r="AB234" s="25">
        <v>0</v>
      </c>
      <c r="AC234" s="25">
        <f t="shared" si="65"/>
        <v>0</v>
      </c>
    </row>
    <row r="235" spans="1:29" x14ac:dyDescent="0.2">
      <c r="A235" s="15" t="s">
        <v>7</v>
      </c>
      <c r="B235" s="16" t="s">
        <v>273</v>
      </c>
      <c r="C235" s="17" t="s">
        <v>9</v>
      </c>
      <c r="D235" s="20" t="s">
        <v>8</v>
      </c>
      <c r="E235" s="21" t="s">
        <v>8</v>
      </c>
      <c r="F235" s="135" t="s">
        <v>274</v>
      </c>
      <c r="G235" s="106">
        <f>+G236</f>
        <v>0</v>
      </c>
      <c r="H235" s="31"/>
      <c r="I235" s="31"/>
      <c r="J235" s="31"/>
      <c r="K235" s="31"/>
      <c r="L235" s="31"/>
      <c r="M235" s="27">
        <v>0</v>
      </c>
      <c r="N235" s="106">
        <f>+N236</f>
        <v>800</v>
      </c>
      <c r="O235" s="106">
        <f t="shared" si="60"/>
        <v>800</v>
      </c>
      <c r="P235" s="27">
        <f>+P236</f>
        <v>-250</v>
      </c>
      <c r="Q235" s="27">
        <f t="shared" si="61"/>
        <v>550</v>
      </c>
      <c r="R235" s="27">
        <v>0</v>
      </c>
      <c r="S235" s="27">
        <f t="shared" si="69"/>
        <v>550</v>
      </c>
      <c r="T235" s="27">
        <f>+T236</f>
        <v>-450</v>
      </c>
      <c r="U235" s="27">
        <f t="shared" si="68"/>
        <v>100</v>
      </c>
      <c r="V235" s="24">
        <f>+V236</f>
        <v>-50</v>
      </c>
      <c r="W235" s="24">
        <f t="shared" si="66"/>
        <v>50</v>
      </c>
      <c r="X235" s="24">
        <v>0</v>
      </c>
      <c r="Y235" s="24">
        <f t="shared" si="67"/>
        <v>50</v>
      </c>
      <c r="Z235" s="24">
        <f>+Z236</f>
        <v>-50</v>
      </c>
      <c r="AA235" s="24">
        <f t="shared" si="64"/>
        <v>0</v>
      </c>
      <c r="AB235" s="24">
        <f>+AB236</f>
        <v>0</v>
      </c>
      <c r="AC235" s="24">
        <f t="shared" si="65"/>
        <v>0</v>
      </c>
    </row>
    <row r="236" spans="1:29" x14ac:dyDescent="0.2">
      <c r="A236" s="15"/>
      <c r="B236" s="57"/>
      <c r="C236" s="57"/>
      <c r="D236" s="30">
        <v>3419</v>
      </c>
      <c r="E236" s="12">
        <v>5222</v>
      </c>
      <c r="F236" s="134" t="s">
        <v>13</v>
      </c>
      <c r="G236" s="74">
        <v>0</v>
      </c>
      <c r="H236" s="31"/>
      <c r="I236" s="31"/>
      <c r="J236" s="31"/>
      <c r="K236" s="31"/>
      <c r="L236" s="31"/>
      <c r="M236" s="31">
        <v>0</v>
      </c>
      <c r="N236" s="74">
        <v>800</v>
      </c>
      <c r="O236" s="74">
        <f t="shared" si="60"/>
        <v>800</v>
      </c>
      <c r="P236" s="31">
        <v>-250</v>
      </c>
      <c r="Q236" s="31">
        <f t="shared" si="61"/>
        <v>550</v>
      </c>
      <c r="R236" s="31">
        <v>0</v>
      </c>
      <c r="S236" s="31">
        <f t="shared" si="69"/>
        <v>550</v>
      </c>
      <c r="T236" s="31">
        <v>-450</v>
      </c>
      <c r="U236" s="31">
        <f t="shared" si="68"/>
        <v>100</v>
      </c>
      <c r="V236" s="25">
        <v>-50</v>
      </c>
      <c r="W236" s="25">
        <f t="shared" si="66"/>
        <v>50</v>
      </c>
      <c r="X236" s="25">
        <v>0</v>
      </c>
      <c r="Y236" s="25">
        <f t="shared" si="67"/>
        <v>50</v>
      </c>
      <c r="Z236" s="25">
        <v>-50</v>
      </c>
      <c r="AA236" s="25">
        <f t="shared" si="64"/>
        <v>0</v>
      </c>
      <c r="AB236" s="25">
        <v>0</v>
      </c>
      <c r="AC236" s="25">
        <f t="shared" si="65"/>
        <v>0</v>
      </c>
    </row>
    <row r="237" spans="1:29" ht="45" x14ac:dyDescent="0.2">
      <c r="A237" s="15" t="s">
        <v>7</v>
      </c>
      <c r="B237" s="16" t="s">
        <v>275</v>
      </c>
      <c r="C237" s="17" t="s">
        <v>9</v>
      </c>
      <c r="D237" s="20" t="s">
        <v>8</v>
      </c>
      <c r="E237" s="21" t="s">
        <v>8</v>
      </c>
      <c r="F237" s="135" t="s">
        <v>276</v>
      </c>
      <c r="G237" s="106">
        <v>0</v>
      </c>
      <c r="H237" s="31"/>
      <c r="I237" s="31"/>
      <c r="J237" s="31"/>
      <c r="K237" s="31"/>
      <c r="L237" s="31"/>
      <c r="M237" s="31"/>
      <c r="N237" s="74"/>
      <c r="O237" s="74"/>
      <c r="P237" s="31"/>
      <c r="Q237" s="31"/>
      <c r="R237" s="31"/>
      <c r="S237" s="31"/>
      <c r="T237" s="31"/>
      <c r="U237" s="31"/>
      <c r="V237" s="25"/>
      <c r="W237" s="24">
        <v>0</v>
      </c>
      <c r="X237" s="24">
        <v>0</v>
      </c>
      <c r="Y237" s="24">
        <v>0</v>
      </c>
      <c r="Z237" s="24">
        <f>+Z238</f>
        <v>50</v>
      </c>
      <c r="AA237" s="24">
        <f t="shared" si="64"/>
        <v>50</v>
      </c>
      <c r="AB237" s="24">
        <f>+AB238</f>
        <v>0</v>
      </c>
      <c r="AC237" s="24">
        <f t="shared" si="65"/>
        <v>50</v>
      </c>
    </row>
    <row r="238" spans="1:29" x14ac:dyDescent="0.2">
      <c r="A238" s="15"/>
      <c r="B238" s="57"/>
      <c r="C238" s="57"/>
      <c r="D238" s="30">
        <v>3419</v>
      </c>
      <c r="E238" s="12">
        <v>5222</v>
      </c>
      <c r="F238" s="134" t="s">
        <v>13</v>
      </c>
      <c r="G238" s="74">
        <v>0</v>
      </c>
      <c r="H238" s="31"/>
      <c r="I238" s="31"/>
      <c r="J238" s="31"/>
      <c r="K238" s="31"/>
      <c r="L238" s="31"/>
      <c r="M238" s="31"/>
      <c r="N238" s="74"/>
      <c r="O238" s="74"/>
      <c r="P238" s="31"/>
      <c r="Q238" s="31"/>
      <c r="R238" s="31"/>
      <c r="S238" s="31"/>
      <c r="T238" s="31"/>
      <c r="U238" s="31"/>
      <c r="V238" s="25"/>
      <c r="W238" s="25">
        <v>0</v>
      </c>
      <c r="X238" s="25">
        <v>0</v>
      </c>
      <c r="Y238" s="25">
        <v>0</v>
      </c>
      <c r="Z238" s="25">
        <v>50</v>
      </c>
      <c r="AA238" s="25">
        <f t="shared" si="64"/>
        <v>50</v>
      </c>
      <c r="AB238" s="25">
        <v>0</v>
      </c>
      <c r="AC238" s="25">
        <f t="shared" si="65"/>
        <v>50</v>
      </c>
    </row>
    <row r="239" spans="1:29" ht="33.75" x14ac:dyDescent="0.2">
      <c r="A239" s="15" t="s">
        <v>7</v>
      </c>
      <c r="B239" s="16" t="s">
        <v>277</v>
      </c>
      <c r="C239" s="17" t="s">
        <v>9</v>
      </c>
      <c r="D239" s="20" t="s">
        <v>8</v>
      </c>
      <c r="E239" s="21" t="s">
        <v>8</v>
      </c>
      <c r="F239" s="135" t="s">
        <v>278</v>
      </c>
      <c r="G239" s="106">
        <f>+G240</f>
        <v>0</v>
      </c>
      <c r="H239" s="31"/>
      <c r="I239" s="31"/>
      <c r="J239" s="31"/>
      <c r="K239" s="31"/>
      <c r="L239" s="31"/>
      <c r="M239" s="31"/>
      <c r="N239" s="74"/>
      <c r="O239" s="74"/>
      <c r="P239" s="31"/>
      <c r="Q239" s="31"/>
      <c r="R239" s="31"/>
      <c r="S239" s="106">
        <f>+S240</f>
        <v>0</v>
      </c>
      <c r="T239" s="27">
        <f>+T240</f>
        <v>50</v>
      </c>
      <c r="U239" s="27">
        <f t="shared" si="68"/>
        <v>50</v>
      </c>
      <c r="V239" s="24">
        <v>0</v>
      </c>
      <c r="W239" s="24">
        <f t="shared" si="66"/>
        <v>50</v>
      </c>
      <c r="X239" s="24">
        <v>0</v>
      </c>
      <c r="Y239" s="24">
        <f t="shared" si="67"/>
        <v>50</v>
      </c>
      <c r="Z239" s="24">
        <v>0</v>
      </c>
      <c r="AA239" s="24">
        <f t="shared" si="64"/>
        <v>50</v>
      </c>
      <c r="AB239" s="24">
        <v>0</v>
      </c>
      <c r="AC239" s="24">
        <f t="shared" si="65"/>
        <v>50</v>
      </c>
    </row>
    <row r="240" spans="1:29" x14ac:dyDescent="0.2">
      <c r="A240" s="15"/>
      <c r="B240" s="57"/>
      <c r="C240" s="57"/>
      <c r="D240" s="30">
        <v>3419</v>
      </c>
      <c r="E240" s="12">
        <v>5222</v>
      </c>
      <c r="F240" s="134" t="s">
        <v>13</v>
      </c>
      <c r="G240" s="74">
        <v>0</v>
      </c>
      <c r="H240" s="31"/>
      <c r="I240" s="31"/>
      <c r="J240" s="31"/>
      <c r="K240" s="31"/>
      <c r="L240" s="31"/>
      <c r="M240" s="31"/>
      <c r="N240" s="74"/>
      <c r="O240" s="74"/>
      <c r="P240" s="31"/>
      <c r="Q240" s="31"/>
      <c r="R240" s="31"/>
      <c r="S240" s="74">
        <v>0</v>
      </c>
      <c r="T240" s="31">
        <v>50</v>
      </c>
      <c r="U240" s="31">
        <f t="shared" si="68"/>
        <v>50</v>
      </c>
      <c r="V240" s="25">
        <v>0</v>
      </c>
      <c r="W240" s="25">
        <f t="shared" si="66"/>
        <v>50</v>
      </c>
      <c r="X240" s="25">
        <v>0</v>
      </c>
      <c r="Y240" s="25">
        <f t="shared" si="67"/>
        <v>50</v>
      </c>
      <c r="Z240" s="25">
        <v>0</v>
      </c>
      <c r="AA240" s="25">
        <f t="shared" si="64"/>
        <v>50</v>
      </c>
      <c r="AB240" s="25">
        <v>0</v>
      </c>
      <c r="AC240" s="25">
        <f t="shared" si="65"/>
        <v>50</v>
      </c>
    </row>
    <row r="241" spans="1:29" ht="33.75" x14ac:dyDescent="0.2">
      <c r="A241" s="15" t="s">
        <v>7</v>
      </c>
      <c r="B241" s="16" t="s">
        <v>279</v>
      </c>
      <c r="C241" s="17" t="s">
        <v>9</v>
      </c>
      <c r="D241" s="20" t="s">
        <v>8</v>
      </c>
      <c r="E241" s="21" t="s">
        <v>8</v>
      </c>
      <c r="F241" s="135" t="s">
        <v>280</v>
      </c>
      <c r="G241" s="106">
        <f t="shared" ref="G241" si="76">+G242</f>
        <v>0</v>
      </c>
      <c r="H241" s="31"/>
      <c r="I241" s="31"/>
      <c r="J241" s="31"/>
      <c r="K241" s="31"/>
      <c r="L241" s="31"/>
      <c r="M241" s="31"/>
      <c r="N241" s="74"/>
      <c r="O241" s="74"/>
      <c r="P241" s="31"/>
      <c r="Q241" s="31"/>
      <c r="R241" s="31"/>
      <c r="S241" s="106">
        <f t="shared" ref="S241:T241" si="77">+S242</f>
        <v>0</v>
      </c>
      <c r="T241" s="27">
        <f t="shared" si="77"/>
        <v>100</v>
      </c>
      <c r="U241" s="27">
        <f t="shared" si="68"/>
        <v>100</v>
      </c>
      <c r="V241" s="24">
        <v>0</v>
      </c>
      <c r="W241" s="24">
        <f t="shared" si="66"/>
        <v>100</v>
      </c>
      <c r="X241" s="24">
        <v>0</v>
      </c>
      <c r="Y241" s="24">
        <f t="shared" si="67"/>
        <v>100</v>
      </c>
      <c r="Z241" s="24">
        <v>0</v>
      </c>
      <c r="AA241" s="24">
        <f t="shared" si="64"/>
        <v>100</v>
      </c>
      <c r="AB241" s="24">
        <v>0</v>
      </c>
      <c r="AC241" s="24">
        <f t="shared" si="65"/>
        <v>100</v>
      </c>
    </row>
    <row r="242" spans="1:29" x14ac:dyDescent="0.2">
      <c r="A242" s="15"/>
      <c r="B242" s="57"/>
      <c r="C242" s="57"/>
      <c r="D242" s="30">
        <v>3419</v>
      </c>
      <c r="E242" s="12">
        <v>5222</v>
      </c>
      <c r="F242" s="134" t="s">
        <v>13</v>
      </c>
      <c r="G242" s="74">
        <v>0</v>
      </c>
      <c r="H242" s="31"/>
      <c r="I242" s="31"/>
      <c r="J242" s="31"/>
      <c r="K242" s="31"/>
      <c r="L242" s="31"/>
      <c r="M242" s="31"/>
      <c r="N242" s="74"/>
      <c r="O242" s="74"/>
      <c r="P242" s="31"/>
      <c r="Q242" s="31"/>
      <c r="R242" s="31"/>
      <c r="S242" s="74">
        <v>0</v>
      </c>
      <c r="T242" s="31">
        <v>100</v>
      </c>
      <c r="U242" s="31">
        <f t="shared" si="68"/>
        <v>100</v>
      </c>
      <c r="V242" s="25">
        <v>0</v>
      </c>
      <c r="W242" s="25">
        <f t="shared" si="66"/>
        <v>100</v>
      </c>
      <c r="X242" s="25">
        <v>0</v>
      </c>
      <c r="Y242" s="25">
        <f t="shared" si="67"/>
        <v>100</v>
      </c>
      <c r="Z242" s="25">
        <v>0</v>
      </c>
      <c r="AA242" s="25">
        <f t="shared" si="64"/>
        <v>100</v>
      </c>
      <c r="AB242" s="25">
        <v>0</v>
      </c>
      <c r="AC242" s="25">
        <f t="shared" si="65"/>
        <v>100</v>
      </c>
    </row>
    <row r="243" spans="1:29" ht="33.75" x14ac:dyDescent="0.2">
      <c r="A243" s="15" t="s">
        <v>7</v>
      </c>
      <c r="B243" s="16" t="s">
        <v>281</v>
      </c>
      <c r="C243" s="17" t="s">
        <v>9</v>
      </c>
      <c r="D243" s="20" t="s">
        <v>8</v>
      </c>
      <c r="E243" s="21" t="s">
        <v>8</v>
      </c>
      <c r="F243" s="135" t="s">
        <v>282</v>
      </c>
      <c r="G243" s="106">
        <f t="shared" ref="G243" si="78">+G244</f>
        <v>0</v>
      </c>
      <c r="H243" s="31"/>
      <c r="I243" s="31"/>
      <c r="J243" s="31"/>
      <c r="K243" s="31"/>
      <c r="L243" s="31"/>
      <c r="M243" s="31"/>
      <c r="N243" s="74"/>
      <c r="O243" s="74"/>
      <c r="P243" s="31"/>
      <c r="Q243" s="31"/>
      <c r="R243" s="31"/>
      <c r="S243" s="106">
        <f t="shared" ref="S243:T243" si="79">+S244</f>
        <v>0</v>
      </c>
      <c r="T243" s="27">
        <f t="shared" si="79"/>
        <v>100</v>
      </c>
      <c r="U243" s="27">
        <f t="shared" si="68"/>
        <v>100</v>
      </c>
      <c r="V243" s="24">
        <v>0</v>
      </c>
      <c r="W243" s="24">
        <f t="shared" si="66"/>
        <v>100</v>
      </c>
      <c r="X243" s="24">
        <v>0</v>
      </c>
      <c r="Y243" s="24">
        <f t="shared" si="67"/>
        <v>100</v>
      </c>
      <c r="Z243" s="24">
        <v>0</v>
      </c>
      <c r="AA243" s="24">
        <f t="shared" si="64"/>
        <v>100</v>
      </c>
      <c r="AB243" s="24">
        <v>0</v>
      </c>
      <c r="AC243" s="24">
        <f t="shared" si="65"/>
        <v>100</v>
      </c>
    </row>
    <row r="244" spans="1:29" x14ac:dyDescent="0.2">
      <c r="A244" s="15"/>
      <c r="B244" s="57"/>
      <c r="C244" s="57"/>
      <c r="D244" s="30">
        <v>3419</v>
      </c>
      <c r="E244" s="12">
        <v>5222</v>
      </c>
      <c r="F244" s="134" t="s">
        <v>13</v>
      </c>
      <c r="G244" s="74">
        <v>0</v>
      </c>
      <c r="H244" s="31"/>
      <c r="I244" s="31"/>
      <c r="J244" s="31"/>
      <c r="K244" s="31"/>
      <c r="L244" s="31"/>
      <c r="M244" s="31"/>
      <c r="N244" s="74"/>
      <c r="O244" s="74"/>
      <c r="P244" s="31"/>
      <c r="Q244" s="31"/>
      <c r="R244" s="31"/>
      <c r="S244" s="74">
        <v>0</v>
      </c>
      <c r="T244" s="31">
        <v>100</v>
      </c>
      <c r="U244" s="31">
        <f t="shared" si="68"/>
        <v>100</v>
      </c>
      <c r="V244" s="25">
        <v>0</v>
      </c>
      <c r="W244" s="25">
        <f t="shared" si="66"/>
        <v>100</v>
      </c>
      <c r="X244" s="25">
        <v>0</v>
      </c>
      <c r="Y244" s="25">
        <f t="shared" si="67"/>
        <v>100</v>
      </c>
      <c r="Z244" s="25">
        <v>0</v>
      </c>
      <c r="AA244" s="25">
        <f t="shared" si="64"/>
        <v>100</v>
      </c>
      <c r="AB244" s="25">
        <v>0</v>
      </c>
      <c r="AC244" s="25">
        <f t="shared" si="65"/>
        <v>100</v>
      </c>
    </row>
    <row r="245" spans="1:29" ht="33.75" x14ac:dyDescent="0.2">
      <c r="A245" s="15" t="s">
        <v>7</v>
      </c>
      <c r="B245" s="16" t="s">
        <v>283</v>
      </c>
      <c r="C245" s="17" t="s">
        <v>9</v>
      </c>
      <c r="D245" s="20" t="s">
        <v>8</v>
      </c>
      <c r="E245" s="21" t="s">
        <v>8</v>
      </c>
      <c r="F245" s="135" t="s">
        <v>284</v>
      </c>
      <c r="G245" s="106">
        <f t="shared" ref="G245" si="80">+G246</f>
        <v>0</v>
      </c>
      <c r="H245" s="31"/>
      <c r="I245" s="31"/>
      <c r="J245" s="31"/>
      <c r="K245" s="31"/>
      <c r="L245" s="31"/>
      <c r="M245" s="31"/>
      <c r="N245" s="74"/>
      <c r="O245" s="74"/>
      <c r="P245" s="31"/>
      <c r="Q245" s="31"/>
      <c r="R245" s="31"/>
      <c r="S245" s="106">
        <f t="shared" ref="S245:T245" si="81">+S246</f>
        <v>0</v>
      </c>
      <c r="T245" s="27">
        <f t="shared" si="81"/>
        <v>200</v>
      </c>
      <c r="U245" s="27">
        <f t="shared" si="68"/>
        <v>200</v>
      </c>
      <c r="V245" s="24">
        <v>0</v>
      </c>
      <c r="W245" s="24">
        <f t="shared" si="66"/>
        <v>200</v>
      </c>
      <c r="X245" s="24">
        <v>0</v>
      </c>
      <c r="Y245" s="24">
        <f t="shared" si="67"/>
        <v>200</v>
      </c>
      <c r="Z245" s="24">
        <v>0</v>
      </c>
      <c r="AA245" s="24">
        <f t="shared" si="64"/>
        <v>200</v>
      </c>
      <c r="AB245" s="24">
        <v>0</v>
      </c>
      <c r="AC245" s="24">
        <f t="shared" si="65"/>
        <v>200</v>
      </c>
    </row>
    <row r="246" spans="1:29" x14ac:dyDescent="0.2">
      <c r="A246" s="15"/>
      <c r="B246" s="57"/>
      <c r="C246" s="57"/>
      <c r="D246" s="30">
        <v>3419</v>
      </c>
      <c r="E246" s="12">
        <v>5222</v>
      </c>
      <c r="F246" s="134" t="s">
        <v>13</v>
      </c>
      <c r="G246" s="74">
        <v>0</v>
      </c>
      <c r="H246" s="31"/>
      <c r="I246" s="31"/>
      <c r="J246" s="31"/>
      <c r="K246" s="31"/>
      <c r="L246" s="31"/>
      <c r="M246" s="31"/>
      <c r="N246" s="74"/>
      <c r="O246" s="74"/>
      <c r="P246" s="31"/>
      <c r="Q246" s="31"/>
      <c r="R246" s="31"/>
      <c r="S246" s="74">
        <v>0</v>
      </c>
      <c r="T246" s="31">
        <v>200</v>
      </c>
      <c r="U246" s="31">
        <f t="shared" si="68"/>
        <v>200</v>
      </c>
      <c r="V246" s="25">
        <v>0</v>
      </c>
      <c r="W246" s="25">
        <f t="shared" si="66"/>
        <v>200</v>
      </c>
      <c r="X246" s="25">
        <v>0</v>
      </c>
      <c r="Y246" s="25">
        <f t="shared" si="67"/>
        <v>200</v>
      </c>
      <c r="Z246" s="25">
        <v>0</v>
      </c>
      <c r="AA246" s="25">
        <f t="shared" si="64"/>
        <v>200</v>
      </c>
      <c r="AB246" s="25">
        <v>0</v>
      </c>
      <c r="AC246" s="25">
        <f t="shared" si="65"/>
        <v>200</v>
      </c>
    </row>
    <row r="247" spans="1:29" x14ac:dyDescent="0.2">
      <c r="A247" s="15" t="s">
        <v>7</v>
      </c>
      <c r="B247" s="16" t="s">
        <v>285</v>
      </c>
      <c r="C247" s="17" t="s">
        <v>9</v>
      </c>
      <c r="D247" s="20" t="s">
        <v>8</v>
      </c>
      <c r="E247" s="21" t="s">
        <v>8</v>
      </c>
      <c r="F247" s="135" t="s">
        <v>286</v>
      </c>
      <c r="G247" s="106">
        <f>+G248</f>
        <v>0</v>
      </c>
      <c r="H247" s="31"/>
      <c r="I247" s="31"/>
      <c r="J247" s="31"/>
      <c r="K247" s="31"/>
      <c r="L247" s="31"/>
      <c r="M247" s="27">
        <v>0</v>
      </c>
      <c r="N247" s="106">
        <f>+N248</f>
        <v>8920</v>
      </c>
      <c r="O247" s="106">
        <f t="shared" si="60"/>
        <v>8920</v>
      </c>
      <c r="P247" s="27">
        <f>+P248</f>
        <v>-8920</v>
      </c>
      <c r="Q247" s="27">
        <f t="shared" si="61"/>
        <v>0</v>
      </c>
      <c r="R247" s="27">
        <v>0</v>
      </c>
      <c r="S247" s="27">
        <f t="shared" si="69"/>
        <v>0</v>
      </c>
      <c r="T247" s="27">
        <v>0</v>
      </c>
      <c r="U247" s="27">
        <f t="shared" si="68"/>
        <v>0</v>
      </c>
      <c r="V247" s="24">
        <v>0</v>
      </c>
      <c r="W247" s="24">
        <f t="shared" si="66"/>
        <v>0</v>
      </c>
      <c r="X247" s="24">
        <v>0</v>
      </c>
      <c r="Y247" s="24">
        <f t="shared" si="67"/>
        <v>0</v>
      </c>
      <c r="Z247" s="24">
        <v>0</v>
      </c>
      <c r="AA247" s="24">
        <f t="shared" si="64"/>
        <v>0</v>
      </c>
      <c r="AB247" s="24">
        <v>0</v>
      </c>
      <c r="AC247" s="24">
        <f t="shared" si="65"/>
        <v>0</v>
      </c>
    </row>
    <row r="248" spans="1:29" x14ac:dyDescent="0.2">
      <c r="A248" s="15"/>
      <c r="B248" s="57"/>
      <c r="C248" s="57"/>
      <c r="D248" s="30">
        <v>3419</v>
      </c>
      <c r="E248" s="12">
        <v>5222</v>
      </c>
      <c r="F248" s="134" t="s">
        <v>13</v>
      </c>
      <c r="G248" s="74">
        <v>0</v>
      </c>
      <c r="H248" s="31"/>
      <c r="I248" s="31"/>
      <c r="J248" s="31"/>
      <c r="K248" s="31"/>
      <c r="L248" s="31"/>
      <c r="M248" s="31">
        <v>0</v>
      </c>
      <c r="N248" s="74">
        <v>8920</v>
      </c>
      <c r="O248" s="74">
        <f t="shared" si="60"/>
        <v>8920</v>
      </c>
      <c r="P248" s="31">
        <v>-8920</v>
      </c>
      <c r="Q248" s="31">
        <f t="shared" si="61"/>
        <v>0</v>
      </c>
      <c r="R248" s="31">
        <v>0</v>
      </c>
      <c r="S248" s="31">
        <f t="shared" si="69"/>
        <v>0</v>
      </c>
      <c r="T248" s="31">
        <v>0</v>
      </c>
      <c r="U248" s="31">
        <f t="shared" si="68"/>
        <v>0</v>
      </c>
      <c r="V248" s="25">
        <v>0</v>
      </c>
      <c r="W248" s="25">
        <f t="shared" si="66"/>
        <v>0</v>
      </c>
      <c r="X248" s="25">
        <v>0</v>
      </c>
      <c r="Y248" s="25">
        <f t="shared" si="67"/>
        <v>0</v>
      </c>
      <c r="Z248" s="25">
        <v>0</v>
      </c>
      <c r="AA248" s="25">
        <f t="shared" si="64"/>
        <v>0</v>
      </c>
      <c r="AB248" s="25">
        <v>0</v>
      </c>
      <c r="AC248" s="25">
        <f t="shared" si="65"/>
        <v>0</v>
      </c>
    </row>
    <row r="249" spans="1:29" x14ac:dyDescent="0.2">
      <c r="A249" s="15" t="s">
        <v>7</v>
      </c>
      <c r="B249" s="16" t="s">
        <v>287</v>
      </c>
      <c r="C249" s="17" t="s">
        <v>9</v>
      </c>
      <c r="D249" s="20" t="s">
        <v>8</v>
      </c>
      <c r="E249" s="21" t="s">
        <v>8</v>
      </c>
      <c r="F249" s="135" t="s">
        <v>288</v>
      </c>
      <c r="G249" s="106">
        <f>+G250</f>
        <v>0</v>
      </c>
      <c r="H249" s="31"/>
      <c r="I249" s="31"/>
      <c r="J249" s="31"/>
      <c r="K249" s="31"/>
      <c r="L249" s="31"/>
      <c r="M249" s="27">
        <v>0</v>
      </c>
      <c r="N249" s="106">
        <f>+N250</f>
        <v>4250</v>
      </c>
      <c r="O249" s="106">
        <f t="shared" si="60"/>
        <v>4250</v>
      </c>
      <c r="P249" s="27">
        <v>0</v>
      </c>
      <c r="Q249" s="27">
        <f t="shared" ref="Q249:Q323" si="82">+O249+P249</f>
        <v>4250</v>
      </c>
      <c r="R249" s="27">
        <v>0</v>
      </c>
      <c r="S249" s="27">
        <f t="shared" si="69"/>
        <v>4250</v>
      </c>
      <c r="T249" s="27">
        <v>0</v>
      </c>
      <c r="U249" s="27">
        <f t="shared" si="68"/>
        <v>4250</v>
      </c>
      <c r="V249" s="24">
        <v>0</v>
      </c>
      <c r="W249" s="24">
        <f t="shared" si="66"/>
        <v>4250</v>
      </c>
      <c r="X249" s="24">
        <f>+X250</f>
        <v>-3150</v>
      </c>
      <c r="Y249" s="24">
        <f t="shared" ref="Y249:Y260" si="83">+W249+X249</f>
        <v>1100</v>
      </c>
      <c r="Z249" s="24">
        <v>0</v>
      </c>
      <c r="AA249" s="24">
        <f t="shared" si="64"/>
        <v>1100</v>
      </c>
      <c r="AB249" s="24">
        <v>0</v>
      </c>
      <c r="AC249" s="24">
        <f t="shared" si="65"/>
        <v>1100</v>
      </c>
    </row>
    <row r="250" spans="1:29" x14ac:dyDescent="0.2">
      <c r="A250" s="15"/>
      <c r="B250" s="57"/>
      <c r="C250" s="57"/>
      <c r="D250" s="30">
        <v>3419</v>
      </c>
      <c r="E250" s="12">
        <v>5222</v>
      </c>
      <c r="F250" s="134" t="s">
        <v>13</v>
      </c>
      <c r="G250" s="74">
        <v>0</v>
      </c>
      <c r="H250" s="31"/>
      <c r="I250" s="31"/>
      <c r="J250" s="31"/>
      <c r="K250" s="31"/>
      <c r="L250" s="31"/>
      <c r="M250" s="31">
        <v>0</v>
      </c>
      <c r="N250" s="74">
        <v>4250</v>
      </c>
      <c r="O250" s="74">
        <f t="shared" si="60"/>
        <v>4250</v>
      </c>
      <c r="P250" s="31">
        <v>0</v>
      </c>
      <c r="Q250" s="31">
        <f t="shared" si="82"/>
        <v>4250</v>
      </c>
      <c r="R250" s="31">
        <v>0</v>
      </c>
      <c r="S250" s="31">
        <f t="shared" si="69"/>
        <v>4250</v>
      </c>
      <c r="T250" s="31">
        <v>0</v>
      </c>
      <c r="U250" s="31">
        <f t="shared" si="68"/>
        <v>4250</v>
      </c>
      <c r="V250" s="25">
        <v>0</v>
      </c>
      <c r="W250" s="25">
        <f t="shared" si="66"/>
        <v>4250</v>
      </c>
      <c r="X250" s="25">
        <v>-3150</v>
      </c>
      <c r="Y250" s="25">
        <f t="shared" si="83"/>
        <v>1100</v>
      </c>
      <c r="Z250" s="25">
        <v>0</v>
      </c>
      <c r="AA250" s="25">
        <f t="shared" si="64"/>
        <v>1100</v>
      </c>
      <c r="AB250" s="25">
        <v>0</v>
      </c>
      <c r="AC250" s="25">
        <f t="shared" si="65"/>
        <v>1100</v>
      </c>
    </row>
    <row r="251" spans="1:29" ht="33.75" x14ac:dyDescent="0.2">
      <c r="A251" s="15" t="s">
        <v>7</v>
      </c>
      <c r="B251" s="16" t="s">
        <v>289</v>
      </c>
      <c r="C251" s="17" t="s">
        <v>9</v>
      </c>
      <c r="D251" s="20" t="s">
        <v>8</v>
      </c>
      <c r="E251" s="21" t="s">
        <v>8</v>
      </c>
      <c r="F251" s="22" t="s">
        <v>290</v>
      </c>
      <c r="G251" s="106">
        <v>0</v>
      </c>
      <c r="H251" s="31"/>
      <c r="I251" s="31"/>
      <c r="J251" s="31"/>
      <c r="K251" s="31"/>
      <c r="L251" s="31"/>
      <c r="M251" s="31"/>
      <c r="N251" s="74"/>
      <c r="O251" s="74"/>
      <c r="P251" s="31"/>
      <c r="Q251" s="31"/>
      <c r="R251" s="31"/>
      <c r="S251" s="31"/>
      <c r="T251" s="31"/>
      <c r="U251" s="31"/>
      <c r="V251" s="25"/>
      <c r="W251" s="106">
        <v>0</v>
      </c>
      <c r="X251" s="24">
        <f>+X252</f>
        <v>500</v>
      </c>
      <c r="Y251" s="24">
        <f t="shared" si="83"/>
        <v>500</v>
      </c>
      <c r="Z251" s="24">
        <v>0</v>
      </c>
      <c r="AA251" s="24">
        <f t="shared" si="64"/>
        <v>500</v>
      </c>
      <c r="AB251" s="24">
        <v>0</v>
      </c>
      <c r="AC251" s="24">
        <f t="shared" si="65"/>
        <v>500</v>
      </c>
    </row>
    <row r="252" spans="1:29" x14ac:dyDescent="0.2">
      <c r="A252" s="28"/>
      <c r="B252" s="50"/>
      <c r="C252" s="29"/>
      <c r="D252" s="30">
        <v>3419</v>
      </c>
      <c r="E252" s="11">
        <v>6322</v>
      </c>
      <c r="F252" s="13" t="s">
        <v>291</v>
      </c>
      <c r="G252" s="74">
        <v>0</v>
      </c>
      <c r="H252" s="31"/>
      <c r="I252" s="31"/>
      <c r="J252" s="31"/>
      <c r="K252" s="31"/>
      <c r="L252" s="31"/>
      <c r="M252" s="31"/>
      <c r="N252" s="74"/>
      <c r="O252" s="74"/>
      <c r="P252" s="31"/>
      <c r="Q252" s="31"/>
      <c r="R252" s="31"/>
      <c r="S252" s="31"/>
      <c r="T252" s="31"/>
      <c r="U252" s="31"/>
      <c r="V252" s="25"/>
      <c r="W252" s="74">
        <v>0</v>
      </c>
      <c r="X252" s="25">
        <v>500</v>
      </c>
      <c r="Y252" s="25">
        <f t="shared" si="83"/>
        <v>500</v>
      </c>
      <c r="Z252" s="25">
        <v>0</v>
      </c>
      <c r="AA252" s="25">
        <f t="shared" si="64"/>
        <v>500</v>
      </c>
      <c r="AB252" s="25">
        <v>0</v>
      </c>
      <c r="AC252" s="25">
        <f t="shared" si="65"/>
        <v>500</v>
      </c>
    </row>
    <row r="253" spans="1:29" ht="33.75" x14ac:dyDescent="0.2">
      <c r="A253" s="15" t="s">
        <v>7</v>
      </c>
      <c r="B253" s="16" t="s">
        <v>292</v>
      </c>
      <c r="C253" s="17" t="s">
        <v>293</v>
      </c>
      <c r="D253" s="20" t="s">
        <v>8</v>
      </c>
      <c r="E253" s="21" t="s">
        <v>8</v>
      </c>
      <c r="F253" s="22" t="s">
        <v>294</v>
      </c>
      <c r="G253" s="106">
        <v>0</v>
      </c>
      <c r="H253" s="31"/>
      <c r="I253" s="31"/>
      <c r="J253" s="31"/>
      <c r="K253" s="31"/>
      <c r="L253" s="31"/>
      <c r="M253" s="31"/>
      <c r="N253" s="74"/>
      <c r="O253" s="74"/>
      <c r="P253" s="31"/>
      <c r="Q253" s="31"/>
      <c r="R253" s="31"/>
      <c r="S253" s="31"/>
      <c r="T253" s="31"/>
      <c r="U253" s="31"/>
      <c r="V253" s="25"/>
      <c r="W253" s="106">
        <v>0</v>
      </c>
      <c r="X253" s="24">
        <f t="shared" ref="X253" si="84">+X254</f>
        <v>500</v>
      </c>
      <c r="Y253" s="24">
        <f t="shared" si="83"/>
        <v>500</v>
      </c>
      <c r="Z253" s="24">
        <v>0</v>
      </c>
      <c r="AA253" s="24">
        <f t="shared" si="64"/>
        <v>500</v>
      </c>
      <c r="AB253" s="24">
        <v>0</v>
      </c>
      <c r="AC253" s="24">
        <f t="shared" si="65"/>
        <v>500</v>
      </c>
    </row>
    <row r="254" spans="1:29" x14ac:dyDescent="0.2">
      <c r="A254" s="28"/>
      <c r="B254" s="50"/>
      <c r="C254" s="29"/>
      <c r="D254" s="30">
        <v>3419</v>
      </c>
      <c r="E254" s="11">
        <v>6341</v>
      </c>
      <c r="F254" s="13" t="s">
        <v>221</v>
      </c>
      <c r="G254" s="74">
        <v>0</v>
      </c>
      <c r="H254" s="31"/>
      <c r="I254" s="31"/>
      <c r="J254" s="31"/>
      <c r="K254" s="31"/>
      <c r="L254" s="31"/>
      <c r="M254" s="31"/>
      <c r="N254" s="74"/>
      <c r="O254" s="74"/>
      <c r="P254" s="31"/>
      <c r="Q254" s="31"/>
      <c r="R254" s="31"/>
      <c r="S254" s="31"/>
      <c r="T254" s="31"/>
      <c r="U254" s="31"/>
      <c r="V254" s="25"/>
      <c r="W254" s="74">
        <v>0</v>
      </c>
      <c r="X254" s="25">
        <v>500</v>
      </c>
      <c r="Y254" s="25">
        <f t="shared" si="83"/>
        <v>500</v>
      </c>
      <c r="Z254" s="25">
        <v>0</v>
      </c>
      <c r="AA254" s="25">
        <f t="shared" si="64"/>
        <v>500</v>
      </c>
      <c r="AB254" s="25">
        <v>0</v>
      </c>
      <c r="AC254" s="25">
        <f t="shared" si="65"/>
        <v>500</v>
      </c>
    </row>
    <row r="255" spans="1:29" ht="33.75" x14ac:dyDescent="0.2">
      <c r="A255" s="15" t="s">
        <v>7</v>
      </c>
      <c r="B255" s="16" t="s">
        <v>295</v>
      </c>
      <c r="C255" s="17" t="s">
        <v>168</v>
      </c>
      <c r="D255" s="20" t="s">
        <v>8</v>
      </c>
      <c r="E255" s="21" t="s">
        <v>8</v>
      </c>
      <c r="F255" s="22" t="s">
        <v>296</v>
      </c>
      <c r="G255" s="106">
        <v>0</v>
      </c>
      <c r="H255" s="31"/>
      <c r="I255" s="31"/>
      <c r="J255" s="31"/>
      <c r="K255" s="31"/>
      <c r="L255" s="31"/>
      <c r="M255" s="31"/>
      <c r="N255" s="74"/>
      <c r="O255" s="74"/>
      <c r="P255" s="31"/>
      <c r="Q255" s="31"/>
      <c r="R255" s="31"/>
      <c r="S255" s="31"/>
      <c r="T255" s="31"/>
      <c r="U255" s="31"/>
      <c r="V255" s="25"/>
      <c r="W255" s="106">
        <v>0</v>
      </c>
      <c r="X255" s="24">
        <f t="shared" ref="X255" si="85">+X256</f>
        <v>500</v>
      </c>
      <c r="Y255" s="24">
        <f t="shared" si="83"/>
        <v>500</v>
      </c>
      <c r="Z255" s="24">
        <v>0</v>
      </c>
      <c r="AA255" s="24">
        <f t="shared" si="64"/>
        <v>500</v>
      </c>
      <c r="AB255" s="24">
        <v>0</v>
      </c>
      <c r="AC255" s="24">
        <f t="shared" si="65"/>
        <v>500</v>
      </c>
    </row>
    <row r="256" spans="1:29" x14ac:dyDescent="0.2">
      <c r="A256" s="28"/>
      <c r="B256" s="50"/>
      <c r="C256" s="29"/>
      <c r="D256" s="30">
        <v>3419</v>
      </c>
      <c r="E256" s="11">
        <v>6341</v>
      </c>
      <c r="F256" s="13" t="s">
        <v>221</v>
      </c>
      <c r="G256" s="74">
        <v>0</v>
      </c>
      <c r="H256" s="31"/>
      <c r="I256" s="31"/>
      <c r="J256" s="31"/>
      <c r="K256" s="31"/>
      <c r="L256" s="31"/>
      <c r="M256" s="31"/>
      <c r="N256" s="74"/>
      <c r="O256" s="74"/>
      <c r="P256" s="31"/>
      <c r="Q256" s="31"/>
      <c r="R256" s="31"/>
      <c r="S256" s="31"/>
      <c r="T256" s="31"/>
      <c r="U256" s="31"/>
      <c r="V256" s="25"/>
      <c r="W256" s="74">
        <v>0</v>
      </c>
      <c r="X256" s="25">
        <v>500</v>
      </c>
      <c r="Y256" s="25">
        <f t="shared" si="83"/>
        <v>500</v>
      </c>
      <c r="Z256" s="25">
        <v>0</v>
      </c>
      <c r="AA256" s="25">
        <f t="shared" si="64"/>
        <v>500</v>
      </c>
      <c r="AB256" s="25">
        <v>0</v>
      </c>
      <c r="AC256" s="25">
        <f t="shared" si="65"/>
        <v>500</v>
      </c>
    </row>
    <row r="257" spans="1:29" ht="22.5" x14ac:dyDescent="0.2">
      <c r="A257" s="15" t="s">
        <v>7</v>
      </c>
      <c r="B257" s="16" t="s">
        <v>297</v>
      </c>
      <c r="C257" s="17" t="s">
        <v>114</v>
      </c>
      <c r="D257" s="20" t="s">
        <v>8</v>
      </c>
      <c r="E257" s="21" t="s">
        <v>8</v>
      </c>
      <c r="F257" s="22" t="s">
        <v>298</v>
      </c>
      <c r="G257" s="106">
        <v>0</v>
      </c>
      <c r="H257" s="31"/>
      <c r="I257" s="31"/>
      <c r="J257" s="31"/>
      <c r="K257" s="31"/>
      <c r="L257" s="31"/>
      <c r="M257" s="31"/>
      <c r="N257" s="74"/>
      <c r="O257" s="74"/>
      <c r="P257" s="31"/>
      <c r="Q257" s="31"/>
      <c r="R257" s="31"/>
      <c r="S257" s="31"/>
      <c r="T257" s="31"/>
      <c r="U257" s="31"/>
      <c r="V257" s="25"/>
      <c r="W257" s="106">
        <v>0</v>
      </c>
      <c r="X257" s="24">
        <f t="shared" ref="X257" si="86">+X258</f>
        <v>650</v>
      </c>
      <c r="Y257" s="24">
        <f t="shared" si="83"/>
        <v>650</v>
      </c>
      <c r="Z257" s="24">
        <v>0</v>
      </c>
      <c r="AA257" s="24">
        <f t="shared" si="64"/>
        <v>650</v>
      </c>
      <c r="AB257" s="24">
        <v>0</v>
      </c>
      <c r="AC257" s="24">
        <f t="shared" si="65"/>
        <v>650</v>
      </c>
    </row>
    <row r="258" spans="1:29" x14ac:dyDescent="0.2">
      <c r="A258" s="28"/>
      <c r="B258" s="50"/>
      <c r="C258" s="29"/>
      <c r="D258" s="30">
        <v>3419</v>
      </c>
      <c r="E258" s="11">
        <v>6341</v>
      </c>
      <c r="F258" s="13" t="s">
        <v>221</v>
      </c>
      <c r="G258" s="74">
        <v>0</v>
      </c>
      <c r="H258" s="31"/>
      <c r="I258" s="31"/>
      <c r="J258" s="31"/>
      <c r="K258" s="31"/>
      <c r="L258" s="31"/>
      <c r="M258" s="31"/>
      <c r="N258" s="74"/>
      <c r="O258" s="74"/>
      <c r="P258" s="31"/>
      <c r="Q258" s="31"/>
      <c r="R258" s="31"/>
      <c r="S258" s="31"/>
      <c r="T258" s="31"/>
      <c r="U258" s="31"/>
      <c r="V258" s="25"/>
      <c r="W258" s="74">
        <v>0</v>
      </c>
      <c r="X258" s="25">
        <v>650</v>
      </c>
      <c r="Y258" s="25">
        <f t="shared" si="83"/>
        <v>650</v>
      </c>
      <c r="Z258" s="25">
        <v>0</v>
      </c>
      <c r="AA258" s="25">
        <f t="shared" si="64"/>
        <v>650</v>
      </c>
      <c r="AB258" s="25">
        <v>0</v>
      </c>
      <c r="AC258" s="25">
        <f t="shared" si="65"/>
        <v>650</v>
      </c>
    </row>
    <row r="259" spans="1:29" ht="22.5" x14ac:dyDescent="0.2">
      <c r="A259" s="15" t="s">
        <v>7</v>
      </c>
      <c r="B259" s="16" t="s">
        <v>299</v>
      </c>
      <c r="C259" s="17" t="s">
        <v>300</v>
      </c>
      <c r="D259" s="20" t="s">
        <v>8</v>
      </c>
      <c r="E259" s="21" t="s">
        <v>8</v>
      </c>
      <c r="F259" s="22" t="s">
        <v>301</v>
      </c>
      <c r="G259" s="106">
        <v>0</v>
      </c>
      <c r="H259" s="31"/>
      <c r="I259" s="31"/>
      <c r="J259" s="31"/>
      <c r="K259" s="31"/>
      <c r="L259" s="31"/>
      <c r="M259" s="31"/>
      <c r="N259" s="74"/>
      <c r="O259" s="74"/>
      <c r="P259" s="31"/>
      <c r="Q259" s="31"/>
      <c r="R259" s="31"/>
      <c r="S259" s="31"/>
      <c r="T259" s="31"/>
      <c r="U259" s="31"/>
      <c r="V259" s="25"/>
      <c r="W259" s="106">
        <v>0</v>
      </c>
      <c r="X259" s="24">
        <f t="shared" ref="X259" si="87">+X260</f>
        <v>1000</v>
      </c>
      <c r="Y259" s="24">
        <f t="shared" si="83"/>
        <v>1000</v>
      </c>
      <c r="Z259" s="24">
        <v>0</v>
      </c>
      <c r="AA259" s="24">
        <f t="shared" si="64"/>
        <v>1000</v>
      </c>
      <c r="AB259" s="24">
        <v>0</v>
      </c>
      <c r="AC259" s="24">
        <f t="shared" si="65"/>
        <v>1000</v>
      </c>
    </row>
    <row r="260" spans="1:29" x14ac:dyDescent="0.2">
      <c r="A260" s="28"/>
      <c r="B260" s="50"/>
      <c r="C260" s="29"/>
      <c r="D260" s="30">
        <v>3419</v>
      </c>
      <c r="E260" s="11">
        <v>6341</v>
      </c>
      <c r="F260" s="13" t="s">
        <v>221</v>
      </c>
      <c r="G260" s="74">
        <v>0</v>
      </c>
      <c r="H260" s="31"/>
      <c r="I260" s="31"/>
      <c r="J260" s="31"/>
      <c r="K260" s="31"/>
      <c r="L260" s="31"/>
      <c r="M260" s="31"/>
      <c r="N260" s="74"/>
      <c r="O260" s="74"/>
      <c r="P260" s="31"/>
      <c r="Q260" s="31"/>
      <c r="R260" s="31"/>
      <c r="S260" s="31"/>
      <c r="T260" s="31"/>
      <c r="U260" s="31"/>
      <c r="V260" s="25"/>
      <c r="W260" s="74">
        <v>0</v>
      </c>
      <c r="X260" s="25">
        <v>1000</v>
      </c>
      <c r="Y260" s="25">
        <f t="shared" si="83"/>
        <v>1000</v>
      </c>
      <c r="Z260" s="25">
        <v>0</v>
      </c>
      <c r="AA260" s="25">
        <f t="shared" si="64"/>
        <v>1000</v>
      </c>
      <c r="AB260" s="25">
        <v>0</v>
      </c>
      <c r="AC260" s="25">
        <f t="shared" si="65"/>
        <v>1000</v>
      </c>
    </row>
    <row r="261" spans="1:29" x14ac:dyDescent="0.2">
      <c r="A261" s="15" t="s">
        <v>7</v>
      </c>
      <c r="B261" s="16" t="s">
        <v>302</v>
      </c>
      <c r="C261" s="17" t="s">
        <v>9</v>
      </c>
      <c r="D261" s="20" t="s">
        <v>8</v>
      </c>
      <c r="E261" s="21" t="s">
        <v>8</v>
      </c>
      <c r="F261" s="135" t="s">
        <v>303</v>
      </c>
      <c r="G261" s="106">
        <f>+G262</f>
        <v>0</v>
      </c>
      <c r="H261" s="31"/>
      <c r="I261" s="31"/>
      <c r="J261" s="31"/>
      <c r="K261" s="31"/>
      <c r="L261" s="31"/>
      <c r="M261" s="27">
        <v>0</v>
      </c>
      <c r="N261" s="106">
        <f>+N262</f>
        <v>2026</v>
      </c>
      <c r="O261" s="106">
        <f t="shared" si="60"/>
        <v>2026</v>
      </c>
      <c r="P261" s="27">
        <f>+P262</f>
        <v>-2026</v>
      </c>
      <c r="Q261" s="27">
        <f t="shared" si="82"/>
        <v>0</v>
      </c>
      <c r="R261" s="27">
        <v>0</v>
      </c>
      <c r="S261" s="27">
        <f t="shared" si="69"/>
        <v>0</v>
      </c>
      <c r="T261" s="27">
        <v>0</v>
      </c>
      <c r="U261" s="27">
        <f t="shared" si="68"/>
        <v>0</v>
      </c>
      <c r="V261" s="24">
        <v>0</v>
      </c>
      <c r="W261" s="24">
        <f t="shared" si="66"/>
        <v>0</v>
      </c>
      <c r="X261" s="24">
        <v>0</v>
      </c>
      <c r="Y261" s="24">
        <f t="shared" si="67"/>
        <v>0</v>
      </c>
      <c r="Z261" s="24">
        <v>0</v>
      </c>
      <c r="AA261" s="24">
        <f t="shared" si="64"/>
        <v>0</v>
      </c>
      <c r="AB261" s="24">
        <v>0</v>
      </c>
      <c r="AC261" s="24">
        <f t="shared" si="65"/>
        <v>0</v>
      </c>
    </row>
    <row r="262" spans="1:29" x14ac:dyDescent="0.2">
      <c r="A262" s="15"/>
      <c r="B262" s="57"/>
      <c r="C262" s="57"/>
      <c r="D262" s="30">
        <v>3419</v>
      </c>
      <c r="E262" s="12">
        <v>5222</v>
      </c>
      <c r="F262" s="134" t="s">
        <v>13</v>
      </c>
      <c r="G262" s="74">
        <v>0</v>
      </c>
      <c r="H262" s="31"/>
      <c r="I262" s="31"/>
      <c r="J262" s="31"/>
      <c r="K262" s="31"/>
      <c r="L262" s="31"/>
      <c r="M262" s="31">
        <v>0</v>
      </c>
      <c r="N262" s="74">
        <v>2026</v>
      </c>
      <c r="O262" s="74">
        <f t="shared" si="60"/>
        <v>2026</v>
      </c>
      <c r="P262" s="31">
        <v>-2026</v>
      </c>
      <c r="Q262" s="31">
        <f t="shared" si="82"/>
        <v>0</v>
      </c>
      <c r="R262" s="31">
        <v>0</v>
      </c>
      <c r="S262" s="31">
        <f t="shared" si="69"/>
        <v>0</v>
      </c>
      <c r="T262" s="31">
        <v>0</v>
      </c>
      <c r="U262" s="31">
        <f t="shared" si="68"/>
        <v>0</v>
      </c>
      <c r="V262" s="25">
        <v>0</v>
      </c>
      <c r="W262" s="25">
        <f t="shared" si="66"/>
        <v>0</v>
      </c>
      <c r="X262" s="25">
        <v>0</v>
      </c>
      <c r="Y262" s="25">
        <f t="shared" si="67"/>
        <v>0</v>
      </c>
      <c r="Z262" s="25">
        <v>0</v>
      </c>
      <c r="AA262" s="25">
        <f t="shared" si="64"/>
        <v>0</v>
      </c>
      <c r="AB262" s="25">
        <v>0</v>
      </c>
      <c r="AC262" s="25">
        <f t="shared" si="65"/>
        <v>0</v>
      </c>
    </row>
    <row r="263" spans="1:29" ht="33.75" x14ac:dyDescent="0.2">
      <c r="A263" s="15" t="s">
        <v>7</v>
      </c>
      <c r="B263" s="16" t="s">
        <v>304</v>
      </c>
      <c r="C263" s="17" t="s">
        <v>9</v>
      </c>
      <c r="D263" s="20" t="s">
        <v>8</v>
      </c>
      <c r="E263" s="21" t="s">
        <v>8</v>
      </c>
      <c r="F263" s="22" t="s">
        <v>305</v>
      </c>
      <c r="G263" s="106">
        <v>0</v>
      </c>
      <c r="H263" s="106"/>
      <c r="I263" s="106"/>
      <c r="J263" s="27"/>
      <c r="K263" s="27"/>
      <c r="L263" s="27"/>
      <c r="M263" s="27">
        <v>0</v>
      </c>
      <c r="N263" s="27">
        <v>0</v>
      </c>
      <c r="O263" s="27">
        <v>0</v>
      </c>
      <c r="P263" s="27">
        <f>+P264</f>
        <v>100</v>
      </c>
      <c r="Q263" s="27">
        <f t="shared" si="82"/>
        <v>100</v>
      </c>
      <c r="R263" s="27">
        <v>0</v>
      </c>
      <c r="S263" s="27">
        <f t="shared" si="69"/>
        <v>100</v>
      </c>
      <c r="T263" s="27">
        <v>0</v>
      </c>
      <c r="U263" s="27">
        <f t="shared" si="68"/>
        <v>100</v>
      </c>
      <c r="V263" s="24">
        <v>0</v>
      </c>
      <c r="W263" s="24">
        <f t="shared" si="66"/>
        <v>100</v>
      </c>
      <c r="X263" s="24">
        <v>0</v>
      </c>
      <c r="Y263" s="24">
        <f t="shared" si="67"/>
        <v>100</v>
      </c>
      <c r="Z263" s="24">
        <v>0</v>
      </c>
      <c r="AA263" s="24">
        <f t="shared" si="64"/>
        <v>100</v>
      </c>
      <c r="AB263" s="24">
        <v>0</v>
      </c>
      <c r="AC263" s="24">
        <f t="shared" si="65"/>
        <v>100</v>
      </c>
    </row>
    <row r="264" spans="1:29" x14ac:dyDescent="0.2">
      <c r="A264" s="15"/>
      <c r="B264" s="16"/>
      <c r="C264" s="17"/>
      <c r="D264" s="11">
        <v>3419</v>
      </c>
      <c r="E264" s="11">
        <v>5222</v>
      </c>
      <c r="F264" s="26" t="s">
        <v>13</v>
      </c>
      <c r="G264" s="74">
        <v>0</v>
      </c>
      <c r="H264" s="74"/>
      <c r="I264" s="74"/>
      <c r="J264" s="31"/>
      <c r="K264" s="31"/>
      <c r="L264" s="31"/>
      <c r="M264" s="31">
        <v>0</v>
      </c>
      <c r="N264" s="31">
        <v>0</v>
      </c>
      <c r="O264" s="31">
        <v>0</v>
      </c>
      <c r="P264" s="31">
        <v>100</v>
      </c>
      <c r="Q264" s="31">
        <f t="shared" si="82"/>
        <v>100</v>
      </c>
      <c r="R264" s="31">
        <v>0</v>
      </c>
      <c r="S264" s="31">
        <f t="shared" si="69"/>
        <v>100</v>
      </c>
      <c r="T264" s="31">
        <v>0</v>
      </c>
      <c r="U264" s="31">
        <f t="shared" si="68"/>
        <v>100</v>
      </c>
      <c r="V264" s="25">
        <v>0</v>
      </c>
      <c r="W264" s="25">
        <f t="shared" si="66"/>
        <v>100</v>
      </c>
      <c r="X264" s="25">
        <v>0</v>
      </c>
      <c r="Y264" s="25">
        <f t="shared" si="67"/>
        <v>100</v>
      </c>
      <c r="Z264" s="25">
        <v>0</v>
      </c>
      <c r="AA264" s="25">
        <f t="shared" si="64"/>
        <v>100</v>
      </c>
      <c r="AB264" s="25">
        <v>0</v>
      </c>
      <c r="AC264" s="25">
        <f t="shared" si="65"/>
        <v>100</v>
      </c>
    </row>
    <row r="265" spans="1:29" ht="33.75" x14ac:dyDescent="0.2">
      <c r="A265" s="15" t="s">
        <v>7</v>
      </c>
      <c r="B265" s="16" t="s">
        <v>306</v>
      </c>
      <c r="C265" s="17" t="s">
        <v>9</v>
      </c>
      <c r="D265" s="20" t="s">
        <v>8</v>
      </c>
      <c r="E265" s="21" t="s">
        <v>8</v>
      </c>
      <c r="F265" s="22" t="s">
        <v>307</v>
      </c>
      <c r="G265" s="106">
        <v>0</v>
      </c>
      <c r="H265" s="106"/>
      <c r="I265" s="106"/>
      <c r="J265" s="27"/>
      <c r="K265" s="27"/>
      <c r="L265" s="27"/>
      <c r="M265" s="27">
        <v>0</v>
      </c>
      <c r="N265" s="27">
        <v>0</v>
      </c>
      <c r="O265" s="27">
        <v>0</v>
      </c>
      <c r="P265" s="27">
        <f t="shared" ref="P265" si="88">+P266</f>
        <v>50</v>
      </c>
      <c r="Q265" s="27">
        <f t="shared" si="82"/>
        <v>50</v>
      </c>
      <c r="R265" s="27">
        <v>0</v>
      </c>
      <c r="S265" s="27">
        <f t="shared" si="69"/>
        <v>50</v>
      </c>
      <c r="T265" s="27">
        <v>0</v>
      </c>
      <c r="U265" s="27">
        <f t="shared" si="68"/>
        <v>50</v>
      </c>
      <c r="V265" s="24">
        <v>0</v>
      </c>
      <c r="W265" s="24">
        <f t="shared" si="66"/>
        <v>50</v>
      </c>
      <c r="X265" s="24">
        <v>0</v>
      </c>
      <c r="Y265" s="24">
        <f t="shared" si="67"/>
        <v>50</v>
      </c>
      <c r="Z265" s="24">
        <v>0</v>
      </c>
      <c r="AA265" s="24">
        <f t="shared" si="64"/>
        <v>50</v>
      </c>
      <c r="AB265" s="24">
        <v>0</v>
      </c>
      <c r="AC265" s="24">
        <f t="shared" si="65"/>
        <v>50</v>
      </c>
    </row>
    <row r="266" spans="1:29" x14ac:dyDescent="0.2">
      <c r="A266" s="15"/>
      <c r="B266" s="16"/>
      <c r="C266" s="17"/>
      <c r="D266" s="11">
        <v>3419</v>
      </c>
      <c r="E266" s="11">
        <v>5222</v>
      </c>
      <c r="F266" s="26" t="s">
        <v>13</v>
      </c>
      <c r="G266" s="74">
        <v>0</v>
      </c>
      <c r="H266" s="74"/>
      <c r="I266" s="74"/>
      <c r="J266" s="31"/>
      <c r="K266" s="31"/>
      <c r="L266" s="31"/>
      <c r="M266" s="31">
        <v>0</v>
      </c>
      <c r="N266" s="31">
        <v>0</v>
      </c>
      <c r="O266" s="31">
        <v>0</v>
      </c>
      <c r="P266" s="31">
        <v>50</v>
      </c>
      <c r="Q266" s="31">
        <f t="shared" si="82"/>
        <v>50</v>
      </c>
      <c r="R266" s="31">
        <v>0</v>
      </c>
      <c r="S266" s="31">
        <f t="shared" si="69"/>
        <v>50</v>
      </c>
      <c r="T266" s="31">
        <v>0</v>
      </c>
      <c r="U266" s="31">
        <f t="shared" si="68"/>
        <v>50</v>
      </c>
      <c r="V266" s="25">
        <v>0</v>
      </c>
      <c r="W266" s="25">
        <f t="shared" si="66"/>
        <v>50</v>
      </c>
      <c r="X266" s="25">
        <v>0</v>
      </c>
      <c r="Y266" s="25">
        <f t="shared" si="67"/>
        <v>50</v>
      </c>
      <c r="Z266" s="25">
        <v>0</v>
      </c>
      <c r="AA266" s="25">
        <f t="shared" ref="AA266:AA327" si="89">+Y266+Z266</f>
        <v>50</v>
      </c>
      <c r="AB266" s="25">
        <v>0</v>
      </c>
      <c r="AC266" s="25">
        <f t="shared" ref="AC266:AC327" si="90">+AA266+AB266</f>
        <v>50</v>
      </c>
    </row>
    <row r="267" spans="1:29" ht="22.5" x14ac:dyDescent="0.2">
      <c r="A267" s="15" t="s">
        <v>7</v>
      </c>
      <c r="B267" s="16" t="s">
        <v>308</v>
      </c>
      <c r="C267" s="17" t="s">
        <v>9</v>
      </c>
      <c r="D267" s="20" t="s">
        <v>8</v>
      </c>
      <c r="E267" s="21" t="s">
        <v>8</v>
      </c>
      <c r="F267" s="22" t="s">
        <v>309</v>
      </c>
      <c r="G267" s="106">
        <v>0</v>
      </c>
      <c r="H267" s="106"/>
      <c r="I267" s="106"/>
      <c r="J267" s="27"/>
      <c r="K267" s="27"/>
      <c r="L267" s="27"/>
      <c r="M267" s="27">
        <v>0</v>
      </c>
      <c r="N267" s="27">
        <v>0</v>
      </c>
      <c r="O267" s="27">
        <v>0</v>
      </c>
      <c r="P267" s="27">
        <f t="shared" ref="P267" si="91">+P268</f>
        <v>150</v>
      </c>
      <c r="Q267" s="27">
        <f t="shared" si="82"/>
        <v>150</v>
      </c>
      <c r="R267" s="27">
        <v>0</v>
      </c>
      <c r="S267" s="27">
        <f t="shared" si="69"/>
        <v>150</v>
      </c>
      <c r="T267" s="27">
        <v>0</v>
      </c>
      <c r="U267" s="27">
        <f t="shared" si="68"/>
        <v>150</v>
      </c>
      <c r="V267" s="24">
        <v>0</v>
      </c>
      <c r="W267" s="24">
        <f t="shared" si="66"/>
        <v>150</v>
      </c>
      <c r="X267" s="24">
        <v>0</v>
      </c>
      <c r="Y267" s="24">
        <f t="shared" si="67"/>
        <v>150</v>
      </c>
      <c r="Z267" s="24">
        <v>0</v>
      </c>
      <c r="AA267" s="24">
        <f t="shared" si="89"/>
        <v>150</v>
      </c>
      <c r="AB267" s="24">
        <v>0</v>
      </c>
      <c r="AC267" s="24">
        <f t="shared" si="90"/>
        <v>150</v>
      </c>
    </row>
    <row r="268" spans="1:29" x14ac:dyDescent="0.2">
      <c r="A268" s="15"/>
      <c r="B268" s="16"/>
      <c r="C268" s="17"/>
      <c r="D268" s="11">
        <v>3419</v>
      </c>
      <c r="E268" s="11">
        <v>5222</v>
      </c>
      <c r="F268" s="26" t="s">
        <v>13</v>
      </c>
      <c r="G268" s="74">
        <v>0</v>
      </c>
      <c r="H268" s="74"/>
      <c r="I268" s="74"/>
      <c r="J268" s="31"/>
      <c r="K268" s="31"/>
      <c r="L268" s="31"/>
      <c r="M268" s="31">
        <v>0</v>
      </c>
      <c r="N268" s="31">
        <v>0</v>
      </c>
      <c r="O268" s="31">
        <v>0</v>
      </c>
      <c r="P268" s="31">
        <v>150</v>
      </c>
      <c r="Q268" s="31">
        <f t="shared" si="82"/>
        <v>150</v>
      </c>
      <c r="R268" s="31">
        <v>0</v>
      </c>
      <c r="S268" s="31">
        <f t="shared" si="69"/>
        <v>150</v>
      </c>
      <c r="T268" s="31">
        <v>0</v>
      </c>
      <c r="U268" s="31">
        <f t="shared" si="68"/>
        <v>150</v>
      </c>
      <c r="V268" s="25">
        <v>0</v>
      </c>
      <c r="W268" s="25">
        <f t="shared" si="66"/>
        <v>150</v>
      </c>
      <c r="X268" s="25">
        <v>0</v>
      </c>
      <c r="Y268" s="25">
        <f t="shared" si="67"/>
        <v>150</v>
      </c>
      <c r="Z268" s="25">
        <v>0</v>
      </c>
      <c r="AA268" s="25">
        <f t="shared" si="89"/>
        <v>150</v>
      </c>
      <c r="AB268" s="25">
        <v>0</v>
      </c>
      <c r="AC268" s="25">
        <f t="shared" si="90"/>
        <v>150</v>
      </c>
    </row>
    <row r="269" spans="1:29" ht="56.25" x14ac:dyDescent="0.2">
      <c r="A269" s="15" t="s">
        <v>7</v>
      </c>
      <c r="B269" s="16" t="s">
        <v>310</v>
      </c>
      <c r="C269" s="17" t="s">
        <v>9</v>
      </c>
      <c r="D269" s="20" t="s">
        <v>8</v>
      </c>
      <c r="E269" s="21" t="s">
        <v>8</v>
      </c>
      <c r="F269" s="22" t="s">
        <v>311</v>
      </c>
      <c r="G269" s="106">
        <v>0</v>
      </c>
      <c r="H269" s="106"/>
      <c r="I269" s="106"/>
      <c r="J269" s="27"/>
      <c r="K269" s="27"/>
      <c r="L269" s="27"/>
      <c r="M269" s="27">
        <v>0</v>
      </c>
      <c r="N269" s="27">
        <v>0</v>
      </c>
      <c r="O269" s="27">
        <v>0</v>
      </c>
      <c r="P269" s="27">
        <f t="shared" ref="P269" si="92">+P270</f>
        <v>500</v>
      </c>
      <c r="Q269" s="27">
        <f t="shared" si="82"/>
        <v>500</v>
      </c>
      <c r="R269" s="27">
        <v>0</v>
      </c>
      <c r="S269" s="27">
        <f t="shared" si="69"/>
        <v>500</v>
      </c>
      <c r="T269" s="27">
        <v>0</v>
      </c>
      <c r="U269" s="27">
        <f t="shared" si="68"/>
        <v>500</v>
      </c>
      <c r="V269" s="24">
        <v>0</v>
      </c>
      <c r="W269" s="24">
        <f t="shared" si="66"/>
        <v>500</v>
      </c>
      <c r="X269" s="24">
        <v>0</v>
      </c>
      <c r="Y269" s="24">
        <f t="shared" si="67"/>
        <v>500</v>
      </c>
      <c r="Z269" s="24">
        <v>0</v>
      </c>
      <c r="AA269" s="24">
        <f t="shared" si="89"/>
        <v>500</v>
      </c>
      <c r="AB269" s="24">
        <v>0</v>
      </c>
      <c r="AC269" s="24">
        <f t="shared" si="90"/>
        <v>500</v>
      </c>
    </row>
    <row r="270" spans="1:29" x14ac:dyDescent="0.2">
      <c r="A270" s="15"/>
      <c r="B270" s="16"/>
      <c r="C270" s="17"/>
      <c r="D270" s="11">
        <v>3419</v>
      </c>
      <c r="E270" s="11">
        <v>5319</v>
      </c>
      <c r="F270" s="26" t="s">
        <v>312</v>
      </c>
      <c r="G270" s="74">
        <v>0</v>
      </c>
      <c r="H270" s="74"/>
      <c r="I270" s="74"/>
      <c r="J270" s="31"/>
      <c r="K270" s="31"/>
      <c r="L270" s="31"/>
      <c r="M270" s="31">
        <v>0</v>
      </c>
      <c r="N270" s="31">
        <v>0</v>
      </c>
      <c r="O270" s="31">
        <v>0</v>
      </c>
      <c r="P270" s="31">
        <v>500</v>
      </c>
      <c r="Q270" s="31">
        <f t="shared" si="82"/>
        <v>500</v>
      </c>
      <c r="R270" s="31">
        <v>0</v>
      </c>
      <c r="S270" s="31">
        <f t="shared" si="69"/>
        <v>500</v>
      </c>
      <c r="T270" s="31">
        <v>0</v>
      </c>
      <c r="U270" s="31">
        <f t="shared" si="68"/>
        <v>500</v>
      </c>
      <c r="V270" s="25">
        <v>0</v>
      </c>
      <c r="W270" s="25">
        <f t="shared" si="66"/>
        <v>500</v>
      </c>
      <c r="X270" s="25">
        <v>0</v>
      </c>
      <c r="Y270" s="25">
        <f t="shared" si="67"/>
        <v>500</v>
      </c>
      <c r="Z270" s="25">
        <v>0</v>
      </c>
      <c r="AA270" s="25">
        <f t="shared" si="89"/>
        <v>500</v>
      </c>
      <c r="AB270" s="25">
        <v>0</v>
      </c>
      <c r="AC270" s="25">
        <f t="shared" si="90"/>
        <v>500</v>
      </c>
    </row>
    <row r="271" spans="1:29" ht="22.5" x14ac:dyDescent="0.2">
      <c r="A271" s="15" t="s">
        <v>7</v>
      </c>
      <c r="B271" s="16" t="s">
        <v>313</v>
      </c>
      <c r="C271" s="17" t="s">
        <v>9</v>
      </c>
      <c r="D271" s="20" t="s">
        <v>8</v>
      </c>
      <c r="E271" s="21" t="s">
        <v>8</v>
      </c>
      <c r="F271" s="22" t="s">
        <v>314</v>
      </c>
      <c r="G271" s="106">
        <v>0</v>
      </c>
      <c r="H271" s="106"/>
      <c r="I271" s="106"/>
      <c r="J271" s="27"/>
      <c r="K271" s="27"/>
      <c r="L271" s="27"/>
      <c r="M271" s="27">
        <v>0</v>
      </c>
      <c r="N271" s="27">
        <v>0</v>
      </c>
      <c r="O271" s="27">
        <v>0</v>
      </c>
      <c r="P271" s="27">
        <f t="shared" ref="P271" si="93">+P272</f>
        <v>300</v>
      </c>
      <c r="Q271" s="27">
        <f t="shared" si="82"/>
        <v>300</v>
      </c>
      <c r="R271" s="27">
        <v>0</v>
      </c>
      <c r="S271" s="27">
        <f t="shared" si="69"/>
        <v>300</v>
      </c>
      <c r="T271" s="27">
        <v>0</v>
      </c>
      <c r="U271" s="27">
        <f t="shared" si="68"/>
        <v>300</v>
      </c>
      <c r="V271" s="24">
        <v>0</v>
      </c>
      <c r="W271" s="24">
        <f t="shared" si="66"/>
        <v>300</v>
      </c>
      <c r="X271" s="24">
        <v>0</v>
      </c>
      <c r="Y271" s="24">
        <f t="shared" si="67"/>
        <v>300</v>
      </c>
      <c r="Z271" s="24">
        <v>0</v>
      </c>
      <c r="AA271" s="24">
        <f t="shared" si="89"/>
        <v>300</v>
      </c>
      <c r="AB271" s="24">
        <v>0</v>
      </c>
      <c r="AC271" s="24">
        <f t="shared" si="90"/>
        <v>300</v>
      </c>
    </row>
    <row r="272" spans="1:29" x14ac:dyDescent="0.2">
      <c r="A272" s="15"/>
      <c r="B272" s="16"/>
      <c r="C272" s="17"/>
      <c r="D272" s="11">
        <v>3419</v>
      </c>
      <c r="E272" s="11">
        <v>5222</v>
      </c>
      <c r="F272" s="26" t="s">
        <v>13</v>
      </c>
      <c r="G272" s="74">
        <v>0</v>
      </c>
      <c r="H272" s="74"/>
      <c r="I272" s="74"/>
      <c r="J272" s="31"/>
      <c r="K272" s="31"/>
      <c r="L272" s="31"/>
      <c r="M272" s="31">
        <v>0</v>
      </c>
      <c r="N272" s="31">
        <v>0</v>
      </c>
      <c r="O272" s="31">
        <v>0</v>
      </c>
      <c r="P272" s="31">
        <v>300</v>
      </c>
      <c r="Q272" s="31">
        <f t="shared" si="82"/>
        <v>300</v>
      </c>
      <c r="R272" s="31">
        <v>0</v>
      </c>
      <c r="S272" s="31">
        <f t="shared" si="69"/>
        <v>300</v>
      </c>
      <c r="T272" s="31">
        <v>0</v>
      </c>
      <c r="U272" s="31">
        <f t="shared" si="68"/>
        <v>300</v>
      </c>
      <c r="V272" s="25">
        <v>0</v>
      </c>
      <c r="W272" s="25">
        <f t="shared" si="66"/>
        <v>300</v>
      </c>
      <c r="X272" s="25">
        <v>0</v>
      </c>
      <c r="Y272" s="25">
        <f t="shared" si="67"/>
        <v>300</v>
      </c>
      <c r="Z272" s="25">
        <v>0</v>
      </c>
      <c r="AA272" s="25">
        <f t="shared" si="89"/>
        <v>300</v>
      </c>
      <c r="AB272" s="25">
        <v>0</v>
      </c>
      <c r="AC272" s="25">
        <f t="shared" si="90"/>
        <v>300</v>
      </c>
    </row>
    <row r="273" spans="1:29" ht="33.75" x14ac:dyDescent="0.2">
      <c r="A273" s="15" t="s">
        <v>7</v>
      </c>
      <c r="B273" s="16" t="s">
        <v>315</v>
      </c>
      <c r="C273" s="17" t="s">
        <v>9</v>
      </c>
      <c r="D273" s="20" t="s">
        <v>8</v>
      </c>
      <c r="E273" s="21" t="s">
        <v>8</v>
      </c>
      <c r="F273" s="22" t="s">
        <v>316</v>
      </c>
      <c r="G273" s="106">
        <v>0</v>
      </c>
      <c r="H273" s="106"/>
      <c r="I273" s="106"/>
      <c r="J273" s="27"/>
      <c r="K273" s="27"/>
      <c r="L273" s="27"/>
      <c r="M273" s="27">
        <v>0</v>
      </c>
      <c r="N273" s="27">
        <v>0</v>
      </c>
      <c r="O273" s="27">
        <v>0</v>
      </c>
      <c r="P273" s="27">
        <f t="shared" ref="P273" si="94">+P274</f>
        <v>150</v>
      </c>
      <c r="Q273" s="27">
        <f t="shared" si="82"/>
        <v>150</v>
      </c>
      <c r="R273" s="27">
        <v>0</v>
      </c>
      <c r="S273" s="27">
        <f t="shared" si="69"/>
        <v>150</v>
      </c>
      <c r="T273" s="27">
        <v>0</v>
      </c>
      <c r="U273" s="27">
        <f t="shared" si="68"/>
        <v>150</v>
      </c>
      <c r="V273" s="24">
        <v>0</v>
      </c>
      <c r="W273" s="24">
        <f t="shared" si="66"/>
        <v>150</v>
      </c>
      <c r="X273" s="24">
        <v>0</v>
      </c>
      <c r="Y273" s="24">
        <f t="shared" si="67"/>
        <v>150</v>
      </c>
      <c r="Z273" s="24">
        <v>0</v>
      </c>
      <c r="AA273" s="24">
        <f t="shared" si="89"/>
        <v>150</v>
      </c>
      <c r="AB273" s="24">
        <v>0</v>
      </c>
      <c r="AC273" s="24">
        <f t="shared" si="90"/>
        <v>150</v>
      </c>
    </row>
    <row r="274" spans="1:29" x14ac:dyDescent="0.2">
      <c r="A274" s="15"/>
      <c r="B274" s="16"/>
      <c r="C274" s="17"/>
      <c r="D274" s="11">
        <v>3419</v>
      </c>
      <c r="E274" s="11">
        <v>5222</v>
      </c>
      <c r="F274" s="26" t="s">
        <v>13</v>
      </c>
      <c r="G274" s="74">
        <v>0</v>
      </c>
      <c r="H274" s="74"/>
      <c r="I274" s="74"/>
      <c r="J274" s="31"/>
      <c r="K274" s="31"/>
      <c r="L274" s="31"/>
      <c r="M274" s="31">
        <v>0</v>
      </c>
      <c r="N274" s="31">
        <v>0</v>
      </c>
      <c r="O274" s="31">
        <v>0</v>
      </c>
      <c r="P274" s="31">
        <v>150</v>
      </c>
      <c r="Q274" s="31">
        <f t="shared" si="82"/>
        <v>150</v>
      </c>
      <c r="R274" s="31">
        <v>0</v>
      </c>
      <c r="S274" s="31">
        <f t="shared" si="69"/>
        <v>150</v>
      </c>
      <c r="T274" s="31">
        <v>0</v>
      </c>
      <c r="U274" s="31">
        <f t="shared" si="68"/>
        <v>150</v>
      </c>
      <c r="V274" s="25">
        <v>0</v>
      </c>
      <c r="W274" s="25">
        <f t="shared" si="66"/>
        <v>150</v>
      </c>
      <c r="X274" s="25">
        <v>0</v>
      </c>
      <c r="Y274" s="25">
        <f t="shared" si="67"/>
        <v>150</v>
      </c>
      <c r="Z274" s="25">
        <v>0</v>
      </c>
      <c r="AA274" s="25">
        <f t="shared" si="89"/>
        <v>150</v>
      </c>
      <c r="AB274" s="25">
        <v>0</v>
      </c>
      <c r="AC274" s="25">
        <f t="shared" si="90"/>
        <v>150</v>
      </c>
    </row>
    <row r="275" spans="1:29" x14ac:dyDescent="0.2">
      <c r="A275" s="15" t="s">
        <v>7</v>
      </c>
      <c r="B275" s="16" t="s">
        <v>317</v>
      </c>
      <c r="C275" s="17" t="s">
        <v>9</v>
      </c>
      <c r="D275" s="20" t="s">
        <v>8</v>
      </c>
      <c r="E275" s="21" t="s">
        <v>8</v>
      </c>
      <c r="F275" s="22" t="s">
        <v>318</v>
      </c>
      <c r="G275" s="106">
        <v>0</v>
      </c>
      <c r="H275" s="106"/>
      <c r="I275" s="106"/>
      <c r="J275" s="27"/>
      <c r="K275" s="27"/>
      <c r="L275" s="27"/>
      <c r="M275" s="27">
        <v>0</v>
      </c>
      <c r="N275" s="27">
        <v>0</v>
      </c>
      <c r="O275" s="27">
        <v>0</v>
      </c>
      <c r="P275" s="27">
        <f t="shared" ref="P275" si="95">+P276</f>
        <v>400</v>
      </c>
      <c r="Q275" s="27">
        <f t="shared" si="82"/>
        <v>400</v>
      </c>
      <c r="R275" s="27">
        <v>0</v>
      </c>
      <c r="S275" s="27">
        <f t="shared" si="69"/>
        <v>400</v>
      </c>
      <c r="T275" s="27">
        <v>0</v>
      </c>
      <c r="U275" s="27">
        <f t="shared" si="68"/>
        <v>400</v>
      </c>
      <c r="V275" s="24">
        <v>0</v>
      </c>
      <c r="W275" s="24">
        <f t="shared" si="66"/>
        <v>400</v>
      </c>
      <c r="X275" s="24">
        <v>0</v>
      </c>
      <c r="Y275" s="24">
        <f t="shared" si="67"/>
        <v>400</v>
      </c>
      <c r="Z275" s="24">
        <v>0</v>
      </c>
      <c r="AA275" s="24">
        <f t="shared" si="89"/>
        <v>400</v>
      </c>
      <c r="AB275" s="24">
        <v>0</v>
      </c>
      <c r="AC275" s="24">
        <f t="shared" si="90"/>
        <v>400</v>
      </c>
    </row>
    <row r="276" spans="1:29" x14ac:dyDescent="0.2">
      <c r="A276" s="15"/>
      <c r="B276" s="16"/>
      <c r="C276" s="17"/>
      <c r="D276" s="11">
        <v>3419</v>
      </c>
      <c r="E276" s="12">
        <v>5213</v>
      </c>
      <c r="F276" s="26" t="s">
        <v>178</v>
      </c>
      <c r="G276" s="74">
        <v>0</v>
      </c>
      <c r="H276" s="74"/>
      <c r="I276" s="74"/>
      <c r="J276" s="31"/>
      <c r="K276" s="31"/>
      <c r="L276" s="31"/>
      <c r="M276" s="31">
        <v>0</v>
      </c>
      <c r="N276" s="31">
        <v>0</v>
      </c>
      <c r="O276" s="31">
        <v>0</v>
      </c>
      <c r="P276" s="31">
        <v>400</v>
      </c>
      <c r="Q276" s="31">
        <f t="shared" si="82"/>
        <v>400</v>
      </c>
      <c r="R276" s="31">
        <v>0</v>
      </c>
      <c r="S276" s="31">
        <f t="shared" si="69"/>
        <v>400</v>
      </c>
      <c r="T276" s="31">
        <v>0</v>
      </c>
      <c r="U276" s="31">
        <f t="shared" si="68"/>
        <v>400</v>
      </c>
      <c r="V276" s="25">
        <v>0</v>
      </c>
      <c r="W276" s="25">
        <f t="shared" si="66"/>
        <v>400</v>
      </c>
      <c r="X276" s="25">
        <v>0</v>
      </c>
      <c r="Y276" s="25">
        <f t="shared" si="67"/>
        <v>400</v>
      </c>
      <c r="Z276" s="25">
        <v>0</v>
      </c>
      <c r="AA276" s="25">
        <f t="shared" si="89"/>
        <v>400</v>
      </c>
      <c r="AB276" s="25">
        <v>0</v>
      </c>
      <c r="AC276" s="25">
        <f t="shared" si="90"/>
        <v>400</v>
      </c>
    </row>
    <row r="277" spans="1:29" ht="22.5" x14ac:dyDescent="0.2">
      <c r="A277" s="15" t="s">
        <v>7</v>
      </c>
      <c r="B277" s="16" t="s">
        <v>319</v>
      </c>
      <c r="C277" s="17" t="s">
        <v>9</v>
      </c>
      <c r="D277" s="20" t="s">
        <v>8</v>
      </c>
      <c r="E277" s="21" t="s">
        <v>8</v>
      </c>
      <c r="F277" s="22" t="s">
        <v>320</v>
      </c>
      <c r="G277" s="106">
        <v>0</v>
      </c>
      <c r="H277" s="106"/>
      <c r="I277" s="106"/>
      <c r="J277" s="27"/>
      <c r="K277" s="27"/>
      <c r="L277" s="27"/>
      <c r="M277" s="27">
        <v>0</v>
      </c>
      <c r="N277" s="27">
        <v>0</v>
      </c>
      <c r="O277" s="27">
        <v>0</v>
      </c>
      <c r="P277" s="27">
        <f t="shared" ref="P277" si="96">+P278</f>
        <v>400</v>
      </c>
      <c r="Q277" s="27">
        <f t="shared" si="82"/>
        <v>400</v>
      </c>
      <c r="R277" s="27">
        <v>0</v>
      </c>
      <c r="S277" s="27">
        <f t="shared" si="69"/>
        <v>400</v>
      </c>
      <c r="T277" s="27">
        <v>0</v>
      </c>
      <c r="U277" s="27">
        <f t="shared" si="68"/>
        <v>400</v>
      </c>
      <c r="V277" s="24">
        <v>0</v>
      </c>
      <c r="W277" s="24">
        <f t="shared" si="66"/>
        <v>400</v>
      </c>
      <c r="X277" s="24">
        <v>0</v>
      </c>
      <c r="Y277" s="24">
        <f t="shared" si="67"/>
        <v>400</v>
      </c>
      <c r="Z277" s="24">
        <v>0</v>
      </c>
      <c r="AA277" s="24">
        <f t="shared" si="89"/>
        <v>400</v>
      </c>
      <c r="AB277" s="24">
        <v>0</v>
      </c>
      <c r="AC277" s="24">
        <f t="shared" si="90"/>
        <v>400</v>
      </c>
    </row>
    <row r="278" spans="1:29" x14ac:dyDescent="0.2">
      <c r="A278" s="15"/>
      <c r="B278" s="16"/>
      <c r="C278" s="17"/>
      <c r="D278" s="11">
        <v>3419</v>
      </c>
      <c r="E278" s="12">
        <v>5213</v>
      </c>
      <c r="F278" s="26" t="s">
        <v>178</v>
      </c>
      <c r="G278" s="74">
        <v>0</v>
      </c>
      <c r="H278" s="74"/>
      <c r="I278" s="74"/>
      <c r="J278" s="31"/>
      <c r="K278" s="31"/>
      <c r="L278" s="31"/>
      <c r="M278" s="31">
        <v>0</v>
      </c>
      <c r="N278" s="31">
        <v>0</v>
      </c>
      <c r="O278" s="31">
        <v>0</v>
      </c>
      <c r="P278" s="31">
        <v>400</v>
      </c>
      <c r="Q278" s="31">
        <f t="shared" si="82"/>
        <v>400</v>
      </c>
      <c r="R278" s="31">
        <v>0</v>
      </c>
      <c r="S278" s="31">
        <f t="shared" si="69"/>
        <v>400</v>
      </c>
      <c r="T278" s="31">
        <v>0</v>
      </c>
      <c r="U278" s="31">
        <f t="shared" si="68"/>
        <v>400</v>
      </c>
      <c r="V278" s="25">
        <v>0</v>
      </c>
      <c r="W278" s="25">
        <f t="shared" si="66"/>
        <v>400</v>
      </c>
      <c r="X278" s="25">
        <v>0</v>
      </c>
      <c r="Y278" s="25">
        <f t="shared" ref="Y278:Y327" si="97">+X278+W278</f>
        <v>400</v>
      </c>
      <c r="Z278" s="25">
        <v>0</v>
      </c>
      <c r="AA278" s="25">
        <f t="shared" si="89"/>
        <v>400</v>
      </c>
      <c r="AB278" s="25">
        <v>0</v>
      </c>
      <c r="AC278" s="25">
        <f t="shared" si="90"/>
        <v>400</v>
      </c>
    </row>
    <row r="279" spans="1:29" ht="33.75" x14ac:dyDescent="0.2">
      <c r="A279" s="15" t="s">
        <v>7</v>
      </c>
      <c r="B279" s="16" t="s">
        <v>321</v>
      </c>
      <c r="C279" s="17" t="s">
        <v>9</v>
      </c>
      <c r="D279" s="20" t="s">
        <v>8</v>
      </c>
      <c r="E279" s="21" t="s">
        <v>8</v>
      </c>
      <c r="F279" s="22" t="s">
        <v>322</v>
      </c>
      <c r="G279" s="106">
        <v>0</v>
      </c>
      <c r="H279" s="106"/>
      <c r="I279" s="106"/>
      <c r="J279" s="27"/>
      <c r="K279" s="27"/>
      <c r="L279" s="27"/>
      <c r="M279" s="27">
        <v>0</v>
      </c>
      <c r="N279" s="27">
        <v>0</v>
      </c>
      <c r="O279" s="27">
        <v>0</v>
      </c>
      <c r="P279" s="27">
        <f t="shared" ref="P279" si="98">+P280</f>
        <v>100</v>
      </c>
      <c r="Q279" s="27">
        <f t="shared" si="82"/>
        <v>100</v>
      </c>
      <c r="R279" s="27">
        <v>0</v>
      </c>
      <c r="S279" s="27">
        <f t="shared" si="69"/>
        <v>100</v>
      </c>
      <c r="T279" s="27">
        <v>0</v>
      </c>
      <c r="U279" s="27">
        <f t="shared" si="68"/>
        <v>100</v>
      </c>
      <c r="V279" s="24">
        <v>0</v>
      </c>
      <c r="W279" s="24">
        <f t="shared" ref="W279:W327" si="99">+U279+V279</f>
        <v>100</v>
      </c>
      <c r="X279" s="24">
        <v>0</v>
      </c>
      <c r="Y279" s="24">
        <f t="shared" si="97"/>
        <v>100</v>
      </c>
      <c r="Z279" s="24">
        <v>0</v>
      </c>
      <c r="AA279" s="24">
        <f t="shared" si="89"/>
        <v>100</v>
      </c>
      <c r="AB279" s="24">
        <v>0</v>
      </c>
      <c r="AC279" s="24">
        <f t="shared" si="90"/>
        <v>100</v>
      </c>
    </row>
    <row r="280" spans="1:29" x14ac:dyDescent="0.2">
      <c r="A280" s="15"/>
      <c r="B280" s="16"/>
      <c r="C280" s="17"/>
      <c r="D280" s="11">
        <v>3419</v>
      </c>
      <c r="E280" s="11">
        <v>5222</v>
      </c>
      <c r="F280" s="26" t="s">
        <v>13</v>
      </c>
      <c r="G280" s="74">
        <v>0</v>
      </c>
      <c r="H280" s="74"/>
      <c r="I280" s="74"/>
      <c r="J280" s="31"/>
      <c r="K280" s="31"/>
      <c r="L280" s="31"/>
      <c r="M280" s="31">
        <v>0</v>
      </c>
      <c r="N280" s="31">
        <v>0</v>
      </c>
      <c r="O280" s="31">
        <v>0</v>
      </c>
      <c r="P280" s="31">
        <v>100</v>
      </c>
      <c r="Q280" s="31">
        <f t="shared" si="82"/>
        <v>100</v>
      </c>
      <c r="R280" s="31">
        <v>0</v>
      </c>
      <c r="S280" s="31">
        <f t="shared" si="69"/>
        <v>100</v>
      </c>
      <c r="T280" s="31">
        <v>0</v>
      </c>
      <c r="U280" s="31">
        <f t="shared" si="68"/>
        <v>100</v>
      </c>
      <c r="V280" s="25">
        <v>0</v>
      </c>
      <c r="W280" s="25">
        <f t="shared" si="99"/>
        <v>100</v>
      </c>
      <c r="X280" s="25">
        <v>0</v>
      </c>
      <c r="Y280" s="25">
        <f t="shared" si="97"/>
        <v>100</v>
      </c>
      <c r="Z280" s="25">
        <v>0</v>
      </c>
      <c r="AA280" s="25">
        <f t="shared" si="89"/>
        <v>100</v>
      </c>
      <c r="AB280" s="25">
        <v>0</v>
      </c>
      <c r="AC280" s="25">
        <f t="shared" si="90"/>
        <v>100</v>
      </c>
    </row>
    <row r="281" spans="1:29" ht="22.5" x14ac:dyDescent="0.2">
      <c r="A281" s="15" t="s">
        <v>7</v>
      </c>
      <c r="B281" s="16" t="s">
        <v>323</v>
      </c>
      <c r="C281" s="17" t="s">
        <v>9</v>
      </c>
      <c r="D281" s="20" t="s">
        <v>8</v>
      </c>
      <c r="E281" s="21" t="s">
        <v>8</v>
      </c>
      <c r="F281" s="22" t="s">
        <v>324</v>
      </c>
      <c r="G281" s="106">
        <v>0</v>
      </c>
      <c r="H281" s="106"/>
      <c r="I281" s="106"/>
      <c r="J281" s="27"/>
      <c r="K281" s="27"/>
      <c r="L281" s="27"/>
      <c r="M281" s="27">
        <v>0</v>
      </c>
      <c r="N281" s="27">
        <v>0</v>
      </c>
      <c r="O281" s="27">
        <v>0</v>
      </c>
      <c r="P281" s="27">
        <f t="shared" ref="P281" si="100">+P282</f>
        <v>400</v>
      </c>
      <c r="Q281" s="27">
        <f t="shared" si="82"/>
        <v>400</v>
      </c>
      <c r="R281" s="27">
        <v>0</v>
      </c>
      <c r="S281" s="27">
        <f t="shared" si="69"/>
        <v>400</v>
      </c>
      <c r="T281" s="27">
        <v>0</v>
      </c>
      <c r="U281" s="27">
        <f t="shared" si="68"/>
        <v>400</v>
      </c>
      <c r="V281" s="24">
        <v>0</v>
      </c>
      <c r="W281" s="24">
        <f t="shared" si="99"/>
        <v>400</v>
      </c>
      <c r="X281" s="24">
        <v>0</v>
      </c>
      <c r="Y281" s="24">
        <f t="shared" si="97"/>
        <v>400</v>
      </c>
      <c r="Z281" s="24">
        <v>0</v>
      </c>
      <c r="AA281" s="24">
        <f t="shared" si="89"/>
        <v>400</v>
      </c>
      <c r="AB281" s="24">
        <v>0</v>
      </c>
      <c r="AC281" s="24">
        <f t="shared" si="90"/>
        <v>400</v>
      </c>
    </row>
    <row r="282" spans="1:29" x14ac:dyDescent="0.2">
      <c r="A282" s="54"/>
      <c r="B282" s="51"/>
      <c r="C282" s="52"/>
      <c r="D282" s="32">
        <v>3419</v>
      </c>
      <c r="E282" s="32">
        <v>5222</v>
      </c>
      <c r="F282" s="33" t="s">
        <v>13</v>
      </c>
      <c r="G282" s="95">
        <v>0</v>
      </c>
      <c r="H282" s="95"/>
      <c r="I282" s="95"/>
      <c r="J282" s="96"/>
      <c r="K282" s="96"/>
      <c r="L282" s="96"/>
      <c r="M282" s="96">
        <v>0</v>
      </c>
      <c r="N282" s="96">
        <v>0</v>
      </c>
      <c r="O282" s="96">
        <v>0</v>
      </c>
      <c r="P282" s="96">
        <v>400</v>
      </c>
      <c r="Q282" s="96">
        <f t="shared" si="82"/>
        <v>400</v>
      </c>
      <c r="R282" s="96">
        <v>0</v>
      </c>
      <c r="S282" s="96">
        <f t="shared" si="69"/>
        <v>400</v>
      </c>
      <c r="T282" s="96">
        <v>0</v>
      </c>
      <c r="U282" s="96">
        <f t="shared" si="68"/>
        <v>400</v>
      </c>
      <c r="V282" s="35">
        <v>0</v>
      </c>
      <c r="W282" s="35">
        <f t="shared" si="99"/>
        <v>400</v>
      </c>
      <c r="X282" s="25">
        <v>0</v>
      </c>
      <c r="Y282" s="25">
        <f t="shared" si="97"/>
        <v>400</v>
      </c>
      <c r="Z282" s="25">
        <v>0</v>
      </c>
      <c r="AA282" s="25">
        <f t="shared" si="89"/>
        <v>400</v>
      </c>
      <c r="AB282" s="25">
        <v>0</v>
      </c>
      <c r="AC282" s="25">
        <f t="shared" si="90"/>
        <v>400</v>
      </c>
    </row>
    <row r="283" spans="1:29" ht="22.5" x14ac:dyDescent="0.2">
      <c r="A283" s="15" t="s">
        <v>7</v>
      </c>
      <c r="B283" s="16" t="s">
        <v>325</v>
      </c>
      <c r="C283" s="17" t="s">
        <v>9</v>
      </c>
      <c r="D283" s="20" t="s">
        <v>8</v>
      </c>
      <c r="E283" s="21" t="s">
        <v>8</v>
      </c>
      <c r="F283" s="22" t="s">
        <v>326</v>
      </c>
      <c r="G283" s="19">
        <v>0</v>
      </c>
      <c r="H283" s="95"/>
      <c r="I283" s="95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19">
        <v>0</v>
      </c>
      <c r="V283" s="24">
        <f t="shared" ref="V283" si="101">+V284</f>
        <v>150</v>
      </c>
      <c r="W283" s="24">
        <f t="shared" si="99"/>
        <v>150</v>
      </c>
      <c r="X283" s="24">
        <v>0</v>
      </c>
      <c r="Y283" s="24">
        <f t="shared" si="97"/>
        <v>150</v>
      </c>
      <c r="Z283" s="24">
        <v>0</v>
      </c>
      <c r="AA283" s="24">
        <f t="shared" si="89"/>
        <v>150</v>
      </c>
      <c r="AB283" s="24">
        <v>0</v>
      </c>
      <c r="AC283" s="24">
        <f t="shared" si="90"/>
        <v>150</v>
      </c>
    </row>
    <row r="284" spans="1:29" x14ac:dyDescent="0.2">
      <c r="A284" s="15"/>
      <c r="B284" s="16"/>
      <c r="C284" s="17"/>
      <c r="D284" s="11">
        <v>3419</v>
      </c>
      <c r="E284" s="11">
        <v>5221</v>
      </c>
      <c r="F284" s="26" t="s">
        <v>14</v>
      </c>
      <c r="G284" s="14">
        <v>0</v>
      </c>
      <c r="H284" s="136"/>
      <c r="I284" s="136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4">
        <v>0</v>
      </c>
      <c r="V284" s="25">
        <v>150</v>
      </c>
      <c r="W284" s="25">
        <f t="shared" si="99"/>
        <v>150</v>
      </c>
      <c r="X284" s="25">
        <v>0</v>
      </c>
      <c r="Y284" s="25">
        <f t="shared" si="97"/>
        <v>150</v>
      </c>
      <c r="Z284" s="25">
        <v>0</v>
      </c>
      <c r="AA284" s="25">
        <f t="shared" si="89"/>
        <v>150</v>
      </c>
      <c r="AB284" s="25">
        <v>0</v>
      </c>
      <c r="AC284" s="25">
        <f t="shared" si="90"/>
        <v>150</v>
      </c>
    </row>
    <row r="285" spans="1:29" ht="22.5" x14ac:dyDescent="0.2">
      <c r="A285" s="15" t="s">
        <v>7</v>
      </c>
      <c r="B285" s="16" t="s">
        <v>327</v>
      </c>
      <c r="C285" s="17" t="s">
        <v>9</v>
      </c>
      <c r="D285" s="20" t="s">
        <v>8</v>
      </c>
      <c r="E285" s="21" t="s">
        <v>8</v>
      </c>
      <c r="F285" s="22" t="s">
        <v>328</v>
      </c>
      <c r="G285" s="19">
        <v>0</v>
      </c>
      <c r="H285" s="136"/>
      <c r="I285" s="136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9">
        <v>0</v>
      </c>
      <c r="V285" s="24">
        <f t="shared" ref="V285" si="102">+V286</f>
        <v>50</v>
      </c>
      <c r="W285" s="24">
        <f t="shared" si="99"/>
        <v>50</v>
      </c>
      <c r="X285" s="24">
        <v>0</v>
      </c>
      <c r="Y285" s="24">
        <f t="shared" si="97"/>
        <v>50</v>
      </c>
      <c r="Z285" s="24">
        <v>0</v>
      </c>
      <c r="AA285" s="24">
        <f t="shared" si="89"/>
        <v>50</v>
      </c>
      <c r="AB285" s="24">
        <v>0</v>
      </c>
      <c r="AC285" s="24">
        <f t="shared" si="90"/>
        <v>50</v>
      </c>
    </row>
    <row r="286" spans="1:29" x14ac:dyDescent="0.2">
      <c r="A286" s="15"/>
      <c r="B286" s="16"/>
      <c r="C286" s="17"/>
      <c r="D286" s="11">
        <v>3419</v>
      </c>
      <c r="E286" s="11">
        <v>5222</v>
      </c>
      <c r="F286" s="26" t="s">
        <v>13</v>
      </c>
      <c r="G286" s="14">
        <v>0</v>
      </c>
      <c r="H286" s="136"/>
      <c r="I286" s="136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4">
        <v>0</v>
      </c>
      <c r="V286" s="25">
        <v>50</v>
      </c>
      <c r="W286" s="25">
        <f t="shared" si="99"/>
        <v>50</v>
      </c>
      <c r="X286" s="25">
        <v>0</v>
      </c>
      <c r="Y286" s="25">
        <f t="shared" si="97"/>
        <v>50</v>
      </c>
      <c r="Z286" s="25">
        <v>0</v>
      </c>
      <c r="AA286" s="25">
        <f t="shared" si="89"/>
        <v>50</v>
      </c>
      <c r="AB286" s="25">
        <v>0</v>
      </c>
      <c r="AC286" s="25">
        <f t="shared" si="90"/>
        <v>50</v>
      </c>
    </row>
    <row r="287" spans="1:29" ht="22.5" x14ac:dyDescent="0.2">
      <c r="A287" s="15" t="s">
        <v>7</v>
      </c>
      <c r="B287" s="16" t="s">
        <v>329</v>
      </c>
      <c r="C287" s="17" t="s">
        <v>9</v>
      </c>
      <c r="D287" s="20" t="s">
        <v>8</v>
      </c>
      <c r="E287" s="21" t="s">
        <v>8</v>
      </c>
      <c r="F287" s="22" t="s">
        <v>330</v>
      </c>
      <c r="G287" s="19">
        <v>0</v>
      </c>
      <c r="H287" s="136"/>
      <c r="I287" s="136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9">
        <v>0</v>
      </c>
      <c r="V287" s="24">
        <f t="shared" ref="V287" si="103">+V288</f>
        <v>80</v>
      </c>
      <c r="W287" s="24">
        <f t="shared" si="99"/>
        <v>80</v>
      </c>
      <c r="X287" s="24">
        <v>0</v>
      </c>
      <c r="Y287" s="24">
        <f t="shared" si="97"/>
        <v>80</v>
      </c>
      <c r="Z287" s="24">
        <v>0</v>
      </c>
      <c r="AA287" s="24">
        <f t="shared" si="89"/>
        <v>80</v>
      </c>
      <c r="AB287" s="24">
        <v>0</v>
      </c>
      <c r="AC287" s="24">
        <f t="shared" si="90"/>
        <v>80</v>
      </c>
    </row>
    <row r="288" spans="1:29" x14ac:dyDescent="0.2">
      <c r="A288" s="15"/>
      <c r="B288" s="16"/>
      <c r="C288" s="17"/>
      <c r="D288" s="11">
        <v>3419</v>
      </c>
      <c r="E288" s="11">
        <v>5222</v>
      </c>
      <c r="F288" s="26" t="s">
        <v>13</v>
      </c>
      <c r="G288" s="14">
        <v>0</v>
      </c>
      <c r="H288" s="136"/>
      <c r="I288" s="136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4">
        <v>0</v>
      </c>
      <c r="V288" s="25">
        <v>80</v>
      </c>
      <c r="W288" s="25">
        <f t="shared" si="99"/>
        <v>80</v>
      </c>
      <c r="X288" s="25">
        <v>0</v>
      </c>
      <c r="Y288" s="25">
        <f t="shared" si="97"/>
        <v>80</v>
      </c>
      <c r="Z288" s="25">
        <v>0</v>
      </c>
      <c r="AA288" s="25">
        <f t="shared" si="89"/>
        <v>80</v>
      </c>
      <c r="AB288" s="25">
        <v>0</v>
      </c>
      <c r="AC288" s="25">
        <f t="shared" si="90"/>
        <v>80</v>
      </c>
    </row>
    <row r="289" spans="1:30" ht="22.5" x14ac:dyDescent="0.2">
      <c r="A289" s="15" t="s">
        <v>7</v>
      </c>
      <c r="B289" s="16" t="s">
        <v>331</v>
      </c>
      <c r="C289" s="17" t="s">
        <v>9</v>
      </c>
      <c r="D289" s="20" t="s">
        <v>8</v>
      </c>
      <c r="E289" s="21" t="s">
        <v>8</v>
      </c>
      <c r="F289" s="22" t="s">
        <v>332</v>
      </c>
      <c r="G289" s="19">
        <v>0</v>
      </c>
      <c r="H289" s="136"/>
      <c r="I289" s="136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9">
        <v>0</v>
      </c>
      <c r="V289" s="24">
        <f t="shared" ref="V289" si="104">+V290</f>
        <v>70</v>
      </c>
      <c r="W289" s="24">
        <f t="shared" si="99"/>
        <v>70</v>
      </c>
      <c r="X289" s="24">
        <v>0</v>
      </c>
      <c r="Y289" s="24">
        <f t="shared" si="97"/>
        <v>70</v>
      </c>
      <c r="Z289" s="24">
        <v>0</v>
      </c>
      <c r="AA289" s="24">
        <f t="shared" si="89"/>
        <v>70</v>
      </c>
      <c r="AB289" s="24">
        <v>0</v>
      </c>
      <c r="AC289" s="24">
        <f t="shared" si="90"/>
        <v>70</v>
      </c>
    </row>
    <row r="290" spans="1:30" x14ac:dyDescent="0.2">
      <c r="A290" s="15"/>
      <c r="B290" s="16"/>
      <c r="C290" s="17"/>
      <c r="D290" s="11">
        <v>3419</v>
      </c>
      <c r="E290" s="11">
        <v>5222</v>
      </c>
      <c r="F290" s="26" t="s">
        <v>13</v>
      </c>
      <c r="G290" s="14">
        <v>0</v>
      </c>
      <c r="H290" s="136"/>
      <c r="I290" s="136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4">
        <v>0</v>
      </c>
      <c r="V290" s="25">
        <v>70</v>
      </c>
      <c r="W290" s="25">
        <f t="shared" si="99"/>
        <v>70</v>
      </c>
      <c r="X290" s="25">
        <v>0</v>
      </c>
      <c r="Y290" s="25">
        <f t="shared" si="97"/>
        <v>70</v>
      </c>
      <c r="Z290" s="25">
        <v>0</v>
      </c>
      <c r="AA290" s="25">
        <f t="shared" si="89"/>
        <v>70</v>
      </c>
      <c r="AB290" s="25">
        <v>0</v>
      </c>
      <c r="AC290" s="25">
        <f t="shared" si="90"/>
        <v>70</v>
      </c>
    </row>
    <row r="291" spans="1:30" ht="22.5" x14ac:dyDescent="0.2">
      <c r="A291" s="15" t="s">
        <v>7</v>
      </c>
      <c r="B291" s="16" t="s">
        <v>333</v>
      </c>
      <c r="C291" s="17" t="s">
        <v>9</v>
      </c>
      <c r="D291" s="20" t="s">
        <v>8</v>
      </c>
      <c r="E291" s="21" t="s">
        <v>8</v>
      </c>
      <c r="F291" s="22" t="s">
        <v>334</v>
      </c>
      <c r="G291" s="19">
        <v>0</v>
      </c>
      <c r="H291" s="136"/>
      <c r="I291" s="136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9">
        <v>0</v>
      </c>
      <c r="V291" s="24">
        <f t="shared" ref="V291" si="105">+V292</f>
        <v>100</v>
      </c>
      <c r="W291" s="24">
        <f t="shared" si="99"/>
        <v>100</v>
      </c>
      <c r="X291" s="24">
        <v>0</v>
      </c>
      <c r="Y291" s="24">
        <f t="shared" si="97"/>
        <v>100</v>
      </c>
      <c r="Z291" s="24">
        <v>0</v>
      </c>
      <c r="AA291" s="24">
        <f t="shared" si="89"/>
        <v>100</v>
      </c>
      <c r="AB291" s="24">
        <v>0</v>
      </c>
      <c r="AC291" s="24">
        <f t="shared" si="90"/>
        <v>100</v>
      </c>
    </row>
    <row r="292" spans="1:30" x14ac:dyDescent="0.2">
      <c r="A292" s="54"/>
      <c r="B292" s="51"/>
      <c r="C292" s="52"/>
      <c r="D292" s="32">
        <v>3419</v>
      </c>
      <c r="E292" s="32">
        <v>5222</v>
      </c>
      <c r="F292" s="33" t="s">
        <v>13</v>
      </c>
      <c r="G292" s="34">
        <v>0</v>
      </c>
      <c r="H292" s="136"/>
      <c r="I292" s="136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34">
        <v>0</v>
      </c>
      <c r="V292" s="35">
        <v>100</v>
      </c>
      <c r="W292" s="35">
        <f t="shared" si="99"/>
        <v>100</v>
      </c>
      <c r="X292" s="35">
        <v>0</v>
      </c>
      <c r="Y292" s="35">
        <f t="shared" si="97"/>
        <v>100</v>
      </c>
      <c r="Z292" s="25">
        <v>0</v>
      </c>
      <c r="AA292" s="25">
        <f t="shared" si="89"/>
        <v>100</v>
      </c>
      <c r="AB292" s="25">
        <v>0</v>
      </c>
      <c r="AC292" s="25">
        <f t="shared" si="90"/>
        <v>100</v>
      </c>
    </row>
    <row r="293" spans="1:30" ht="22.5" x14ac:dyDescent="0.2">
      <c r="A293" s="15" t="s">
        <v>7</v>
      </c>
      <c r="B293" s="16" t="s">
        <v>335</v>
      </c>
      <c r="C293" s="17" t="s">
        <v>9</v>
      </c>
      <c r="D293" s="20" t="s">
        <v>8</v>
      </c>
      <c r="E293" s="21" t="s">
        <v>8</v>
      </c>
      <c r="F293" s="22" t="s">
        <v>336</v>
      </c>
      <c r="G293" s="19">
        <v>0</v>
      </c>
      <c r="H293" s="74"/>
      <c r="I293" s="74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14"/>
      <c r="V293" s="25"/>
      <c r="W293" s="19">
        <v>0</v>
      </c>
      <c r="X293" s="24">
        <f t="shared" ref="X293" si="106">+X294</f>
        <v>200</v>
      </c>
      <c r="Y293" s="24">
        <f t="shared" ref="Y293:Y296" si="107">+W293+X293</f>
        <v>200</v>
      </c>
      <c r="Z293" s="24">
        <v>0</v>
      </c>
      <c r="AA293" s="24">
        <f t="shared" si="89"/>
        <v>200</v>
      </c>
      <c r="AB293" s="24">
        <v>0</v>
      </c>
      <c r="AC293" s="24">
        <f t="shared" si="90"/>
        <v>200</v>
      </c>
    </row>
    <row r="294" spans="1:30" x14ac:dyDescent="0.2">
      <c r="A294" s="42"/>
      <c r="B294" s="43"/>
      <c r="C294" s="44"/>
      <c r="D294" s="73">
        <v>3419</v>
      </c>
      <c r="E294" s="73">
        <v>5222</v>
      </c>
      <c r="F294" s="138" t="s">
        <v>13</v>
      </c>
      <c r="G294" s="139">
        <v>0</v>
      </c>
      <c r="H294" s="136"/>
      <c r="I294" s="136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40"/>
      <c r="V294" s="141"/>
      <c r="W294" s="139">
        <v>0</v>
      </c>
      <c r="X294" s="142">
        <v>200</v>
      </c>
      <c r="Y294" s="142">
        <f t="shared" si="107"/>
        <v>200</v>
      </c>
      <c r="Z294" s="25">
        <v>0</v>
      </c>
      <c r="AA294" s="25">
        <f t="shared" si="89"/>
        <v>200</v>
      </c>
      <c r="AB294" s="25">
        <v>0</v>
      </c>
      <c r="AC294" s="25">
        <f t="shared" si="90"/>
        <v>200</v>
      </c>
    </row>
    <row r="295" spans="1:30" x14ac:dyDescent="0.2">
      <c r="A295" s="15" t="s">
        <v>7</v>
      </c>
      <c r="B295" s="16" t="s">
        <v>337</v>
      </c>
      <c r="C295" s="17" t="s">
        <v>9</v>
      </c>
      <c r="D295" s="20" t="s">
        <v>8</v>
      </c>
      <c r="E295" s="21" t="s">
        <v>8</v>
      </c>
      <c r="F295" s="22" t="s">
        <v>338</v>
      </c>
      <c r="G295" s="19">
        <v>0</v>
      </c>
      <c r="H295" s="136"/>
      <c r="I295" s="136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40"/>
      <c r="V295" s="141"/>
      <c r="W295" s="19">
        <v>0</v>
      </c>
      <c r="X295" s="24">
        <f t="shared" ref="X295" si="108">+X296</f>
        <v>100</v>
      </c>
      <c r="Y295" s="24">
        <f t="shared" si="107"/>
        <v>100</v>
      </c>
      <c r="Z295" s="24">
        <v>0</v>
      </c>
      <c r="AA295" s="24">
        <f t="shared" si="89"/>
        <v>100</v>
      </c>
      <c r="AB295" s="24">
        <v>0</v>
      </c>
      <c r="AC295" s="24">
        <f t="shared" si="90"/>
        <v>100</v>
      </c>
    </row>
    <row r="296" spans="1:30" x14ac:dyDescent="0.2">
      <c r="A296" s="15"/>
      <c r="B296" s="16"/>
      <c r="C296" s="17"/>
      <c r="D296" s="11">
        <v>3419</v>
      </c>
      <c r="E296" s="11">
        <v>5222</v>
      </c>
      <c r="F296" s="13" t="s">
        <v>13</v>
      </c>
      <c r="G296" s="14">
        <v>0</v>
      </c>
      <c r="H296" s="136"/>
      <c r="I296" s="136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40"/>
      <c r="V296" s="141"/>
      <c r="W296" s="14">
        <v>0</v>
      </c>
      <c r="X296" s="25">
        <v>100</v>
      </c>
      <c r="Y296" s="25">
        <f t="shared" si="107"/>
        <v>100</v>
      </c>
      <c r="Z296" s="35">
        <v>0</v>
      </c>
      <c r="AA296" s="35">
        <f t="shared" si="89"/>
        <v>100</v>
      </c>
      <c r="AB296" s="35">
        <v>0</v>
      </c>
      <c r="AC296" s="35">
        <f t="shared" si="90"/>
        <v>100</v>
      </c>
    </row>
    <row r="297" spans="1:30" x14ac:dyDescent="0.2">
      <c r="A297" s="188" t="s">
        <v>7</v>
      </c>
      <c r="B297" s="217" t="s">
        <v>366</v>
      </c>
      <c r="C297" s="218" t="s">
        <v>9</v>
      </c>
      <c r="D297" s="191" t="s">
        <v>8</v>
      </c>
      <c r="E297" s="192" t="s">
        <v>8</v>
      </c>
      <c r="F297" s="219" t="s">
        <v>438</v>
      </c>
      <c r="G297" s="220">
        <v>0</v>
      </c>
      <c r="H297" s="221"/>
      <c r="I297" s="221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3"/>
      <c r="V297" s="224"/>
      <c r="W297" s="220"/>
      <c r="X297" s="225"/>
      <c r="Y297" s="225"/>
      <c r="Z297" s="224"/>
      <c r="AA297" s="196">
        <v>0</v>
      </c>
      <c r="AB297" s="196">
        <f>AB298</f>
        <v>30</v>
      </c>
      <c r="AC297" s="226">
        <f t="shared" si="90"/>
        <v>30</v>
      </c>
      <c r="AD297" s="55" t="s">
        <v>370</v>
      </c>
    </row>
    <row r="298" spans="1:30" x14ac:dyDescent="0.2">
      <c r="A298" s="188"/>
      <c r="B298" s="217"/>
      <c r="C298" s="218"/>
      <c r="D298" s="227">
        <v>3419</v>
      </c>
      <c r="E298" s="227">
        <v>5222</v>
      </c>
      <c r="F298" s="228" t="s">
        <v>13</v>
      </c>
      <c r="G298" s="229">
        <v>0</v>
      </c>
      <c r="H298" s="230"/>
      <c r="I298" s="230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2"/>
      <c r="V298" s="233"/>
      <c r="W298" s="229"/>
      <c r="X298" s="234"/>
      <c r="Y298" s="234"/>
      <c r="Z298" s="233"/>
      <c r="AA298" s="235">
        <v>0</v>
      </c>
      <c r="AB298" s="235">
        <v>30</v>
      </c>
      <c r="AC298" s="205">
        <f t="shared" si="90"/>
        <v>30</v>
      </c>
    </row>
    <row r="299" spans="1:30" s="40" customFormat="1" x14ac:dyDescent="0.2">
      <c r="A299" s="188" t="s">
        <v>7</v>
      </c>
      <c r="B299" s="217" t="s">
        <v>367</v>
      </c>
      <c r="C299" s="218" t="s">
        <v>9</v>
      </c>
      <c r="D299" s="191" t="s">
        <v>8</v>
      </c>
      <c r="E299" s="192" t="s">
        <v>8</v>
      </c>
      <c r="F299" s="219" t="s">
        <v>368</v>
      </c>
      <c r="G299" s="220">
        <v>0</v>
      </c>
      <c r="H299" s="221"/>
      <c r="I299" s="221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3"/>
      <c r="V299" s="224"/>
      <c r="W299" s="220"/>
      <c r="X299" s="225"/>
      <c r="Y299" s="225"/>
      <c r="Z299" s="224"/>
      <c r="AA299" s="196">
        <v>0</v>
      </c>
      <c r="AB299" s="196">
        <f>AB300</f>
        <v>80</v>
      </c>
      <c r="AC299" s="226">
        <f t="shared" si="90"/>
        <v>80</v>
      </c>
      <c r="AD299" s="55" t="s">
        <v>370</v>
      </c>
    </row>
    <row r="300" spans="1:30" ht="13.5" thickBot="1" x14ac:dyDescent="0.25">
      <c r="A300" s="188"/>
      <c r="B300" s="217"/>
      <c r="C300" s="218"/>
      <c r="D300" s="236">
        <v>3419</v>
      </c>
      <c r="E300" s="237">
        <v>5492</v>
      </c>
      <c r="F300" s="228" t="s">
        <v>105</v>
      </c>
      <c r="G300" s="229">
        <v>0</v>
      </c>
      <c r="H300" s="230"/>
      <c r="I300" s="230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2"/>
      <c r="V300" s="233"/>
      <c r="W300" s="229"/>
      <c r="X300" s="234"/>
      <c r="Y300" s="234"/>
      <c r="Z300" s="233"/>
      <c r="AA300" s="235">
        <v>0</v>
      </c>
      <c r="AB300" s="206">
        <v>80</v>
      </c>
      <c r="AC300" s="205">
        <f t="shared" si="90"/>
        <v>80</v>
      </c>
    </row>
    <row r="301" spans="1:30" x14ac:dyDescent="0.2">
      <c r="A301" s="122" t="s">
        <v>8</v>
      </c>
      <c r="B301" s="123" t="s">
        <v>8</v>
      </c>
      <c r="C301" s="124" t="s">
        <v>8</v>
      </c>
      <c r="D301" s="125" t="s">
        <v>8</v>
      </c>
      <c r="E301" s="126" t="s">
        <v>8</v>
      </c>
      <c r="F301" s="127" t="s">
        <v>339</v>
      </c>
      <c r="G301" s="128">
        <v>0</v>
      </c>
      <c r="H301" s="128"/>
      <c r="I301" s="128"/>
      <c r="J301" s="129"/>
      <c r="K301" s="129"/>
      <c r="L301" s="129"/>
      <c r="M301" s="129">
        <v>0</v>
      </c>
      <c r="N301" s="129">
        <f>+N302</f>
        <v>3500</v>
      </c>
      <c r="O301" s="129">
        <f t="shared" si="60"/>
        <v>3500</v>
      </c>
      <c r="P301" s="129">
        <f>+P302</f>
        <v>7916</v>
      </c>
      <c r="Q301" s="129">
        <f t="shared" si="82"/>
        <v>11416</v>
      </c>
      <c r="R301" s="129">
        <v>0</v>
      </c>
      <c r="S301" s="129">
        <f t="shared" si="69"/>
        <v>11416</v>
      </c>
      <c r="T301" s="129">
        <f>+T302+T310+T312+T314+T316+T318+T320+T322+T324+T326</f>
        <v>-57</v>
      </c>
      <c r="U301" s="129">
        <f t="shared" si="68"/>
        <v>11359</v>
      </c>
      <c r="V301" s="130">
        <f>+V302</f>
        <v>-250</v>
      </c>
      <c r="W301" s="130">
        <f t="shared" si="99"/>
        <v>11109</v>
      </c>
      <c r="X301" s="130">
        <v>0</v>
      </c>
      <c r="Y301" s="130">
        <f t="shared" si="97"/>
        <v>11109</v>
      </c>
      <c r="Z301" s="130">
        <f>+Z302+Z304+Z306+Z308</f>
        <v>0</v>
      </c>
      <c r="AA301" s="130">
        <f t="shared" si="89"/>
        <v>11109</v>
      </c>
      <c r="AB301" s="130">
        <f>+AB302+AB304+AB306+AB308</f>
        <v>0</v>
      </c>
      <c r="AC301" s="130">
        <f t="shared" si="90"/>
        <v>11109</v>
      </c>
    </row>
    <row r="302" spans="1:30" ht="22.5" x14ac:dyDescent="0.2">
      <c r="A302" s="15" t="s">
        <v>7</v>
      </c>
      <c r="B302" s="16" t="s">
        <v>340</v>
      </c>
      <c r="C302" s="17" t="s">
        <v>9</v>
      </c>
      <c r="D302" s="20" t="s">
        <v>8</v>
      </c>
      <c r="E302" s="20" t="s">
        <v>8</v>
      </c>
      <c r="F302" s="135" t="s">
        <v>341</v>
      </c>
      <c r="G302" s="106">
        <v>0</v>
      </c>
      <c r="H302" s="106"/>
      <c r="I302" s="106"/>
      <c r="J302" s="27"/>
      <c r="K302" s="27"/>
      <c r="L302" s="27"/>
      <c r="M302" s="27">
        <v>0</v>
      </c>
      <c r="N302" s="27">
        <f>+N303</f>
        <v>3500</v>
      </c>
      <c r="O302" s="27">
        <f t="shared" si="60"/>
        <v>3500</v>
      </c>
      <c r="P302" s="27">
        <f>+P303</f>
        <v>7916</v>
      </c>
      <c r="Q302" s="27">
        <f t="shared" si="82"/>
        <v>11416</v>
      </c>
      <c r="R302" s="27">
        <v>0</v>
      </c>
      <c r="S302" s="27">
        <f t="shared" si="69"/>
        <v>11416</v>
      </c>
      <c r="T302" s="27">
        <f>+T303</f>
        <v>-10857</v>
      </c>
      <c r="U302" s="27">
        <f t="shared" ref="U302:U327" si="109">+S302+T302</f>
        <v>559</v>
      </c>
      <c r="V302" s="24">
        <f>+V303</f>
        <v>-250</v>
      </c>
      <c r="W302" s="24">
        <f t="shared" si="99"/>
        <v>309</v>
      </c>
      <c r="X302" s="24">
        <v>0</v>
      </c>
      <c r="Y302" s="24">
        <f t="shared" si="97"/>
        <v>309</v>
      </c>
      <c r="Z302" s="24">
        <f>+Z303</f>
        <v>-150</v>
      </c>
      <c r="AA302" s="24">
        <f t="shared" si="89"/>
        <v>159</v>
      </c>
      <c r="AB302" s="24">
        <f>+AB303</f>
        <v>0</v>
      </c>
      <c r="AC302" s="24">
        <f t="shared" si="90"/>
        <v>159</v>
      </c>
    </row>
    <row r="303" spans="1:30" x14ac:dyDescent="0.2">
      <c r="A303" s="15"/>
      <c r="B303" s="16"/>
      <c r="C303" s="17"/>
      <c r="D303" s="30">
        <v>3419</v>
      </c>
      <c r="E303" s="11">
        <v>5222</v>
      </c>
      <c r="F303" s="134" t="s">
        <v>13</v>
      </c>
      <c r="G303" s="74">
        <v>0</v>
      </c>
      <c r="H303" s="74"/>
      <c r="I303" s="74"/>
      <c r="J303" s="31"/>
      <c r="K303" s="31"/>
      <c r="L303" s="31"/>
      <c r="M303" s="31">
        <v>0</v>
      </c>
      <c r="N303" s="31">
        <v>3500</v>
      </c>
      <c r="O303" s="31">
        <f t="shared" si="60"/>
        <v>3500</v>
      </c>
      <c r="P303" s="31">
        <v>7916</v>
      </c>
      <c r="Q303" s="31">
        <f t="shared" si="82"/>
        <v>11416</v>
      </c>
      <c r="R303" s="31">
        <v>0</v>
      </c>
      <c r="S303" s="31">
        <f t="shared" si="69"/>
        <v>11416</v>
      </c>
      <c r="T303" s="31">
        <v>-10857</v>
      </c>
      <c r="U303" s="31">
        <f t="shared" si="109"/>
        <v>559</v>
      </c>
      <c r="V303" s="25">
        <f>-380+30+100</f>
        <v>-250</v>
      </c>
      <c r="W303" s="25">
        <f t="shared" si="99"/>
        <v>309</v>
      </c>
      <c r="X303" s="25">
        <v>0</v>
      </c>
      <c r="Y303" s="25">
        <f t="shared" si="97"/>
        <v>309</v>
      </c>
      <c r="Z303" s="25">
        <v>-150</v>
      </c>
      <c r="AA303" s="25">
        <f t="shared" si="89"/>
        <v>159</v>
      </c>
      <c r="AB303" s="25">
        <v>0</v>
      </c>
      <c r="AC303" s="25">
        <f t="shared" si="90"/>
        <v>159</v>
      </c>
    </row>
    <row r="304" spans="1:30" ht="22.5" x14ac:dyDescent="0.2">
      <c r="A304" s="15" t="s">
        <v>7</v>
      </c>
      <c r="B304" s="16" t="s">
        <v>342</v>
      </c>
      <c r="C304" s="17" t="s">
        <v>9</v>
      </c>
      <c r="D304" s="20" t="s">
        <v>8</v>
      </c>
      <c r="E304" s="20" t="s">
        <v>8</v>
      </c>
      <c r="F304" s="135" t="s">
        <v>343</v>
      </c>
      <c r="G304" s="106">
        <v>0</v>
      </c>
      <c r="H304" s="146"/>
      <c r="I304" s="146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2"/>
      <c r="W304" s="106">
        <v>0</v>
      </c>
      <c r="X304" s="106">
        <v>0</v>
      </c>
      <c r="Y304" s="106">
        <v>0</v>
      </c>
      <c r="Z304" s="24">
        <f>+Z305</f>
        <v>50</v>
      </c>
      <c r="AA304" s="24">
        <f t="shared" si="89"/>
        <v>50</v>
      </c>
      <c r="AB304" s="24">
        <f>+AB305</f>
        <v>0</v>
      </c>
      <c r="AC304" s="24">
        <f t="shared" si="90"/>
        <v>50</v>
      </c>
    </row>
    <row r="305" spans="1:29" x14ac:dyDescent="0.2">
      <c r="A305" s="15"/>
      <c r="B305" s="16"/>
      <c r="C305" s="17"/>
      <c r="D305" s="30">
        <v>3419</v>
      </c>
      <c r="E305" s="11">
        <v>5222</v>
      </c>
      <c r="F305" s="134" t="s">
        <v>13</v>
      </c>
      <c r="G305" s="74">
        <v>0</v>
      </c>
      <c r="H305" s="146"/>
      <c r="I305" s="146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2"/>
      <c r="W305" s="74">
        <v>0</v>
      </c>
      <c r="X305" s="74">
        <v>0</v>
      </c>
      <c r="Y305" s="74">
        <v>0</v>
      </c>
      <c r="Z305" s="25">
        <v>50</v>
      </c>
      <c r="AA305" s="25">
        <f t="shared" si="89"/>
        <v>50</v>
      </c>
      <c r="AB305" s="25">
        <v>0</v>
      </c>
      <c r="AC305" s="25">
        <f t="shared" si="90"/>
        <v>50</v>
      </c>
    </row>
    <row r="306" spans="1:29" ht="22.5" x14ac:dyDescent="0.2">
      <c r="A306" s="15" t="s">
        <v>7</v>
      </c>
      <c r="B306" s="16" t="s">
        <v>344</v>
      </c>
      <c r="C306" s="17" t="s">
        <v>9</v>
      </c>
      <c r="D306" s="20" t="s">
        <v>8</v>
      </c>
      <c r="E306" s="20" t="s">
        <v>8</v>
      </c>
      <c r="F306" s="135" t="s">
        <v>345</v>
      </c>
      <c r="G306" s="106">
        <v>0</v>
      </c>
      <c r="H306" s="146"/>
      <c r="I306" s="146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2"/>
      <c r="W306" s="106">
        <v>0</v>
      </c>
      <c r="X306" s="106">
        <v>0</v>
      </c>
      <c r="Y306" s="106">
        <v>0</v>
      </c>
      <c r="Z306" s="24">
        <f>+Z307</f>
        <v>50</v>
      </c>
      <c r="AA306" s="24">
        <f t="shared" si="89"/>
        <v>50</v>
      </c>
      <c r="AB306" s="24">
        <f>+AB307</f>
        <v>0</v>
      </c>
      <c r="AC306" s="24">
        <f t="shared" si="90"/>
        <v>50</v>
      </c>
    </row>
    <row r="307" spans="1:29" x14ac:dyDescent="0.2">
      <c r="A307" s="15"/>
      <c r="B307" s="16"/>
      <c r="C307" s="17"/>
      <c r="D307" s="30">
        <v>3419</v>
      </c>
      <c r="E307" s="11">
        <v>5222</v>
      </c>
      <c r="F307" s="134" t="s">
        <v>13</v>
      </c>
      <c r="G307" s="74">
        <v>0</v>
      </c>
      <c r="H307" s="146"/>
      <c r="I307" s="146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2"/>
      <c r="W307" s="74">
        <v>0</v>
      </c>
      <c r="X307" s="74">
        <v>0</v>
      </c>
      <c r="Y307" s="74">
        <v>0</v>
      </c>
      <c r="Z307" s="25">
        <v>50</v>
      </c>
      <c r="AA307" s="25">
        <f t="shared" si="89"/>
        <v>50</v>
      </c>
      <c r="AB307" s="25">
        <v>0</v>
      </c>
      <c r="AC307" s="25">
        <f t="shared" si="90"/>
        <v>50</v>
      </c>
    </row>
    <row r="308" spans="1:29" ht="22.5" x14ac:dyDescent="0.2">
      <c r="A308" s="15" t="s">
        <v>7</v>
      </c>
      <c r="B308" s="16" t="s">
        <v>346</v>
      </c>
      <c r="C308" s="17" t="s">
        <v>9</v>
      </c>
      <c r="D308" s="20" t="s">
        <v>8</v>
      </c>
      <c r="E308" s="20" t="s">
        <v>8</v>
      </c>
      <c r="F308" s="135" t="s">
        <v>347</v>
      </c>
      <c r="G308" s="106">
        <v>0</v>
      </c>
      <c r="H308" s="146"/>
      <c r="I308" s="146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2"/>
      <c r="W308" s="146"/>
      <c r="X308" s="74"/>
      <c r="Y308" s="106">
        <v>0</v>
      </c>
      <c r="Z308" s="24">
        <f>+Z309</f>
        <v>50</v>
      </c>
      <c r="AA308" s="24">
        <f t="shared" si="89"/>
        <v>50</v>
      </c>
      <c r="AB308" s="24">
        <f>+AB309</f>
        <v>0</v>
      </c>
      <c r="AC308" s="24">
        <f t="shared" si="90"/>
        <v>50</v>
      </c>
    </row>
    <row r="309" spans="1:29" x14ac:dyDescent="0.2">
      <c r="A309" s="15"/>
      <c r="B309" s="16"/>
      <c r="C309" s="17"/>
      <c r="D309" s="30">
        <v>3419</v>
      </c>
      <c r="E309" s="11">
        <v>5222</v>
      </c>
      <c r="F309" s="134" t="s">
        <v>13</v>
      </c>
      <c r="G309" s="74">
        <v>0</v>
      </c>
      <c r="H309" s="146"/>
      <c r="I309" s="146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2"/>
      <c r="W309" s="146"/>
      <c r="X309" s="74"/>
      <c r="Y309" s="74">
        <v>0</v>
      </c>
      <c r="Z309" s="25">
        <v>50</v>
      </c>
      <c r="AA309" s="25">
        <f t="shared" si="89"/>
        <v>50</v>
      </c>
      <c r="AB309" s="25">
        <v>0</v>
      </c>
      <c r="AC309" s="25">
        <f t="shared" si="90"/>
        <v>50</v>
      </c>
    </row>
    <row r="310" spans="1:29" ht="22.5" x14ac:dyDescent="0.2">
      <c r="A310" s="42" t="s">
        <v>7</v>
      </c>
      <c r="B310" s="43" t="s">
        <v>348</v>
      </c>
      <c r="C310" s="44" t="s">
        <v>9</v>
      </c>
      <c r="D310" s="45" t="s">
        <v>8</v>
      </c>
      <c r="E310" s="45" t="s">
        <v>8</v>
      </c>
      <c r="F310" s="143" t="s">
        <v>349</v>
      </c>
      <c r="G310" s="88">
        <v>0</v>
      </c>
      <c r="H310" s="88"/>
      <c r="I310" s="88"/>
      <c r="J310" s="89"/>
      <c r="K310" s="89"/>
      <c r="L310" s="89"/>
      <c r="M310" s="89">
        <v>0</v>
      </c>
      <c r="N310" s="89">
        <f t="shared" ref="N310" si="110">+N311</f>
        <v>3500</v>
      </c>
      <c r="O310" s="89">
        <f t="shared" ref="O310:O323" si="111">+M310+N310</f>
        <v>3500</v>
      </c>
      <c r="P310" s="89">
        <f t="shared" ref="P310" si="112">+P311</f>
        <v>7916</v>
      </c>
      <c r="Q310" s="89">
        <f t="shared" si="82"/>
        <v>11416</v>
      </c>
      <c r="R310" s="89">
        <v>0</v>
      </c>
      <c r="S310" s="89">
        <v>0</v>
      </c>
      <c r="T310" s="89">
        <f>+T311</f>
        <v>800</v>
      </c>
      <c r="U310" s="89">
        <f t="shared" si="109"/>
        <v>800</v>
      </c>
      <c r="V310" s="91">
        <v>0</v>
      </c>
      <c r="W310" s="91">
        <f t="shared" si="99"/>
        <v>800</v>
      </c>
      <c r="X310" s="24">
        <v>0</v>
      </c>
      <c r="Y310" s="24">
        <f t="shared" si="97"/>
        <v>800</v>
      </c>
      <c r="Z310" s="24">
        <v>0</v>
      </c>
      <c r="AA310" s="24">
        <f t="shared" si="89"/>
        <v>800</v>
      </c>
      <c r="AB310" s="24">
        <v>0</v>
      </c>
      <c r="AC310" s="24">
        <f t="shared" si="90"/>
        <v>800</v>
      </c>
    </row>
    <row r="311" spans="1:29" x14ac:dyDescent="0.2">
      <c r="A311" s="15"/>
      <c r="B311" s="16"/>
      <c r="C311" s="17"/>
      <c r="D311" s="30">
        <v>3419</v>
      </c>
      <c r="E311" s="11">
        <v>5222</v>
      </c>
      <c r="F311" s="134" t="s">
        <v>13</v>
      </c>
      <c r="G311" s="74">
        <v>0</v>
      </c>
      <c r="H311" s="74"/>
      <c r="I311" s="74"/>
      <c r="J311" s="31"/>
      <c r="K311" s="31"/>
      <c r="L311" s="31"/>
      <c r="M311" s="31">
        <v>0</v>
      </c>
      <c r="N311" s="31">
        <v>3500</v>
      </c>
      <c r="O311" s="31">
        <f t="shared" si="111"/>
        <v>3500</v>
      </c>
      <c r="P311" s="31">
        <v>7916</v>
      </c>
      <c r="Q311" s="31">
        <f t="shared" si="82"/>
        <v>11416</v>
      </c>
      <c r="R311" s="31">
        <v>0</v>
      </c>
      <c r="S311" s="31">
        <v>0</v>
      </c>
      <c r="T311" s="31">
        <v>800</v>
      </c>
      <c r="U311" s="31">
        <f t="shared" si="109"/>
        <v>800</v>
      </c>
      <c r="V311" s="25">
        <v>0</v>
      </c>
      <c r="W311" s="25">
        <f t="shared" si="99"/>
        <v>800</v>
      </c>
      <c r="X311" s="25">
        <v>0</v>
      </c>
      <c r="Y311" s="25">
        <f t="shared" si="97"/>
        <v>800</v>
      </c>
      <c r="Z311" s="25">
        <v>0</v>
      </c>
      <c r="AA311" s="25">
        <f t="shared" si="89"/>
        <v>800</v>
      </c>
      <c r="AB311" s="25">
        <v>0</v>
      </c>
      <c r="AC311" s="25">
        <f t="shared" si="90"/>
        <v>800</v>
      </c>
    </row>
    <row r="312" spans="1:29" ht="22.5" x14ac:dyDescent="0.2">
      <c r="A312" s="15" t="s">
        <v>7</v>
      </c>
      <c r="B312" s="16" t="s">
        <v>350</v>
      </c>
      <c r="C312" s="17" t="s">
        <v>9</v>
      </c>
      <c r="D312" s="20" t="s">
        <v>8</v>
      </c>
      <c r="E312" s="20" t="s">
        <v>8</v>
      </c>
      <c r="F312" s="135" t="s">
        <v>351</v>
      </c>
      <c r="G312" s="106">
        <v>0</v>
      </c>
      <c r="H312" s="106"/>
      <c r="I312" s="106"/>
      <c r="J312" s="27"/>
      <c r="K312" s="27"/>
      <c r="L312" s="27"/>
      <c r="M312" s="27">
        <v>0</v>
      </c>
      <c r="N312" s="27">
        <f t="shared" ref="N312" si="113">+N313</f>
        <v>3500</v>
      </c>
      <c r="O312" s="27">
        <f t="shared" si="111"/>
        <v>3500</v>
      </c>
      <c r="P312" s="27">
        <f t="shared" ref="P312" si="114">+P313</f>
        <v>7916</v>
      </c>
      <c r="Q312" s="27">
        <f t="shared" si="82"/>
        <v>11416</v>
      </c>
      <c r="R312" s="27">
        <v>0</v>
      </c>
      <c r="S312" s="27">
        <v>0</v>
      </c>
      <c r="T312" s="27">
        <f t="shared" ref="T312" si="115">+T313</f>
        <v>2000</v>
      </c>
      <c r="U312" s="27">
        <f t="shared" si="109"/>
        <v>2000</v>
      </c>
      <c r="V312" s="24">
        <v>0</v>
      </c>
      <c r="W312" s="24">
        <f t="shared" si="99"/>
        <v>2000</v>
      </c>
      <c r="X312" s="24">
        <v>0</v>
      </c>
      <c r="Y312" s="24">
        <f t="shared" si="97"/>
        <v>2000</v>
      </c>
      <c r="Z312" s="24">
        <v>0</v>
      </c>
      <c r="AA312" s="24">
        <f t="shared" si="89"/>
        <v>2000</v>
      </c>
      <c r="AB312" s="24">
        <v>0</v>
      </c>
      <c r="AC312" s="24">
        <f t="shared" si="90"/>
        <v>2000</v>
      </c>
    </row>
    <row r="313" spans="1:29" x14ac:dyDescent="0.2">
      <c r="A313" s="15"/>
      <c r="B313" s="16"/>
      <c r="C313" s="17"/>
      <c r="D313" s="30">
        <v>3419</v>
      </c>
      <c r="E313" s="11">
        <v>5222</v>
      </c>
      <c r="F313" s="134" t="s">
        <v>13</v>
      </c>
      <c r="G313" s="74">
        <v>0</v>
      </c>
      <c r="H313" s="74"/>
      <c r="I313" s="74"/>
      <c r="J313" s="31"/>
      <c r="K313" s="31"/>
      <c r="L313" s="31"/>
      <c r="M313" s="31">
        <v>0</v>
      </c>
      <c r="N313" s="31">
        <v>3500</v>
      </c>
      <c r="O313" s="31">
        <f t="shared" si="111"/>
        <v>3500</v>
      </c>
      <c r="P313" s="31">
        <v>7916</v>
      </c>
      <c r="Q313" s="31">
        <f t="shared" si="82"/>
        <v>11416</v>
      </c>
      <c r="R313" s="31">
        <v>0</v>
      </c>
      <c r="S313" s="31">
        <v>0</v>
      </c>
      <c r="T313" s="31">
        <v>2000</v>
      </c>
      <c r="U313" s="31">
        <f t="shared" si="109"/>
        <v>2000</v>
      </c>
      <c r="V313" s="25">
        <v>0</v>
      </c>
      <c r="W313" s="25">
        <f t="shared" si="99"/>
        <v>2000</v>
      </c>
      <c r="X313" s="25">
        <v>0</v>
      </c>
      <c r="Y313" s="25">
        <f t="shared" si="97"/>
        <v>2000</v>
      </c>
      <c r="Z313" s="25">
        <v>0</v>
      </c>
      <c r="AA313" s="25">
        <f t="shared" si="89"/>
        <v>2000</v>
      </c>
      <c r="AB313" s="25">
        <v>0</v>
      </c>
      <c r="AC313" s="25">
        <f t="shared" si="90"/>
        <v>2000</v>
      </c>
    </row>
    <row r="314" spans="1:29" ht="22.5" x14ac:dyDescent="0.2">
      <c r="A314" s="15" t="s">
        <v>7</v>
      </c>
      <c r="B314" s="16" t="s">
        <v>352</v>
      </c>
      <c r="C314" s="17" t="s">
        <v>9</v>
      </c>
      <c r="D314" s="20" t="s">
        <v>8</v>
      </c>
      <c r="E314" s="20" t="s">
        <v>8</v>
      </c>
      <c r="F314" s="135" t="s">
        <v>353</v>
      </c>
      <c r="G314" s="106">
        <v>0</v>
      </c>
      <c r="H314" s="106"/>
      <c r="I314" s="106"/>
      <c r="J314" s="27"/>
      <c r="K314" s="27"/>
      <c r="L314" s="27"/>
      <c r="M314" s="27">
        <v>0</v>
      </c>
      <c r="N314" s="27">
        <f t="shared" ref="N314" si="116">+N315</f>
        <v>3500</v>
      </c>
      <c r="O314" s="27">
        <f t="shared" si="111"/>
        <v>3500</v>
      </c>
      <c r="P314" s="27">
        <f t="shared" ref="P314" si="117">+P315</f>
        <v>7916</v>
      </c>
      <c r="Q314" s="27">
        <f t="shared" si="82"/>
        <v>11416</v>
      </c>
      <c r="R314" s="27">
        <v>0</v>
      </c>
      <c r="S314" s="27">
        <v>0</v>
      </c>
      <c r="T314" s="27">
        <v>400</v>
      </c>
      <c r="U314" s="27">
        <f t="shared" si="109"/>
        <v>400</v>
      </c>
      <c r="V314" s="24">
        <v>0</v>
      </c>
      <c r="W314" s="24">
        <f t="shared" si="99"/>
        <v>400</v>
      </c>
      <c r="X314" s="24">
        <v>0</v>
      </c>
      <c r="Y314" s="24">
        <f t="shared" si="97"/>
        <v>400</v>
      </c>
      <c r="Z314" s="24">
        <v>0</v>
      </c>
      <c r="AA314" s="24">
        <f t="shared" si="89"/>
        <v>400</v>
      </c>
      <c r="AB314" s="24">
        <v>0</v>
      </c>
      <c r="AC314" s="24">
        <f t="shared" si="90"/>
        <v>400</v>
      </c>
    </row>
    <row r="315" spans="1:29" x14ac:dyDescent="0.2">
      <c r="A315" s="15"/>
      <c r="B315" s="16"/>
      <c r="C315" s="17"/>
      <c r="D315" s="30">
        <v>3419</v>
      </c>
      <c r="E315" s="11">
        <v>5222</v>
      </c>
      <c r="F315" s="134" t="s">
        <v>13</v>
      </c>
      <c r="G315" s="74">
        <v>0</v>
      </c>
      <c r="H315" s="74"/>
      <c r="I315" s="74"/>
      <c r="J315" s="31"/>
      <c r="K315" s="31"/>
      <c r="L315" s="31"/>
      <c r="M315" s="31">
        <v>0</v>
      </c>
      <c r="N315" s="31">
        <v>3500</v>
      </c>
      <c r="O315" s="31">
        <f t="shared" si="111"/>
        <v>3500</v>
      </c>
      <c r="P315" s="31">
        <v>7916</v>
      </c>
      <c r="Q315" s="31">
        <f t="shared" si="82"/>
        <v>11416</v>
      </c>
      <c r="R315" s="31">
        <v>0</v>
      </c>
      <c r="S315" s="31">
        <v>0</v>
      </c>
      <c r="T315" s="31">
        <v>400</v>
      </c>
      <c r="U315" s="31">
        <f t="shared" si="109"/>
        <v>400</v>
      </c>
      <c r="V315" s="25">
        <v>0</v>
      </c>
      <c r="W315" s="25">
        <f t="shared" si="99"/>
        <v>400</v>
      </c>
      <c r="X315" s="25">
        <v>0</v>
      </c>
      <c r="Y315" s="25">
        <f t="shared" si="97"/>
        <v>400</v>
      </c>
      <c r="Z315" s="25">
        <v>0</v>
      </c>
      <c r="AA315" s="25">
        <f t="shared" si="89"/>
        <v>400</v>
      </c>
      <c r="AB315" s="25">
        <v>0</v>
      </c>
      <c r="AC315" s="25">
        <f t="shared" si="90"/>
        <v>400</v>
      </c>
    </row>
    <row r="316" spans="1:29" ht="22.5" x14ac:dyDescent="0.2">
      <c r="A316" s="15" t="s">
        <v>7</v>
      </c>
      <c r="B316" s="16" t="s">
        <v>354</v>
      </c>
      <c r="C316" s="17" t="s">
        <v>9</v>
      </c>
      <c r="D316" s="20" t="s">
        <v>8</v>
      </c>
      <c r="E316" s="20" t="s">
        <v>8</v>
      </c>
      <c r="F316" s="135" t="s">
        <v>355</v>
      </c>
      <c r="G316" s="106">
        <v>0</v>
      </c>
      <c r="H316" s="106"/>
      <c r="I316" s="106"/>
      <c r="J316" s="27"/>
      <c r="K316" s="27"/>
      <c r="L316" s="27"/>
      <c r="M316" s="27">
        <v>0</v>
      </c>
      <c r="N316" s="27">
        <f t="shared" ref="N316" si="118">+N317</f>
        <v>3500</v>
      </c>
      <c r="O316" s="27">
        <f t="shared" si="111"/>
        <v>3500</v>
      </c>
      <c r="P316" s="27">
        <f t="shared" ref="P316" si="119">+P317</f>
        <v>7916</v>
      </c>
      <c r="Q316" s="27">
        <f t="shared" si="82"/>
        <v>11416</v>
      </c>
      <c r="R316" s="27">
        <v>0</v>
      </c>
      <c r="S316" s="27">
        <v>0</v>
      </c>
      <c r="T316" s="27">
        <v>800</v>
      </c>
      <c r="U316" s="27">
        <f t="shared" si="109"/>
        <v>800</v>
      </c>
      <c r="V316" s="24">
        <v>0</v>
      </c>
      <c r="W316" s="24">
        <f t="shared" si="99"/>
        <v>800</v>
      </c>
      <c r="X316" s="24">
        <v>0</v>
      </c>
      <c r="Y316" s="24">
        <f t="shared" si="97"/>
        <v>800</v>
      </c>
      <c r="Z316" s="24">
        <v>0</v>
      </c>
      <c r="AA316" s="24">
        <f t="shared" si="89"/>
        <v>800</v>
      </c>
      <c r="AB316" s="24">
        <v>0</v>
      </c>
      <c r="AC316" s="24">
        <f t="shared" si="90"/>
        <v>800</v>
      </c>
    </row>
    <row r="317" spans="1:29" x14ac:dyDescent="0.2">
      <c r="A317" s="15"/>
      <c r="B317" s="16"/>
      <c r="C317" s="17"/>
      <c r="D317" s="30">
        <v>3419</v>
      </c>
      <c r="E317" s="11">
        <v>5222</v>
      </c>
      <c r="F317" s="134" t="s">
        <v>13</v>
      </c>
      <c r="G317" s="74">
        <v>0</v>
      </c>
      <c r="H317" s="74"/>
      <c r="I317" s="74"/>
      <c r="J317" s="31"/>
      <c r="K317" s="31"/>
      <c r="L317" s="31"/>
      <c r="M317" s="31">
        <v>0</v>
      </c>
      <c r="N317" s="31">
        <v>3500</v>
      </c>
      <c r="O317" s="31">
        <f t="shared" si="111"/>
        <v>3500</v>
      </c>
      <c r="P317" s="31">
        <v>7916</v>
      </c>
      <c r="Q317" s="31">
        <f t="shared" si="82"/>
        <v>11416</v>
      </c>
      <c r="R317" s="31">
        <v>0</v>
      </c>
      <c r="S317" s="31">
        <v>0</v>
      </c>
      <c r="T317" s="31">
        <v>800</v>
      </c>
      <c r="U317" s="31">
        <f t="shared" si="109"/>
        <v>800</v>
      </c>
      <c r="V317" s="25">
        <v>0</v>
      </c>
      <c r="W317" s="25">
        <f t="shared" si="99"/>
        <v>800</v>
      </c>
      <c r="X317" s="25">
        <v>0</v>
      </c>
      <c r="Y317" s="25">
        <f t="shared" si="97"/>
        <v>800</v>
      </c>
      <c r="Z317" s="25">
        <v>0</v>
      </c>
      <c r="AA317" s="25">
        <f t="shared" si="89"/>
        <v>800</v>
      </c>
      <c r="AB317" s="25">
        <v>0</v>
      </c>
      <c r="AC317" s="25">
        <f t="shared" si="90"/>
        <v>800</v>
      </c>
    </row>
    <row r="318" spans="1:29" ht="33.75" x14ac:dyDescent="0.2">
      <c r="A318" s="15" t="s">
        <v>7</v>
      </c>
      <c r="B318" s="16" t="s">
        <v>356</v>
      </c>
      <c r="C318" s="17" t="s">
        <v>9</v>
      </c>
      <c r="D318" s="20" t="s">
        <v>8</v>
      </c>
      <c r="E318" s="20" t="s">
        <v>8</v>
      </c>
      <c r="F318" s="135" t="s">
        <v>357</v>
      </c>
      <c r="G318" s="106">
        <v>0</v>
      </c>
      <c r="H318" s="106"/>
      <c r="I318" s="106"/>
      <c r="J318" s="27"/>
      <c r="K318" s="27"/>
      <c r="L318" s="27"/>
      <c r="M318" s="27">
        <v>0</v>
      </c>
      <c r="N318" s="27">
        <f t="shared" ref="N318" si="120">+N319</f>
        <v>3500</v>
      </c>
      <c r="O318" s="27">
        <f t="shared" si="111"/>
        <v>3500</v>
      </c>
      <c r="P318" s="27">
        <f t="shared" ref="P318" si="121">+P319</f>
        <v>7916</v>
      </c>
      <c r="Q318" s="27">
        <f t="shared" si="82"/>
        <v>11416</v>
      </c>
      <c r="R318" s="27">
        <v>0</v>
      </c>
      <c r="S318" s="27">
        <v>0</v>
      </c>
      <c r="T318" s="27">
        <v>800</v>
      </c>
      <c r="U318" s="27">
        <f t="shared" si="109"/>
        <v>800</v>
      </c>
      <c r="V318" s="24">
        <v>0</v>
      </c>
      <c r="W318" s="24">
        <f t="shared" si="99"/>
        <v>800</v>
      </c>
      <c r="X318" s="24">
        <v>0</v>
      </c>
      <c r="Y318" s="24">
        <f t="shared" si="97"/>
        <v>800</v>
      </c>
      <c r="Z318" s="24">
        <v>0</v>
      </c>
      <c r="AA318" s="24">
        <f t="shared" si="89"/>
        <v>800</v>
      </c>
      <c r="AB318" s="24">
        <v>0</v>
      </c>
      <c r="AC318" s="24">
        <f t="shared" si="90"/>
        <v>800</v>
      </c>
    </row>
    <row r="319" spans="1:29" x14ac:dyDescent="0.2">
      <c r="A319" s="15"/>
      <c r="B319" s="16"/>
      <c r="C319" s="17"/>
      <c r="D319" s="30">
        <v>3419</v>
      </c>
      <c r="E319" s="11">
        <v>5222</v>
      </c>
      <c r="F319" s="134" t="s">
        <v>13</v>
      </c>
      <c r="G319" s="74">
        <v>0</v>
      </c>
      <c r="H319" s="74"/>
      <c r="I319" s="74"/>
      <c r="J319" s="31"/>
      <c r="K319" s="31"/>
      <c r="L319" s="31"/>
      <c r="M319" s="31">
        <v>0</v>
      </c>
      <c r="N319" s="31">
        <v>3500</v>
      </c>
      <c r="O319" s="31">
        <f t="shared" si="111"/>
        <v>3500</v>
      </c>
      <c r="P319" s="31">
        <v>7916</v>
      </c>
      <c r="Q319" s="31">
        <f t="shared" si="82"/>
        <v>11416</v>
      </c>
      <c r="R319" s="31">
        <v>0</v>
      </c>
      <c r="S319" s="31">
        <v>0</v>
      </c>
      <c r="T319" s="31">
        <v>800</v>
      </c>
      <c r="U319" s="31">
        <f t="shared" si="109"/>
        <v>800</v>
      </c>
      <c r="V319" s="25">
        <v>0</v>
      </c>
      <c r="W319" s="25">
        <f t="shared" si="99"/>
        <v>800</v>
      </c>
      <c r="X319" s="25">
        <v>0</v>
      </c>
      <c r="Y319" s="25">
        <f t="shared" si="97"/>
        <v>800</v>
      </c>
      <c r="Z319" s="25">
        <v>0</v>
      </c>
      <c r="AA319" s="25">
        <f t="shared" si="89"/>
        <v>800</v>
      </c>
      <c r="AB319" s="25">
        <v>0</v>
      </c>
      <c r="AC319" s="25">
        <f t="shared" si="90"/>
        <v>800</v>
      </c>
    </row>
    <row r="320" spans="1:29" ht="22.5" x14ac:dyDescent="0.2">
      <c r="A320" s="15" t="s">
        <v>7</v>
      </c>
      <c r="B320" s="16" t="s">
        <v>358</v>
      </c>
      <c r="C320" s="17" t="s">
        <v>9</v>
      </c>
      <c r="D320" s="20" t="s">
        <v>8</v>
      </c>
      <c r="E320" s="20" t="s">
        <v>8</v>
      </c>
      <c r="F320" s="135" t="s">
        <v>359</v>
      </c>
      <c r="G320" s="106">
        <v>0</v>
      </c>
      <c r="H320" s="106"/>
      <c r="I320" s="106"/>
      <c r="J320" s="27"/>
      <c r="K320" s="27"/>
      <c r="L320" s="27"/>
      <c r="M320" s="27">
        <v>0</v>
      </c>
      <c r="N320" s="27">
        <f t="shared" ref="N320" si="122">+N321</f>
        <v>3500</v>
      </c>
      <c r="O320" s="27">
        <f t="shared" si="111"/>
        <v>3500</v>
      </c>
      <c r="P320" s="27">
        <f t="shared" ref="P320" si="123">+P321</f>
        <v>7916</v>
      </c>
      <c r="Q320" s="27">
        <f t="shared" si="82"/>
        <v>11416</v>
      </c>
      <c r="R320" s="27">
        <v>0</v>
      </c>
      <c r="S320" s="27">
        <v>0</v>
      </c>
      <c r="T320" s="27">
        <f t="shared" ref="T320" si="124">+T321</f>
        <v>2000</v>
      </c>
      <c r="U320" s="27">
        <f t="shared" si="109"/>
        <v>2000</v>
      </c>
      <c r="V320" s="24">
        <v>0</v>
      </c>
      <c r="W320" s="24">
        <f t="shared" si="99"/>
        <v>2000</v>
      </c>
      <c r="X320" s="24">
        <v>0</v>
      </c>
      <c r="Y320" s="24">
        <f t="shared" si="97"/>
        <v>2000</v>
      </c>
      <c r="Z320" s="24">
        <v>0</v>
      </c>
      <c r="AA320" s="24">
        <f t="shared" si="89"/>
        <v>2000</v>
      </c>
      <c r="AB320" s="24">
        <v>0</v>
      </c>
      <c r="AC320" s="24">
        <f t="shared" si="90"/>
        <v>2000</v>
      </c>
    </row>
    <row r="321" spans="1:29" x14ac:dyDescent="0.2">
      <c r="A321" s="15"/>
      <c r="B321" s="16"/>
      <c r="C321" s="17"/>
      <c r="D321" s="30">
        <v>3419</v>
      </c>
      <c r="E321" s="11">
        <v>5222</v>
      </c>
      <c r="F321" s="134" t="s">
        <v>13</v>
      </c>
      <c r="G321" s="74">
        <v>0</v>
      </c>
      <c r="H321" s="74"/>
      <c r="I321" s="74"/>
      <c r="J321" s="31"/>
      <c r="K321" s="31"/>
      <c r="L321" s="31"/>
      <c r="M321" s="31">
        <v>0</v>
      </c>
      <c r="N321" s="31">
        <v>3500</v>
      </c>
      <c r="O321" s="31">
        <f t="shared" si="111"/>
        <v>3500</v>
      </c>
      <c r="P321" s="31">
        <v>7916</v>
      </c>
      <c r="Q321" s="31">
        <f t="shared" si="82"/>
        <v>11416</v>
      </c>
      <c r="R321" s="31">
        <v>0</v>
      </c>
      <c r="S321" s="31">
        <v>0</v>
      </c>
      <c r="T321" s="31">
        <v>2000</v>
      </c>
      <c r="U321" s="31">
        <f t="shared" si="109"/>
        <v>2000</v>
      </c>
      <c r="V321" s="25">
        <v>0</v>
      </c>
      <c r="W321" s="25">
        <f t="shared" si="99"/>
        <v>2000</v>
      </c>
      <c r="X321" s="25">
        <v>0</v>
      </c>
      <c r="Y321" s="25">
        <f t="shared" si="97"/>
        <v>2000</v>
      </c>
      <c r="Z321" s="25">
        <v>0</v>
      </c>
      <c r="AA321" s="25">
        <f t="shared" si="89"/>
        <v>2000</v>
      </c>
      <c r="AB321" s="25">
        <v>0</v>
      </c>
      <c r="AC321" s="25">
        <f t="shared" si="90"/>
        <v>2000</v>
      </c>
    </row>
    <row r="322" spans="1:29" ht="22.5" x14ac:dyDescent="0.2">
      <c r="A322" s="15" t="s">
        <v>7</v>
      </c>
      <c r="B322" s="16" t="s">
        <v>360</v>
      </c>
      <c r="C322" s="17" t="s">
        <v>9</v>
      </c>
      <c r="D322" s="20" t="s">
        <v>8</v>
      </c>
      <c r="E322" s="20" t="s">
        <v>8</v>
      </c>
      <c r="F322" s="135" t="s">
        <v>361</v>
      </c>
      <c r="G322" s="106">
        <v>0</v>
      </c>
      <c r="H322" s="106"/>
      <c r="I322" s="106"/>
      <c r="J322" s="27"/>
      <c r="K322" s="27"/>
      <c r="L322" s="27"/>
      <c r="M322" s="27">
        <v>0</v>
      </c>
      <c r="N322" s="27">
        <f t="shared" ref="N322" si="125">+N323</f>
        <v>3500</v>
      </c>
      <c r="O322" s="27">
        <f t="shared" si="111"/>
        <v>3500</v>
      </c>
      <c r="P322" s="27">
        <f t="shared" ref="P322" si="126">+P323</f>
        <v>7916</v>
      </c>
      <c r="Q322" s="27">
        <f t="shared" si="82"/>
        <v>11416</v>
      </c>
      <c r="R322" s="27">
        <v>0</v>
      </c>
      <c r="S322" s="27">
        <v>0</v>
      </c>
      <c r="T322" s="27">
        <f t="shared" ref="T322" si="127">+T323</f>
        <v>2000</v>
      </c>
      <c r="U322" s="27">
        <f t="shared" si="109"/>
        <v>2000</v>
      </c>
      <c r="V322" s="24">
        <v>0</v>
      </c>
      <c r="W322" s="24">
        <f t="shared" si="99"/>
        <v>2000</v>
      </c>
      <c r="X322" s="24">
        <v>0</v>
      </c>
      <c r="Y322" s="24">
        <f t="shared" si="97"/>
        <v>2000</v>
      </c>
      <c r="Z322" s="24">
        <v>0</v>
      </c>
      <c r="AA322" s="24">
        <f t="shared" si="89"/>
        <v>2000</v>
      </c>
      <c r="AB322" s="24">
        <v>0</v>
      </c>
      <c r="AC322" s="24">
        <f t="shared" si="90"/>
        <v>2000</v>
      </c>
    </row>
    <row r="323" spans="1:29" x14ac:dyDescent="0.2">
      <c r="A323" s="54"/>
      <c r="B323" s="51"/>
      <c r="C323" s="52"/>
      <c r="D323" s="67">
        <v>3419</v>
      </c>
      <c r="E323" s="32">
        <v>5222</v>
      </c>
      <c r="F323" s="144" t="s">
        <v>13</v>
      </c>
      <c r="G323" s="74">
        <v>0</v>
      </c>
      <c r="H323" s="74"/>
      <c r="I323" s="74"/>
      <c r="J323" s="31"/>
      <c r="K323" s="31"/>
      <c r="L323" s="31"/>
      <c r="M323" s="31">
        <v>0</v>
      </c>
      <c r="N323" s="31">
        <v>3500</v>
      </c>
      <c r="O323" s="31">
        <f t="shared" si="111"/>
        <v>3500</v>
      </c>
      <c r="P323" s="31">
        <v>7916</v>
      </c>
      <c r="Q323" s="31">
        <f t="shared" si="82"/>
        <v>11416</v>
      </c>
      <c r="R323" s="31">
        <v>0</v>
      </c>
      <c r="S323" s="31">
        <v>0</v>
      </c>
      <c r="T323" s="31">
        <v>2000</v>
      </c>
      <c r="U323" s="31">
        <f t="shared" si="109"/>
        <v>2000</v>
      </c>
      <c r="V323" s="25">
        <v>0</v>
      </c>
      <c r="W323" s="25">
        <f t="shared" si="99"/>
        <v>2000</v>
      </c>
      <c r="X323" s="25">
        <v>0</v>
      </c>
      <c r="Y323" s="25">
        <f t="shared" si="97"/>
        <v>2000</v>
      </c>
      <c r="Z323" s="25">
        <v>0</v>
      </c>
      <c r="AA323" s="25">
        <f t="shared" si="89"/>
        <v>2000</v>
      </c>
      <c r="AB323" s="25">
        <v>0</v>
      </c>
      <c r="AC323" s="25">
        <f t="shared" si="90"/>
        <v>2000</v>
      </c>
    </row>
    <row r="324" spans="1:29" ht="22.5" x14ac:dyDescent="0.2">
      <c r="A324" s="15" t="s">
        <v>7</v>
      </c>
      <c r="B324" s="16" t="s">
        <v>362</v>
      </c>
      <c r="C324" s="17" t="s">
        <v>9</v>
      </c>
      <c r="D324" s="20" t="s">
        <v>8</v>
      </c>
      <c r="E324" s="20" t="s">
        <v>8</v>
      </c>
      <c r="F324" s="135" t="s">
        <v>363</v>
      </c>
      <c r="G324" s="106">
        <v>0</v>
      </c>
      <c r="H324" s="106"/>
      <c r="I324" s="106"/>
      <c r="J324" s="27"/>
      <c r="K324" s="27"/>
      <c r="L324" s="27"/>
      <c r="M324" s="27"/>
      <c r="N324" s="27"/>
      <c r="O324" s="27"/>
      <c r="P324" s="27"/>
      <c r="Q324" s="27"/>
      <c r="R324" s="27"/>
      <c r="S324" s="27">
        <v>0</v>
      </c>
      <c r="T324" s="27">
        <f>+T325</f>
        <v>150</v>
      </c>
      <c r="U324" s="27">
        <f t="shared" si="109"/>
        <v>150</v>
      </c>
      <c r="V324" s="24">
        <v>0</v>
      </c>
      <c r="W324" s="24">
        <f t="shared" si="99"/>
        <v>150</v>
      </c>
      <c r="X324" s="24">
        <v>0</v>
      </c>
      <c r="Y324" s="24">
        <f t="shared" si="97"/>
        <v>150</v>
      </c>
      <c r="Z324" s="24">
        <v>0</v>
      </c>
      <c r="AA324" s="24">
        <f t="shared" si="89"/>
        <v>150</v>
      </c>
      <c r="AB324" s="24">
        <v>0</v>
      </c>
      <c r="AC324" s="24">
        <f t="shared" si="90"/>
        <v>150</v>
      </c>
    </row>
    <row r="325" spans="1:29" x14ac:dyDescent="0.2">
      <c r="A325" s="15"/>
      <c r="B325" s="16"/>
      <c r="C325" s="17"/>
      <c r="D325" s="30">
        <v>3419</v>
      </c>
      <c r="E325" s="11">
        <v>5222</v>
      </c>
      <c r="F325" s="134" t="s">
        <v>13</v>
      </c>
      <c r="G325" s="74">
        <v>0</v>
      </c>
      <c r="H325" s="74"/>
      <c r="I325" s="74"/>
      <c r="J325" s="31"/>
      <c r="K325" s="31"/>
      <c r="L325" s="31"/>
      <c r="M325" s="31"/>
      <c r="N325" s="31"/>
      <c r="O325" s="31"/>
      <c r="P325" s="31"/>
      <c r="Q325" s="31"/>
      <c r="R325" s="31"/>
      <c r="S325" s="31">
        <v>0</v>
      </c>
      <c r="T325" s="31">
        <v>150</v>
      </c>
      <c r="U325" s="31">
        <f t="shared" si="109"/>
        <v>150</v>
      </c>
      <c r="V325" s="25">
        <v>0</v>
      </c>
      <c r="W325" s="25">
        <f t="shared" si="99"/>
        <v>150</v>
      </c>
      <c r="X325" s="25">
        <v>0</v>
      </c>
      <c r="Y325" s="25">
        <f t="shared" si="97"/>
        <v>150</v>
      </c>
      <c r="Z325" s="25">
        <v>0</v>
      </c>
      <c r="AA325" s="25">
        <f t="shared" si="89"/>
        <v>150</v>
      </c>
      <c r="AB325" s="25">
        <v>0</v>
      </c>
      <c r="AC325" s="25">
        <f t="shared" si="90"/>
        <v>150</v>
      </c>
    </row>
    <row r="326" spans="1:29" ht="22.5" x14ac:dyDescent="0.2">
      <c r="A326" s="15" t="s">
        <v>7</v>
      </c>
      <c r="B326" s="16" t="s">
        <v>364</v>
      </c>
      <c r="C326" s="17" t="s">
        <v>9</v>
      </c>
      <c r="D326" s="20" t="s">
        <v>8</v>
      </c>
      <c r="E326" s="20" t="s">
        <v>8</v>
      </c>
      <c r="F326" s="135" t="s">
        <v>365</v>
      </c>
      <c r="G326" s="106">
        <v>0</v>
      </c>
      <c r="H326" s="106"/>
      <c r="I326" s="106"/>
      <c r="J326" s="27"/>
      <c r="K326" s="27"/>
      <c r="L326" s="27"/>
      <c r="M326" s="27"/>
      <c r="N326" s="27"/>
      <c r="O326" s="27"/>
      <c r="P326" s="27"/>
      <c r="Q326" s="27"/>
      <c r="R326" s="27"/>
      <c r="S326" s="27">
        <v>0</v>
      </c>
      <c r="T326" s="27">
        <f>+T327</f>
        <v>1850</v>
      </c>
      <c r="U326" s="27">
        <f t="shared" si="109"/>
        <v>1850</v>
      </c>
      <c r="V326" s="24">
        <v>0</v>
      </c>
      <c r="W326" s="24">
        <f t="shared" si="99"/>
        <v>1850</v>
      </c>
      <c r="X326" s="24">
        <v>0</v>
      </c>
      <c r="Y326" s="24">
        <f t="shared" si="97"/>
        <v>1850</v>
      </c>
      <c r="Z326" s="24">
        <v>0</v>
      </c>
      <c r="AA326" s="24">
        <f t="shared" si="89"/>
        <v>1850</v>
      </c>
      <c r="AB326" s="24">
        <v>0</v>
      </c>
      <c r="AC326" s="24">
        <f t="shared" si="90"/>
        <v>1850</v>
      </c>
    </row>
    <row r="327" spans="1:29" ht="13.5" thickBot="1" x14ac:dyDescent="0.25">
      <c r="A327" s="58"/>
      <c r="B327" s="131"/>
      <c r="C327" s="132"/>
      <c r="D327" s="59">
        <v>3419</v>
      </c>
      <c r="E327" s="38">
        <v>5213</v>
      </c>
      <c r="F327" s="145" t="s">
        <v>178</v>
      </c>
      <c r="G327" s="75">
        <v>0</v>
      </c>
      <c r="H327" s="75"/>
      <c r="I327" s="75"/>
      <c r="J327" s="76"/>
      <c r="K327" s="76"/>
      <c r="L327" s="76"/>
      <c r="M327" s="76"/>
      <c r="N327" s="76"/>
      <c r="O327" s="76"/>
      <c r="P327" s="76"/>
      <c r="Q327" s="76"/>
      <c r="R327" s="76"/>
      <c r="S327" s="76">
        <v>0</v>
      </c>
      <c r="T327" s="76">
        <v>1850</v>
      </c>
      <c r="U327" s="76">
        <f t="shared" si="109"/>
        <v>1850</v>
      </c>
      <c r="V327" s="39">
        <v>0</v>
      </c>
      <c r="W327" s="39">
        <f t="shared" si="99"/>
        <v>1850</v>
      </c>
      <c r="X327" s="39">
        <v>0</v>
      </c>
      <c r="Y327" s="39">
        <f t="shared" si="97"/>
        <v>1850</v>
      </c>
      <c r="Z327" s="39">
        <v>0</v>
      </c>
      <c r="AA327" s="39">
        <f t="shared" si="89"/>
        <v>1850</v>
      </c>
      <c r="AB327" s="39">
        <v>0</v>
      </c>
      <c r="AC327" s="39">
        <f t="shared" si="90"/>
        <v>1850</v>
      </c>
    </row>
    <row r="328" spans="1:29" x14ac:dyDescent="0.2">
      <c r="G328" s="1"/>
      <c r="J328" s="1"/>
      <c r="N328" s="36"/>
      <c r="O328" s="36"/>
      <c r="P328" s="71"/>
      <c r="Q328" s="71"/>
      <c r="T328" s="1"/>
      <c r="X328" s="23"/>
      <c r="Y328" s="23"/>
      <c r="Z328" s="23"/>
    </row>
    <row r="329" spans="1:29" x14ac:dyDescent="0.2">
      <c r="G329" s="1"/>
      <c r="J329" s="1"/>
      <c r="N329" s="36"/>
      <c r="O329" s="36"/>
      <c r="T329" s="1"/>
      <c r="X329" s="23"/>
      <c r="Y329" s="23"/>
      <c r="Z329" s="23"/>
    </row>
    <row r="330" spans="1:29" x14ac:dyDescent="0.2">
      <c r="G330" s="1"/>
      <c r="J330" s="1"/>
      <c r="N330" s="36"/>
      <c r="O330" s="36"/>
      <c r="T330" s="1"/>
      <c r="X330" s="23"/>
      <c r="Y330" s="23"/>
      <c r="Z330" s="23"/>
    </row>
    <row r="331" spans="1:29" x14ac:dyDescent="0.2">
      <c r="G331" s="1"/>
      <c r="J331" s="1"/>
      <c r="N331" s="36"/>
      <c r="O331" s="36"/>
      <c r="T331" s="1"/>
      <c r="X331" s="23"/>
      <c r="Y331" s="23"/>
      <c r="Z331" s="23"/>
    </row>
  </sheetData>
  <mergeCells count="18">
    <mergeCell ref="B12:C12"/>
    <mergeCell ref="B154:C154"/>
    <mergeCell ref="B187:C187"/>
    <mergeCell ref="B188:C188"/>
    <mergeCell ref="A4:I4"/>
    <mergeCell ref="A6:I6"/>
    <mergeCell ref="B8:C8"/>
    <mergeCell ref="B9:C9"/>
    <mergeCell ref="B10:C10"/>
    <mergeCell ref="B11:C11"/>
    <mergeCell ref="H1:J1"/>
    <mergeCell ref="L1:O1"/>
    <mergeCell ref="R1:T1"/>
    <mergeCell ref="V1:X1"/>
    <mergeCell ref="A2:I2"/>
    <mergeCell ref="O2:Q2"/>
    <mergeCell ref="T2:U2"/>
    <mergeCell ref="W2:Y2"/>
  </mergeCells>
  <pageMargins left="0.70866141732283472" right="0.70866141732283472" top="0" bottom="0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M9" sqref="M9"/>
    </sheetView>
  </sheetViews>
  <sheetFormatPr defaultRowHeight="15" x14ac:dyDescent="0.25"/>
  <cols>
    <col min="1" max="1" width="32.5703125" bestFit="1" customWidth="1"/>
    <col min="2" max="2" width="6.42578125" customWidth="1"/>
    <col min="3" max="3" width="12.28515625" customWidth="1"/>
    <col min="4" max="4" width="13" customWidth="1"/>
    <col min="5" max="5" width="12.5703125" customWidth="1"/>
    <col min="10" max="10" width="10.42578125" bestFit="1" customWidth="1"/>
    <col min="257" max="257" width="32.5703125" bestFit="1" customWidth="1"/>
    <col min="258" max="258" width="6.42578125" customWidth="1"/>
    <col min="259" max="259" width="12.28515625" customWidth="1"/>
    <col min="260" max="260" width="9.5703125" bestFit="1" customWidth="1"/>
    <col min="261" max="261" width="12.5703125" customWidth="1"/>
    <col min="266" max="266" width="10.42578125" bestFit="1" customWidth="1"/>
    <col min="513" max="513" width="32.5703125" bestFit="1" customWidth="1"/>
    <col min="514" max="514" width="6.42578125" customWidth="1"/>
    <col min="515" max="515" width="12.28515625" customWidth="1"/>
    <col min="516" max="516" width="9.5703125" bestFit="1" customWidth="1"/>
    <col min="517" max="517" width="12.5703125" customWidth="1"/>
    <col min="522" max="522" width="10.42578125" bestFit="1" customWidth="1"/>
    <col min="769" max="769" width="32.5703125" bestFit="1" customWidth="1"/>
    <col min="770" max="770" width="6.42578125" customWidth="1"/>
    <col min="771" max="771" width="12.28515625" customWidth="1"/>
    <col min="772" max="772" width="9.5703125" bestFit="1" customWidth="1"/>
    <col min="773" max="773" width="12.5703125" customWidth="1"/>
    <col min="778" max="778" width="10.42578125" bestFit="1" customWidth="1"/>
    <col min="1025" max="1025" width="32.5703125" bestFit="1" customWidth="1"/>
    <col min="1026" max="1026" width="6.42578125" customWidth="1"/>
    <col min="1027" max="1027" width="12.28515625" customWidth="1"/>
    <col min="1028" max="1028" width="9.5703125" bestFit="1" customWidth="1"/>
    <col min="1029" max="1029" width="12.5703125" customWidth="1"/>
    <col min="1034" max="1034" width="10.42578125" bestFit="1" customWidth="1"/>
    <col min="1281" max="1281" width="32.5703125" bestFit="1" customWidth="1"/>
    <col min="1282" max="1282" width="6.42578125" customWidth="1"/>
    <col min="1283" max="1283" width="12.28515625" customWidth="1"/>
    <col min="1284" max="1284" width="9.5703125" bestFit="1" customWidth="1"/>
    <col min="1285" max="1285" width="12.5703125" customWidth="1"/>
    <col min="1290" max="1290" width="10.42578125" bestFit="1" customWidth="1"/>
    <col min="1537" max="1537" width="32.5703125" bestFit="1" customWidth="1"/>
    <col min="1538" max="1538" width="6.42578125" customWidth="1"/>
    <col min="1539" max="1539" width="12.28515625" customWidth="1"/>
    <col min="1540" max="1540" width="9.5703125" bestFit="1" customWidth="1"/>
    <col min="1541" max="1541" width="12.5703125" customWidth="1"/>
    <col min="1546" max="1546" width="10.42578125" bestFit="1" customWidth="1"/>
    <col min="1793" max="1793" width="32.5703125" bestFit="1" customWidth="1"/>
    <col min="1794" max="1794" width="6.42578125" customWidth="1"/>
    <col min="1795" max="1795" width="12.28515625" customWidth="1"/>
    <col min="1796" max="1796" width="9.5703125" bestFit="1" customWidth="1"/>
    <col min="1797" max="1797" width="12.5703125" customWidth="1"/>
    <col min="1802" max="1802" width="10.42578125" bestFit="1" customWidth="1"/>
    <col min="2049" max="2049" width="32.5703125" bestFit="1" customWidth="1"/>
    <col min="2050" max="2050" width="6.42578125" customWidth="1"/>
    <col min="2051" max="2051" width="12.28515625" customWidth="1"/>
    <col min="2052" max="2052" width="9.5703125" bestFit="1" customWidth="1"/>
    <col min="2053" max="2053" width="12.5703125" customWidth="1"/>
    <col min="2058" max="2058" width="10.42578125" bestFit="1" customWidth="1"/>
    <col min="2305" max="2305" width="32.5703125" bestFit="1" customWidth="1"/>
    <col min="2306" max="2306" width="6.42578125" customWidth="1"/>
    <col min="2307" max="2307" width="12.28515625" customWidth="1"/>
    <col min="2308" max="2308" width="9.5703125" bestFit="1" customWidth="1"/>
    <col min="2309" max="2309" width="12.5703125" customWidth="1"/>
    <col min="2314" max="2314" width="10.42578125" bestFit="1" customWidth="1"/>
    <col min="2561" max="2561" width="32.5703125" bestFit="1" customWidth="1"/>
    <col min="2562" max="2562" width="6.42578125" customWidth="1"/>
    <col min="2563" max="2563" width="12.28515625" customWidth="1"/>
    <col min="2564" max="2564" width="9.5703125" bestFit="1" customWidth="1"/>
    <col min="2565" max="2565" width="12.5703125" customWidth="1"/>
    <col min="2570" max="2570" width="10.42578125" bestFit="1" customWidth="1"/>
    <col min="2817" max="2817" width="32.5703125" bestFit="1" customWidth="1"/>
    <col min="2818" max="2818" width="6.42578125" customWidth="1"/>
    <col min="2819" max="2819" width="12.28515625" customWidth="1"/>
    <col min="2820" max="2820" width="9.5703125" bestFit="1" customWidth="1"/>
    <col min="2821" max="2821" width="12.5703125" customWidth="1"/>
    <col min="2826" max="2826" width="10.42578125" bestFit="1" customWidth="1"/>
    <col min="3073" max="3073" width="32.5703125" bestFit="1" customWidth="1"/>
    <col min="3074" max="3074" width="6.42578125" customWidth="1"/>
    <col min="3075" max="3075" width="12.28515625" customWidth="1"/>
    <col min="3076" max="3076" width="9.5703125" bestFit="1" customWidth="1"/>
    <col min="3077" max="3077" width="12.5703125" customWidth="1"/>
    <col min="3082" max="3082" width="10.42578125" bestFit="1" customWidth="1"/>
    <col min="3329" max="3329" width="32.5703125" bestFit="1" customWidth="1"/>
    <col min="3330" max="3330" width="6.42578125" customWidth="1"/>
    <col min="3331" max="3331" width="12.28515625" customWidth="1"/>
    <col min="3332" max="3332" width="9.5703125" bestFit="1" customWidth="1"/>
    <col min="3333" max="3333" width="12.5703125" customWidth="1"/>
    <col min="3338" max="3338" width="10.42578125" bestFit="1" customWidth="1"/>
    <col min="3585" max="3585" width="32.5703125" bestFit="1" customWidth="1"/>
    <col min="3586" max="3586" width="6.42578125" customWidth="1"/>
    <col min="3587" max="3587" width="12.28515625" customWidth="1"/>
    <col min="3588" max="3588" width="9.5703125" bestFit="1" customWidth="1"/>
    <col min="3589" max="3589" width="12.5703125" customWidth="1"/>
    <col min="3594" max="3594" width="10.42578125" bestFit="1" customWidth="1"/>
    <col min="3841" max="3841" width="32.5703125" bestFit="1" customWidth="1"/>
    <col min="3842" max="3842" width="6.42578125" customWidth="1"/>
    <col min="3843" max="3843" width="12.28515625" customWidth="1"/>
    <col min="3844" max="3844" width="9.5703125" bestFit="1" customWidth="1"/>
    <col min="3845" max="3845" width="12.5703125" customWidth="1"/>
    <col min="3850" max="3850" width="10.42578125" bestFit="1" customWidth="1"/>
    <col min="4097" max="4097" width="32.5703125" bestFit="1" customWidth="1"/>
    <col min="4098" max="4098" width="6.42578125" customWidth="1"/>
    <col min="4099" max="4099" width="12.28515625" customWidth="1"/>
    <col min="4100" max="4100" width="9.5703125" bestFit="1" customWidth="1"/>
    <col min="4101" max="4101" width="12.5703125" customWidth="1"/>
    <col min="4106" max="4106" width="10.42578125" bestFit="1" customWidth="1"/>
    <col min="4353" max="4353" width="32.5703125" bestFit="1" customWidth="1"/>
    <col min="4354" max="4354" width="6.42578125" customWidth="1"/>
    <col min="4355" max="4355" width="12.28515625" customWidth="1"/>
    <col min="4356" max="4356" width="9.5703125" bestFit="1" customWidth="1"/>
    <col min="4357" max="4357" width="12.5703125" customWidth="1"/>
    <col min="4362" max="4362" width="10.42578125" bestFit="1" customWidth="1"/>
    <col min="4609" max="4609" width="32.5703125" bestFit="1" customWidth="1"/>
    <col min="4610" max="4610" width="6.42578125" customWidth="1"/>
    <col min="4611" max="4611" width="12.28515625" customWidth="1"/>
    <col min="4612" max="4612" width="9.5703125" bestFit="1" customWidth="1"/>
    <col min="4613" max="4613" width="12.5703125" customWidth="1"/>
    <col min="4618" max="4618" width="10.42578125" bestFit="1" customWidth="1"/>
    <col min="4865" max="4865" width="32.5703125" bestFit="1" customWidth="1"/>
    <col min="4866" max="4866" width="6.42578125" customWidth="1"/>
    <col min="4867" max="4867" width="12.28515625" customWidth="1"/>
    <col min="4868" max="4868" width="9.5703125" bestFit="1" customWidth="1"/>
    <col min="4869" max="4869" width="12.5703125" customWidth="1"/>
    <col min="4874" max="4874" width="10.42578125" bestFit="1" customWidth="1"/>
    <col min="5121" max="5121" width="32.5703125" bestFit="1" customWidth="1"/>
    <col min="5122" max="5122" width="6.42578125" customWidth="1"/>
    <col min="5123" max="5123" width="12.28515625" customWidth="1"/>
    <col min="5124" max="5124" width="9.5703125" bestFit="1" customWidth="1"/>
    <col min="5125" max="5125" width="12.5703125" customWidth="1"/>
    <col min="5130" max="5130" width="10.42578125" bestFit="1" customWidth="1"/>
    <col min="5377" max="5377" width="32.5703125" bestFit="1" customWidth="1"/>
    <col min="5378" max="5378" width="6.42578125" customWidth="1"/>
    <col min="5379" max="5379" width="12.28515625" customWidth="1"/>
    <col min="5380" max="5380" width="9.5703125" bestFit="1" customWidth="1"/>
    <col min="5381" max="5381" width="12.5703125" customWidth="1"/>
    <col min="5386" max="5386" width="10.42578125" bestFit="1" customWidth="1"/>
    <col min="5633" max="5633" width="32.5703125" bestFit="1" customWidth="1"/>
    <col min="5634" max="5634" width="6.42578125" customWidth="1"/>
    <col min="5635" max="5635" width="12.28515625" customWidth="1"/>
    <col min="5636" max="5636" width="9.5703125" bestFit="1" customWidth="1"/>
    <col min="5637" max="5637" width="12.5703125" customWidth="1"/>
    <col min="5642" max="5642" width="10.42578125" bestFit="1" customWidth="1"/>
    <col min="5889" max="5889" width="32.5703125" bestFit="1" customWidth="1"/>
    <col min="5890" max="5890" width="6.42578125" customWidth="1"/>
    <col min="5891" max="5891" width="12.28515625" customWidth="1"/>
    <col min="5892" max="5892" width="9.5703125" bestFit="1" customWidth="1"/>
    <col min="5893" max="5893" width="12.5703125" customWidth="1"/>
    <col min="5898" max="5898" width="10.42578125" bestFit="1" customWidth="1"/>
    <col min="6145" max="6145" width="32.5703125" bestFit="1" customWidth="1"/>
    <col min="6146" max="6146" width="6.42578125" customWidth="1"/>
    <col min="6147" max="6147" width="12.28515625" customWidth="1"/>
    <col min="6148" max="6148" width="9.5703125" bestFit="1" customWidth="1"/>
    <col min="6149" max="6149" width="12.5703125" customWidth="1"/>
    <col min="6154" max="6154" width="10.42578125" bestFit="1" customWidth="1"/>
    <col min="6401" max="6401" width="32.5703125" bestFit="1" customWidth="1"/>
    <col min="6402" max="6402" width="6.42578125" customWidth="1"/>
    <col min="6403" max="6403" width="12.28515625" customWidth="1"/>
    <col min="6404" max="6404" width="9.5703125" bestFit="1" customWidth="1"/>
    <col min="6405" max="6405" width="12.5703125" customWidth="1"/>
    <col min="6410" max="6410" width="10.42578125" bestFit="1" customWidth="1"/>
    <col min="6657" max="6657" width="32.5703125" bestFit="1" customWidth="1"/>
    <col min="6658" max="6658" width="6.42578125" customWidth="1"/>
    <col min="6659" max="6659" width="12.28515625" customWidth="1"/>
    <col min="6660" max="6660" width="9.5703125" bestFit="1" customWidth="1"/>
    <col min="6661" max="6661" width="12.5703125" customWidth="1"/>
    <col min="6666" max="6666" width="10.42578125" bestFit="1" customWidth="1"/>
    <col min="6913" max="6913" width="32.5703125" bestFit="1" customWidth="1"/>
    <col min="6914" max="6914" width="6.42578125" customWidth="1"/>
    <col min="6915" max="6915" width="12.28515625" customWidth="1"/>
    <col min="6916" max="6916" width="9.5703125" bestFit="1" customWidth="1"/>
    <col min="6917" max="6917" width="12.5703125" customWidth="1"/>
    <col min="6922" max="6922" width="10.42578125" bestFit="1" customWidth="1"/>
    <col min="7169" max="7169" width="32.5703125" bestFit="1" customWidth="1"/>
    <col min="7170" max="7170" width="6.42578125" customWidth="1"/>
    <col min="7171" max="7171" width="12.28515625" customWidth="1"/>
    <col min="7172" max="7172" width="9.5703125" bestFit="1" customWidth="1"/>
    <col min="7173" max="7173" width="12.5703125" customWidth="1"/>
    <col min="7178" max="7178" width="10.42578125" bestFit="1" customWidth="1"/>
    <col min="7425" max="7425" width="32.5703125" bestFit="1" customWidth="1"/>
    <col min="7426" max="7426" width="6.42578125" customWidth="1"/>
    <col min="7427" max="7427" width="12.28515625" customWidth="1"/>
    <col min="7428" max="7428" width="9.5703125" bestFit="1" customWidth="1"/>
    <col min="7429" max="7429" width="12.5703125" customWidth="1"/>
    <col min="7434" max="7434" width="10.42578125" bestFit="1" customWidth="1"/>
    <col min="7681" max="7681" width="32.5703125" bestFit="1" customWidth="1"/>
    <col min="7682" max="7682" width="6.42578125" customWidth="1"/>
    <col min="7683" max="7683" width="12.28515625" customWidth="1"/>
    <col min="7684" max="7684" width="9.5703125" bestFit="1" customWidth="1"/>
    <col min="7685" max="7685" width="12.5703125" customWidth="1"/>
    <col min="7690" max="7690" width="10.42578125" bestFit="1" customWidth="1"/>
    <col min="7937" max="7937" width="32.5703125" bestFit="1" customWidth="1"/>
    <col min="7938" max="7938" width="6.42578125" customWidth="1"/>
    <col min="7939" max="7939" width="12.28515625" customWidth="1"/>
    <col min="7940" max="7940" width="9.5703125" bestFit="1" customWidth="1"/>
    <col min="7941" max="7941" width="12.5703125" customWidth="1"/>
    <col min="7946" max="7946" width="10.42578125" bestFit="1" customWidth="1"/>
    <col min="8193" max="8193" width="32.5703125" bestFit="1" customWidth="1"/>
    <col min="8194" max="8194" width="6.42578125" customWidth="1"/>
    <col min="8195" max="8195" width="12.28515625" customWidth="1"/>
    <col min="8196" max="8196" width="9.5703125" bestFit="1" customWidth="1"/>
    <col min="8197" max="8197" width="12.5703125" customWidth="1"/>
    <col min="8202" max="8202" width="10.42578125" bestFit="1" customWidth="1"/>
    <col min="8449" max="8449" width="32.5703125" bestFit="1" customWidth="1"/>
    <col min="8450" max="8450" width="6.42578125" customWidth="1"/>
    <col min="8451" max="8451" width="12.28515625" customWidth="1"/>
    <col min="8452" max="8452" width="9.5703125" bestFit="1" customWidth="1"/>
    <col min="8453" max="8453" width="12.5703125" customWidth="1"/>
    <col min="8458" max="8458" width="10.42578125" bestFit="1" customWidth="1"/>
    <col min="8705" max="8705" width="32.5703125" bestFit="1" customWidth="1"/>
    <col min="8706" max="8706" width="6.42578125" customWidth="1"/>
    <col min="8707" max="8707" width="12.28515625" customWidth="1"/>
    <col min="8708" max="8708" width="9.5703125" bestFit="1" customWidth="1"/>
    <col min="8709" max="8709" width="12.5703125" customWidth="1"/>
    <col min="8714" max="8714" width="10.42578125" bestFit="1" customWidth="1"/>
    <col min="8961" max="8961" width="32.5703125" bestFit="1" customWidth="1"/>
    <col min="8962" max="8962" width="6.42578125" customWidth="1"/>
    <col min="8963" max="8963" width="12.28515625" customWidth="1"/>
    <col min="8964" max="8964" width="9.5703125" bestFit="1" customWidth="1"/>
    <col min="8965" max="8965" width="12.5703125" customWidth="1"/>
    <col min="8970" max="8970" width="10.42578125" bestFit="1" customWidth="1"/>
    <col min="9217" max="9217" width="32.5703125" bestFit="1" customWidth="1"/>
    <col min="9218" max="9218" width="6.42578125" customWidth="1"/>
    <col min="9219" max="9219" width="12.28515625" customWidth="1"/>
    <col min="9220" max="9220" width="9.5703125" bestFit="1" customWidth="1"/>
    <col min="9221" max="9221" width="12.5703125" customWidth="1"/>
    <col min="9226" max="9226" width="10.42578125" bestFit="1" customWidth="1"/>
    <col min="9473" max="9473" width="32.5703125" bestFit="1" customWidth="1"/>
    <col min="9474" max="9474" width="6.42578125" customWidth="1"/>
    <col min="9475" max="9475" width="12.28515625" customWidth="1"/>
    <col min="9476" max="9476" width="9.5703125" bestFit="1" customWidth="1"/>
    <col min="9477" max="9477" width="12.5703125" customWidth="1"/>
    <col min="9482" max="9482" width="10.42578125" bestFit="1" customWidth="1"/>
    <col min="9729" max="9729" width="32.5703125" bestFit="1" customWidth="1"/>
    <col min="9730" max="9730" width="6.42578125" customWidth="1"/>
    <col min="9731" max="9731" width="12.28515625" customWidth="1"/>
    <col min="9732" max="9732" width="9.5703125" bestFit="1" customWidth="1"/>
    <col min="9733" max="9733" width="12.5703125" customWidth="1"/>
    <col min="9738" max="9738" width="10.42578125" bestFit="1" customWidth="1"/>
    <col min="9985" max="9985" width="32.5703125" bestFit="1" customWidth="1"/>
    <col min="9986" max="9986" width="6.42578125" customWidth="1"/>
    <col min="9987" max="9987" width="12.28515625" customWidth="1"/>
    <col min="9988" max="9988" width="9.5703125" bestFit="1" customWidth="1"/>
    <col min="9989" max="9989" width="12.5703125" customWidth="1"/>
    <col min="9994" max="9994" width="10.42578125" bestFit="1" customWidth="1"/>
    <col min="10241" max="10241" width="32.5703125" bestFit="1" customWidth="1"/>
    <col min="10242" max="10242" width="6.42578125" customWidth="1"/>
    <col min="10243" max="10243" width="12.28515625" customWidth="1"/>
    <col min="10244" max="10244" width="9.5703125" bestFit="1" customWidth="1"/>
    <col min="10245" max="10245" width="12.5703125" customWidth="1"/>
    <col min="10250" max="10250" width="10.42578125" bestFit="1" customWidth="1"/>
    <col min="10497" max="10497" width="32.5703125" bestFit="1" customWidth="1"/>
    <col min="10498" max="10498" width="6.42578125" customWidth="1"/>
    <col min="10499" max="10499" width="12.28515625" customWidth="1"/>
    <col min="10500" max="10500" width="9.5703125" bestFit="1" customWidth="1"/>
    <col min="10501" max="10501" width="12.5703125" customWidth="1"/>
    <col min="10506" max="10506" width="10.42578125" bestFit="1" customWidth="1"/>
    <col min="10753" max="10753" width="32.5703125" bestFit="1" customWidth="1"/>
    <col min="10754" max="10754" width="6.42578125" customWidth="1"/>
    <col min="10755" max="10755" width="12.28515625" customWidth="1"/>
    <col min="10756" max="10756" width="9.5703125" bestFit="1" customWidth="1"/>
    <col min="10757" max="10757" width="12.5703125" customWidth="1"/>
    <col min="10762" max="10762" width="10.42578125" bestFit="1" customWidth="1"/>
    <col min="11009" max="11009" width="32.5703125" bestFit="1" customWidth="1"/>
    <col min="11010" max="11010" width="6.42578125" customWidth="1"/>
    <col min="11011" max="11011" width="12.28515625" customWidth="1"/>
    <col min="11012" max="11012" width="9.5703125" bestFit="1" customWidth="1"/>
    <col min="11013" max="11013" width="12.5703125" customWidth="1"/>
    <col min="11018" max="11018" width="10.42578125" bestFit="1" customWidth="1"/>
    <col min="11265" max="11265" width="32.5703125" bestFit="1" customWidth="1"/>
    <col min="11266" max="11266" width="6.42578125" customWidth="1"/>
    <col min="11267" max="11267" width="12.28515625" customWidth="1"/>
    <col min="11268" max="11268" width="9.5703125" bestFit="1" customWidth="1"/>
    <col min="11269" max="11269" width="12.5703125" customWidth="1"/>
    <col min="11274" max="11274" width="10.42578125" bestFit="1" customWidth="1"/>
    <col min="11521" max="11521" width="32.5703125" bestFit="1" customWidth="1"/>
    <col min="11522" max="11522" width="6.42578125" customWidth="1"/>
    <col min="11523" max="11523" width="12.28515625" customWidth="1"/>
    <col min="11524" max="11524" width="9.5703125" bestFit="1" customWidth="1"/>
    <col min="11525" max="11525" width="12.5703125" customWidth="1"/>
    <col min="11530" max="11530" width="10.42578125" bestFit="1" customWidth="1"/>
    <col min="11777" max="11777" width="32.5703125" bestFit="1" customWidth="1"/>
    <col min="11778" max="11778" width="6.42578125" customWidth="1"/>
    <col min="11779" max="11779" width="12.28515625" customWidth="1"/>
    <col min="11780" max="11780" width="9.5703125" bestFit="1" customWidth="1"/>
    <col min="11781" max="11781" width="12.5703125" customWidth="1"/>
    <col min="11786" max="11786" width="10.42578125" bestFit="1" customWidth="1"/>
    <col min="12033" max="12033" width="32.5703125" bestFit="1" customWidth="1"/>
    <col min="12034" max="12034" width="6.42578125" customWidth="1"/>
    <col min="12035" max="12035" width="12.28515625" customWidth="1"/>
    <col min="12036" max="12036" width="9.5703125" bestFit="1" customWidth="1"/>
    <col min="12037" max="12037" width="12.5703125" customWidth="1"/>
    <col min="12042" max="12042" width="10.42578125" bestFit="1" customWidth="1"/>
    <col min="12289" max="12289" width="32.5703125" bestFit="1" customWidth="1"/>
    <col min="12290" max="12290" width="6.42578125" customWidth="1"/>
    <col min="12291" max="12291" width="12.28515625" customWidth="1"/>
    <col min="12292" max="12292" width="9.5703125" bestFit="1" customWidth="1"/>
    <col min="12293" max="12293" width="12.5703125" customWidth="1"/>
    <col min="12298" max="12298" width="10.42578125" bestFit="1" customWidth="1"/>
    <col min="12545" max="12545" width="32.5703125" bestFit="1" customWidth="1"/>
    <col min="12546" max="12546" width="6.42578125" customWidth="1"/>
    <col min="12547" max="12547" width="12.28515625" customWidth="1"/>
    <col min="12548" max="12548" width="9.5703125" bestFit="1" customWidth="1"/>
    <col min="12549" max="12549" width="12.5703125" customWidth="1"/>
    <col min="12554" max="12554" width="10.42578125" bestFit="1" customWidth="1"/>
    <col min="12801" max="12801" width="32.5703125" bestFit="1" customWidth="1"/>
    <col min="12802" max="12802" width="6.42578125" customWidth="1"/>
    <col min="12803" max="12803" width="12.28515625" customWidth="1"/>
    <col min="12804" max="12804" width="9.5703125" bestFit="1" customWidth="1"/>
    <col min="12805" max="12805" width="12.5703125" customWidth="1"/>
    <col min="12810" max="12810" width="10.42578125" bestFit="1" customWidth="1"/>
    <col min="13057" max="13057" width="32.5703125" bestFit="1" customWidth="1"/>
    <col min="13058" max="13058" width="6.42578125" customWidth="1"/>
    <col min="13059" max="13059" width="12.28515625" customWidth="1"/>
    <col min="13060" max="13060" width="9.5703125" bestFit="1" customWidth="1"/>
    <col min="13061" max="13061" width="12.5703125" customWidth="1"/>
    <col min="13066" max="13066" width="10.42578125" bestFit="1" customWidth="1"/>
    <col min="13313" max="13313" width="32.5703125" bestFit="1" customWidth="1"/>
    <col min="13314" max="13314" width="6.42578125" customWidth="1"/>
    <col min="13315" max="13315" width="12.28515625" customWidth="1"/>
    <col min="13316" max="13316" width="9.5703125" bestFit="1" customWidth="1"/>
    <col min="13317" max="13317" width="12.5703125" customWidth="1"/>
    <col min="13322" max="13322" width="10.42578125" bestFit="1" customWidth="1"/>
    <col min="13569" max="13569" width="32.5703125" bestFit="1" customWidth="1"/>
    <col min="13570" max="13570" width="6.42578125" customWidth="1"/>
    <col min="13571" max="13571" width="12.28515625" customWidth="1"/>
    <col min="13572" max="13572" width="9.5703125" bestFit="1" customWidth="1"/>
    <col min="13573" max="13573" width="12.5703125" customWidth="1"/>
    <col min="13578" max="13578" width="10.42578125" bestFit="1" customWidth="1"/>
    <col min="13825" max="13825" width="32.5703125" bestFit="1" customWidth="1"/>
    <col min="13826" max="13826" width="6.42578125" customWidth="1"/>
    <col min="13827" max="13827" width="12.28515625" customWidth="1"/>
    <col min="13828" max="13828" width="9.5703125" bestFit="1" customWidth="1"/>
    <col min="13829" max="13829" width="12.5703125" customWidth="1"/>
    <col min="13834" max="13834" width="10.42578125" bestFit="1" customWidth="1"/>
    <col min="14081" max="14081" width="32.5703125" bestFit="1" customWidth="1"/>
    <col min="14082" max="14082" width="6.42578125" customWidth="1"/>
    <col min="14083" max="14083" width="12.28515625" customWidth="1"/>
    <col min="14084" max="14084" width="9.5703125" bestFit="1" customWidth="1"/>
    <col min="14085" max="14085" width="12.5703125" customWidth="1"/>
    <col min="14090" max="14090" width="10.42578125" bestFit="1" customWidth="1"/>
    <col min="14337" max="14337" width="32.5703125" bestFit="1" customWidth="1"/>
    <col min="14338" max="14338" width="6.42578125" customWidth="1"/>
    <col min="14339" max="14339" width="12.28515625" customWidth="1"/>
    <col min="14340" max="14340" width="9.5703125" bestFit="1" customWidth="1"/>
    <col min="14341" max="14341" width="12.5703125" customWidth="1"/>
    <col min="14346" max="14346" width="10.42578125" bestFit="1" customWidth="1"/>
    <col min="14593" max="14593" width="32.5703125" bestFit="1" customWidth="1"/>
    <col min="14594" max="14594" width="6.42578125" customWidth="1"/>
    <col min="14595" max="14595" width="12.28515625" customWidth="1"/>
    <col min="14596" max="14596" width="9.5703125" bestFit="1" customWidth="1"/>
    <col min="14597" max="14597" width="12.5703125" customWidth="1"/>
    <col min="14602" max="14602" width="10.42578125" bestFit="1" customWidth="1"/>
    <col min="14849" max="14849" width="32.5703125" bestFit="1" customWidth="1"/>
    <col min="14850" max="14850" width="6.42578125" customWidth="1"/>
    <col min="14851" max="14851" width="12.28515625" customWidth="1"/>
    <col min="14852" max="14852" width="9.5703125" bestFit="1" customWidth="1"/>
    <col min="14853" max="14853" width="12.5703125" customWidth="1"/>
    <col min="14858" max="14858" width="10.42578125" bestFit="1" customWidth="1"/>
    <col min="15105" max="15105" width="32.5703125" bestFit="1" customWidth="1"/>
    <col min="15106" max="15106" width="6.42578125" customWidth="1"/>
    <col min="15107" max="15107" width="12.28515625" customWidth="1"/>
    <col min="15108" max="15108" width="9.5703125" bestFit="1" customWidth="1"/>
    <col min="15109" max="15109" width="12.5703125" customWidth="1"/>
    <col min="15114" max="15114" width="10.42578125" bestFit="1" customWidth="1"/>
    <col min="15361" max="15361" width="32.5703125" bestFit="1" customWidth="1"/>
    <col min="15362" max="15362" width="6.42578125" customWidth="1"/>
    <col min="15363" max="15363" width="12.28515625" customWidth="1"/>
    <col min="15364" max="15364" width="9.5703125" bestFit="1" customWidth="1"/>
    <col min="15365" max="15365" width="12.5703125" customWidth="1"/>
    <col min="15370" max="15370" width="10.42578125" bestFit="1" customWidth="1"/>
    <col min="15617" max="15617" width="32.5703125" bestFit="1" customWidth="1"/>
    <col min="15618" max="15618" width="6.42578125" customWidth="1"/>
    <col min="15619" max="15619" width="12.28515625" customWidth="1"/>
    <col min="15620" max="15620" width="9.5703125" bestFit="1" customWidth="1"/>
    <col min="15621" max="15621" width="12.5703125" customWidth="1"/>
    <col min="15626" max="15626" width="10.42578125" bestFit="1" customWidth="1"/>
    <col min="15873" max="15873" width="32.5703125" bestFit="1" customWidth="1"/>
    <col min="15874" max="15874" width="6.42578125" customWidth="1"/>
    <col min="15875" max="15875" width="12.28515625" customWidth="1"/>
    <col min="15876" max="15876" width="9.5703125" bestFit="1" customWidth="1"/>
    <col min="15877" max="15877" width="12.5703125" customWidth="1"/>
    <col min="15882" max="15882" width="10.42578125" bestFit="1" customWidth="1"/>
    <col min="16129" max="16129" width="32.5703125" bestFit="1" customWidth="1"/>
    <col min="16130" max="16130" width="6.42578125" customWidth="1"/>
    <col min="16131" max="16131" width="12.28515625" customWidth="1"/>
    <col min="16132" max="16132" width="9.5703125" bestFit="1" customWidth="1"/>
    <col min="16133" max="16133" width="12.5703125" customWidth="1"/>
    <col min="16138" max="16138" width="10.42578125" bestFit="1" customWidth="1"/>
  </cols>
  <sheetData>
    <row r="1" spans="1:10" ht="15.75" thickBot="1" x14ac:dyDescent="0.3">
      <c r="A1" s="255" t="s">
        <v>371</v>
      </c>
      <c r="B1" s="255"/>
      <c r="C1" s="187" t="s">
        <v>439</v>
      </c>
      <c r="D1" s="149"/>
      <c r="E1" s="150" t="s">
        <v>372</v>
      </c>
    </row>
    <row r="2" spans="1:10" ht="24.75" thickBot="1" x14ac:dyDescent="0.3">
      <c r="A2" s="151" t="s">
        <v>373</v>
      </c>
      <c r="B2" s="152" t="s">
        <v>374</v>
      </c>
      <c r="C2" s="153" t="s">
        <v>375</v>
      </c>
      <c r="D2" s="153" t="s">
        <v>437</v>
      </c>
      <c r="E2" s="153" t="s">
        <v>376</v>
      </c>
    </row>
    <row r="3" spans="1:10" ht="15" customHeight="1" x14ac:dyDescent="0.25">
      <c r="A3" s="154" t="s">
        <v>377</v>
      </c>
      <c r="B3" s="155" t="s">
        <v>378</v>
      </c>
      <c r="C3" s="156">
        <f>C4+C5+C6</f>
        <v>3142830.45</v>
      </c>
      <c r="D3" s="156">
        <f>D4+D5+D6</f>
        <v>0</v>
      </c>
      <c r="E3" s="157">
        <f t="shared" ref="E3:E24" si="0">C3+D3</f>
        <v>3142830.45</v>
      </c>
    </row>
    <row r="4" spans="1:10" ht="15" customHeight="1" x14ac:dyDescent="0.25">
      <c r="A4" s="158" t="s">
        <v>379</v>
      </c>
      <c r="B4" s="159" t="s">
        <v>380</v>
      </c>
      <c r="C4" s="160">
        <v>2965863.37</v>
      </c>
      <c r="D4" s="161">
        <v>0</v>
      </c>
      <c r="E4" s="162">
        <f t="shared" si="0"/>
        <v>2965863.37</v>
      </c>
      <c r="J4" s="163"/>
    </row>
    <row r="5" spans="1:10" ht="15" customHeight="1" x14ac:dyDescent="0.25">
      <c r="A5" s="158" t="s">
        <v>381</v>
      </c>
      <c r="B5" s="159" t="s">
        <v>382</v>
      </c>
      <c r="C5" s="160">
        <v>142574.46</v>
      </c>
      <c r="D5" s="164">
        <v>0</v>
      </c>
      <c r="E5" s="162">
        <f t="shared" si="0"/>
        <v>142574.46</v>
      </c>
    </row>
    <row r="6" spans="1:10" ht="15" customHeight="1" x14ac:dyDescent="0.25">
      <c r="A6" s="158" t="s">
        <v>383</v>
      </c>
      <c r="B6" s="159" t="s">
        <v>384</v>
      </c>
      <c r="C6" s="160">
        <v>34392.619999999995</v>
      </c>
      <c r="D6" s="160">
        <v>0</v>
      </c>
      <c r="E6" s="162">
        <f t="shared" si="0"/>
        <v>34392.619999999995</v>
      </c>
    </row>
    <row r="7" spans="1:10" ht="15" customHeight="1" x14ac:dyDescent="0.25">
      <c r="A7" s="165" t="s">
        <v>385</v>
      </c>
      <c r="B7" s="159" t="s">
        <v>386</v>
      </c>
      <c r="C7" s="166">
        <f>C8+C14</f>
        <v>6232712.2700000014</v>
      </c>
      <c r="D7" s="166">
        <f>D8+D14</f>
        <v>0</v>
      </c>
      <c r="E7" s="167">
        <f t="shared" si="0"/>
        <v>6232712.2700000014</v>
      </c>
    </row>
    <row r="8" spans="1:10" ht="15" customHeight="1" x14ac:dyDescent="0.25">
      <c r="A8" s="158" t="s">
        <v>387</v>
      </c>
      <c r="B8" s="159" t="s">
        <v>388</v>
      </c>
      <c r="C8" s="160">
        <f>C9+C10+C12+C13+C11</f>
        <v>5862284.6000000015</v>
      </c>
      <c r="D8" s="160">
        <f>D9+D10+D12+D13</f>
        <v>0</v>
      </c>
      <c r="E8" s="168">
        <f t="shared" si="0"/>
        <v>5862284.6000000015</v>
      </c>
    </row>
    <row r="9" spans="1:10" ht="15" customHeight="1" x14ac:dyDescent="0.25">
      <c r="A9" s="158" t="s">
        <v>389</v>
      </c>
      <c r="B9" s="159" t="s">
        <v>390</v>
      </c>
      <c r="C9" s="160">
        <v>70970.2</v>
      </c>
      <c r="D9" s="160">
        <v>0</v>
      </c>
      <c r="E9" s="168">
        <f t="shared" si="0"/>
        <v>70970.2</v>
      </c>
    </row>
    <row r="10" spans="1:10" ht="15" customHeight="1" x14ac:dyDescent="0.25">
      <c r="A10" s="158" t="s">
        <v>391</v>
      </c>
      <c r="B10" s="159" t="s">
        <v>388</v>
      </c>
      <c r="C10" s="160">
        <v>5763967.9500000011</v>
      </c>
      <c r="D10" s="160">
        <v>0</v>
      </c>
      <c r="E10" s="168">
        <f t="shared" si="0"/>
        <v>5763967.9500000011</v>
      </c>
    </row>
    <row r="11" spans="1:10" ht="15" customHeight="1" x14ac:dyDescent="0.25">
      <c r="A11" s="158" t="s">
        <v>392</v>
      </c>
      <c r="B11" s="159">
        <v>4123</v>
      </c>
      <c r="C11" s="160">
        <v>0</v>
      </c>
      <c r="D11" s="160">
        <v>0</v>
      </c>
      <c r="E11" s="168">
        <f>SUM(C11:D11)</f>
        <v>0</v>
      </c>
    </row>
    <row r="12" spans="1:10" ht="15" customHeight="1" x14ac:dyDescent="0.25">
      <c r="A12" s="158" t="s">
        <v>393</v>
      </c>
      <c r="B12" s="159" t="s">
        <v>394</v>
      </c>
      <c r="C12" s="160">
        <v>734.79000000000008</v>
      </c>
      <c r="D12" s="160">
        <v>0</v>
      </c>
      <c r="E12" s="168">
        <f>SUM(C12:D12)</f>
        <v>734.79000000000008</v>
      </c>
    </row>
    <row r="13" spans="1:10" ht="15" customHeight="1" x14ac:dyDescent="0.25">
      <c r="A13" s="158" t="s">
        <v>395</v>
      </c>
      <c r="B13" s="159">
        <v>4121</v>
      </c>
      <c r="C13" s="160">
        <v>26611.66</v>
      </c>
      <c r="D13" s="160">
        <v>0</v>
      </c>
      <c r="E13" s="168">
        <f>SUM(C13:D13)</f>
        <v>26611.66</v>
      </c>
    </row>
    <row r="14" spans="1:10" ht="15" customHeight="1" x14ac:dyDescent="0.25">
      <c r="A14" s="158" t="s">
        <v>396</v>
      </c>
      <c r="B14" s="159" t="s">
        <v>397</v>
      </c>
      <c r="C14" s="160">
        <f>C15+C16+C17+C18</f>
        <v>370427.67000000004</v>
      </c>
      <c r="D14" s="160">
        <f>D15+D17+D18</f>
        <v>0</v>
      </c>
      <c r="E14" s="168">
        <f t="shared" si="0"/>
        <v>370427.67000000004</v>
      </c>
    </row>
    <row r="15" spans="1:10" ht="15" customHeight="1" x14ac:dyDescent="0.25">
      <c r="A15" s="158" t="s">
        <v>398</v>
      </c>
      <c r="B15" s="159" t="s">
        <v>399</v>
      </c>
      <c r="C15" s="160">
        <v>361298.24</v>
      </c>
      <c r="D15" s="160">
        <v>0</v>
      </c>
      <c r="E15" s="168">
        <f t="shared" si="0"/>
        <v>361298.24</v>
      </c>
    </row>
    <row r="16" spans="1:10" ht="15" customHeight="1" x14ac:dyDescent="0.25">
      <c r="A16" s="158" t="s">
        <v>400</v>
      </c>
      <c r="B16" s="159">
        <v>4223</v>
      </c>
      <c r="C16" s="160">
        <v>1024.51</v>
      </c>
      <c r="D16" s="160">
        <v>0</v>
      </c>
      <c r="E16" s="168">
        <f>SUM(C16:D16)</f>
        <v>1024.51</v>
      </c>
    </row>
    <row r="17" spans="1:5" ht="15" customHeight="1" x14ac:dyDescent="0.25">
      <c r="A17" s="158" t="s">
        <v>401</v>
      </c>
      <c r="B17" s="159" t="s">
        <v>402</v>
      </c>
      <c r="C17" s="160">
        <v>5316.0300000000007</v>
      </c>
      <c r="D17" s="160">
        <v>0</v>
      </c>
      <c r="E17" s="168">
        <f>SUM(C17:D17)</f>
        <v>5316.0300000000007</v>
      </c>
    </row>
    <row r="18" spans="1:5" ht="15" customHeight="1" x14ac:dyDescent="0.25">
      <c r="A18" s="158" t="s">
        <v>403</v>
      </c>
      <c r="B18" s="159">
        <v>4221</v>
      </c>
      <c r="C18" s="160">
        <v>2788.89</v>
      </c>
      <c r="D18" s="160">
        <v>0</v>
      </c>
      <c r="E18" s="168">
        <f>SUM(C18:D18)</f>
        <v>2788.89</v>
      </c>
    </row>
    <row r="19" spans="1:5" ht="15" customHeight="1" x14ac:dyDescent="0.25">
      <c r="A19" s="165" t="s">
        <v>404</v>
      </c>
      <c r="B19" s="169" t="s">
        <v>405</v>
      </c>
      <c r="C19" s="166">
        <f>C3+C7</f>
        <v>9375542.7200000025</v>
      </c>
      <c r="D19" s="166">
        <f>D3+D7</f>
        <v>0</v>
      </c>
      <c r="E19" s="167">
        <f t="shared" si="0"/>
        <v>9375542.7200000025</v>
      </c>
    </row>
    <row r="20" spans="1:5" ht="15" customHeight="1" x14ac:dyDescent="0.25">
      <c r="A20" s="165" t="s">
        <v>406</v>
      </c>
      <c r="B20" s="169" t="s">
        <v>407</v>
      </c>
      <c r="C20" s="166">
        <f>SUM(C21:C23)</f>
        <v>1951508.7400000002</v>
      </c>
      <c r="D20" s="166">
        <f>SUM(D21:D23)</f>
        <v>0</v>
      </c>
      <c r="E20" s="167">
        <f t="shared" si="0"/>
        <v>1951508.7400000002</v>
      </c>
    </row>
    <row r="21" spans="1:5" ht="15" customHeight="1" x14ac:dyDescent="0.25">
      <c r="A21" s="158" t="s">
        <v>408</v>
      </c>
      <c r="B21" s="159" t="s">
        <v>409</v>
      </c>
      <c r="C21" s="160">
        <v>111779.24</v>
      </c>
      <c r="D21" s="160">
        <v>0</v>
      </c>
      <c r="E21" s="168">
        <f t="shared" si="0"/>
        <v>111779.24</v>
      </c>
    </row>
    <row r="22" spans="1:5" ht="15" customHeight="1" x14ac:dyDescent="0.25">
      <c r="A22" s="158" t="s">
        <v>410</v>
      </c>
      <c r="B22" s="159">
        <v>8115</v>
      </c>
      <c r="C22" s="160">
        <v>1986604.5</v>
      </c>
      <c r="D22" s="160">
        <v>0</v>
      </c>
      <c r="E22" s="168">
        <f>SUM(C22:D22)</f>
        <v>1986604.5</v>
      </c>
    </row>
    <row r="23" spans="1:5" ht="15" customHeight="1" thickBot="1" x14ac:dyDescent="0.3">
      <c r="A23" s="170" t="s">
        <v>411</v>
      </c>
      <c r="B23" s="171">
        <v>-8124</v>
      </c>
      <c r="C23" s="172">
        <v>-146875</v>
      </c>
      <c r="D23" s="172">
        <v>0</v>
      </c>
      <c r="E23" s="173">
        <f>C23+D23</f>
        <v>-146875</v>
      </c>
    </row>
    <row r="24" spans="1:5" ht="15" customHeight="1" thickBot="1" x14ac:dyDescent="0.3">
      <c r="A24" s="174" t="s">
        <v>412</v>
      </c>
      <c r="B24" s="175"/>
      <c r="C24" s="176">
        <f>C3+C7+C20</f>
        <v>11327051.460000003</v>
      </c>
      <c r="D24" s="176">
        <f>D19+D20</f>
        <v>0</v>
      </c>
      <c r="E24" s="177">
        <f t="shared" si="0"/>
        <v>11327051.460000003</v>
      </c>
    </row>
    <row r="25" spans="1:5" ht="15.75" thickBot="1" x14ac:dyDescent="0.3">
      <c r="A25" s="255" t="s">
        <v>413</v>
      </c>
      <c r="B25" s="255"/>
      <c r="C25" s="178"/>
      <c r="D25" s="178"/>
      <c r="E25" s="179" t="s">
        <v>372</v>
      </c>
    </row>
    <row r="26" spans="1:5" ht="24.75" thickBot="1" x14ac:dyDescent="0.3">
      <c r="A26" s="151" t="s">
        <v>414</v>
      </c>
      <c r="B26" s="152" t="s">
        <v>4</v>
      </c>
      <c r="C26" s="153" t="s">
        <v>5</v>
      </c>
      <c r="D26" s="153" t="s">
        <v>437</v>
      </c>
      <c r="E26" s="153" t="s">
        <v>415</v>
      </c>
    </row>
    <row r="27" spans="1:5" ht="15" customHeight="1" x14ac:dyDescent="0.25">
      <c r="A27" s="180" t="s">
        <v>416</v>
      </c>
      <c r="B27" s="181" t="s">
        <v>417</v>
      </c>
      <c r="C27" s="164">
        <v>31838.7</v>
      </c>
      <c r="D27" s="164">
        <v>0</v>
      </c>
      <c r="E27" s="182">
        <f>C27+D27</f>
        <v>31838.7</v>
      </c>
    </row>
    <row r="28" spans="1:5" ht="15" customHeight="1" x14ac:dyDescent="0.25">
      <c r="A28" s="183" t="s">
        <v>418</v>
      </c>
      <c r="B28" s="159" t="s">
        <v>417</v>
      </c>
      <c r="C28" s="160">
        <v>294461.07</v>
      </c>
      <c r="D28" s="164">
        <v>0</v>
      </c>
      <c r="E28" s="182">
        <f t="shared" ref="E28:E43" si="1">C28+D28</f>
        <v>294461.07</v>
      </c>
    </row>
    <row r="29" spans="1:5" ht="15" customHeight="1" x14ac:dyDescent="0.25">
      <c r="A29" s="183" t="s">
        <v>419</v>
      </c>
      <c r="B29" s="159" t="s">
        <v>420</v>
      </c>
      <c r="C29" s="160">
        <v>228820.85</v>
      </c>
      <c r="D29" s="164">
        <v>0</v>
      </c>
      <c r="E29" s="182">
        <f>SUM(C29:D29)</f>
        <v>228820.85</v>
      </c>
    </row>
    <row r="30" spans="1:5" ht="15" customHeight="1" x14ac:dyDescent="0.25">
      <c r="A30" s="183" t="s">
        <v>421</v>
      </c>
      <c r="B30" s="159" t="s">
        <v>417</v>
      </c>
      <c r="C30" s="160">
        <v>1031586.96</v>
      </c>
      <c r="D30" s="164">
        <v>0</v>
      </c>
      <c r="E30" s="182">
        <f t="shared" si="1"/>
        <v>1031586.96</v>
      </c>
    </row>
    <row r="31" spans="1:5" ht="15" customHeight="1" x14ac:dyDescent="0.25">
      <c r="A31" s="183" t="s">
        <v>422</v>
      </c>
      <c r="B31" s="159" t="s">
        <v>417</v>
      </c>
      <c r="C31" s="160">
        <v>954228.26</v>
      </c>
      <c r="D31" s="164">
        <v>0</v>
      </c>
      <c r="E31" s="182">
        <f t="shared" si="1"/>
        <v>954228.26</v>
      </c>
    </row>
    <row r="32" spans="1:5" ht="15" customHeight="1" x14ac:dyDescent="0.25">
      <c r="A32" s="183" t="s">
        <v>423</v>
      </c>
      <c r="B32" s="159" t="s">
        <v>417</v>
      </c>
      <c r="C32" s="160">
        <v>4848770.7700000005</v>
      </c>
      <c r="D32" s="164">
        <v>0</v>
      </c>
      <c r="E32" s="182">
        <f>C32+D32</f>
        <v>4848770.7700000005</v>
      </c>
    </row>
    <row r="33" spans="1:7" ht="15" customHeight="1" x14ac:dyDescent="0.25">
      <c r="A33" s="183" t="s">
        <v>424</v>
      </c>
      <c r="B33" s="159" t="s">
        <v>420</v>
      </c>
      <c r="C33" s="160">
        <v>809947.7200000002</v>
      </c>
      <c r="D33" s="156">
        <v>0</v>
      </c>
      <c r="E33" s="182">
        <f t="shared" si="1"/>
        <v>809947.7200000002</v>
      </c>
    </row>
    <row r="34" spans="1:7" ht="15" customHeight="1" x14ac:dyDescent="0.25">
      <c r="A34" s="183" t="s">
        <v>425</v>
      </c>
      <c r="B34" s="159" t="s">
        <v>417</v>
      </c>
      <c r="C34" s="160">
        <v>128987.12</v>
      </c>
      <c r="D34" s="164">
        <v>0</v>
      </c>
      <c r="E34" s="182">
        <f t="shared" si="1"/>
        <v>128987.12</v>
      </c>
    </row>
    <row r="35" spans="1:7" ht="15" customHeight="1" x14ac:dyDescent="0.25">
      <c r="A35" s="183" t="s">
        <v>426</v>
      </c>
      <c r="B35" s="159" t="s">
        <v>420</v>
      </c>
      <c r="C35" s="160">
        <v>1022106.6000000001</v>
      </c>
      <c r="D35" s="164">
        <v>0</v>
      </c>
      <c r="E35" s="182">
        <f t="shared" si="1"/>
        <v>1022106.6000000001</v>
      </c>
    </row>
    <row r="36" spans="1:7" ht="15" customHeight="1" x14ac:dyDescent="0.25">
      <c r="A36" s="183" t="s">
        <v>427</v>
      </c>
      <c r="B36" s="159" t="s">
        <v>428</v>
      </c>
      <c r="C36" s="160">
        <v>0</v>
      </c>
      <c r="D36" s="164">
        <v>0</v>
      </c>
      <c r="E36" s="182">
        <f t="shared" si="1"/>
        <v>0</v>
      </c>
    </row>
    <row r="37" spans="1:7" ht="15" customHeight="1" x14ac:dyDescent="0.25">
      <c r="A37" s="183" t="s">
        <v>429</v>
      </c>
      <c r="B37" s="159" t="s">
        <v>420</v>
      </c>
      <c r="C37" s="160">
        <v>1679400.6</v>
      </c>
      <c r="D37" s="164">
        <v>0</v>
      </c>
      <c r="E37" s="182">
        <f t="shared" si="1"/>
        <v>1679400.6</v>
      </c>
    </row>
    <row r="38" spans="1:7" ht="15" customHeight="1" x14ac:dyDescent="0.25">
      <c r="A38" s="183" t="s">
        <v>430</v>
      </c>
      <c r="B38" s="159" t="s">
        <v>420</v>
      </c>
      <c r="C38" s="160">
        <v>15500</v>
      </c>
      <c r="D38" s="164">
        <v>0</v>
      </c>
      <c r="E38" s="182">
        <f t="shared" si="1"/>
        <v>15500</v>
      </c>
    </row>
    <row r="39" spans="1:7" ht="15" customHeight="1" x14ac:dyDescent="0.25">
      <c r="A39" s="183" t="s">
        <v>431</v>
      </c>
      <c r="B39" s="159" t="s">
        <v>417</v>
      </c>
      <c r="C39" s="160">
        <v>11008.82</v>
      </c>
      <c r="D39" s="164">
        <v>0</v>
      </c>
      <c r="E39" s="182">
        <f t="shared" si="1"/>
        <v>11008.82</v>
      </c>
    </row>
    <row r="40" spans="1:7" ht="15" customHeight="1" x14ac:dyDescent="0.25">
      <c r="A40" s="183" t="s">
        <v>432</v>
      </c>
      <c r="B40" s="159" t="s">
        <v>420</v>
      </c>
      <c r="C40" s="160">
        <v>166650.32999999999</v>
      </c>
      <c r="D40" s="164">
        <v>0</v>
      </c>
      <c r="E40" s="182">
        <f>C40+D40</f>
        <v>166650.32999999999</v>
      </c>
    </row>
    <row r="41" spans="1:7" ht="15" customHeight="1" x14ac:dyDescent="0.25">
      <c r="A41" s="183" t="s">
        <v>433</v>
      </c>
      <c r="B41" s="159" t="s">
        <v>420</v>
      </c>
      <c r="C41" s="160">
        <v>12363.960000000001</v>
      </c>
      <c r="D41" s="164">
        <v>0</v>
      </c>
      <c r="E41" s="182">
        <f t="shared" si="1"/>
        <v>12363.960000000001</v>
      </c>
    </row>
    <row r="42" spans="1:7" ht="15" customHeight="1" x14ac:dyDescent="0.25">
      <c r="A42" s="183" t="s">
        <v>434</v>
      </c>
      <c r="B42" s="159" t="s">
        <v>420</v>
      </c>
      <c r="C42" s="160">
        <v>86065.55</v>
      </c>
      <c r="D42" s="164">
        <v>0</v>
      </c>
      <c r="E42" s="182">
        <f t="shared" si="1"/>
        <v>86065.55</v>
      </c>
    </row>
    <row r="43" spans="1:7" ht="15" customHeight="1" thickBot="1" x14ac:dyDescent="0.3">
      <c r="A43" s="183" t="s">
        <v>435</v>
      </c>
      <c r="B43" s="159" t="s">
        <v>420</v>
      </c>
      <c r="C43" s="160">
        <v>5314.15</v>
      </c>
      <c r="D43" s="164">
        <v>0</v>
      </c>
      <c r="E43" s="182">
        <f t="shared" si="1"/>
        <v>5314.15</v>
      </c>
    </row>
    <row r="44" spans="1:7" ht="15" customHeight="1" thickBot="1" x14ac:dyDescent="0.3">
      <c r="A44" s="184" t="s">
        <v>436</v>
      </c>
      <c r="B44" s="175"/>
      <c r="C44" s="176">
        <f>C27+C28+C30+C31+C32+C33+C34+C35+C36+C37+C38+C39+C40+C41+C42+C43+C29</f>
        <v>11327051.460000003</v>
      </c>
      <c r="D44" s="176">
        <f>SUM(D27:D43)</f>
        <v>0</v>
      </c>
      <c r="E44" s="177">
        <f>SUM(E27:E43)</f>
        <v>11327051.460000003</v>
      </c>
      <c r="G44" s="163"/>
    </row>
    <row r="45" spans="1:7" x14ac:dyDescent="0.25">
      <c r="C45" s="163"/>
      <c r="E45" s="163"/>
    </row>
    <row r="46" spans="1:7" x14ac:dyDescent="0.25">
      <c r="C46" s="163"/>
    </row>
    <row r="47" spans="1:7" x14ac:dyDescent="0.25">
      <c r="C47" s="163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2018-12-12T12:48:06Z</cp:lastPrinted>
  <dcterms:created xsi:type="dcterms:W3CDTF">2018-11-27T08:49:48Z</dcterms:created>
  <dcterms:modified xsi:type="dcterms:W3CDTF">2018-12-18T07:44:43Z</dcterms:modified>
</cp:coreProperties>
</file>