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675" windowWidth="15450" windowHeight="11220" tabRatio="701" activeTab="5"/>
  </bookViews>
  <sheets>
    <sheet name="Bilance PaV" sheetId="22" r:id="rId1"/>
    <sheet name="02 Regionální rozvoj" sheetId="23" r:id="rId2"/>
    <sheet name="03 Ekonomika" sheetId="24" r:id="rId3"/>
    <sheet name="04 Školství" sheetId="28" r:id="rId4"/>
    <sheet name="05 Sociální věci" sheetId="25" r:id="rId5"/>
    <sheet name="06 Doprava" sheetId="21" r:id="rId6"/>
    <sheet name="07 Kultura" sheetId="26" r:id="rId7"/>
    <sheet name="09 Zdravotnictví" sheetId="27" r:id="rId8"/>
    <sheet name="14 Investice" sheetId="29" r:id="rId9"/>
  </sheets>
  <definedNames>
    <definedName name="_xlnm._FilterDatabase" localSheetId="2" hidden="1">'03 Ekonomika'!#REF!</definedName>
    <definedName name="Excel_BuiltIn__FilterDatabase_3" localSheetId="1">#REF!</definedName>
    <definedName name="Excel_BuiltIn__FilterDatabase_3" localSheetId="2">#REF!</definedName>
    <definedName name="Excel_BuiltIn__FilterDatabase_3" localSheetId="3">#REF!</definedName>
    <definedName name="Excel_BuiltIn__FilterDatabase_3" localSheetId="4">#REF!</definedName>
    <definedName name="Excel_BuiltIn__FilterDatabase_3" localSheetId="5">#REF!</definedName>
    <definedName name="Excel_BuiltIn__FilterDatabase_3" localSheetId="6">#REF!</definedName>
    <definedName name="Excel_BuiltIn__FilterDatabase_3" localSheetId="7">#REF!</definedName>
    <definedName name="Excel_BuiltIn__FilterDatabase_3" localSheetId="8">#REF!</definedName>
    <definedName name="Excel_BuiltIn__FilterDatabase_3">#REF!</definedName>
  </definedNames>
  <calcPr calcId="145621"/>
</workbook>
</file>

<file path=xl/calcChain.xml><?xml version="1.0" encoding="utf-8"?>
<calcChain xmlns="http://schemas.openxmlformats.org/spreadsheetml/2006/main">
  <c r="J42" i="21" l="1"/>
  <c r="J41" i="21"/>
  <c r="J40" i="21"/>
  <c r="J39" i="21"/>
  <c r="J38" i="21"/>
  <c r="J37" i="21"/>
  <c r="J36" i="21" s="1"/>
  <c r="J35" i="21"/>
  <c r="J34" i="21"/>
  <c r="J33" i="21" s="1"/>
  <c r="J32" i="21"/>
  <c r="J31" i="21"/>
  <c r="J30" i="21"/>
  <c r="J29" i="21"/>
  <c r="J28" i="21"/>
  <c r="J26" i="21" s="1"/>
  <c r="J27" i="21"/>
  <c r="I25" i="21"/>
  <c r="H25" i="21"/>
  <c r="I36" i="21"/>
  <c r="H36" i="21"/>
  <c r="J43" i="21"/>
  <c r="I43" i="21"/>
  <c r="H43" i="21"/>
  <c r="G43" i="21"/>
  <c r="G36" i="21"/>
  <c r="I26" i="21"/>
  <c r="H26" i="21"/>
  <c r="I33" i="21"/>
  <c r="H33" i="21"/>
  <c r="J44" i="21"/>
  <c r="G33" i="21"/>
  <c r="G26" i="21"/>
  <c r="J25" i="21" l="1"/>
  <c r="G25" i="21"/>
  <c r="G10" i="23" l="1"/>
  <c r="I15" i="21" l="1"/>
  <c r="G49" i="29" l="1"/>
  <c r="J48" i="29"/>
  <c r="I48" i="29"/>
  <c r="J46" i="29"/>
  <c r="G46" i="29"/>
  <c r="J45" i="29"/>
  <c r="I45" i="29"/>
  <c r="J44" i="29"/>
  <c r="I43" i="29"/>
  <c r="J43" i="29" s="1"/>
  <c r="G43" i="29"/>
  <c r="J42" i="29"/>
  <c r="I41" i="29"/>
  <c r="J41" i="29" s="1"/>
  <c r="G41" i="29"/>
  <c r="H40" i="29"/>
  <c r="G40" i="29"/>
  <c r="H39" i="29"/>
  <c r="G39" i="29"/>
  <c r="J33" i="29"/>
  <c r="J32" i="29"/>
  <c r="H31" i="29"/>
  <c r="J31" i="29" s="1"/>
  <c r="G31" i="29"/>
  <c r="J30" i="29"/>
  <c r="I29" i="29"/>
  <c r="J29" i="29" s="1"/>
  <c r="H29" i="29"/>
  <c r="G29" i="29"/>
  <c r="J28" i="29"/>
  <c r="J27" i="29"/>
  <c r="I27" i="29"/>
  <c r="H27" i="29"/>
  <c r="G27" i="29"/>
  <c r="J26" i="29"/>
  <c r="J25" i="29"/>
  <c r="I24" i="29"/>
  <c r="H24" i="29"/>
  <c r="J24" i="29" s="1"/>
  <c r="G24" i="29"/>
  <c r="J23" i="29"/>
  <c r="J22" i="29"/>
  <c r="J21" i="29"/>
  <c r="I20" i="29"/>
  <c r="H20" i="29"/>
  <c r="J20" i="29" s="1"/>
  <c r="G20" i="29"/>
  <c r="G11" i="29" s="1"/>
  <c r="J19" i="29"/>
  <c r="J18" i="29"/>
  <c r="I17" i="29"/>
  <c r="J17" i="29" s="1"/>
  <c r="H17" i="29"/>
  <c r="G17" i="29"/>
  <c r="J16" i="29"/>
  <c r="J15" i="29"/>
  <c r="J14" i="29"/>
  <c r="J13" i="29"/>
  <c r="I12" i="29"/>
  <c r="J12" i="29" s="1"/>
  <c r="H12" i="29"/>
  <c r="G12" i="29"/>
  <c r="I11" i="29"/>
  <c r="J40" i="29" l="1"/>
  <c r="J39" i="29" s="1"/>
  <c r="J11" i="29"/>
  <c r="H11" i="29"/>
  <c r="I40" i="29"/>
  <c r="I39" i="29" s="1"/>
  <c r="J188" i="28" l="1"/>
  <c r="I187" i="28"/>
  <c r="H187" i="28"/>
  <c r="G187" i="28"/>
  <c r="J186" i="28"/>
  <c r="I185" i="28"/>
  <c r="H185" i="28"/>
  <c r="H184" i="28" s="1"/>
  <c r="G185" i="28"/>
  <c r="J183" i="28"/>
  <c r="H182" i="28"/>
  <c r="G182" i="28"/>
  <c r="J182" i="28" s="1"/>
  <c r="J181" i="28"/>
  <c r="H180" i="28"/>
  <c r="G180" i="28"/>
  <c r="J180" i="28" s="1"/>
  <c r="J179" i="28"/>
  <c r="H178" i="28"/>
  <c r="G178" i="28"/>
  <c r="J178" i="28" s="1"/>
  <c r="J177" i="28"/>
  <c r="I176" i="28"/>
  <c r="I175" i="28" s="1"/>
  <c r="H176" i="28"/>
  <c r="G176" i="28"/>
  <c r="J162" i="28"/>
  <c r="I162" i="28"/>
  <c r="H162" i="28"/>
  <c r="G162" i="28"/>
  <c r="J155" i="28"/>
  <c r="I155" i="28"/>
  <c r="H155" i="28"/>
  <c r="G155" i="28"/>
  <c r="J154" i="28"/>
  <c r="J153" i="28" s="1"/>
  <c r="I153" i="28"/>
  <c r="J152" i="28"/>
  <c r="J151" i="28" s="1"/>
  <c r="I151" i="28"/>
  <c r="H151" i="28"/>
  <c r="G151" i="28"/>
  <c r="J150" i="28"/>
  <c r="J149" i="28" s="1"/>
  <c r="I149" i="28"/>
  <c r="H149" i="28"/>
  <c r="G149" i="28"/>
  <c r="J148" i="28"/>
  <c r="J147" i="28" s="1"/>
  <c r="I147" i="28"/>
  <c r="H147" i="28"/>
  <c r="H146" i="28" s="1"/>
  <c r="G147" i="28"/>
  <c r="G146" i="28" s="1"/>
  <c r="J142" i="28"/>
  <c r="I142" i="28"/>
  <c r="H142" i="28"/>
  <c r="G142" i="28"/>
  <c r="J125" i="28"/>
  <c r="I125" i="28"/>
  <c r="H125" i="28"/>
  <c r="G125" i="28"/>
  <c r="J118" i="28"/>
  <c r="J117" i="28"/>
  <c r="I116" i="28"/>
  <c r="H116" i="28"/>
  <c r="G116" i="28"/>
  <c r="J115" i="28"/>
  <c r="J114" i="28"/>
  <c r="J113" i="28"/>
  <c r="J112" i="28"/>
  <c r="I111" i="28"/>
  <c r="H111" i="28"/>
  <c r="G111" i="28"/>
  <c r="J109" i="28"/>
  <c r="J108" i="28"/>
  <c r="J107" i="28"/>
  <c r="J106" i="28"/>
  <c r="J105" i="28"/>
  <c r="I104" i="28"/>
  <c r="H104" i="28"/>
  <c r="G104" i="28"/>
  <c r="J103" i="28"/>
  <c r="J102" i="28"/>
  <c r="J101" i="28"/>
  <c r="J100" i="28"/>
  <c r="J99" i="28"/>
  <c r="I98" i="28"/>
  <c r="H98" i="28"/>
  <c r="G98" i="28"/>
  <c r="J97" i="28"/>
  <c r="J96" i="28"/>
  <c r="J95" i="28"/>
  <c r="J94" i="28"/>
  <c r="I93" i="28"/>
  <c r="H93" i="28"/>
  <c r="G93" i="28"/>
  <c r="J85" i="28"/>
  <c r="J84" i="28"/>
  <c r="I84" i="28"/>
  <c r="H84" i="28"/>
  <c r="J83" i="28"/>
  <c r="J82" i="28"/>
  <c r="I82" i="28"/>
  <c r="H82" i="28"/>
  <c r="J81" i="28"/>
  <c r="J80" i="28"/>
  <c r="I80" i="28"/>
  <c r="H80" i="28"/>
  <c r="J79" i="28"/>
  <c r="J78" i="28"/>
  <c r="I78" i="28"/>
  <c r="H78" i="28"/>
  <c r="J77" i="28"/>
  <c r="J76" i="28"/>
  <c r="I76" i="28"/>
  <c r="H76" i="28"/>
  <c r="J75" i="28"/>
  <c r="J74" i="28"/>
  <c r="I74" i="28"/>
  <c r="H74" i="28"/>
  <c r="J73" i="28"/>
  <c r="J72" i="28"/>
  <c r="I72" i="28"/>
  <c r="H72" i="28"/>
  <c r="J68" i="28"/>
  <c r="J67" i="28"/>
  <c r="I67" i="28"/>
  <c r="H67" i="28"/>
  <c r="J66" i="28"/>
  <c r="J65" i="28"/>
  <c r="I65" i="28"/>
  <c r="H65" i="28"/>
  <c r="J64" i="28"/>
  <c r="J63" i="28"/>
  <c r="I63" i="28"/>
  <c r="H63" i="28"/>
  <c r="J62" i="28"/>
  <c r="J61" i="28"/>
  <c r="I61" i="28"/>
  <c r="H61" i="28"/>
  <c r="J60" i="28"/>
  <c r="J59" i="28"/>
  <c r="I59" i="28"/>
  <c r="H59" i="28"/>
  <c r="J58" i="28"/>
  <c r="J57" i="28"/>
  <c r="I57" i="28"/>
  <c r="H57" i="28"/>
  <c r="J56" i="28"/>
  <c r="J55" i="28"/>
  <c r="I55" i="28"/>
  <c r="H55" i="28"/>
  <c r="J54" i="28"/>
  <c r="J53" i="28"/>
  <c r="I53" i="28"/>
  <c r="H53" i="28"/>
  <c r="J52" i="28"/>
  <c r="J51" i="28"/>
  <c r="I51" i="28"/>
  <c r="H51" i="28"/>
  <c r="J50" i="28"/>
  <c r="J49" i="28"/>
  <c r="I49" i="28"/>
  <c r="H49" i="28"/>
  <c r="J48" i="28"/>
  <c r="J47" i="28"/>
  <c r="I47" i="28"/>
  <c r="H47" i="28"/>
  <c r="J46" i="28"/>
  <c r="J45" i="28"/>
  <c r="I45" i="28"/>
  <c r="H45" i="28"/>
  <c r="J44" i="28"/>
  <c r="J43" i="28"/>
  <c r="I43" i="28"/>
  <c r="H43" i="28"/>
  <c r="J42" i="28"/>
  <c r="J41" i="28"/>
  <c r="I41" i="28"/>
  <c r="H41" i="28"/>
  <c r="J37" i="28"/>
  <c r="J36" i="28"/>
  <c r="I36" i="28"/>
  <c r="H36" i="28"/>
  <c r="J35" i="28"/>
  <c r="J34" i="28"/>
  <c r="I34" i="28"/>
  <c r="H34" i="28"/>
  <c r="J33" i="28"/>
  <c r="J32" i="28"/>
  <c r="I32" i="28"/>
  <c r="H32" i="28"/>
  <c r="J31" i="28"/>
  <c r="J30" i="28"/>
  <c r="I30" i="28"/>
  <c r="H30" i="28"/>
  <c r="J29" i="28"/>
  <c r="J28" i="28"/>
  <c r="I28" i="28"/>
  <c r="H28" i="28"/>
  <c r="J27" i="28"/>
  <c r="J26" i="28"/>
  <c r="I26" i="28"/>
  <c r="H26" i="28"/>
  <c r="J25" i="28"/>
  <c r="J24" i="28"/>
  <c r="I24" i="28"/>
  <c r="H24" i="28"/>
  <c r="J23" i="28"/>
  <c r="J22" i="28"/>
  <c r="I22" i="28"/>
  <c r="H22" i="28"/>
  <c r="G22" i="28"/>
  <c r="J21" i="28"/>
  <c r="J20" i="28" s="1"/>
  <c r="I20" i="28"/>
  <c r="H20" i="28"/>
  <c r="G20" i="28"/>
  <c r="J19" i="28"/>
  <c r="J18" i="28" s="1"/>
  <c r="I18" i="28"/>
  <c r="H18" i="28"/>
  <c r="G18" i="28"/>
  <c r="J17" i="28"/>
  <c r="J16" i="28" s="1"/>
  <c r="I16" i="28"/>
  <c r="H16" i="28"/>
  <c r="G16" i="28"/>
  <c r="J15" i="28"/>
  <c r="J14" i="28" s="1"/>
  <c r="I14" i="28"/>
  <c r="H14" i="28"/>
  <c r="G14" i="28"/>
  <c r="J13" i="28"/>
  <c r="J12" i="28" s="1"/>
  <c r="I12" i="28"/>
  <c r="H12" i="28"/>
  <c r="G12" i="28"/>
  <c r="G110" i="28" l="1"/>
  <c r="G92" i="28" s="1"/>
  <c r="H110" i="28"/>
  <c r="H92" i="28" s="1"/>
  <c r="J116" i="28"/>
  <c r="H145" i="28"/>
  <c r="H124" i="28" s="1"/>
  <c r="J185" i="28"/>
  <c r="I11" i="28"/>
  <c r="G145" i="28"/>
  <c r="J104" i="28"/>
  <c r="G175" i="28"/>
  <c r="G124" i="28"/>
  <c r="J146" i="28"/>
  <c r="J145" i="28" s="1"/>
  <c r="J124" i="28" s="1"/>
  <c r="I146" i="28"/>
  <c r="I145" i="28" s="1"/>
  <c r="I124" i="28" s="1"/>
  <c r="J111" i="28"/>
  <c r="J110" i="28" s="1"/>
  <c r="J11" i="28"/>
  <c r="H11" i="28"/>
  <c r="G11" i="28"/>
  <c r="J93" i="28"/>
  <c r="J176" i="28"/>
  <c r="J175" i="28" s="1"/>
  <c r="J187" i="28"/>
  <c r="J184" i="28" s="1"/>
  <c r="J174" i="28" s="1"/>
  <c r="J98" i="28"/>
  <c r="I110" i="28"/>
  <c r="I92" i="28" s="1"/>
  <c r="H175" i="28"/>
  <c r="H174" i="28" s="1"/>
  <c r="I184" i="28"/>
  <c r="I174" i="28" s="1"/>
  <c r="G184" i="28"/>
  <c r="J47" i="27"/>
  <c r="J46" i="27"/>
  <c r="I46" i="27"/>
  <c r="I29" i="27" s="1"/>
  <c r="H46" i="27"/>
  <c r="J45" i="27"/>
  <c r="J44" i="27"/>
  <c r="I44" i="27"/>
  <c r="H44" i="27"/>
  <c r="G44" i="27"/>
  <c r="J43" i="27"/>
  <c r="J42" i="27"/>
  <c r="I42" i="27"/>
  <c r="H42" i="27"/>
  <c r="J41" i="27"/>
  <c r="J40" i="27"/>
  <c r="H40" i="27"/>
  <c r="G40" i="27"/>
  <c r="J39" i="27"/>
  <c r="J38" i="27"/>
  <c r="H38" i="27"/>
  <c r="J37" i="27"/>
  <c r="J36" i="27"/>
  <c r="H36" i="27"/>
  <c r="G36" i="27"/>
  <c r="J35" i="27"/>
  <c r="J34" i="27"/>
  <c r="H34" i="27"/>
  <c r="H29" i="27" s="1"/>
  <c r="G34" i="27"/>
  <c r="J33" i="27"/>
  <c r="J32" i="27"/>
  <c r="J31" i="27"/>
  <c r="J30" i="27"/>
  <c r="I30" i="27"/>
  <c r="H30" i="27"/>
  <c r="G30" i="27"/>
  <c r="G29" i="27" s="1"/>
  <c r="J29" i="27"/>
  <c r="J22" i="27"/>
  <c r="I21" i="27"/>
  <c r="H21" i="27"/>
  <c r="J21" i="27" s="1"/>
  <c r="G21" i="27"/>
  <c r="G10" i="27" s="1"/>
  <c r="J20" i="27"/>
  <c r="I19" i="27"/>
  <c r="H19" i="27"/>
  <c r="J19" i="27" s="1"/>
  <c r="G19" i="27"/>
  <c r="J18" i="27"/>
  <c r="H17" i="27"/>
  <c r="J17" i="27" s="1"/>
  <c r="G17" i="27"/>
  <c r="J16" i="27"/>
  <c r="H15" i="27"/>
  <c r="J15" i="27" s="1"/>
  <c r="G15" i="27"/>
  <c r="J14" i="27"/>
  <c r="H13" i="27"/>
  <c r="J13" i="27" s="1"/>
  <c r="G13" i="27"/>
  <c r="J12" i="27"/>
  <c r="H11" i="27"/>
  <c r="J11" i="27" s="1"/>
  <c r="G11" i="27"/>
  <c r="I10" i="27"/>
  <c r="J10" i="27" s="1"/>
  <c r="H10" i="27"/>
  <c r="G174" i="28" l="1"/>
  <c r="J92" i="28"/>
  <c r="I86" i="26"/>
  <c r="H86" i="26"/>
  <c r="J86" i="26" s="1"/>
  <c r="G86" i="26"/>
  <c r="J85" i="26"/>
  <c r="I84" i="26"/>
  <c r="H84" i="26"/>
  <c r="G84" i="26"/>
  <c r="J83" i="26"/>
  <c r="I82" i="26"/>
  <c r="H82" i="26"/>
  <c r="H40" i="26" s="1"/>
  <c r="H32" i="26" s="1"/>
  <c r="G82" i="26"/>
  <c r="J81" i="26"/>
  <c r="I80" i="26"/>
  <c r="J80" i="26" s="1"/>
  <c r="H80" i="26"/>
  <c r="G80" i="26"/>
  <c r="J79" i="26"/>
  <c r="I78" i="26"/>
  <c r="J78" i="26" s="1"/>
  <c r="H78" i="26"/>
  <c r="G78" i="26"/>
  <c r="J77" i="26"/>
  <c r="I76" i="26"/>
  <c r="J76" i="26" s="1"/>
  <c r="H76" i="26"/>
  <c r="G76" i="26"/>
  <c r="J75" i="26"/>
  <c r="J74" i="26"/>
  <c r="J73" i="26"/>
  <c r="J72" i="26"/>
  <c r="J71" i="26"/>
  <c r="J70" i="26"/>
  <c r="J69" i="26"/>
  <c r="J68" i="26"/>
  <c r="J67" i="26"/>
  <c r="J66" i="26"/>
  <c r="J65" i="26"/>
  <c r="J64" i="26"/>
  <c r="J63" i="26"/>
  <c r="J62" i="26"/>
  <c r="J61" i="26"/>
  <c r="J60" i="26"/>
  <c r="J59" i="26"/>
  <c r="J58" i="26"/>
  <c r="J57" i="26"/>
  <c r="J56" i="26"/>
  <c r="J55" i="26"/>
  <c r="J54" i="26"/>
  <c r="J53" i="26"/>
  <c r="J49" i="26"/>
  <c r="J48" i="26"/>
  <c r="J47" i="26"/>
  <c r="J46" i="26"/>
  <c r="J45" i="26"/>
  <c r="J44" i="26"/>
  <c r="J43" i="26"/>
  <c r="J42" i="26"/>
  <c r="J41" i="26"/>
  <c r="J39" i="26"/>
  <c r="J37" i="26" s="1"/>
  <c r="J38" i="26"/>
  <c r="I37" i="26"/>
  <c r="H37" i="26"/>
  <c r="G37" i="26"/>
  <c r="J36" i="26"/>
  <c r="J35" i="26"/>
  <c r="J34" i="26"/>
  <c r="I33" i="26"/>
  <c r="H33" i="26"/>
  <c r="G33" i="26"/>
  <c r="J26" i="26"/>
  <c r="I25" i="26"/>
  <c r="H25" i="26"/>
  <c r="J25" i="26" s="1"/>
  <c r="G25" i="26"/>
  <c r="J24" i="26"/>
  <c r="I23" i="26"/>
  <c r="H23" i="26"/>
  <c r="J23" i="26" s="1"/>
  <c r="G23" i="26"/>
  <c r="J22" i="26"/>
  <c r="I21" i="26"/>
  <c r="H21" i="26"/>
  <c r="J21" i="26" s="1"/>
  <c r="G21" i="26"/>
  <c r="J20" i="26"/>
  <c r="I19" i="26"/>
  <c r="H19" i="26"/>
  <c r="G19" i="26"/>
  <c r="J18" i="26"/>
  <c r="I17" i="26"/>
  <c r="H17" i="26"/>
  <c r="J17" i="26" s="1"/>
  <c r="G17" i="26"/>
  <c r="J16" i="26"/>
  <c r="I15" i="26"/>
  <c r="H15" i="26"/>
  <c r="J15" i="26" s="1"/>
  <c r="G15" i="26"/>
  <c r="J14" i="26"/>
  <c r="I13" i="26"/>
  <c r="H13" i="26"/>
  <c r="G13" i="26"/>
  <c r="J12" i="26"/>
  <c r="I11" i="26"/>
  <c r="H11" i="26"/>
  <c r="G11" i="26"/>
  <c r="J11" i="26" l="1"/>
  <c r="I10" i="26"/>
  <c r="J82" i="26"/>
  <c r="J19" i="26"/>
  <c r="G40" i="26"/>
  <c r="G32" i="26" s="1"/>
  <c r="H10" i="26"/>
  <c r="J84" i="26"/>
  <c r="J40" i="26" s="1"/>
  <c r="G10" i="26"/>
  <c r="J33" i="26"/>
  <c r="I40" i="26"/>
  <c r="I32" i="26" s="1"/>
  <c r="J13" i="26"/>
  <c r="J10" i="26" s="1"/>
  <c r="J32" i="26" l="1"/>
  <c r="J107" i="25" l="1"/>
  <c r="I106" i="25"/>
  <c r="H106" i="25"/>
  <c r="J106" i="25" s="1"/>
  <c r="G106" i="25"/>
  <c r="J105" i="25"/>
  <c r="I104" i="25"/>
  <c r="J104" i="25" s="1"/>
  <c r="G104" i="25"/>
  <c r="J103" i="25"/>
  <c r="I102" i="25"/>
  <c r="J102" i="25" s="1"/>
  <c r="G102" i="25"/>
  <c r="J101" i="25"/>
  <c r="I100" i="25"/>
  <c r="J100" i="25" s="1"/>
  <c r="G100" i="25"/>
  <c r="J99" i="25"/>
  <c r="I98" i="25"/>
  <c r="J98" i="25" s="1"/>
  <c r="G98" i="25"/>
  <c r="J97" i="25"/>
  <c r="I96" i="25"/>
  <c r="J96" i="25" s="1"/>
  <c r="G96" i="25"/>
  <c r="J95" i="25"/>
  <c r="I94" i="25"/>
  <c r="J94" i="25" s="1"/>
  <c r="J93" i="25"/>
  <c r="J92" i="25"/>
  <c r="I92" i="25"/>
  <c r="J91" i="25"/>
  <c r="I90" i="25"/>
  <c r="J90" i="25" s="1"/>
  <c r="J89" i="25"/>
  <c r="J88" i="25"/>
  <c r="I88" i="25"/>
  <c r="J87" i="25"/>
  <c r="I86" i="25"/>
  <c r="J86" i="25" s="1"/>
  <c r="G86" i="25"/>
  <c r="H85" i="25"/>
  <c r="G85" i="25"/>
  <c r="J76" i="25"/>
  <c r="I76" i="25"/>
  <c r="H76" i="25"/>
  <c r="G76" i="25"/>
  <c r="J74" i="25"/>
  <c r="I74" i="25"/>
  <c r="H74" i="25"/>
  <c r="G74" i="25"/>
  <c r="J72" i="25"/>
  <c r="I72" i="25"/>
  <c r="H72" i="25"/>
  <c r="G72" i="25"/>
  <c r="J69" i="25"/>
  <c r="I69" i="25"/>
  <c r="H69" i="25"/>
  <c r="G69" i="25"/>
  <c r="J67" i="25"/>
  <c r="I67" i="25"/>
  <c r="I42" i="25" s="1"/>
  <c r="H67" i="25"/>
  <c r="G67" i="25"/>
  <c r="I64" i="25"/>
  <c r="I63" i="25"/>
  <c r="I62" i="25"/>
  <c r="I61" i="25"/>
  <c r="I60" i="25"/>
  <c r="I59" i="25"/>
  <c r="I58" i="25"/>
  <c r="I57" i="25"/>
  <c r="H56" i="25"/>
  <c r="H54" i="25" s="1"/>
  <c r="H42" i="25" s="1"/>
  <c r="G56" i="25"/>
  <c r="I54" i="25"/>
  <c r="G54" i="25"/>
  <c r="J52" i="25"/>
  <c r="I52" i="25"/>
  <c r="H52" i="25"/>
  <c r="G52" i="25"/>
  <c r="J45" i="25"/>
  <c r="I45" i="25"/>
  <c r="H45" i="25"/>
  <c r="G45" i="25"/>
  <c r="J43" i="25"/>
  <c r="I43" i="25"/>
  <c r="H43" i="25"/>
  <c r="G43" i="25"/>
  <c r="G42" i="25"/>
  <c r="J35" i="25"/>
  <c r="J34" i="25" s="1"/>
  <c r="I34" i="25"/>
  <c r="H34" i="25"/>
  <c r="G34" i="25"/>
  <c r="J33" i="25"/>
  <c r="J32" i="25"/>
  <c r="I32" i="25"/>
  <c r="H32" i="25"/>
  <c r="G32" i="25"/>
  <c r="J31" i="25"/>
  <c r="J30" i="25"/>
  <c r="I30" i="25"/>
  <c r="H30" i="25"/>
  <c r="G30" i="25"/>
  <c r="J29" i="25"/>
  <c r="J28" i="25" s="1"/>
  <c r="I28" i="25"/>
  <c r="H28" i="25"/>
  <c r="G28" i="25"/>
  <c r="J27" i="25"/>
  <c r="J26" i="25" s="1"/>
  <c r="I26" i="25"/>
  <c r="H26" i="25"/>
  <c r="G26" i="25"/>
  <c r="J25" i="25"/>
  <c r="J24" i="25"/>
  <c r="I24" i="25"/>
  <c r="H24" i="25"/>
  <c r="G24" i="25"/>
  <c r="J23" i="25"/>
  <c r="J22" i="25"/>
  <c r="I22" i="25"/>
  <c r="H22" i="25"/>
  <c r="G22" i="25"/>
  <c r="J21" i="25"/>
  <c r="J20" i="25" s="1"/>
  <c r="I20" i="25"/>
  <c r="H20" i="25"/>
  <c r="G20" i="25"/>
  <c r="J19" i="25"/>
  <c r="J18" i="25" s="1"/>
  <c r="I18" i="25"/>
  <c r="H18" i="25"/>
  <c r="H11" i="25" s="1"/>
  <c r="G18" i="25"/>
  <c r="J17" i="25"/>
  <c r="J16" i="25"/>
  <c r="I16" i="25"/>
  <c r="I11" i="25" s="1"/>
  <c r="H16" i="25"/>
  <c r="G16" i="25"/>
  <c r="J15" i="25"/>
  <c r="J14" i="25"/>
  <c r="I14" i="25"/>
  <c r="H14" i="25"/>
  <c r="G14" i="25"/>
  <c r="J13" i="25"/>
  <c r="J12" i="25" s="1"/>
  <c r="I12" i="25"/>
  <c r="H12" i="25"/>
  <c r="G12" i="25"/>
  <c r="G11" i="25"/>
  <c r="J85" i="25" l="1"/>
  <c r="J11" i="25"/>
  <c r="J56" i="25"/>
  <c r="J54" i="25" s="1"/>
  <c r="J42" i="25" s="1"/>
  <c r="I85" i="25"/>
  <c r="J19" i="24" l="1"/>
  <c r="I18" i="24"/>
  <c r="H18" i="24"/>
  <c r="J18" i="24" s="1"/>
  <c r="G18" i="24"/>
  <c r="G11" i="24" s="1"/>
  <c r="J17" i="24"/>
  <c r="I16" i="24"/>
  <c r="H16" i="24"/>
  <c r="J16" i="24" s="1"/>
  <c r="G16" i="24"/>
  <c r="J15" i="24"/>
  <c r="I14" i="24"/>
  <c r="I11" i="24" s="1"/>
  <c r="H14" i="24"/>
  <c r="G14" i="24"/>
  <c r="J13" i="24"/>
  <c r="J12" i="24"/>
  <c r="I12" i="24"/>
  <c r="H12" i="24"/>
  <c r="G12" i="24"/>
  <c r="J14" i="24" l="1"/>
  <c r="J11" i="24" s="1"/>
  <c r="H11" i="24"/>
  <c r="J86" i="23" l="1"/>
  <c r="J85" i="23"/>
  <c r="J84" i="23" s="1"/>
  <c r="I84" i="23"/>
  <c r="H84" i="23"/>
  <c r="G84" i="23"/>
  <c r="J83" i="23"/>
  <c r="J82" i="23"/>
  <c r="J81" i="23" s="1"/>
  <c r="I81" i="23"/>
  <c r="H81" i="23"/>
  <c r="G81" i="23"/>
  <c r="J80" i="23"/>
  <c r="J79" i="23"/>
  <c r="J78" i="23" s="1"/>
  <c r="I78" i="23"/>
  <c r="H78" i="23"/>
  <c r="G78" i="23"/>
  <c r="J77" i="23"/>
  <c r="J76" i="23"/>
  <c r="J75" i="23"/>
  <c r="I75" i="23"/>
  <c r="H75" i="23"/>
  <c r="G75" i="23"/>
  <c r="J74" i="23"/>
  <c r="J73" i="23"/>
  <c r="I72" i="23"/>
  <c r="H72" i="23"/>
  <c r="H71" i="23" s="1"/>
  <c r="H70" i="23" s="1"/>
  <c r="G72" i="23"/>
  <c r="G71" i="23" s="1"/>
  <c r="G70" i="23" s="1"/>
  <c r="H63" i="23"/>
  <c r="J63" i="23" s="1"/>
  <c r="J62" i="23" s="1"/>
  <c r="I62" i="23"/>
  <c r="G62" i="23"/>
  <c r="J61" i="23"/>
  <c r="J60" i="23"/>
  <c r="I60" i="23"/>
  <c r="J59" i="23"/>
  <c r="J58" i="23" s="1"/>
  <c r="I58" i="23"/>
  <c r="J54" i="23"/>
  <c r="J53" i="23"/>
  <c r="I53" i="23"/>
  <c r="J52" i="23"/>
  <c r="J51" i="23" s="1"/>
  <c r="I51" i="23"/>
  <c r="J50" i="23"/>
  <c r="J49" i="23" s="1"/>
  <c r="I49" i="23"/>
  <c r="J48" i="23"/>
  <c r="J47" i="23"/>
  <c r="I47" i="23"/>
  <c r="J46" i="23"/>
  <c r="J45" i="23"/>
  <c r="I45" i="23"/>
  <c r="J44" i="23"/>
  <c r="J43" i="23" s="1"/>
  <c r="I43" i="23"/>
  <c r="H43" i="23"/>
  <c r="G43" i="23"/>
  <c r="J42" i="23"/>
  <c r="J41" i="23"/>
  <c r="I41" i="23"/>
  <c r="H41" i="23"/>
  <c r="G41" i="23"/>
  <c r="J40" i="23"/>
  <c r="J39" i="23"/>
  <c r="I39" i="23"/>
  <c r="H39" i="23"/>
  <c r="G39" i="23"/>
  <c r="J38" i="23"/>
  <c r="J37" i="23"/>
  <c r="I37" i="23"/>
  <c r="H37" i="23"/>
  <c r="G37" i="23"/>
  <c r="J36" i="23"/>
  <c r="J35" i="23" s="1"/>
  <c r="I35" i="23"/>
  <c r="H35" i="23"/>
  <c r="G35" i="23"/>
  <c r="J34" i="23"/>
  <c r="J33" i="23" s="1"/>
  <c r="I33" i="23"/>
  <c r="H33" i="23"/>
  <c r="G33" i="23"/>
  <c r="J32" i="23"/>
  <c r="J31" i="23"/>
  <c r="I31" i="23"/>
  <c r="H31" i="23"/>
  <c r="G31" i="23"/>
  <c r="J30" i="23"/>
  <c r="J29" i="23"/>
  <c r="I29" i="23"/>
  <c r="H29" i="23"/>
  <c r="G29" i="23"/>
  <c r="J28" i="23"/>
  <c r="J27" i="23" s="1"/>
  <c r="I27" i="23"/>
  <c r="H27" i="23"/>
  <c r="G27" i="23"/>
  <c r="J26" i="23"/>
  <c r="J25" i="23"/>
  <c r="I25" i="23"/>
  <c r="H25" i="23"/>
  <c r="G25" i="23"/>
  <c r="J24" i="23"/>
  <c r="J23" i="23" s="1"/>
  <c r="I23" i="23"/>
  <c r="H23" i="23"/>
  <c r="G23" i="23"/>
  <c r="J22" i="23"/>
  <c r="J21" i="23"/>
  <c r="I21" i="23"/>
  <c r="H21" i="23"/>
  <c r="G21" i="23"/>
  <c r="J20" i="23"/>
  <c r="J19" i="23" s="1"/>
  <c r="I19" i="23"/>
  <c r="H19" i="23"/>
  <c r="G19" i="23"/>
  <c r="J18" i="23"/>
  <c r="J17" i="23"/>
  <c r="I17" i="23"/>
  <c r="G17" i="23"/>
  <c r="J16" i="23"/>
  <c r="J15" i="23"/>
  <c r="I15" i="23"/>
  <c r="H15" i="23"/>
  <c r="G15" i="23"/>
  <c r="J14" i="23"/>
  <c r="J13" i="23"/>
  <c r="I13" i="23"/>
  <c r="H13" i="23"/>
  <c r="G13" i="23"/>
  <c r="J12" i="23"/>
  <c r="J11" i="23" s="1"/>
  <c r="I11" i="23"/>
  <c r="H11" i="23"/>
  <c r="G11" i="23"/>
  <c r="J72" i="23" l="1"/>
  <c r="I10" i="23"/>
  <c r="I71" i="23"/>
  <c r="I70" i="23" s="1"/>
  <c r="J10" i="23"/>
  <c r="J71" i="23"/>
  <c r="J70" i="23" s="1"/>
  <c r="H62" i="23"/>
  <c r="H10" i="23" s="1"/>
  <c r="D46" i="22" l="1"/>
  <c r="C46" i="22"/>
  <c r="E45" i="22"/>
  <c r="E44" i="22"/>
  <c r="E43" i="22"/>
  <c r="E42" i="22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5" i="22"/>
  <c r="E24" i="22"/>
  <c r="E23" i="22"/>
  <c r="D22" i="22"/>
  <c r="E22" i="22" s="1"/>
  <c r="C22" i="22"/>
  <c r="E20" i="22"/>
  <c r="E19" i="22"/>
  <c r="E18" i="22"/>
  <c r="E17" i="22"/>
  <c r="D16" i="22"/>
  <c r="C16" i="22"/>
  <c r="E16" i="22" s="1"/>
  <c r="E15" i="22"/>
  <c r="E14" i="22"/>
  <c r="E13" i="22"/>
  <c r="E12" i="22"/>
  <c r="E11" i="22"/>
  <c r="D10" i="22"/>
  <c r="C10" i="22"/>
  <c r="E10" i="22" s="1"/>
  <c r="D9" i="22"/>
  <c r="E8" i="22"/>
  <c r="E7" i="22"/>
  <c r="E6" i="22"/>
  <c r="D5" i="22"/>
  <c r="D21" i="22" s="1"/>
  <c r="C5" i="22"/>
  <c r="E46" i="22" l="1"/>
  <c r="D26" i="22"/>
  <c r="E5" i="22"/>
  <c r="C9" i="22"/>
  <c r="E9" i="22" s="1"/>
  <c r="J54" i="21"/>
  <c r="J52" i="21"/>
  <c r="I53" i="21"/>
  <c r="H53" i="21"/>
  <c r="J53" i="21" s="1"/>
  <c r="G53" i="21"/>
  <c r="I60" i="21"/>
  <c r="I58" i="21"/>
  <c r="I56" i="21"/>
  <c r="H60" i="21"/>
  <c r="H58" i="21"/>
  <c r="H56" i="21"/>
  <c r="G60" i="21"/>
  <c r="G58" i="21"/>
  <c r="G56" i="21"/>
  <c r="J61" i="21"/>
  <c r="J60" i="21" s="1"/>
  <c r="J59" i="21"/>
  <c r="J58" i="21" s="1"/>
  <c r="J57" i="21"/>
  <c r="J56" i="21" s="1"/>
  <c r="I11" i="21"/>
  <c r="J18" i="21"/>
  <c r="J16" i="21"/>
  <c r="J14" i="21"/>
  <c r="J12" i="21"/>
  <c r="I17" i="21"/>
  <c r="I13" i="21"/>
  <c r="H17" i="21"/>
  <c r="H15" i="21"/>
  <c r="H13" i="21"/>
  <c r="H11" i="21"/>
  <c r="G17" i="21"/>
  <c r="G15" i="21"/>
  <c r="G13" i="21"/>
  <c r="G11" i="21"/>
  <c r="G10" i="21" l="1"/>
  <c r="H10" i="21"/>
  <c r="J55" i="21"/>
  <c r="I55" i="21"/>
  <c r="I10" i="21"/>
  <c r="C21" i="22"/>
  <c r="E21" i="22" s="1"/>
  <c r="C26" i="22"/>
  <c r="E26" i="22" s="1"/>
  <c r="J51" i="21"/>
  <c r="H55" i="21"/>
  <c r="H51" i="21" s="1"/>
  <c r="I51" i="21"/>
  <c r="G55" i="21"/>
  <c r="G51" i="21" s="1"/>
  <c r="J17" i="21"/>
  <c r="J13" i="21"/>
  <c r="J15" i="21"/>
  <c r="J11" i="21" l="1"/>
  <c r="J10" i="21" s="1"/>
</calcChain>
</file>

<file path=xl/sharedStrings.xml><?xml version="1.0" encoding="utf-8"?>
<sst xmlns="http://schemas.openxmlformats.org/spreadsheetml/2006/main" count="2390" uniqueCount="799">
  <si>
    <t>uk.</t>
  </si>
  <si>
    <t>č.a.</t>
  </si>
  <si>
    <t>§</t>
  </si>
  <si>
    <t>pol.</t>
  </si>
  <si>
    <t>SU</t>
  </si>
  <si>
    <t>x</t>
  </si>
  <si>
    <t>DU</t>
  </si>
  <si>
    <t>tis. Kč</t>
  </si>
  <si>
    <t>0000</t>
  </si>
  <si>
    <t>nespecifikované rezervy</t>
  </si>
  <si>
    <t>Kapitálové (investiční) výdaje resortu celkem</t>
  </si>
  <si>
    <t>Jmenovité inv. a neinv. akce resortu</t>
  </si>
  <si>
    <t>neinvestiční příspěvky zřízeným příspěvkovým organizacím</t>
  </si>
  <si>
    <t>Výkupy pozemků pod komunikacemi</t>
  </si>
  <si>
    <t>III/29047 Desná (protržená přehrada), rekonstrukce silnice</t>
  </si>
  <si>
    <t>Obnova a údržba alejí na Frýdlantsku</t>
  </si>
  <si>
    <t>Odbor dopravy</t>
  </si>
  <si>
    <t>1601</t>
  </si>
  <si>
    <t>92006 - K A P I T Á L O V É  V Ý D A J E</t>
  </si>
  <si>
    <t>067000</t>
  </si>
  <si>
    <t>069081</t>
  </si>
  <si>
    <t>Velkoplošné opravy havarijních úseků komunikací</t>
  </si>
  <si>
    <t>068446</t>
  </si>
  <si>
    <t>069080</t>
  </si>
  <si>
    <t xml:space="preserve">   </t>
  </si>
  <si>
    <t>Demolice havarijních objektů v bývalém VP Ralsko</t>
  </si>
  <si>
    <t>91206 - Ú Č E L O V É  P Ř Í S P Ě V K Y  P O</t>
  </si>
  <si>
    <t>Kapitola 912 06 - Účelové příspěvky PO</t>
  </si>
  <si>
    <t>Kapitola 920 06 - Kapitálové výdaje</t>
  </si>
  <si>
    <t>0650010</t>
  </si>
  <si>
    <t>Projektové dokumentace na silnice LK II. a III. třídy pro 2018 - 2019</t>
  </si>
  <si>
    <t>investiční příspěvky zřízeným příspěvkovým organizacím</t>
  </si>
  <si>
    <t>0650011</t>
  </si>
  <si>
    <t>příloha č. 1 k ZR-RO č. 30/18</t>
  </si>
  <si>
    <t>Změna rozpočtu - rozpočtové opatření č. 30/18</t>
  </si>
  <si>
    <t>ZR-RO č. 30/18</t>
  </si>
  <si>
    <t>SR 2018</t>
  </si>
  <si>
    <t>UR I. 2018</t>
  </si>
  <si>
    <t>UR II.2018</t>
  </si>
  <si>
    <t>0650012</t>
  </si>
  <si>
    <t>Rekonstrukce objektu KSS LK, České mládeže, Liberec</t>
  </si>
  <si>
    <t>budovy, haly a stavby</t>
  </si>
  <si>
    <t>budovy, haly, stavby</t>
  </si>
  <si>
    <t>Financování silnic II. a III. třídy ve vlastnictví kraje - 2018</t>
  </si>
  <si>
    <t>III/2622 Dobranov, havárie propustku</t>
  </si>
  <si>
    <t>III/29015 a III/29013 Ludvíkov - Raspenava</t>
  </si>
  <si>
    <t>opravy a udržování</t>
  </si>
  <si>
    <t>068496</t>
  </si>
  <si>
    <t>068497</t>
  </si>
  <si>
    <t>Zdrojová část rozpočtu LK 2018</t>
  </si>
  <si>
    <t>v tis. Kč</t>
  </si>
  <si>
    <t>ukazatel</t>
  </si>
  <si>
    <t xml:space="preserve">pol. </t>
  </si>
  <si>
    <t>UR 2018 I.</t>
  </si>
  <si>
    <t>UR 2018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</si>
  <si>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</si>
  <si>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</si>
  <si>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</si>
  <si>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</si>
  <si>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</si>
  <si>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</si>
  <si>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</si>
  <si>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</si>
  <si>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</si>
  <si>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</si>
  <si>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</si>
  <si>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</si>
  <si>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</si>
  <si>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</si>
  <si>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</si>
  <si>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</si>
  <si>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</si>
  <si>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</si>
  <si>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</si>
  <si>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</si>
  <si>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</si>
  <si>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</si>
  <si>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</si>
  <si>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</si>
  <si>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</si>
  <si>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</si>
  <si>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</si>
  <si>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</si>
  <si>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</si>
  <si>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</si>
  <si>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</si>
  <si>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2017</t>
  </si>
  <si>
    <t>8115</t>
  </si>
  <si>
    <t>2. Zapojení  zákl.běžného účtu z r. 2017</t>
  </si>
  <si>
    <t>3. Uhrazené splátky dlouhod.půjč.</t>
  </si>
  <si>
    <t xml:space="preserve">Z d r o j e  L K   c e l k e m </t>
  </si>
  <si>
    <t>Výdajová část rozpočtu LK 2018</t>
  </si>
  <si>
    <t xml:space="preserve">     ukazatel</t>
  </si>
  <si>
    <t xml:space="preserve">UR 2018 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</si>
  <si>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</si>
  <si>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</si>
  <si>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</si>
  <si>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</si>
  <si>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</si>
  <si>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</si>
  <si>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</si>
  <si>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</si>
  <si>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</si>
  <si>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</si>
  <si>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</si>
  <si>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</si>
  <si>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</si>
  <si>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</si>
  <si>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</si>
  <si>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</si>
  <si>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</si>
  <si>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</si>
  <si>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</si>
  <si>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</si>
  <si>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</si>
  <si>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Odbor regionálního rozvoje a evropských projektů</t>
  </si>
  <si>
    <t>Kapitola 917 02 - Transfery</t>
  </si>
  <si>
    <t>tis.Kč</t>
  </si>
  <si>
    <t>91702 - T R A N S F E R Y</t>
  </si>
  <si>
    <t>Výdajový limit resortu v kapitole</t>
  </si>
  <si>
    <t>0270002</t>
  </si>
  <si>
    <t>Vesnice roku</t>
  </si>
  <si>
    <t>investiční transfery obcím</t>
  </si>
  <si>
    <t>0270003</t>
  </si>
  <si>
    <t>ESUS - NOVUM</t>
  </si>
  <si>
    <t>neinvestiční transfery spolkům</t>
  </si>
  <si>
    <t>0280004</t>
  </si>
  <si>
    <t>Podpora neziskového sektoru v LK - NELI, z.s.</t>
  </si>
  <si>
    <t>0280008</t>
  </si>
  <si>
    <t>MAS LAG Podralsko</t>
  </si>
  <si>
    <t>0280009</t>
  </si>
  <si>
    <t>MAS Brána do  Českého ráje</t>
  </si>
  <si>
    <t>0280010</t>
  </si>
  <si>
    <t>MAS "Přijďte pobejt!"</t>
  </si>
  <si>
    <t>0280011</t>
  </si>
  <si>
    <t>MAS Achát</t>
  </si>
  <si>
    <t>0280012</t>
  </si>
  <si>
    <t>MAS Český sever</t>
  </si>
  <si>
    <t>0280013</t>
  </si>
  <si>
    <t>MAS Frýdlantsko</t>
  </si>
  <si>
    <t>0280014</t>
  </si>
  <si>
    <t>MAS Podještědí</t>
  </si>
  <si>
    <t>0280015</t>
  </si>
  <si>
    <t>O.P.S. pro Český ráj</t>
  </si>
  <si>
    <t>neinvestiční transfery obecně prospěšným společnostem</t>
  </si>
  <si>
    <t>0280016</t>
  </si>
  <si>
    <t>MAS Rozvoj Tanvaldska</t>
  </si>
  <si>
    <t>0280019</t>
  </si>
  <si>
    <t>Vesnice roku - kronika</t>
  </si>
  <si>
    <t>neinvestiční transfery obcím</t>
  </si>
  <si>
    <t>0280020</t>
  </si>
  <si>
    <t>Vesnice roku - knihovna</t>
  </si>
  <si>
    <t>0280022</t>
  </si>
  <si>
    <t>Implementace ISRR Krkonoše</t>
  </si>
  <si>
    <t>ostatní neinvest.transfery veřej. ozpočtům územní úrovně</t>
  </si>
  <si>
    <t>0280023</t>
  </si>
  <si>
    <t>Rok republiky</t>
  </si>
  <si>
    <t>0280024</t>
  </si>
  <si>
    <t>Žena regionu</t>
  </si>
  <si>
    <t>0280042</t>
  </si>
  <si>
    <t>3034</t>
  </si>
  <si>
    <t>Revitalizace dětského hřiště ZŠ a MŠ Zlatá Olešnice</t>
  </si>
  <si>
    <t>0280043</t>
  </si>
  <si>
    <t>4041</t>
  </si>
  <si>
    <t>Dokončení projektu obnovy a rekonstrukce přírodní a požární nádrže v obci Prysk</t>
  </si>
  <si>
    <t>0280046</t>
  </si>
  <si>
    <t>KHK_zhotovení publikace o JBC regionu</t>
  </si>
  <si>
    <t>ostatní neinvestiční transfery podnikatelským subjektům</t>
  </si>
  <si>
    <t>0280047</t>
  </si>
  <si>
    <t>2032</t>
  </si>
  <si>
    <t>Oprava chodníku u hřbitova, MŠ, KD Kunratice</t>
  </si>
  <si>
    <t>0280048</t>
  </si>
  <si>
    <t>2055</t>
  </si>
  <si>
    <t>Úprava prostor s work. Hřištěm Všelibice</t>
  </si>
  <si>
    <t>0280049</t>
  </si>
  <si>
    <t>5030</t>
  </si>
  <si>
    <t>Oprava místní komunikace a opr. chodníků Kruh</t>
  </si>
  <si>
    <t>0280050</t>
  </si>
  <si>
    <t>4039</t>
  </si>
  <si>
    <t>Výměna svítidel VO v obci Polevsko</t>
  </si>
  <si>
    <t>0174400</t>
  </si>
  <si>
    <t>Podnikatelský inkubátor LK</t>
  </si>
  <si>
    <t>Kapitola 926 02 - Dotační fond</t>
  </si>
  <si>
    <t>92602 - D O T A Č N Í   F O N D</t>
  </si>
  <si>
    <t>Běžné a kapitálové výdaje resortu v DF celkem</t>
  </si>
  <si>
    <t>Programy resortu regionálního rozvoje a evropských projektů</t>
  </si>
  <si>
    <t>2010000</t>
  </si>
  <si>
    <t>2.1 Program obnovy venkova</t>
  </si>
  <si>
    <t>xxxx</t>
  </si>
  <si>
    <t>jmenovité akce podpořené z programu 2.1</t>
  </si>
  <si>
    <t>2020000</t>
  </si>
  <si>
    <t>2.2 Regionální inovační program</t>
  </si>
  <si>
    <t>jmenovité akce podpořené z programu 2.2</t>
  </si>
  <si>
    <t>2050000</t>
  </si>
  <si>
    <t>2.5 Podpora regionálních výrobků, výrobců a tradičních řemesel</t>
  </si>
  <si>
    <t>jmenovité akce podpořené z programu 2.5</t>
  </si>
  <si>
    <t>2060000</t>
  </si>
  <si>
    <t>2.6 Podpora místní Agendy 21</t>
  </si>
  <si>
    <t>jmenovité akce podpořené z programu 2.6</t>
  </si>
  <si>
    <t>2070000</t>
  </si>
  <si>
    <t>2.7 Podpora činnosti mateřských center</t>
  </si>
  <si>
    <t>jmenovité akce podpořené z programu 2.7</t>
  </si>
  <si>
    <t>Ekonomický odbor</t>
  </si>
  <si>
    <t>Kapitola 919 03 - Pokladní správa</t>
  </si>
  <si>
    <t>91903 - POKLADNÍ SPRÁVA</t>
  </si>
  <si>
    <t>Běžné (neinvestiční) výdaje resortu celkem</t>
  </si>
  <si>
    <t>031900</t>
  </si>
  <si>
    <t>Rozpočtová finanční rezerva kraje dle zásad</t>
  </si>
  <si>
    <t>5901</t>
  </si>
  <si>
    <t>031908</t>
  </si>
  <si>
    <t>Rezerva na řešení výkonnosti krajských PO</t>
  </si>
  <si>
    <t>031909</t>
  </si>
  <si>
    <t>Rezerva na řešení věcných, finančních a organizačních opatření orgánů  kraje</t>
  </si>
  <si>
    <t>031925</t>
  </si>
  <si>
    <t>rezervy kapitálových výdajů</t>
  </si>
  <si>
    <t>Odbor sociálních věcí</t>
  </si>
  <si>
    <t>Kapitola 912 05 - Účelové příspěvky PO</t>
  </si>
  <si>
    <t>91205 - Ú Č E L O V É  P Ř Í S P Ě V K Y  P O</t>
  </si>
  <si>
    <t>APOSS Liberec - objemová studie pro transformaci zařízení</t>
  </si>
  <si>
    <t>0550015</t>
  </si>
  <si>
    <t>1520</t>
  </si>
  <si>
    <t>investiční transfery zřízeným příspěvkovým organizacím</t>
  </si>
  <si>
    <t xml:space="preserve">Domov důchodců Jablonecké Paseky, příspěvková organizace - výměna výtahů za odpovídající normám </t>
  </si>
  <si>
    <t>0550016</t>
  </si>
  <si>
    <t>1512</t>
  </si>
  <si>
    <t>Dům seniorů Liberec - Františkov, p.o. - rekonstrukce chodníku a pergoly</t>
  </si>
  <si>
    <t>0550017</t>
  </si>
  <si>
    <t>1517</t>
  </si>
  <si>
    <t>Dům seniorů Liberec - Františkov, p.o. - rekonstrukce terasy a propojení na další vstup</t>
  </si>
  <si>
    <t>0550018</t>
  </si>
  <si>
    <t>Jedličkův ústav, p.o. - Instalace stropního zvedacího systému a bezbariérový vstup včetně podřezávky</t>
  </si>
  <si>
    <t>0550019</t>
  </si>
  <si>
    <t>1501</t>
  </si>
  <si>
    <t>Domov důchodců Sloup v Čechách, příspěvková organizace - vznik senior parku</t>
  </si>
  <si>
    <t>0550020</t>
  </si>
  <si>
    <t>1509</t>
  </si>
  <si>
    <t>Centrum intervenčních a psychosociálních služeb - energetická úspora (Liberec, Tanvaldská)</t>
  </si>
  <si>
    <t>0550021</t>
  </si>
  <si>
    <t>1502</t>
  </si>
  <si>
    <t>Jedličkův ústav, příspěvková organizace - instalace stropního zvedacího systému</t>
  </si>
  <si>
    <t>0550022</t>
  </si>
  <si>
    <t>Domov a Centrum aktivity, příspěvková organizace - výměna oken</t>
  </si>
  <si>
    <t>0550023</t>
  </si>
  <si>
    <t>1521</t>
  </si>
  <si>
    <t>Domov a Centrum aktivity, příspěvková organizace - zateplení objektu</t>
  </si>
  <si>
    <t>0550024</t>
  </si>
  <si>
    <t>Domov důchodců Jindřichovice pod Smrkem, p.o. - náklady na přípravu výstavby objektu</t>
  </si>
  <si>
    <t>0550025</t>
  </si>
  <si>
    <t>1516</t>
  </si>
  <si>
    <t>Dům seniorů Liberec - Františkov, příspěvková organizace - stavba altánu s ohništěm</t>
  </si>
  <si>
    <t>0550026</t>
  </si>
  <si>
    <t>Kapitola 914 05 - Působnosti</t>
  </si>
  <si>
    <t>91405 - P Ů S O B N O S T I</t>
  </si>
  <si>
    <t>Sociální práce</t>
  </si>
  <si>
    <t>RU</t>
  </si>
  <si>
    <t>051500</t>
  </si>
  <si>
    <t>Spociální práce - metodická pomoc obcím</t>
  </si>
  <si>
    <t>Sociálně-právní ochrana</t>
  </si>
  <si>
    <t>052000</t>
  </si>
  <si>
    <t>SPO - metodická pomoc obcím</t>
  </si>
  <si>
    <t>052300</t>
  </si>
  <si>
    <t xml:space="preserve">Krajská setkání pěstounů </t>
  </si>
  <si>
    <t>052400</t>
  </si>
  <si>
    <t>Poradní sbor</t>
  </si>
  <si>
    <t>052500</t>
  </si>
  <si>
    <t>Zabezpečení psychologických posudků pro náhradní rodinnou péči</t>
  </si>
  <si>
    <t>052501</t>
  </si>
  <si>
    <t>Pěstounská péče - lékařské a psycholog. posudky</t>
  </si>
  <si>
    <t>052800</t>
  </si>
  <si>
    <t>Rodinná politika</t>
  </si>
  <si>
    <t>Koordinátor pro záležitosti národnost. menšin a cizinců</t>
  </si>
  <si>
    <t>053000</t>
  </si>
  <si>
    <t>Metodická činnost romského koordinátora</t>
  </si>
  <si>
    <t xml:space="preserve">Sociální služby </t>
  </si>
  <si>
    <t>054000</t>
  </si>
  <si>
    <t>Metodické vedení sociálních služeb</t>
  </si>
  <si>
    <t>054800</t>
  </si>
  <si>
    <t>Volnočasové aktivity seniorů LK</t>
  </si>
  <si>
    <t>ostatní osobní výdaje</t>
  </si>
  <si>
    <t>povinné poj.na soc.zab.a přísp.na st.pol.zaměstnan.</t>
  </si>
  <si>
    <t>povinné poj.na veřejné zdravotní pojištění</t>
  </si>
  <si>
    <t>drobný hmotný dlouhodobý majetek</t>
  </si>
  <si>
    <t>nákup materiálu</t>
  </si>
  <si>
    <t>nájemné</t>
  </si>
  <si>
    <t>nákup ostatních služeb</t>
  </si>
  <si>
    <t>pohoštění</t>
  </si>
  <si>
    <t>054801</t>
  </si>
  <si>
    <t>Zasedání komise Rady Asociace krajů ČR pro sociální věci</t>
  </si>
  <si>
    <t>054802</t>
  </si>
  <si>
    <t>Agentura regionálního rozvoje</t>
  </si>
  <si>
    <t>Zpracování odborných posudků</t>
  </si>
  <si>
    <t>055000</t>
  </si>
  <si>
    <t>Zpracování odborných posudků, konzultační a právní služby</t>
  </si>
  <si>
    <t>Střednědobý plán rozvoje sociálních služeb</t>
  </si>
  <si>
    <t>056000</t>
  </si>
  <si>
    <t>Strategie sociálních služeb poskytovatelů a obcí</t>
  </si>
  <si>
    <t>056100</t>
  </si>
  <si>
    <t>IT aplikace (hosting, servisní podpora a příp.úpravy) - řízení sociálních služeb</t>
  </si>
  <si>
    <t>Činnost protidrogového koordinátora</t>
  </si>
  <si>
    <t>057000</t>
  </si>
  <si>
    <t>Protidrogová politika</t>
  </si>
  <si>
    <t>Veřejné opatrovnictví</t>
  </si>
  <si>
    <t>057010</t>
  </si>
  <si>
    <t>Metodická pomoc obcím v rámci veřejného opatrovnictví</t>
  </si>
  <si>
    <t>058601</t>
  </si>
  <si>
    <t>Stoleté výročí vzniku Československé republiky</t>
  </si>
  <si>
    <t>058602</t>
  </si>
  <si>
    <t>Dary pro uživatele zařízení sociálních služeb LK, kteří v roce 2018 oslaví 100 a více let</t>
  </si>
  <si>
    <t>Kapitola 917 05 - Transfery</t>
  </si>
  <si>
    <t>91705 - T R A N S F E R Y</t>
  </si>
  <si>
    <t>0570001</t>
  </si>
  <si>
    <t>0580001</t>
  </si>
  <si>
    <t>Advaita, zapsaný ústav-protidrogové programy</t>
  </si>
  <si>
    <t>ostatní neinvestiční transfery neziskovým a podobným organizacím</t>
  </si>
  <si>
    <t>0580002</t>
  </si>
  <si>
    <t>Most k naději, zapsaný spolek-protidrogové programy</t>
  </si>
  <si>
    <t>0580003</t>
  </si>
  <si>
    <t>Laxus, zapsaný ústav - protidrogové programy</t>
  </si>
  <si>
    <t>0580018</t>
  </si>
  <si>
    <t>MAJÁK o.p.s.-protidrogové programy</t>
  </si>
  <si>
    <t>0580006</t>
  </si>
  <si>
    <t>Euroklíč</t>
  </si>
  <si>
    <t>0570007</t>
  </si>
  <si>
    <t>Podpora ojedinělých projektů zaměřených na řešení naléhavých potřeb financování v sociální oblasti Libereckého kraje</t>
  </si>
  <si>
    <t>0570091</t>
  </si>
  <si>
    <t xml:space="preserve">Financování sociálních služeb z prostředků LK </t>
  </si>
  <si>
    <t>0580017</t>
  </si>
  <si>
    <t>Činnost Krajské rady seniorů Libereckého kraje</t>
  </si>
  <si>
    <t>0580009</t>
  </si>
  <si>
    <t>Festival národnostních menšin</t>
  </si>
  <si>
    <t>Předfinancování registrovaných poskytovatelů sociálních služeb (NNO) rok 2019</t>
  </si>
  <si>
    <t>0570191</t>
  </si>
  <si>
    <t>Odbor kultury, památkové péče a cestovního ruchu</t>
  </si>
  <si>
    <t>Kapitola 912 07 - Účelové příspěvky PO</t>
  </si>
  <si>
    <t>91207 - Ú Č E L O V É  P Ř Í S P Ě V K Y  P O</t>
  </si>
  <si>
    <t>0750020</t>
  </si>
  <si>
    <t>1702</t>
  </si>
  <si>
    <t>Severočeské muzeum Liberec – Zajištění záchranného archeologického výzkumu u akce „Silnice II/270 Jablonné v Podještědí – 2. etapa“</t>
  </si>
  <si>
    <t>1703</t>
  </si>
  <si>
    <t>Oblastní galerie - ozvučení</t>
  </si>
  <si>
    <t>invest. transf.zřízeným příspěvkovým organizacím</t>
  </si>
  <si>
    <t>Severočeské muzeum Lbc - podzemní depozitář</t>
  </si>
  <si>
    <t>1704</t>
  </si>
  <si>
    <t>Vlastivědné muzeum a galerie ČL - Vísecká rychta - rekonstrukce stodoly</t>
  </si>
  <si>
    <t>Vlastivědné muzeum a galerie ČL - bezbariérové zpřístupnění expozic</t>
  </si>
  <si>
    <t>Vlastivědné muzeum a galerie ČL - rekonstrukce zahrady šatlavy</t>
  </si>
  <si>
    <t>1705</t>
  </si>
  <si>
    <t>Akvizice OGL, Muzea Turnov, Vlastivědného muzea ČL, SvČ muzea</t>
  </si>
  <si>
    <t>Kapitola 917 07 - Transfery</t>
  </si>
  <si>
    <t>91707 - T R A N S F E R Y</t>
  </si>
  <si>
    <t>Regionální funkce knihoven</t>
  </si>
  <si>
    <t>0770002</t>
  </si>
  <si>
    <t>3702</t>
  </si>
  <si>
    <t>Městská knihovna Jablonec n. Nisou, přísp. org.</t>
  </si>
  <si>
    <t>0770003</t>
  </si>
  <si>
    <t>4701</t>
  </si>
  <si>
    <t>Městská knihovna Česká Lípa, přísp. organizace</t>
  </si>
  <si>
    <t>0770004</t>
  </si>
  <si>
    <t>5710</t>
  </si>
  <si>
    <t>Městská knihovna Semily</t>
  </si>
  <si>
    <t>Podpora českých divadel - Liberec</t>
  </si>
  <si>
    <t>0770005</t>
  </si>
  <si>
    <t>2701</t>
  </si>
  <si>
    <t>Divadlo F.X.Šaldy Liberec, příspěvková organizace</t>
  </si>
  <si>
    <t>0770006</t>
  </si>
  <si>
    <t>2703</t>
  </si>
  <si>
    <t>Naivní divadlo Liberec, příspěvková organizace</t>
  </si>
  <si>
    <t>Podpora vybraných aktivit v resortu</t>
  </si>
  <si>
    <t>0770007</t>
  </si>
  <si>
    <t xml:space="preserve">Podpora rozvoje turistického regionu Český ráj - Sdružení Český ráj </t>
  </si>
  <si>
    <t>0770008</t>
  </si>
  <si>
    <t>Podpora rozvoje turist. regionu Českolipsko - Sdružení Českolipsko</t>
  </si>
  <si>
    <t>0770009</t>
  </si>
  <si>
    <t xml:space="preserve">Podpora rozvoje turistického regionu Jizerské hory - Jizerské hory </t>
  </si>
  <si>
    <t>0770010</t>
  </si>
  <si>
    <t>Podpora rozvoje turistického regionu Krkonoše - svazek měst a obcí</t>
  </si>
  <si>
    <t>0770011</t>
  </si>
  <si>
    <t>Marketingové aktivity sdružení - Sdružení pro rozvoj cestov. ruchu LK</t>
  </si>
  <si>
    <t>0770012</t>
  </si>
  <si>
    <t>Obnova značení turistických tras - Klub českých tur.</t>
  </si>
  <si>
    <t>0770013</t>
  </si>
  <si>
    <t>Veletrh Euroregiontour Jablonec nad Nisou - Eurocentrum s.r.o.  Jbc.</t>
  </si>
  <si>
    <t>0770014</t>
  </si>
  <si>
    <t>Podpora postupových soutěží a přehlídek neprofesionálních uměleckých aktivit dětí, mládeže a dospělých</t>
  </si>
  <si>
    <t>0770015</t>
  </si>
  <si>
    <t>Mezinár. hud. festival Lípa Musica - ABOR, o.s. pro duchovní kulturu, Česká Lípa</t>
  </si>
  <si>
    <t>0770016</t>
  </si>
  <si>
    <t>Dvořákův Turnov a Sychrov-spol. přátel hud.fest.</t>
  </si>
  <si>
    <t>0770017</t>
  </si>
  <si>
    <t>Mezinár.pěvecký festival Bohemia Cantát Liberec</t>
  </si>
  <si>
    <t>0770018</t>
  </si>
  <si>
    <t>Křehká krása Jablonec nad Nisou - Svaz výrobců skla a bižuterie Jbc.</t>
  </si>
  <si>
    <t>0770020</t>
  </si>
  <si>
    <t>Podpora publikační činnosti - Národní památkový ústav</t>
  </si>
  <si>
    <t>0780001</t>
  </si>
  <si>
    <t>Mezinár. folklórní festival v Jablonci nad Nisou - Eurocentrum s.r.o. Jbc.</t>
  </si>
  <si>
    <t>0780045</t>
  </si>
  <si>
    <t>Obnovení vnitřního vybaveni na Ještědu - Ještěd 73</t>
  </si>
  <si>
    <t>0780104</t>
  </si>
  <si>
    <t>BIG BAND JAM 2016 -  Big O Band - Ottl</t>
  </si>
  <si>
    <t>0780105</t>
  </si>
  <si>
    <t>Benátská! 2018 - První festivalová, s.r.o.</t>
  </si>
  <si>
    <t>0780106</t>
  </si>
  <si>
    <t>Jazzfest Liberec 2016 - Bohemia Jazzfest, o.p.s.</t>
  </si>
  <si>
    <t>0780114</t>
  </si>
  <si>
    <t xml:space="preserve">Soutěž o nejlepší knihovnu LK - čtyři zřizovatelé městských nebo obecních knihoven LK </t>
  </si>
  <si>
    <t>0780116</t>
  </si>
  <si>
    <t>Noc pod hvězdami,Zahrádky(benef.koncert)-Martin France</t>
  </si>
  <si>
    <t>0780130</t>
  </si>
  <si>
    <t>Taneční a pohybové studio Magdaléna - Tanec, tanec</t>
  </si>
  <si>
    <t>0780133</t>
  </si>
  <si>
    <t>OS Větrov Vysoké n.J. - Krakonošův divad. podzim</t>
  </si>
  <si>
    <t>0780177</t>
  </si>
  <si>
    <t>Památka roku Libereckého kraje</t>
  </si>
  <si>
    <t>0780181</t>
  </si>
  <si>
    <t>Naivní divadlo Liberec-doprava dětí na představení</t>
  </si>
  <si>
    <t>0780191</t>
  </si>
  <si>
    <t>Archa 13 ops-Bitva u Liberce 1757</t>
  </si>
  <si>
    <t>0780193</t>
  </si>
  <si>
    <t>ARBOR-Koncert pro Liberecký kraj</t>
  </si>
  <si>
    <t>0780198</t>
  </si>
  <si>
    <t>Podpora činnosti - Geopark Ralsko</t>
  </si>
  <si>
    <t>0780199</t>
  </si>
  <si>
    <t>Podpora činnosti - Geopark Český ráj</t>
  </si>
  <si>
    <t>0780300</t>
  </si>
  <si>
    <t>5009</t>
  </si>
  <si>
    <t>Vysoké nad Jizerou - osobnost Karla Kramáře</t>
  </si>
  <si>
    <t>0780301</t>
  </si>
  <si>
    <t>Celostátní výstava bižuterie a skla - Toskánský palác</t>
  </si>
  <si>
    <t>0780302</t>
  </si>
  <si>
    <t>Veletrh dětské knihy</t>
  </si>
  <si>
    <t>0780303</t>
  </si>
  <si>
    <t>Febiofest - filmový festival</t>
  </si>
  <si>
    <t>0780183</t>
  </si>
  <si>
    <t>4004</t>
  </si>
  <si>
    <t>Sušárna chmele v Dubé - kulturní památka - celková obnova</t>
  </si>
  <si>
    <t>3322</t>
  </si>
  <si>
    <t>0780182</t>
  </si>
  <si>
    <t>4050</t>
  </si>
  <si>
    <t>Zámek Stvolínky - celková obnova</t>
  </si>
  <si>
    <t>0780189</t>
  </si>
  <si>
    <t>4046</t>
  </si>
  <si>
    <t>Kaple sv.Jana Nepomuckého ve Sloupu v Čechách - celková obnova</t>
  </si>
  <si>
    <t>0780238</t>
  </si>
  <si>
    <t>Beranův hostinec čp. 13 v Trávníčku - celková obnova objektu</t>
  </si>
  <si>
    <t>0780239</t>
  </si>
  <si>
    <t>Kostel sv. Jana Křtitele ve Zdislavě - obnova střešního pláště</t>
  </si>
  <si>
    <t>Program regenerace městských památkových rezervací a zón</t>
  </si>
  <si>
    <t>0770021</t>
  </si>
  <si>
    <t>Odměna za vitězství v kraj.kole soutěže o Cenu za nejlepší přípravu a realizaci Programu regenerace měst.památ.rez.a měst.památ.zón</t>
  </si>
  <si>
    <t>Odbor zdravotnictví</t>
  </si>
  <si>
    <t>Kapitola 912 09 - Účelové příspěvky PO</t>
  </si>
  <si>
    <t>91209 - Ú Č E L O V É  P Ř Í S P Ě V K Y  P O</t>
  </si>
  <si>
    <t>0950010</t>
  </si>
  <si>
    <t>1910</t>
  </si>
  <si>
    <t>ZZS LK - nákup referentských vozidel</t>
  </si>
  <si>
    <t>0950008</t>
  </si>
  <si>
    <t>1907</t>
  </si>
  <si>
    <t>LRN Cvikov-nákup polohovacích lůžek a příslušenství</t>
  </si>
  <si>
    <t>0950005</t>
  </si>
  <si>
    <t>LRN Cvikov - Zpracování PD - Snížení energetické náročnosti budovy D</t>
  </si>
  <si>
    <t>0950012</t>
  </si>
  <si>
    <t>ZZS LK - výstavba nové výjezdové základny Turnov</t>
  </si>
  <si>
    <t>0950013</t>
  </si>
  <si>
    <t>ZZS LK - celorepublikové cvičení "Pražská 155"</t>
  </si>
  <si>
    <t>0950014</t>
  </si>
  <si>
    <t>ZZS LK - Nákup 10 kusů vozidel RLP/RZP</t>
  </si>
  <si>
    <t>Kapitola 917 09 - Transfery</t>
  </si>
  <si>
    <t>91709 - T R A N S F E R Y</t>
  </si>
  <si>
    <t>0970001</t>
  </si>
  <si>
    <t>Lékařská pohotovostní služba (LPS)</t>
  </si>
  <si>
    <t>neinvestiční transfery nefinančním podnik. subj.-práv.osobám</t>
  </si>
  <si>
    <t>0970011</t>
  </si>
  <si>
    <t>Hospic pro LK</t>
  </si>
  <si>
    <t>0970012</t>
  </si>
  <si>
    <t>Ošetření osob pod vlivem alkoholu a v intoxikaci</t>
  </si>
  <si>
    <t>neinvestiční transfery podnik.subjektům-právnickým osobám</t>
  </si>
  <si>
    <t>0970013</t>
  </si>
  <si>
    <t>Horská služba - podpora činnosti</t>
  </si>
  <si>
    <t>0970014</t>
  </si>
  <si>
    <t>KNL-zubní pohotovostní služba</t>
  </si>
  <si>
    <t>0970015</t>
  </si>
  <si>
    <t>3001</t>
  </si>
  <si>
    <t>Podpora zdravotnictví v regionu</t>
  </si>
  <si>
    <t>0980014</t>
  </si>
  <si>
    <t>2002</t>
  </si>
  <si>
    <t>Město Český Dub - rekonstrukce garáže</t>
  </si>
  <si>
    <t>3533</t>
  </si>
  <si>
    <t>0980026</t>
  </si>
  <si>
    <t>Město Vysoké nad Jizerou</t>
  </si>
  <si>
    <t>Odbor školství, mládeže, tělovýchovy a sportu</t>
  </si>
  <si>
    <t>Kapitola 912 04 - Účelové příspěvky PO</t>
  </si>
  <si>
    <t>91204 - Ú Č E L O V É  P Ř Í S P Ě V K Y  P O</t>
  </si>
  <si>
    <t>0450001</t>
  </si>
  <si>
    <t>Stipendijní program pro žáky odborných škol</t>
  </si>
  <si>
    <t>0450002</t>
  </si>
  <si>
    <t>Diagnostické nástroje pro školská poradenská zařízení</t>
  </si>
  <si>
    <t>0450005</t>
  </si>
  <si>
    <t>Podpora aktivit příspěvkových organizací</t>
  </si>
  <si>
    <t>0450102</t>
  </si>
  <si>
    <t>1437</t>
  </si>
  <si>
    <t>SOŠ a SOU, Česká Lípa, 28. října 2707, p.o. - Burza středních škol QUO VADIS 2018</t>
  </si>
  <si>
    <t>0450103</t>
  </si>
  <si>
    <t>1452</t>
  </si>
  <si>
    <t>OA, HŠ a SOŠ, Turnov, Zborovská 519, p.o. - 22. - Burza středních škol 2018</t>
  </si>
  <si>
    <t>0450104</t>
  </si>
  <si>
    <t>1409</t>
  </si>
  <si>
    <t>Gymnázium Dr. A.Randy, Jablonec nad Nisou - Ústřední kolo Fyzikální olympiády 2018</t>
  </si>
  <si>
    <t>0450026</t>
  </si>
  <si>
    <t>OA, HŠ a SOŠ, Turnov, Zborovská 519, p.o. - Projektová dokumentace - Centrum odbor. vzdělávání</t>
  </si>
  <si>
    <t>0450027</t>
  </si>
  <si>
    <t>1418</t>
  </si>
  <si>
    <t>SPŠ, Česká Lípa, Havlíčkova 426, p.o. - Projektová dokumentace - Centrum odbor. vzdělávání</t>
  </si>
  <si>
    <t>0450028</t>
  </si>
  <si>
    <t>1421</t>
  </si>
  <si>
    <t>SPŠSaE a VOŠ, Liberec, Masarykova 3, p.o. - Projektová dokumentace - Centrum odbor. vzdělávání</t>
  </si>
  <si>
    <t>0450029</t>
  </si>
  <si>
    <t>SOŠ a SOU, Česká Lípa, 28.října 2707, p.o. - Projektová dokumentace - Centrum odbor. vzdělávání</t>
  </si>
  <si>
    <t>0450030</t>
  </si>
  <si>
    <t>1440</t>
  </si>
  <si>
    <t>SŠ řemesel a služeb, Jablonec n/N,Smetanova 66, p.o. - Projektová dokumentace - Centrum odbor. vzdělávání</t>
  </si>
  <si>
    <t>0450031</t>
  </si>
  <si>
    <t>1436</t>
  </si>
  <si>
    <t>ISŠ, Vysoké n/J, Dr. Farského 300, p.o. - Projektová dokumentace - Centrum odbor.  vzdělávání</t>
  </si>
  <si>
    <t>0450032</t>
  </si>
  <si>
    <t>1448</t>
  </si>
  <si>
    <t>SŠHaL, Frýdlant, Bělíkova 1387, p.o. - Projektová dokumentace - Centrum odbor. vzdělávání</t>
  </si>
  <si>
    <t>0450035</t>
  </si>
  <si>
    <t>1427</t>
  </si>
  <si>
    <t>SUPŠ sklářská, Železný Brod, Smetanovo zátiší 470, p.o - Pořízení projekt.záměru a projetk.dokumentace k rekonstrukci domova mládeže</t>
  </si>
  <si>
    <t>0450039</t>
  </si>
  <si>
    <t>SŠHaL, Frýdlant, Bělíkova 1387, p.o. - Zpracování PD - Snížení energetické náročnosti budovy školy v ul. Zámecká</t>
  </si>
  <si>
    <t>0450040</t>
  </si>
  <si>
    <t>1432</t>
  </si>
  <si>
    <t>SŚ a MŠ, Liberec, Na Bojišti 15, p.o. - Zpracování PD - Snížení energetické náročnosti budovy jídelny, dílen a tělocvičny</t>
  </si>
  <si>
    <t>0450041</t>
  </si>
  <si>
    <t>SOŠ a SOU, Česká Lípa, 28. října 2707, p.o. - Zpracování PD - Snížení energetické náročnosti budovy dílen Svojsíkova</t>
  </si>
  <si>
    <t>0450046</t>
  </si>
  <si>
    <t>1433</t>
  </si>
  <si>
    <t>Střední škola strojní, stavební a dopravní, Liberec - Unifikace el.napětí</t>
  </si>
  <si>
    <t>0450051</t>
  </si>
  <si>
    <t>1413</t>
  </si>
  <si>
    <t>VOŠMO a OA, Jablonec n/N, Horní náměstí 15, p.o. - Pořízení PD na zateplení fasády včetně souvisejících inžen.činností</t>
  </si>
  <si>
    <t>0450061</t>
  </si>
  <si>
    <t>SPŠ strojní a elektrotechnická a VOŠ, Liberec - Oprava střechy na hlavní budově Masarykova ul. Liberec - pořízení PD vč.souvisejících inženýrských činností</t>
  </si>
  <si>
    <t>0450077</t>
  </si>
  <si>
    <t>1410</t>
  </si>
  <si>
    <t>Gymnázium a SOŠ, Jilemnice, Tkalcovská 460, p.o. - Oprava části fasády do dvora vč. souvisejících inženýrských činností</t>
  </si>
  <si>
    <t>0450078</t>
  </si>
  <si>
    <t>Gymnázium a SOŠ, Jilemnice, Tkalcovská 460, p.o. - Úprava ploch dvora včetně odstranění přístřešků</t>
  </si>
  <si>
    <t>0450084</t>
  </si>
  <si>
    <t>Střední škola řemesel a služeb, Jablonec n. N. - Obnova vnitřního vybavení domova mládeže</t>
  </si>
  <si>
    <t>0450085</t>
  </si>
  <si>
    <t>Střední uměleckoprůmyslová škola sklářská, Kamenický Šenov - Oprava kanalizace - objekt DM v ul. 9. května 228, Kamenický Šenov</t>
  </si>
  <si>
    <t>0450087</t>
  </si>
  <si>
    <t>Střední uměleckoprůmyslová škola sklářská, Železný Brod, Smetanovo zátiší 470, p.o. - Zhotovení PD vč. souvisejících inženýr.činností na rekonstrukci části objektu domova mládeže</t>
  </si>
  <si>
    <t>0450098</t>
  </si>
  <si>
    <t>Střední uměleckoprůmyslová škola sklářská, Železný Brod, Smetanovo zátiší 470, p.o. - Pořízení výstavních vitrín</t>
  </si>
  <si>
    <t>0450099</t>
  </si>
  <si>
    <t>Gymnázium Dr. A. Randy, Jablonec n/N, p.o. - Pořízení PD na výstavbu obslužného objektu pro sportovce</t>
  </si>
  <si>
    <t>0450100</t>
  </si>
  <si>
    <t>Gymnázium, Frýdlant, p.o. - Pořízení PD - rekonstrukce a modernizace přírodov. laboratoře</t>
  </si>
  <si>
    <t>Invest. transf.zřízeným příspěvkovým organizacím</t>
  </si>
  <si>
    <t>0450101</t>
  </si>
  <si>
    <t>Gymnázium, Mimoň, p.o. - Pořízení PD - modernizace učeben</t>
  </si>
  <si>
    <t>0450106</t>
  </si>
  <si>
    <t>Střední uměleckoprůmyslová škola sklářská, Železný Brod, Smetanovo zátiší 470, p.o. - Pořízení sklářské pece</t>
  </si>
  <si>
    <t>0450109</t>
  </si>
  <si>
    <t>SZŠ a VOŠ zdravotnická, Liberec, Kostelní 9,p.o.- Vybavení odloučeného pracoviště v České Lípě</t>
  </si>
  <si>
    <t>0450110</t>
  </si>
  <si>
    <t>SOŠ a SOU, Česká Lípa, 28. října 2707, p.o. - Modernizace evakuačního výtahu</t>
  </si>
  <si>
    <t>0450111</t>
  </si>
  <si>
    <t>Střední odborná škola a Střední odborné učiliště, Česká Lípa - Obnova dvou osobních výtahů</t>
  </si>
  <si>
    <t>0450112</t>
  </si>
  <si>
    <t>Příprava projektových dokumentací vybraných akcí PO OŠMTS</t>
  </si>
  <si>
    <t>Kapitola 914 04 - Působnosti</t>
  </si>
  <si>
    <t>91404 - P Ů S O B N O S T I</t>
  </si>
  <si>
    <t>Výkon působností dle zákona č. 561/04 Sb.</t>
  </si>
  <si>
    <t>041100</t>
  </si>
  <si>
    <t>Jmenování a odvolání ředitelů krajských škol</t>
  </si>
  <si>
    <t>041300</t>
  </si>
  <si>
    <t>Metodická pomoc školám</t>
  </si>
  <si>
    <t>041900</t>
  </si>
  <si>
    <t>Posudky</t>
  </si>
  <si>
    <t>042000</t>
  </si>
  <si>
    <t>Koncepční materiály</t>
  </si>
  <si>
    <t xml:space="preserve">Ostatní činnosti </t>
  </si>
  <si>
    <t>044900</t>
  </si>
  <si>
    <t>Primární prevence rizikového chování</t>
  </si>
  <si>
    <t>045900</t>
  </si>
  <si>
    <t>Podpora odborného vzdělávání</t>
  </si>
  <si>
    <t>046500</t>
  </si>
  <si>
    <t>Veletrh vzdělávání a pracov. příležitostí</t>
  </si>
  <si>
    <t>048101</t>
  </si>
  <si>
    <t>Soutěže - podpora talentovaných dětí a mládeže</t>
  </si>
  <si>
    <t>048239</t>
  </si>
  <si>
    <t>Nostrifikace</t>
  </si>
  <si>
    <t>Udržitelnost projektů spolufinancovaných z prostředků EU</t>
  </si>
  <si>
    <t>044005</t>
  </si>
  <si>
    <t>EHP/Norsko - Revitalizace hřišť - 2. etapa - udržitelnost projektu</t>
  </si>
  <si>
    <t>044007</t>
  </si>
  <si>
    <t>Informační a vzdělávací portál LK - udržitelnost</t>
  </si>
  <si>
    <t>044008</t>
  </si>
  <si>
    <t>Hodnocení kvality vzdělávání v LK - udržitelnost</t>
  </si>
  <si>
    <t>045010</t>
  </si>
  <si>
    <t>Poradenství v LK - udržitelnost</t>
  </si>
  <si>
    <t>045014</t>
  </si>
  <si>
    <t>Podpora přírodovědného a technického vzdělávání v LK</t>
  </si>
  <si>
    <t>Sport v regionu</t>
  </si>
  <si>
    <t>048699</t>
  </si>
  <si>
    <t>Hry olympiád dětí a mládeže - účast</t>
  </si>
  <si>
    <t>048705</t>
  </si>
  <si>
    <t>Hry olympiád dětí a mládeže - organizace pořádání Her letní olympiády dětí a mládeže ČR 2019</t>
  </si>
  <si>
    <t>Kapitola 917 04 - Transfery</t>
  </si>
  <si>
    <t>91704 - T R A N S F E R Y</t>
  </si>
  <si>
    <t>Ostatní činnosti ve školství</t>
  </si>
  <si>
    <t>0470001</t>
  </si>
  <si>
    <t>0470002</t>
  </si>
  <si>
    <t>Soutěže-podpora talentovaných dětí a mládeže</t>
  </si>
  <si>
    <t>0480079</t>
  </si>
  <si>
    <t>6035</t>
  </si>
  <si>
    <t>TUL v Liberci, Studentská 1402/2, Liberec 1 - Cena hejtmana LK pro studenty TUL</t>
  </si>
  <si>
    <t>0480081</t>
  </si>
  <si>
    <t>3007</t>
  </si>
  <si>
    <t>Město Železný Brod, nám. 3.května 1, 468 22 Železný Brod - Skleněné městečko</t>
  </si>
  <si>
    <t>0480192</t>
  </si>
  <si>
    <t xml:space="preserve">TUL v Liberci, Studentská 1402/2, Liberec 1 - Dětská univerzita </t>
  </si>
  <si>
    <t>0480307</t>
  </si>
  <si>
    <t>IQLANDIA, o.p.s., Liberec - Podpora vzdělávání mládeže</t>
  </si>
  <si>
    <t>0480465</t>
  </si>
  <si>
    <t>Asociace pro mládež, vědu a techniku AMAVET, z.s. , Starochodovská 1360/78, Praha 4, 14900 - Festival vědy a techniky pro děti a mládež</t>
  </si>
  <si>
    <t>0480480</t>
  </si>
  <si>
    <t>2330</t>
  </si>
  <si>
    <t>DDM Větrník, Liberec, p.o. - Realizace okresních kol soutěží v okrese Liberec a krajských kol soutěží pro žáky LK</t>
  </si>
  <si>
    <t>0480481</t>
  </si>
  <si>
    <t>4476</t>
  </si>
  <si>
    <t>DDM Libertin, Česká Lípa, p.o. - Realizace okresních kol soutěží v okrese Česká Lípa</t>
  </si>
  <si>
    <t>0480482</t>
  </si>
  <si>
    <t>3454</t>
  </si>
  <si>
    <t>DDM Vikýř, Jablonec n/N, p.o. - Realizace okresních kol soutěží v okrese Jablonec n/N</t>
  </si>
  <si>
    <t>0480483</t>
  </si>
  <si>
    <t>5443</t>
  </si>
  <si>
    <t>ZŠ Dr.F.L.Riegra, Semily, p.o. - Realizace okresních kol soutěží v okrese Semily</t>
  </si>
  <si>
    <t>0480489</t>
  </si>
  <si>
    <t>Program k naplňování Koncepce podpory mládeže na krajské úrovni</t>
  </si>
  <si>
    <t>0480500</t>
  </si>
  <si>
    <t>3455</t>
  </si>
  <si>
    <t xml:space="preserve">ZUŠ, Jablonec n/N, Podhorská 47, p.o. - Akademie umění a kultury pro seniory </t>
  </si>
  <si>
    <t>0480501</t>
  </si>
  <si>
    <t xml:space="preserve">Sdružení pro rozvoj Libereckého kraje - Pakt zaměstnanosti </t>
  </si>
  <si>
    <t>0480618</t>
  </si>
  <si>
    <t xml:space="preserve">DDÚ,SVP a ZŠ, Liberec, p.o. - Zajištění provozu ambulantních střediskek výchovné péče </t>
  </si>
  <si>
    <t>0480619</t>
  </si>
  <si>
    <t>Pěvecké sbory Libereckého kraje</t>
  </si>
  <si>
    <t>Podpora obcí při změně zřizovatelských funkcí</t>
  </si>
  <si>
    <t>0480088</t>
  </si>
  <si>
    <t>Systémová podpora vzdělávání žáků ve speciálních ZŠ</t>
  </si>
  <si>
    <t>0480309</t>
  </si>
  <si>
    <t>2494</t>
  </si>
  <si>
    <t>ZŠ Nové Město pod Smrkem - Zajištění stab.podm.pro vzdělávání žáků ZŠ spec. a ZŠ prakt.</t>
  </si>
  <si>
    <t>sport v regionu</t>
  </si>
  <si>
    <t>Významné sportovní areály</t>
  </si>
  <si>
    <t>0480497</t>
  </si>
  <si>
    <t>JIZERSKÁ, o.p.s. , Bedřichov - Jizerská magistrála</t>
  </si>
  <si>
    <t>neinvestiční transf.obecně prospěšným společnostem</t>
  </si>
  <si>
    <t>0480498</t>
  </si>
  <si>
    <t>Krkonoše - svazek měst a obcí, Vrchlabí - Krkonošská magistrála</t>
  </si>
  <si>
    <t>ZJ 035</t>
  </si>
  <si>
    <t>ostatní neinv.transfery veř.rozp.územní úrovně</t>
  </si>
  <si>
    <t>0480499</t>
  </si>
  <si>
    <t>4104</t>
  </si>
  <si>
    <t>SVAZEK OBCÍ NOVOBORSKA, Nový Bor - Úprava a údržba Lužickohorské magistrály</t>
  </si>
  <si>
    <t>0480193</t>
  </si>
  <si>
    <t>5004</t>
  </si>
  <si>
    <t>Město Jilemnice, Masarykova nám. 82, Jilemnice - Všesportovní a volnočasový areál Hraběnka</t>
  </si>
  <si>
    <t>Sportovně společenské aktivity</t>
  </si>
  <si>
    <t>0480179</t>
  </si>
  <si>
    <t xml:space="preserve">Liberecká sportovní a tělovýchovná organizace, o.s., Liberec - Sport Film Liberec </t>
  </si>
  <si>
    <t>0480185</t>
  </si>
  <si>
    <t>Nadační fond severočeských olympioniků, Jablonec n/N - Humanitární podpora Nadač.fondu severoč.olympioniků</t>
  </si>
  <si>
    <t>0480311</t>
  </si>
  <si>
    <t>Krajská organizace ČUS Libereckého kraje, Liberec - Anketa sportovec LK</t>
  </si>
  <si>
    <t>Podpora sportu</t>
  </si>
  <si>
    <t>0480468</t>
  </si>
  <si>
    <t xml:space="preserve">SKI KLUB JIZERSKÁ PADESÁTKA z.s., IČ: 41324471 - Jizerská padesátka </t>
  </si>
  <si>
    <t>0480470</t>
  </si>
  <si>
    <t xml:space="preserve">AC Turnov, z.s., IČ: 00527271 - Memoriál Ludvíka Daňka </t>
  </si>
  <si>
    <t>0480471</t>
  </si>
  <si>
    <t>PAKLI SPORT KLUB, Jablonné v/P, IČ: 70226130 - International MTB marathon Malevil Cup</t>
  </si>
  <si>
    <t>0480589</t>
  </si>
  <si>
    <t xml:space="preserve">TJ Dosky z.s. - EURO HRY Doksy </t>
  </si>
  <si>
    <t>0480590</t>
  </si>
  <si>
    <t>Handy Cyklo Maraton - Cesta za snem, z.s.</t>
  </si>
  <si>
    <t>Kapitola 926 04 - Dotační fond</t>
  </si>
  <si>
    <t>92604 - D O T A Č N Í   F O N D</t>
  </si>
  <si>
    <t>Programy školství, mládeže a zaměstnanosti</t>
  </si>
  <si>
    <t>4010000</t>
  </si>
  <si>
    <t>4.1 - Program volnočasových aktivit</t>
  </si>
  <si>
    <t>4030000</t>
  </si>
  <si>
    <t>4.3. Specifická primární prevence rizikového chování</t>
  </si>
  <si>
    <t>4040000</t>
  </si>
  <si>
    <t>4.4 Program Soutěže a podpora talentovaných dětí a mládeže</t>
  </si>
  <si>
    <t>4070000</t>
  </si>
  <si>
    <t>4.7. Podpora kompenzačních pomůcek pro žáky s podpůrnými opatřeními</t>
  </si>
  <si>
    <t>Programy podpor tělovýchova a sportu</t>
  </si>
  <si>
    <t>4230000</t>
  </si>
  <si>
    <t xml:space="preserve">4.23 -  Program Sportovní akce </t>
  </si>
  <si>
    <t>4260000</t>
  </si>
  <si>
    <t>4.26 - Program Podpora sportovní činnosti dětí a mládeže ve sportovních klubech</t>
  </si>
  <si>
    <t>Odbor investic a správy nemovitého majetku</t>
  </si>
  <si>
    <t>Kapitola 914 14 - Působnosti</t>
  </si>
  <si>
    <t>91414 - P Ů S O B N O S T I</t>
  </si>
  <si>
    <t>141000</t>
  </si>
  <si>
    <t>Správa majetku kraje</t>
  </si>
  <si>
    <t>nákup kolků</t>
  </si>
  <si>
    <t>úhrady sankcí jiným rozpočtům</t>
  </si>
  <si>
    <t>platby daní a poplatků státnímu rozpočtu</t>
  </si>
  <si>
    <t>142000</t>
  </si>
  <si>
    <t>Investorská činnost</t>
  </si>
  <si>
    <t>konzultační, poradenské a právní služby</t>
  </si>
  <si>
    <t>143000</t>
  </si>
  <si>
    <t>Zakázková činnost</t>
  </si>
  <si>
    <t>poskytnuté neivestiční příspěvky a náhrady</t>
  </si>
  <si>
    <t>144000</t>
  </si>
  <si>
    <t>Majetkoprávní operace</t>
  </si>
  <si>
    <t>6172</t>
  </si>
  <si>
    <t>144131</t>
  </si>
  <si>
    <t>Správa majetku kraje-administrace a příprava VZ</t>
  </si>
  <si>
    <t xml:space="preserve">poradenské a právní služby </t>
  </si>
  <si>
    <t>142001</t>
  </si>
  <si>
    <t>Správa majetku kraje - externí architekt kraje</t>
  </si>
  <si>
    <t>144132</t>
  </si>
  <si>
    <t>Konzultační, poradenské a právní služby</t>
  </si>
  <si>
    <t>Nákup ostatních služeb</t>
  </si>
  <si>
    <t>Kapitola 920 14 - Kapitálové výdaje</t>
  </si>
  <si>
    <t>92014 - K A P I T Á L O V É  V Ý D A J E</t>
  </si>
  <si>
    <t>za resort školství</t>
  </si>
  <si>
    <t>149105</t>
  </si>
  <si>
    <t>Střední průmyslová škola, Česká Lípa - dokončení opravy fasády školy</t>
  </si>
  <si>
    <t>149106</t>
  </si>
  <si>
    <t>Gymnázium a Střední odborná škola, Jilemnice - dokončení opravy fasády školy ul. Tkalcovská</t>
  </si>
  <si>
    <t>za resort sociálních věcí</t>
  </si>
  <si>
    <t>149107</t>
  </si>
  <si>
    <t xml:space="preserve">Jedličkův ústav, příspěvková organizace - přístavba evakuačního výtahu </t>
  </si>
  <si>
    <t>za resort dopravy, investic a veřejných zakázek</t>
  </si>
  <si>
    <t>144133</t>
  </si>
  <si>
    <t>Výkup pozemku v k.ú. Jablonec nad Nisou</t>
  </si>
  <si>
    <t>pozemky</t>
  </si>
  <si>
    <t>UR II. 2018</t>
  </si>
  <si>
    <t>Prvotní kapitálová vybavenost vlastního vnitřního dopravce LK; případně mimořádná splátka jistiny úvěru - Komplexní revitalizace mostů na silnicích II. a II. tř. na území LK</t>
  </si>
  <si>
    <t xml:space="preserve">Správa majetku kraje - koncepční studie revitalizace Ralsko </t>
  </si>
  <si>
    <t>Muzeum Českého ráje Turnov - projektová dokumentace čp.72</t>
  </si>
  <si>
    <t>0750029</t>
  </si>
  <si>
    <t>0750030</t>
  </si>
  <si>
    <t>0750031</t>
  </si>
  <si>
    <t>0750032</t>
  </si>
  <si>
    <t>0750033</t>
  </si>
  <si>
    <t>0750034</t>
  </si>
  <si>
    <t>0750035</t>
  </si>
  <si>
    <t>2056</t>
  </si>
  <si>
    <t>neinv. transfery nefin. podnik. subjektům - fyzickým osobám</t>
  </si>
  <si>
    <t>pokračování</t>
  </si>
  <si>
    <t xml:space="preserve">Výdajový limit resortu v kapitole </t>
  </si>
  <si>
    <t xml:space="preserve">Jmenovité inv. a neinv. akce resortu </t>
  </si>
  <si>
    <t>91406 - P Ů S O B N O S T I</t>
  </si>
  <si>
    <t>Silniční doprava a hospodářství</t>
  </si>
  <si>
    <t>061000</t>
  </si>
  <si>
    <t>Studie, dokumentace a služby</t>
  </si>
  <si>
    <t>061200</t>
  </si>
  <si>
    <t>Posudky, metodika, školení</t>
  </si>
  <si>
    <t>061400</t>
  </si>
  <si>
    <t>Údržba cyklodopravy</t>
  </si>
  <si>
    <t>061500</t>
  </si>
  <si>
    <t>Platby věcných břemen</t>
  </si>
  <si>
    <t>066200</t>
  </si>
  <si>
    <t>Zahraniční spolupráce</t>
  </si>
  <si>
    <t>066500</t>
  </si>
  <si>
    <t>Vedení majetkového účtu Silnice LK, a.s. - zaknihované akcie</t>
  </si>
  <si>
    <t>Bezpečnost silničního provozu</t>
  </si>
  <si>
    <t>062000</t>
  </si>
  <si>
    <t>Krajský program BESIP</t>
  </si>
  <si>
    <t>062600</t>
  </si>
  <si>
    <t>Kampaň "Nepřiměřená rychlost"</t>
  </si>
  <si>
    <t>Dopravní obslužnost</t>
  </si>
  <si>
    <t>065000</t>
  </si>
  <si>
    <t>Dopravní obslužnost autobusová - kraj a obce</t>
  </si>
  <si>
    <t>065300</t>
  </si>
  <si>
    <t>Dopravní obslužnost drážní</t>
  </si>
  <si>
    <t>065600</t>
  </si>
  <si>
    <t>Dopravní obslužnost autobusová-protarifovací ztráta</t>
  </si>
  <si>
    <t>066100</t>
  </si>
  <si>
    <t>Činnost dopravního svazu</t>
  </si>
  <si>
    <t>066300</t>
  </si>
  <si>
    <t>Integrovaný dopravní systém</t>
  </si>
  <si>
    <t>066302</t>
  </si>
  <si>
    <t>Zákaznické centrum - Front office</t>
  </si>
  <si>
    <t>Kapitola 914 06 - Působnosti</t>
  </si>
  <si>
    <t>066303</t>
  </si>
  <si>
    <t>Příkazní smlouva LK-vnitřní dopravce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</si>
</sst>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00"/>
    <numFmt numFmtId="165" formatCode="#,##0.0"/>
  </numFmts>
  <fonts count="6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Arial"/>
      <family val="2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</font>
    <font>
      <b/>
      <sz val="8"/>
      <color rgb="FF000080"/>
      <name val="Arial"/>
      <family val="2"/>
      <charset val="238"/>
    </font>
    <font>
      <b/>
      <sz val="8"/>
      <color indexed="17"/>
      <name val="Arial"/>
      <family val="2"/>
      <charset val="238"/>
    </font>
    <font>
      <sz val="10"/>
      <color rgb="FF000080"/>
      <name val="Arial"/>
      <family val="2"/>
      <charset val="238"/>
    </font>
    <font>
      <sz val="8"/>
      <color rgb="FF000080"/>
      <name val="Arial"/>
      <family val="2"/>
      <charset val="238"/>
    </font>
    <font>
      <sz val="10"/>
      <name val="Arial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color indexed="18"/>
      <name val="Arial"/>
      <family val="2"/>
      <charset val="238"/>
    </font>
    <font>
      <i/>
      <sz val="8"/>
      <name val="Arial"/>
      <family val="2"/>
      <charset val="238"/>
    </font>
    <font>
      <sz val="8"/>
      <color indexed="10"/>
      <name val="Arial"/>
      <family val="2"/>
      <charset val="238"/>
    </font>
    <font>
      <i/>
      <sz val="8"/>
      <name val="Arial CE"/>
      <charset val="238"/>
    </font>
    <font>
      <i/>
      <sz val="8"/>
      <color indexed="8"/>
      <name val="Arial"/>
      <family val="2"/>
      <charset val="238"/>
    </font>
    <font>
      <b/>
      <sz val="8"/>
      <color indexed="18"/>
      <name val="Arial"/>
      <family val="2"/>
      <charset val="238"/>
    </font>
    <font>
      <b/>
      <sz val="10"/>
      <color rgb="FF000080"/>
      <name val="Arial"/>
      <family val="2"/>
      <charset val="238"/>
    </font>
    <font>
      <sz val="8"/>
      <color indexed="62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theme="9" tint="-0.499984740745262"/>
      <name val="Arial"/>
      <family val="2"/>
      <charset val="238"/>
    </font>
    <font>
      <b/>
      <sz val="10"/>
      <color theme="9" tint="-0.499984740745262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FFCC"/>
      </patternFill>
    </fill>
    <fill>
      <patternFill patternType="solid">
        <fgColor rgb="FFE1F5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28">
    <xf numFmtId="0" fontId="0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4" fillId="0" borderId="29" applyNumberFormat="0" applyFill="0" applyAlignment="0" applyProtection="0"/>
    <xf numFmtId="0" fontId="14" fillId="0" borderId="29" applyNumberFormat="0" applyFill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6" fillId="16" borderId="30" applyNumberFormat="0" applyAlignment="0" applyProtection="0"/>
    <xf numFmtId="0" fontId="16" fillId="16" borderId="30" applyNumberFormat="0" applyAlignment="0" applyProtection="0"/>
    <xf numFmtId="0" fontId="17" fillId="0" borderId="31" applyNumberFormat="0" applyFill="0" applyAlignment="0" applyProtection="0"/>
    <xf numFmtId="0" fontId="17" fillId="0" borderId="31" applyNumberFormat="0" applyFill="0" applyAlignment="0" applyProtection="0"/>
    <xf numFmtId="0" fontId="18" fillId="0" borderId="32" applyNumberFormat="0" applyFill="0" applyAlignment="0" applyProtection="0"/>
    <xf numFmtId="0" fontId="18" fillId="0" borderId="32" applyNumberFormat="0" applyFill="0" applyAlignment="0" applyProtection="0"/>
    <xf numFmtId="0" fontId="19" fillId="0" borderId="33" applyNumberFormat="0" applyFill="0" applyAlignment="0" applyProtection="0"/>
    <xf numFmtId="0" fontId="19" fillId="0" borderId="33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2" fillId="0" borderId="0"/>
    <xf numFmtId="0" fontId="3" fillId="0" borderId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23" fillId="0" borderId="35" applyNumberFormat="0" applyFill="0" applyAlignment="0" applyProtection="0"/>
    <xf numFmtId="0" fontId="23" fillId="0" borderId="35" applyNumberFormat="0" applyFill="0" applyAlignment="0" applyProtection="0"/>
    <xf numFmtId="0" fontId="24" fillId="19" borderId="0">
      <alignment horizontal="left" vertical="center"/>
    </xf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7" borderId="36" applyNumberFormat="0" applyAlignment="0" applyProtection="0"/>
    <xf numFmtId="0" fontId="27" fillId="7" borderId="36" applyNumberFormat="0" applyAlignment="0" applyProtection="0"/>
    <xf numFmtId="0" fontId="28" fillId="20" borderId="36" applyNumberFormat="0" applyAlignment="0" applyProtection="0"/>
    <xf numFmtId="0" fontId="28" fillId="20" borderId="36" applyNumberFormat="0" applyAlignment="0" applyProtection="0"/>
    <xf numFmtId="0" fontId="29" fillId="20" borderId="37" applyNumberFormat="0" applyAlignment="0" applyProtection="0"/>
    <xf numFmtId="0" fontId="29" fillId="20" borderId="37" applyNumberFormat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25" borderId="41" applyNumberFormat="0" applyFont="0" applyAlignment="0" applyProtection="0"/>
    <xf numFmtId="0" fontId="3" fillId="0" borderId="0"/>
    <xf numFmtId="0" fontId="2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</cellStyleXfs>
  <cellXfs count="1288">
    <xf numFmtId="0" fontId="0" fillId="0" borderId="0" xfId="0"/>
    <xf numFmtId="0" fontId="3" fillId="0" borderId="0" xfId="4"/>
    <xf numFmtId="4" fontId="10" fillId="0" borderId="0" xfId="4" applyNumberFormat="1" applyFont="1" applyFill="1" applyBorder="1" applyAlignment="1">
      <alignment vertical="center"/>
    </xf>
    <xf numFmtId="0" fontId="9" fillId="0" borderId="6" xfId="4" applyFont="1" applyFill="1" applyBorder="1" applyAlignment="1">
      <alignment horizontal="center" vertical="center"/>
    </xf>
    <xf numFmtId="0" fontId="7" fillId="0" borderId="19" xfId="4" applyFont="1" applyFill="1" applyBorder="1" applyAlignment="1">
      <alignment horizontal="center" vertical="center"/>
    </xf>
    <xf numFmtId="49" fontId="7" fillId="0" borderId="21" xfId="4" applyNumberFormat="1" applyFont="1" applyFill="1" applyBorder="1" applyAlignment="1">
      <alignment horizontal="center" vertical="center"/>
    </xf>
    <xf numFmtId="0" fontId="7" fillId="0" borderId="22" xfId="4" applyFont="1" applyFill="1" applyBorder="1" applyAlignment="1">
      <alignment horizontal="center" vertical="center"/>
    </xf>
    <xf numFmtId="0" fontId="9" fillId="0" borderId="17" xfId="4" applyFont="1" applyBorder="1" applyAlignment="1">
      <alignment horizontal="center" vertical="center"/>
    </xf>
    <xf numFmtId="0" fontId="3" fillId="0" borderId="0" xfId="72" applyBorder="1" applyAlignment="1">
      <alignment wrapText="1"/>
    </xf>
    <xf numFmtId="0" fontId="7" fillId="0" borderId="5" xfId="72" applyFont="1" applyFill="1" applyBorder="1" applyAlignment="1">
      <alignment horizontal="center" vertical="center" wrapText="1"/>
    </xf>
    <xf numFmtId="0" fontId="3" fillId="0" borderId="0" xfId="2" applyAlignment="1">
      <alignment vertical="center"/>
    </xf>
    <xf numFmtId="0" fontId="3" fillId="0" borderId="0" xfId="2" applyFill="1" applyAlignment="1">
      <alignment vertical="center"/>
    </xf>
    <xf numFmtId="0" fontId="7" fillId="0" borderId="0" xfId="2" applyFont="1" applyFill="1" applyAlignment="1">
      <alignment horizontal="center" vertical="center"/>
    </xf>
    <xf numFmtId="0" fontId="3" fillId="0" borderId="0" xfId="81" applyFill="1" applyBorder="1"/>
    <xf numFmtId="0" fontId="3" fillId="0" borderId="0" xfId="81" applyFill="1"/>
    <xf numFmtId="0" fontId="7" fillId="0" borderId="0" xfId="81" applyFont="1" applyFill="1" applyAlignment="1">
      <alignment horizontal="center"/>
    </xf>
    <xf numFmtId="0" fontId="11" fillId="0" borderId="17" xfId="81" applyFont="1" applyFill="1" applyBorder="1" applyAlignment="1">
      <alignment horizontal="center" vertical="center"/>
    </xf>
    <xf numFmtId="0" fontId="8" fillId="0" borderId="4" xfId="81" applyFont="1" applyFill="1" applyBorder="1" applyAlignment="1">
      <alignment horizontal="center" vertical="center"/>
    </xf>
    <xf numFmtId="0" fontId="7" fillId="0" borderId="5" xfId="81" applyFont="1" applyFill="1" applyBorder="1" applyAlignment="1">
      <alignment horizontal="center" vertical="center"/>
    </xf>
    <xf numFmtId="0" fontId="10" fillId="0" borderId="11" xfId="83" applyFont="1" applyFill="1" applyBorder="1" applyAlignment="1">
      <alignment horizontal="center" vertical="center"/>
    </xf>
    <xf numFmtId="49" fontId="10" fillId="0" borderId="12" xfId="83" applyNumberFormat="1" applyFont="1" applyFill="1" applyBorder="1" applyAlignment="1">
      <alignment horizontal="center" vertical="center"/>
    </xf>
    <xf numFmtId="49" fontId="10" fillId="0" borderId="13" xfId="83" applyNumberFormat="1" applyFont="1" applyFill="1" applyBorder="1" applyAlignment="1">
      <alignment horizontal="center" vertical="center"/>
    </xf>
    <xf numFmtId="4" fontId="10" fillId="0" borderId="16" xfId="83" applyNumberFormat="1" applyFont="1" applyFill="1" applyBorder="1" applyAlignment="1">
      <alignment vertical="center"/>
    </xf>
    <xf numFmtId="0" fontId="10" fillId="0" borderId="0" xfId="83" applyFont="1" applyFill="1" applyBorder="1" applyAlignment="1">
      <alignment horizontal="center" vertical="center"/>
    </xf>
    <xf numFmtId="0" fontId="7" fillId="0" borderId="7" xfId="83" applyFont="1" applyFill="1" applyBorder="1" applyAlignment="1">
      <alignment horizontal="center" vertical="center"/>
    </xf>
    <xf numFmtId="49" fontId="7" fillId="0" borderId="8" xfId="83" applyNumberFormat="1" applyFont="1" applyFill="1" applyBorder="1" applyAlignment="1">
      <alignment horizontal="center" vertical="center"/>
    </xf>
    <xf numFmtId="49" fontId="7" fillId="0" borderId="9" xfId="83" applyNumberFormat="1" applyFont="1" applyFill="1" applyBorder="1" applyAlignment="1">
      <alignment horizontal="center" vertical="center"/>
    </xf>
    <xf numFmtId="0" fontId="7" fillId="0" borderId="10" xfId="83" applyFont="1" applyFill="1" applyBorder="1" applyAlignment="1">
      <alignment horizontal="center" vertical="center"/>
    </xf>
    <xf numFmtId="0" fontId="7" fillId="0" borderId="8" xfId="83" applyFont="1" applyFill="1" applyBorder="1" applyAlignment="1">
      <alignment horizontal="center" vertical="center"/>
    </xf>
    <xf numFmtId="4" fontId="7" fillId="0" borderId="10" xfId="83" applyNumberFormat="1" applyFont="1" applyFill="1" applyBorder="1" applyAlignment="1">
      <alignment vertical="center"/>
    </xf>
    <xf numFmtId="4" fontId="10" fillId="0" borderId="0" xfId="83" applyNumberFormat="1" applyFont="1" applyFill="1" applyBorder="1" applyAlignment="1">
      <alignment vertical="center"/>
    </xf>
    <xf numFmtId="0" fontId="3" fillId="0" borderId="0" xfId="4" applyAlignment="1">
      <alignment vertical="center"/>
    </xf>
    <xf numFmtId="4" fontId="3" fillId="0" borderId="0" xfId="4" applyNumberFormat="1" applyAlignment="1">
      <alignment vertical="center"/>
    </xf>
    <xf numFmtId="0" fontId="2" fillId="0" borderId="0" xfId="1" applyAlignment="1">
      <alignment vertical="center"/>
    </xf>
    <xf numFmtId="0" fontId="3" fillId="0" borderId="0" xfId="4" applyBorder="1" applyAlignment="1">
      <alignment vertical="center"/>
    </xf>
    <xf numFmtId="1" fontId="10" fillId="0" borderId="12" xfId="4" applyNumberFormat="1" applyFont="1" applyFill="1" applyBorder="1" applyAlignment="1">
      <alignment horizontal="center" vertical="center"/>
    </xf>
    <xf numFmtId="1" fontId="10" fillId="0" borderId="16" xfId="4" applyNumberFormat="1" applyFont="1" applyFill="1" applyBorder="1" applyAlignment="1">
      <alignment horizontal="center" vertical="center"/>
    </xf>
    <xf numFmtId="0" fontId="31" fillId="0" borderId="11" xfId="4" applyFont="1" applyFill="1" applyBorder="1" applyAlignment="1">
      <alignment horizontal="center" vertical="center"/>
    </xf>
    <xf numFmtId="49" fontId="33" fillId="0" borderId="44" xfId="4" applyNumberFormat="1" applyFont="1" applyFill="1" applyBorder="1" applyAlignment="1">
      <alignment horizontal="center" vertical="center"/>
    </xf>
    <xf numFmtId="49" fontId="31" fillId="0" borderId="13" xfId="4" applyNumberFormat="1" applyFont="1" applyFill="1" applyBorder="1" applyAlignment="1">
      <alignment horizontal="center" vertical="center"/>
    </xf>
    <xf numFmtId="1" fontId="10" fillId="0" borderId="14" xfId="4" applyNumberFormat="1" applyFont="1" applyFill="1" applyBorder="1" applyAlignment="1">
      <alignment horizontal="center" vertical="center"/>
    </xf>
    <xf numFmtId="0" fontId="4" fillId="0" borderId="12" xfId="82" applyFont="1" applyFill="1" applyBorder="1" applyAlignment="1">
      <alignment vertical="center"/>
    </xf>
    <xf numFmtId="1" fontId="10" fillId="0" borderId="0" xfId="4" applyNumberFormat="1" applyFont="1" applyFill="1" applyBorder="1" applyAlignment="1">
      <alignment horizontal="center" vertical="center"/>
    </xf>
    <xf numFmtId="0" fontId="3" fillId="0" borderId="0" xfId="68" applyAlignment="1">
      <alignment vertical="center"/>
    </xf>
    <xf numFmtId="164" fontId="3" fillId="0" borderId="0" xfId="4" applyNumberFormat="1" applyAlignment="1">
      <alignment vertical="center"/>
    </xf>
    <xf numFmtId="0" fontId="7" fillId="0" borderId="8" xfId="83" applyFont="1" applyFill="1" applyBorder="1" applyAlignment="1">
      <alignment vertical="center" wrapText="1"/>
    </xf>
    <xf numFmtId="0" fontId="3" fillId="0" borderId="0" xfId="72" applyAlignment="1">
      <alignment wrapText="1"/>
    </xf>
    <xf numFmtId="0" fontId="3" fillId="0" borderId="0" xfId="118"/>
    <xf numFmtId="4" fontId="3" fillId="0" borderId="0" xfId="118" applyNumberFormat="1"/>
    <xf numFmtId="0" fontId="5" fillId="0" borderId="0" xfId="1" applyFont="1" applyAlignment="1"/>
    <xf numFmtId="0" fontId="7" fillId="0" borderId="2" xfId="72" applyFont="1" applyFill="1" applyBorder="1" applyAlignment="1">
      <alignment horizontal="center" vertical="center" wrapText="1"/>
    </xf>
    <xf numFmtId="0" fontId="10" fillId="0" borderId="0" xfId="3" applyFont="1" applyAlignment="1"/>
    <xf numFmtId="0" fontId="6" fillId="0" borderId="0" xfId="72" applyFont="1" applyFill="1" applyAlignment="1">
      <alignment vertical="center"/>
    </xf>
    <xf numFmtId="49" fontId="10" fillId="0" borderId="0" xfId="83" applyNumberFormat="1" applyFont="1" applyFill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4" fillId="0" borderId="0" xfId="3" applyFont="1" applyAlignment="1">
      <alignment horizontal="right"/>
    </xf>
    <xf numFmtId="1" fontId="10" fillId="0" borderId="15" xfId="4" applyNumberFormat="1" applyFont="1" applyFill="1" applyBorder="1" applyAlignment="1">
      <alignment horizontal="center" vertical="center"/>
    </xf>
    <xf numFmtId="4" fontId="10" fillId="0" borderId="28" xfId="4" applyNumberFormat="1" applyFont="1" applyFill="1" applyBorder="1" applyAlignment="1">
      <alignment vertical="center"/>
    </xf>
    <xf numFmtId="4" fontId="7" fillId="0" borderId="40" xfId="4" applyNumberFormat="1" applyFont="1" applyFill="1" applyBorder="1" applyAlignment="1">
      <alignment vertical="center"/>
    </xf>
    <xf numFmtId="0" fontId="32" fillId="0" borderId="25" xfId="4" applyFont="1" applyFill="1" applyBorder="1" applyAlignment="1">
      <alignment horizontal="center" vertical="center"/>
    </xf>
    <xf numFmtId="49" fontId="7" fillId="0" borderId="18" xfId="4" applyNumberFormat="1" applyFont="1" applyFill="1" applyBorder="1" applyAlignment="1">
      <alignment horizontal="center" vertical="center"/>
    </xf>
    <xf numFmtId="0" fontId="7" fillId="0" borderId="42" xfId="2" applyFont="1" applyFill="1" applyBorder="1" applyAlignment="1">
      <alignment horizontal="center" vertical="center"/>
    </xf>
    <xf numFmtId="49" fontId="7" fillId="0" borderId="4" xfId="4" applyNumberFormat="1" applyFont="1" applyFill="1" applyBorder="1" applyAlignment="1">
      <alignment horizontal="center" vertical="center"/>
    </xf>
    <xf numFmtId="1" fontId="7" fillId="0" borderId="6" xfId="4" applyNumberFormat="1" applyFont="1" applyFill="1" applyBorder="1" applyAlignment="1">
      <alignment horizontal="center" vertical="center"/>
    </xf>
    <xf numFmtId="1" fontId="7" fillId="0" borderId="4" xfId="4" applyNumberFormat="1" applyFont="1" applyFill="1" applyBorder="1" applyAlignment="1">
      <alignment horizontal="center" vertical="center"/>
    </xf>
    <xf numFmtId="2" fontId="7" fillId="0" borderId="4" xfId="4" applyNumberFormat="1" applyFont="1" applyFill="1" applyBorder="1" applyAlignment="1">
      <alignment horizontal="left" vertical="center" wrapText="1"/>
    </xf>
    <xf numFmtId="0" fontId="3" fillId="0" borderId="0" xfId="4" applyFill="1" applyAlignment="1">
      <alignment vertical="center"/>
    </xf>
    <xf numFmtId="4" fontId="10" fillId="0" borderId="28" xfId="83" applyNumberFormat="1" applyFont="1" applyFill="1" applyBorder="1" applyAlignment="1">
      <alignment vertical="center"/>
    </xf>
    <xf numFmtId="0" fontId="7" fillId="0" borderId="26" xfId="6" applyFont="1" applyBorder="1" applyAlignment="1">
      <alignment horizontal="center" vertical="center"/>
    </xf>
    <xf numFmtId="4" fontId="7" fillId="0" borderId="38" xfId="83" applyNumberFormat="1" applyFont="1" applyFill="1" applyBorder="1" applyAlignment="1">
      <alignment vertical="center"/>
    </xf>
    <xf numFmtId="0" fontId="9" fillId="0" borderId="4" xfId="4" applyFont="1" applyFill="1" applyBorder="1" applyAlignment="1">
      <alignment horizontal="center" vertical="center"/>
    </xf>
    <xf numFmtId="0" fontId="9" fillId="0" borderId="2" xfId="4" applyFont="1" applyFill="1" applyBorder="1" applyAlignment="1">
      <alignment horizontal="center" vertical="center"/>
    </xf>
    <xf numFmtId="0" fontId="11" fillId="0" borderId="4" xfId="81" applyFont="1" applyFill="1" applyBorder="1" applyAlignment="1">
      <alignment horizontal="center" vertical="center"/>
    </xf>
    <xf numFmtId="4" fontId="7" fillId="0" borderId="23" xfId="4" applyNumberFormat="1" applyFont="1" applyFill="1" applyBorder="1" applyAlignment="1">
      <alignment vertical="center"/>
    </xf>
    <xf numFmtId="4" fontId="7" fillId="0" borderId="20" xfId="4" applyNumberFormat="1" applyFont="1" applyFill="1" applyBorder="1" applyAlignment="1">
      <alignment vertical="center"/>
    </xf>
    <xf numFmtId="4" fontId="10" fillId="0" borderId="12" xfId="4" applyNumberFormat="1" applyFont="1" applyFill="1" applyBorder="1" applyAlignment="1">
      <alignment vertical="center"/>
    </xf>
    <xf numFmtId="4" fontId="7" fillId="0" borderId="4" xfId="4" applyNumberFormat="1" applyFont="1" applyFill="1" applyBorder="1" applyAlignment="1">
      <alignment vertical="center"/>
    </xf>
    <xf numFmtId="0" fontId="10" fillId="0" borderId="0" xfId="4" applyFont="1" applyFill="1" applyBorder="1" applyAlignment="1">
      <alignment vertical="center" wrapText="1"/>
    </xf>
    <xf numFmtId="0" fontId="10" fillId="0" borderId="12" xfId="4" applyFont="1" applyBorder="1" applyAlignment="1">
      <alignment vertical="center"/>
    </xf>
    <xf numFmtId="0" fontId="10" fillId="0" borderId="16" xfId="120" applyFont="1" applyFill="1" applyBorder="1" applyAlignment="1">
      <alignment horizontal="center" vertical="center"/>
    </xf>
    <xf numFmtId="0" fontId="10" fillId="0" borderId="15" xfId="4" applyFont="1" applyBorder="1" applyAlignment="1">
      <alignment vertical="center" wrapText="1"/>
    </xf>
    <xf numFmtId="0" fontId="10" fillId="0" borderId="12" xfId="4" applyFont="1" applyBorder="1" applyAlignment="1">
      <alignment vertical="center" wrapText="1"/>
    </xf>
    <xf numFmtId="0" fontId="32" fillId="0" borderId="2" xfId="4" applyFont="1" applyFill="1" applyBorder="1" applyAlignment="1">
      <alignment horizontal="center" vertical="center"/>
    </xf>
    <xf numFmtId="0" fontId="35" fillId="0" borderId="5" xfId="4" applyFont="1" applyFill="1" applyBorder="1" applyAlignment="1">
      <alignment horizontal="center" vertical="center"/>
    </xf>
    <xf numFmtId="0" fontId="32" fillId="0" borderId="2" xfId="4" applyFont="1" applyFill="1" applyBorder="1" applyAlignment="1">
      <alignment vertical="center" wrapText="1"/>
    </xf>
    <xf numFmtId="0" fontId="7" fillId="0" borderId="20" xfId="4" applyFont="1" applyFill="1" applyBorder="1" applyAlignment="1">
      <alignment vertical="center"/>
    </xf>
    <xf numFmtId="0" fontId="4" fillId="0" borderId="12" xfId="119" applyFont="1" applyFill="1" applyBorder="1" applyAlignment="1">
      <alignment vertical="center" wrapText="1"/>
    </xf>
    <xf numFmtId="164" fontId="32" fillId="0" borderId="2" xfId="4" applyNumberFormat="1" applyFont="1" applyFill="1" applyBorder="1" applyAlignment="1">
      <alignment vertical="center"/>
    </xf>
    <xf numFmtId="164" fontId="7" fillId="0" borderId="20" xfId="4" applyNumberFormat="1" applyFont="1" applyFill="1" applyBorder="1" applyAlignment="1">
      <alignment vertical="center"/>
    </xf>
    <xf numFmtId="164" fontId="10" fillId="0" borderId="12" xfId="4" applyNumberFormat="1" applyFont="1" applyFill="1" applyBorder="1" applyAlignment="1">
      <alignment vertical="center"/>
    </xf>
    <xf numFmtId="4" fontId="32" fillId="0" borderId="26" xfId="4" applyNumberFormat="1" applyFont="1" applyFill="1" applyBorder="1" applyAlignment="1">
      <alignment vertical="center"/>
    </xf>
    <xf numFmtId="4" fontId="32" fillId="0" borderId="2" xfId="4" applyNumberFormat="1" applyFont="1" applyFill="1" applyBorder="1" applyAlignment="1">
      <alignment vertical="center"/>
    </xf>
    <xf numFmtId="49" fontId="9" fillId="0" borderId="20" xfId="4" applyNumberFormat="1" applyFont="1" applyFill="1" applyBorder="1" applyAlignment="1">
      <alignment horizontal="center" vertical="center" wrapText="1"/>
    </xf>
    <xf numFmtId="2" fontId="7" fillId="0" borderId="12" xfId="4" applyNumberFormat="1" applyFont="1" applyBorder="1" applyAlignment="1">
      <alignment horizontal="center" vertical="center"/>
    </xf>
    <xf numFmtId="0" fontId="3" fillId="0" borderId="39" xfId="4" applyBorder="1" applyAlignment="1">
      <alignment vertical="center"/>
    </xf>
    <xf numFmtId="0" fontId="34" fillId="0" borderId="0" xfId="4" applyFont="1" applyBorder="1" applyAlignment="1">
      <alignment vertical="center"/>
    </xf>
    <xf numFmtId="0" fontId="31" fillId="0" borderId="27" xfId="4" applyFont="1" applyFill="1" applyBorder="1" applyAlignment="1">
      <alignment horizontal="center" vertical="center"/>
    </xf>
    <xf numFmtId="0" fontId="3" fillId="0" borderId="24" xfId="4" applyBorder="1" applyAlignment="1">
      <alignment vertical="center"/>
    </xf>
    <xf numFmtId="0" fontId="6" fillId="0" borderId="0" xfId="72" applyFont="1" applyFill="1" applyAlignment="1">
      <alignment horizontal="center" vertical="center"/>
    </xf>
    <xf numFmtId="0" fontId="9" fillId="0" borderId="4" xfId="4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11" fillId="0" borderId="4" xfId="81" applyFont="1" applyFill="1" applyBorder="1" applyAlignment="1">
      <alignment horizontal="center" vertical="center"/>
    </xf>
    <xf numFmtId="0" fontId="9" fillId="0" borderId="4" xfId="4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11" fillId="0" borderId="4" xfId="81" applyFont="1" applyFill="1" applyBorder="1" applyAlignment="1">
      <alignment horizontal="center" vertical="center"/>
    </xf>
    <xf numFmtId="0" fontId="38" fillId="0" borderId="0" xfId="121" applyFont="1" applyFill="1"/>
    <xf numFmtId="0" fontId="38" fillId="0" borderId="0" xfId="121" applyFont="1" applyFill="1" applyAlignment="1">
      <alignment horizontal="right"/>
    </xf>
    <xf numFmtId="0" fontId="36" fillId="0" borderId="0" xfId="121"/>
    <xf numFmtId="0" fontId="39" fillId="27" borderId="25" xfId="121" applyFont="1" applyFill="1" applyBorder="1" applyAlignment="1">
      <alignment horizontal="center" vertical="center" wrapText="1"/>
    </xf>
    <xf numFmtId="0" fontId="39" fillId="27" borderId="5" xfId="121" applyFont="1" applyFill="1" applyBorder="1" applyAlignment="1">
      <alignment horizontal="center" vertical="center" wrapText="1"/>
    </xf>
    <xf numFmtId="0" fontId="40" fillId="0" borderId="7" xfId="121" applyFont="1" applyBorder="1" applyAlignment="1">
      <alignment vertical="center" wrapText="1"/>
    </xf>
    <xf numFmtId="0" fontId="40" fillId="0" borderId="10" xfId="121" applyFont="1" applyBorder="1" applyAlignment="1">
      <alignment horizontal="right" vertical="center" wrapText="1"/>
    </xf>
    <xf numFmtId="4" fontId="40" fillId="0" borderId="10" xfId="121" applyNumberFormat="1" applyFont="1" applyBorder="1" applyAlignment="1">
      <alignment horizontal="right" vertical="center" wrapText="1"/>
    </xf>
    <xf numFmtId="4" fontId="40" fillId="0" borderId="38" xfId="121" applyNumberFormat="1" applyFont="1" applyBorder="1" applyAlignment="1">
      <alignment horizontal="right" vertical="center" wrapText="1"/>
    </xf>
    <xf numFmtId="0" fontId="41" fillId="0" borderId="46" xfId="121" applyFont="1" applyBorder="1" applyAlignment="1">
      <alignment vertical="center" wrapText="1"/>
    </xf>
    <xf numFmtId="0" fontId="41" fillId="0" borderId="47" xfId="121" applyFont="1" applyBorder="1" applyAlignment="1">
      <alignment horizontal="right" vertical="center" wrapText="1"/>
    </xf>
    <xf numFmtId="4" fontId="41" fillId="0" borderId="47" xfId="121" applyNumberFormat="1" applyFont="1" applyBorder="1" applyAlignment="1">
      <alignment horizontal="right" vertical="center" wrapText="1"/>
    </xf>
    <xf numFmtId="4" fontId="41" fillId="0" borderId="47" xfId="121" applyNumberFormat="1" applyFont="1" applyBorder="1" applyAlignment="1">
      <alignment vertical="center"/>
    </xf>
    <xf numFmtId="4" fontId="41" fillId="0" borderId="48" xfId="121" applyNumberFormat="1" applyFont="1" applyBorder="1" applyAlignment="1">
      <alignment vertical="center"/>
    </xf>
    <xf numFmtId="4" fontId="36" fillId="0" borderId="0" xfId="121" applyNumberFormat="1"/>
    <xf numFmtId="4" fontId="41" fillId="0" borderId="10" xfId="121" applyNumberFormat="1" applyFont="1" applyBorder="1" applyAlignment="1">
      <alignment horizontal="right" vertical="center" wrapText="1"/>
    </xf>
    <xf numFmtId="0" fontId="40" fillId="0" borderId="46" xfId="121" applyFont="1" applyBorder="1" applyAlignment="1">
      <alignment vertical="center" wrapText="1"/>
    </xf>
    <xf numFmtId="4" fontId="40" fillId="0" borderId="47" xfId="121" applyNumberFormat="1" applyFont="1" applyBorder="1" applyAlignment="1">
      <alignment horizontal="right" vertical="center" wrapText="1"/>
    </xf>
    <xf numFmtId="4" fontId="40" fillId="0" borderId="48" xfId="121" applyNumberFormat="1" applyFont="1" applyBorder="1" applyAlignment="1">
      <alignment horizontal="right" vertical="center" wrapText="1"/>
    </xf>
    <xf numFmtId="4" fontId="41" fillId="0" borderId="48" xfId="121" applyNumberFormat="1" applyFont="1" applyBorder="1" applyAlignment="1">
      <alignment horizontal="right" vertical="center" wrapText="1"/>
    </xf>
    <xf numFmtId="0" fontId="40" fillId="0" borderId="47" xfId="121" applyFont="1" applyBorder="1" applyAlignment="1">
      <alignment horizontal="right" vertical="center" wrapText="1"/>
    </xf>
    <xf numFmtId="0" fontId="41" fillId="0" borderId="49" xfId="121" applyFont="1" applyBorder="1" applyAlignment="1">
      <alignment vertical="center" wrapText="1"/>
    </xf>
    <xf numFmtId="0" fontId="41" fillId="0" borderId="50" xfId="121" applyFont="1" applyBorder="1" applyAlignment="1">
      <alignment horizontal="right" vertical="center" wrapText="1"/>
    </xf>
    <xf numFmtId="4" fontId="41" fillId="0" borderId="50" xfId="121" applyNumberFormat="1" applyFont="1" applyBorder="1" applyAlignment="1">
      <alignment horizontal="right" vertical="center" wrapText="1"/>
    </xf>
    <xf numFmtId="4" fontId="41" fillId="0" borderId="51" xfId="121" applyNumberFormat="1" applyFont="1" applyBorder="1" applyAlignment="1">
      <alignment horizontal="right" vertical="center" wrapText="1"/>
    </xf>
    <xf numFmtId="0" fontId="40" fillId="0" borderId="25" xfId="121" applyFont="1" applyBorder="1" applyAlignment="1">
      <alignment vertical="center" wrapText="1"/>
    </xf>
    <xf numFmtId="0" fontId="40" fillId="0" borderId="5" xfId="121" applyFont="1" applyBorder="1" applyAlignment="1">
      <alignment horizontal="right" vertical="center" wrapText="1"/>
    </xf>
    <xf numFmtId="4" fontId="40" fillId="0" borderId="5" xfId="121" applyNumberFormat="1" applyFont="1" applyBorder="1" applyAlignment="1">
      <alignment horizontal="right" vertical="center" wrapText="1"/>
    </xf>
    <xf numFmtId="4" fontId="40" fillId="0" borderId="26" xfId="121" applyNumberFormat="1" applyFont="1" applyBorder="1" applyAlignment="1">
      <alignment horizontal="right" vertical="center" wrapText="1"/>
    </xf>
    <xf numFmtId="0" fontId="38" fillId="0" borderId="0" xfId="121" applyFont="1" applyFill="1" applyBorder="1"/>
    <xf numFmtId="165" fontId="38" fillId="0" borderId="45" xfId="121" applyNumberFormat="1" applyFont="1" applyFill="1" applyBorder="1" applyAlignment="1">
      <alignment horizontal="right"/>
    </xf>
    <xf numFmtId="0" fontId="41" fillId="0" borderId="7" xfId="121" applyFont="1" applyBorder="1" applyAlignment="1">
      <alignment horizontal="left" vertical="center" wrapText="1"/>
    </xf>
    <xf numFmtId="0" fontId="41" fillId="0" borderId="10" xfId="121" applyFont="1" applyBorder="1" applyAlignment="1">
      <alignment horizontal="right" vertical="center" wrapText="1"/>
    </xf>
    <xf numFmtId="4" fontId="41" fillId="0" borderId="38" xfId="121" applyNumberFormat="1" applyFont="1" applyBorder="1" applyAlignment="1">
      <alignment horizontal="right" vertical="center" wrapText="1"/>
    </xf>
    <xf numFmtId="0" fontId="41" fillId="0" borderId="46" xfId="121" applyFont="1" applyBorder="1" applyAlignment="1">
      <alignment horizontal="left" vertical="center" wrapText="1"/>
    </xf>
    <xf numFmtId="0" fontId="40" fillId="0" borderId="25" xfId="121" applyFont="1" applyBorder="1" applyAlignment="1">
      <alignment horizontal="left" vertical="center" wrapText="1"/>
    </xf>
    <xf numFmtId="0" fontId="6" fillId="0" borderId="0" xfId="2" applyFont="1" applyFill="1" applyAlignment="1">
      <alignment horizontal="center"/>
    </xf>
    <xf numFmtId="0" fontId="3" fillId="0" borderId="0" xfId="83"/>
    <xf numFmtId="4" fontId="3" fillId="0" borderId="0" xfId="83" applyNumberFormat="1"/>
    <xf numFmtId="0" fontId="7" fillId="0" borderId="0" xfId="83" applyFont="1" applyAlignment="1">
      <alignment horizontal="center"/>
    </xf>
    <xf numFmtId="0" fontId="9" fillId="0" borderId="17" xfId="83" applyFont="1" applyFill="1" applyBorder="1" applyAlignment="1">
      <alignment horizontal="center" vertical="center"/>
    </xf>
    <xf numFmtId="0" fontId="9" fillId="0" borderId="6" xfId="83" applyFont="1" applyFill="1" applyBorder="1" applyAlignment="1">
      <alignment horizontal="center" vertical="center"/>
    </xf>
    <xf numFmtId="0" fontId="9" fillId="0" borderId="4" xfId="83" applyFont="1" applyFill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7" fillId="0" borderId="52" xfId="6" applyFont="1" applyBorder="1" applyAlignment="1">
      <alignment horizontal="center" vertical="center"/>
    </xf>
    <xf numFmtId="0" fontId="7" fillId="0" borderId="19" xfId="122" applyFont="1" applyFill="1" applyBorder="1" applyAlignment="1">
      <alignment horizontal="center" vertical="center"/>
    </xf>
    <xf numFmtId="49" fontId="7" fillId="0" borderId="20" xfId="4" applyNumberFormat="1" applyFont="1" applyFill="1" applyBorder="1" applyAlignment="1">
      <alignment horizontal="center" vertical="center"/>
    </xf>
    <xf numFmtId="0" fontId="7" fillId="0" borderId="54" xfId="4" applyFont="1" applyFill="1" applyBorder="1" applyAlignment="1">
      <alignment horizontal="center" vertical="center"/>
    </xf>
    <xf numFmtId="0" fontId="7" fillId="0" borderId="22" xfId="4" applyFont="1" applyFill="1" applyBorder="1" applyAlignment="1">
      <alignment vertical="center"/>
    </xf>
    <xf numFmtId="4" fontId="7" fillId="0" borderId="22" xfId="72" applyNumberFormat="1" applyFont="1" applyFill="1" applyBorder="1" applyAlignment="1">
      <alignment horizontal="right" vertical="center"/>
    </xf>
    <xf numFmtId="4" fontId="7" fillId="0" borderId="23" xfId="4" applyNumberFormat="1" applyFont="1" applyFill="1" applyBorder="1" applyAlignment="1">
      <alignment horizontal="right" vertical="center"/>
    </xf>
    <xf numFmtId="0" fontId="10" fillId="0" borderId="11" xfId="122" applyFont="1" applyFill="1" applyBorder="1" applyAlignment="1">
      <alignment horizontal="center" vertical="center"/>
    </xf>
    <xf numFmtId="49" fontId="10" fillId="0" borderId="55" xfId="4" applyNumberFormat="1" applyFont="1" applyFill="1" applyBorder="1" applyAlignment="1">
      <alignment horizontal="center" vertical="center"/>
    </xf>
    <xf numFmtId="49" fontId="10" fillId="0" borderId="13" xfId="4" applyNumberFormat="1" applyFont="1" applyFill="1" applyBorder="1" applyAlignment="1">
      <alignment horizontal="center" vertical="center"/>
    </xf>
    <xf numFmtId="0" fontId="10" fillId="0" borderId="16" xfId="4" applyFont="1" applyFill="1" applyBorder="1" applyAlignment="1">
      <alignment horizontal="center" vertical="center"/>
    </xf>
    <xf numFmtId="0" fontId="10" fillId="0" borderId="55" xfId="4" applyFont="1" applyFill="1" applyBorder="1" applyAlignment="1">
      <alignment horizontal="center" vertical="center"/>
    </xf>
    <xf numFmtId="0" fontId="10" fillId="0" borderId="16" xfId="4" applyFont="1" applyFill="1" applyBorder="1" applyAlignment="1">
      <alignment vertical="center"/>
    </xf>
    <xf numFmtId="4" fontId="10" fillId="0" borderId="16" xfId="72" applyNumberFormat="1" applyFont="1" applyFill="1" applyBorder="1" applyAlignment="1">
      <alignment horizontal="right" vertical="center"/>
    </xf>
    <xf numFmtId="4" fontId="10" fillId="0" borderId="28" xfId="4" applyNumberFormat="1" applyFont="1" applyFill="1" applyBorder="1" applyAlignment="1">
      <alignment horizontal="right" vertical="center"/>
    </xf>
    <xf numFmtId="49" fontId="7" fillId="0" borderId="56" xfId="4" applyNumberFormat="1" applyFont="1" applyFill="1" applyBorder="1" applyAlignment="1">
      <alignment horizontal="center" vertical="center"/>
    </xf>
    <xf numFmtId="0" fontId="7" fillId="0" borderId="7" xfId="122" applyFont="1" applyFill="1" applyBorder="1" applyAlignment="1">
      <alignment horizontal="center" vertical="center"/>
    </xf>
    <xf numFmtId="49" fontId="7" fillId="0" borderId="8" xfId="4" applyNumberFormat="1" applyFont="1" applyFill="1" applyBorder="1" applyAlignment="1">
      <alignment horizontal="center" vertical="center"/>
    </xf>
    <xf numFmtId="49" fontId="7" fillId="0" borderId="9" xfId="4" applyNumberFormat="1" applyFont="1" applyFill="1" applyBorder="1" applyAlignment="1">
      <alignment horizontal="center" vertical="center"/>
    </xf>
    <xf numFmtId="0" fontId="7" fillId="0" borderId="10" xfId="4" applyFont="1" applyFill="1" applyBorder="1" applyAlignment="1">
      <alignment horizontal="center" vertical="center"/>
    </xf>
    <xf numFmtId="0" fontId="7" fillId="0" borderId="57" xfId="4" applyFont="1" applyFill="1" applyBorder="1" applyAlignment="1">
      <alignment horizontal="center" vertical="center"/>
    </xf>
    <xf numFmtId="0" fontId="7" fillId="0" borderId="10" xfId="4" applyFont="1" applyFill="1" applyBorder="1" applyAlignment="1">
      <alignment vertical="center"/>
    </xf>
    <xf numFmtId="4" fontId="7" fillId="0" borderId="10" xfId="72" applyNumberFormat="1" applyFont="1" applyFill="1" applyBorder="1" applyAlignment="1">
      <alignment horizontal="right" vertical="center"/>
    </xf>
    <xf numFmtId="4" fontId="7" fillId="0" borderId="38" xfId="4" applyNumberFormat="1" applyFont="1" applyFill="1" applyBorder="1" applyAlignment="1">
      <alignment horizontal="right" vertical="center"/>
    </xf>
    <xf numFmtId="0" fontId="7" fillId="0" borderId="56" xfId="4" applyFont="1" applyFill="1" applyBorder="1" applyAlignment="1">
      <alignment vertical="center" wrapText="1"/>
    </xf>
    <xf numFmtId="49" fontId="7" fillId="0" borderId="20" xfId="4" applyNumberFormat="1" applyFont="1" applyFill="1" applyBorder="1" applyAlignment="1">
      <alignment horizontal="center" vertical="center" wrapText="1"/>
    </xf>
    <xf numFmtId="49" fontId="7" fillId="0" borderId="21" xfId="4" applyNumberFormat="1" applyFont="1" applyFill="1" applyBorder="1" applyAlignment="1">
      <alignment horizontal="center" vertical="center" wrapText="1"/>
    </xf>
    <xf numFmtId="49" fontId="7" fillId="0" borderId="22" xfId="123" applyNumberFormat="1" applyFont="1" applyFill="1" applyBorder="1" applyAlignment="1">
      <alignment horizontal="center" vertical="center" wrapText="1"/>
    </xf>
    <xf numFmtId="0" fontId="7" fillId="0" borderId="58" xfId="0" applyFont="1" applyBorder="1" applyAlignment="1">
      <alignment wrapText="1"/>
    </xf>
    <xf numFmtId="4" fontId="7" fillId="0" borderId="22" xfId="2" applyNumberFormat="1" applyFont="1" applyFill="1" applyBorder="1" applyAlignment="1">
      <alignment horizontal="right" vertical="center" wrapText="1"/>
    </xf>
    <xf numFmtId="0" fontId="10" fillId="0" borderId="59" xfId="4" applyFont="1" applyFill="1" applyBorder="1" applyAlignment="1">
      <alignment vertical="center" wrapText="1"/>
    </xf>
    <xf numFmtId="49" fontId="10" fillId="0" borderId="12" xfId="4" applyNumberFormat="1" applyFont="1" applyFill="1" applyBorder="1" applyAlignment="1">
      <alignment horizontal="center" vertical="center" wrapText="1"/>
    </xf>
    <xf numFmtId="49" fontId="10" fillId="0" borderId="13" xfId="4" applyNumberFormat="1" applyFont="1" applyFill="1" applyBorder="1" applyAlignment="1">
      <alignment horizontal="center" vertical="center" wrapText="1"/>
    </xf>
    <xf numFmtId="0" fontId="10" fillId="0" borderId="16" xfId="4" applyFont="1" applyFill="1" applyBorder="1" applyAlignment="1">
      <alignment horizontal="center" vertical="center" wrapText="1"/>
    </xf>
    <xf numFmtId="0" fontId="10" fillId="0" borderId="55" xfId="4" applyFont="1" applyFill="1" applyBorder="1" applyAlignment="1">
      <alignment horizontal="center" vertical="center" wrapText="1"/>
    </xf>
    <xf numFmtId="0" fontId="10" fillId="0" borderId="16" xfId="4" applyFont="1" applyFill="1" applyBorder="1" applyAlignment="1">
      <alignment vertical="center" wrapText="1"/>
    </xf>
    <xf numFmtId="4" fontId="10" fillId="0" borderId="16" xfId="2" applyNumberFormat="1" applyFont="1" applyFill="1" applyBorder="1" applyAlignment="1">
      <alignment horizontal="right" vertical="center" wrapText="1"/>
    </xf>
    <xf numFmtId="4" fontId="7" fillId="0" borderId="22" xfId="2" applyNumberFormat="1" applyFont="1" applyFill="1" applyBorder="1" applyAlignment="1">
      <alignment vertical="center" wrapText="1"/>
    </xf>
    <xf numFmtId="0" fontId="7" fillId="0" borderId="22" xfId="4" applyFont="1" applyFill="1" applyBorder="1" applyAlignment="1">
      <alignment vertical="center" wrapText="1"/>
    </xf>
    <xf numFmtId="4" fontId="7" fillId="0" borderId="58" xfId="72" applyNumberFormat="1" applyFont="1" applyFill="1" applyBorder="1" applyAlignment="1">
      <alignment horizontal="right" vertical="center"/>
    </xf>
    <xf numFmtId="4" fontId="10" fillId="0" borderId="55" xfId="72" applyNumberFormat="1" applyFont="1" applyFill="1" applyBorder="1" applyAlignment="1">
      <alignment horizontal="right" vertical="center"/>
    </xf>
    <xf numFmtId="0" fontId="10" fillId="0" borderId="19" xfId="122" applyFont="1" applyFill="1" applyBorder="1" applyAlignment="1">
      <alignment horizontal="center" vertical="center"/>
    </xf>
    <xf numFmtId="49" fontId="7" fillId="0" borderId="54" xfId="4" applyNumberFormat="1" applyFont="1" applyFill="1" applyBorder="1" applyAlignment="1">
      <alignment horizontal="center" vertical="center"/>
    </xf>
    <xf numFmtId="4" fontId="7" fillId="0" borderId="54" xfId="72" applyNumberFormat="1" applyFont="1" applyFill="1" applyBorder="1" applyAlignment="1">
      <alignment horizontal="right" vertical="center"/>
    </xf>
    <xf numFmtId="0" fontId="10" fillId="0" borderId="27" xfId="122" applyFont="1" applyFill="1" applyBorder="1" applyAlignment="1">
      <alignment horizontal="center" vertical="center"/>
    </xf>
    <xf numFmtId="49" fontId="10" fillId="0" borderId="45" xfId="4" applyNumberFormat="1" applyFont="1" applyFill="1" applyBorder="1" applyAlignment="1">
      <alignment horizontal="center" vertical="center"/>
    </xf>
    <xf numFmtId="0" fontId="10" fillId="0" borderId="14" xfId="4" applyFont="1" applyFill="1" applyBorder="1" applyAlignment="1">
      <alignment horizontal="center" vertical="center"/>
    </xf>
    <xf numFmtId="0" fontId="10" fillId="0" borderId="45" xfId="4" applyFont="1" applyFill="1" applyBorder="1" applyAlignment="1">
      <alignment horizontal="center" vertical="center"/>
    </xf>
    <xf numFmtId="0" fontId="10" fillId="0" borderId="14" xfId="4" applyFont="1" applyFill="1" applyBorder="1" applyAlignment="1">
      <alignment vertical="center"/>
    </xf>
    <xf numFmtId="4" fontId="10" fillId="0" borderId="14" xfId="72" applyNumberFormat="1" applyFont="1" applyFill="1" applyBorder="1" applyAlignment="1">
      <alignment horizontal="right" vertical="center"/>
    </xf>
    <xf numFmtId="4" fontId="10" fillId="0" borderId="45" xfId="72" applyNumberFormat="1" applyFont="1" applyFill="1" applyBorder="1" applyAlignment="1">
      <alignment horizontal="right" vertical="center"/>
    </xf>
    <xf numFmtId="0" fontId="10" fillId="0" borderId="60" xfId="122" applyFont="1" applyFill="1" applyBorder="1" applyAlignment="1">
      <alignment horizontal="center" vertical="center"/>
    </xf>
    <xf numFmtId="49" fontId="10" fillId="0" borderId="0" xfId="4" applyNumberFormat="1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center" vertical="center"/>
    </xf>
    <xf numFmtId="4" fontId="10" fillId="0" borderId="0" xfId="72" applyNumberFormat="1" applyFont="1" applyFill="1" applyBorder="1" applyAlignment="1">
      <alignment horizontal="right" vertical="center"/>
    </xf>
    <xf numFmtId="0" fontId="7" fillId="28" borderId="19" xfId="4" applyFont="1" applyFill="1" applyBorder="1" applyAlignment="1">
      <alignment horizontal="center" vertical="center" wrapText="1"/>
    </xf>
    <xf numFmtId="49" fontId="7" fillId="0" borderId="58" xfId="4" applyNumberFormat="1" applyFont="1" applyFill="1" applyBorder="1" applyAlignment="1">
      <alignment horizontal="center" vertical="center"/>
    </xf>
    <xf numFmtId="0" fontId="7" fillId="28" borderId="22" xfId="4" applyFont="1" applyFill="1" applyBorder="1" applyAlignment="1">
      <alignment horizontal="center" vertical="center" wrapText="1"/>
    </xf>
    <xf numFmtId="0" fontId="7" fillId="28" borderId="20" xfId="4" applyFont="1" applyFill="1" applyBorder="1" applyAlignment="1">
      <alignment horizontal="center" vertical="center" wrapText="1"/>
    </xf>
    <xf numFmtId="0" fontId="10" fillId="0" borderId="27" xfId="124" applyFont="1" applyFill="1" applyBorder="1" applyAlignment="1">
      <alignment horizontal="center"/>
    </xf>
    <xf numFmtId="49" fontId="10" fillId="0" borderId="55" xfId="124" applyNumberFormat="1" applyFont="1" applyFill="1" applyBorder="1" applyAlignment="1">
      <alignment horizontal="center"/>
    </xf>
    <xf numFmtId="0" fontId="10" fillId="0" borderId="14" xfId="124" applyFont="1" applyFill="1" applyBorder="1" applyAlignment="1">
      <alignment horizontal="center"/>
    </xf>
    <xf numFmtId="0" fontId="10" fillId="0" borderId="15" xfId="124" applyFont="1" applyFill="1" applyBorder="1" applyAlignment="1">
      <alignment horizontal="center"/>
    </xf>
    <xf numFmtId="0" fontId="7" fillId="0" borderId="19" xfId="124" applyFont="1" applyFill="1" applyBorder="1" applyAlignment="1">
      <alignment horizontal="center"/>
    </xf>
    <xf numFmtId="49" fontId="7" fillId="0" borderId="54" xfId="124" applyNumberFormat="1" applyFont="1" applyFill="1" applyBorder="1" applyAlignment="1">
      <alignment horizontal="center"/>
    </xf>
    <xf numFmtId="0" fontId="7" fillId="0" borderId="22" xfId="124" applyFont="1" applyFill="1" applyBorder="1" applyAlignment="1">
      <alignment horizontal="center"/>
    </xf>
    <xf numFmtId="0" fontId="7" fillId="0" borderId="54" xfId="124" applyFont="1" applyFill="1" applyBorder="1" applyAlignment="1">
      <alignment horizontal="center"/>
    </xf>
    <xf numFmtId="49" fontId="10" fillId="0" borderId="45" xfId="124" applyNumberFormat="1" applyFont="1" applyFill="1" applyBorder="1" applyAlignment="1">
      <alignment horizontal="center"/>
    </xf>
    <xf numFmtId="0" fontId="10" fillId="0" borderId="45" xfId="124" applyFont="1" applyFill="1" applyBorder="1" applyAlignment="1">
      <alignment horizontal="center"/>
    </xf>
    <xf numFmtId="0" fontId="42" fillId="0" borderId="27" xfId="0" applyFont="1" applyBorder="1" applyAlignment="1">
      <alignment horizontal="center" vertical="center"/>
    </xf>
    <xf numFmtId="0" fontId="42" fillId="0" borderId="15" xfId="0" applyFont="1" applyBorder="1" applyAlignment="1">
      <alignment vertical="center"/>
    </xf>
    <xf numFmtId="49" fontId="10" fillId="0" borderId="24" xfId="4" applyNumberFormat="1" applyFont="1" applyFill="1" applyBorder="1" applyAlignment="1">
      <alignment horizontal="center" vertical="center"/>
    </xf>
    <xf numFmtId="4" fontId="42" fillId="0" borderId="14" xfId="0" applyNumberFormat="1" applyFont="1" applyBorder="1" applyAlignment="1">
      <alignment vertical="center"/>
    </xf>
    <xf numFmtId="4" fontId="42" fillId="0" borderId="62" xfId="0" applyNumberFormat="1" applyFont="1" applyBorder="1" applyAlignment="1">
      <alignment vertical="center"/>
    </xf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49" fontId="42" fillId="0" borderId="0" xfId="0" applyNumberFormat="1" applyFont="1" applyFill="1" applyBorder="1" applyAlignment="1">
      <alignment horizontal="left" vertical="center" wrapText="1"/>
    </xf>
    <xf numFmtId="4" fontId="42" fillId="0" borderId="0" xfId="0" applyNumberFormat="1" applyFont="1" applyBorder="1" applyAlignment="1">
      <alignment vertical="center"/>
    </xf>
    <xf numFmtId="0" fontId="9" fillId="0" borderId="5" xfId="4" applyFont="1" applyFill="1" applyBorder="1" applyAlignment="1">
      <alignment horizontal="center" vertical="center"/>
    </xf>
    <xf numFmtId="0" fontId="7" fillId="29" borderId="1" xfId="2" applyFont="1" applyFill="1" applyBorder="1" applyAlignment="1">
      <alignment horizontal="center" vertical="center"/>
    </xf>
    <xf numFmtId="4" fontId="7" fillId="29" borderId="2" xfId="4" applyNumberFormat="1" applyFont="1" applyFill="1" applyBorder="1" applyAlignment="1">
      <alignment vertical="center"/>
    </xf>
    <xf numFmtId="4" fontId="7" fillId="29" borderId="5" xfId="4" applyNumberFormat="1" applyFont="1" applyFill="1" applyBorder="1" applyAlignment="1">
      <alignment vertical="center"/>
    </xf>
    <xf numFmtId="4" fontId="7" fillId="29" borderId="26" xfId="4" applyNumberFormat="1" applyFont="1" applyFill="1" applyBorder="1" applyAlignment="1">
      <alignment vertical="center"/>
    </xf>
    <xf numFmtId="49" fontId="10" fillId="0" borderId="0" xfId="122" applyNumberFormat="1" applyFont="1" applyFill="1" applyBorder="1" applyAlignment="1">
      <alignment horizontal="center" vertical="center"/>
    </xf>
    <xf numFmtId="49" fontId="10" fillId="0" borderId="39" xfId="122" applyNumberFormat="1" applyFont="1" applyFill="1" applyBorder="1" applyAlignment="1">
      <alignment horizontal="center" vertical="center"/>
    </xf>
    <xf numFmtId="0" fontId="10" fillId="0" borderId="61" xfId="122" applyFont="1" applyFill="1" applyBorder="1" applyAlignment="1">
      <alignment horizontal="center" vertical="center"/>
    </xf>
    <xf numFmtId="0" fontId="10" fillId="30" borderId="0" xfId="122" applyFont="1" applyFill="1" applyBorder="1" applyAlignment="1">
      <alignment horizontal="center" vertical="center"/>
    </xf>
    <xf numFmtId="0" fontId="10" fillId="30" borderId="61" xfId="122" applyFont="1" applyFill="1" applyBorder="1" applyAlignment="1">
      <alignment vertical="center" wrapText="1"/>
    </xf>
    <xf numFmtId="4" fontId="10" fillId="0" borderId="0" xfId="72" applyNumberFormat="1" applyFont="1" applyFill="1" applyBorder="1" applyAlignment="1">
      <alignment vertical="center"/>
    </xf>
    <xf numFmtId="4" fontId="10" fillId="0" borderId="61" xfId="72" applyNumberFormat="1" applyFont="1" applyFill="1" applyBorder="1" applyAlignment="1">
      <alignment vertical="center"/>
    </xf>
    <xf numFmtId="4" fontId="10" fillId="30" borderId="48" xfId="72" applyNumberFormat="1" applyFont="1" applyFill="1" applyBorder="1" applyAlignment="1">
      <alignment vertical="center"/>
    </xf>
    <xf numFmtId="0" fontId="3" fillId="0" borderId="0" xfId="4" applyFont="1"/>
    <xf numFmtId="0" fontId="10" fillId="30" borderId="11" xfId="122" applyFont="1" applyFill="1" applyBorder="1" applyAlignment="1">
      <alignment horizontal="center" vertical="center"/>
    </xf>
    <xf numFmtId="49" fontId="10" fillId="30" borderId="55" xfId="122" applyNumberFormat="1" applyFont="1" applyFill="1" applyBorder="1" applyAlignment="1">
      <alignment horizontal="center" vertical="center"/>
    </xf>
    <xf numFmtId="49" fontId="10" fillId="30" borderId="13" xfId="122" applyNumberFormat="1" applyFont="1" applyFill="1" applyBorder="1" applyAlignment="1">
      <alignment horizontal="center" vertical="center"/>
    </xf>
    <xf numFmtId="4" fontId="10" fillId="30" borderId="55" xfId="72" applyNumberFormat="1" applyFont="1" applyFill="1" applyBorder="1" applyAlignment="1">
      <alignment vertical="center"/>
    </xf>
    <xf numFmtId="4" fontId="10" fillId="30" borderId="16" xfId="72" applyNumberFormat="1" applyFont="1" applyFill="1" applyBorder="1" applyAlignment="1">
      <alignment vertical="center"/>
    </xf>
    <xf numFmtId="4" fontId="10" fillId="30" borderId="62" xfId="72" applyNumberFormat="1" applyFont="1" applyFill="1" applyBorder="1" applyAlignment="1">
      <alignment vertical="center"/>
    </xf>
    <xf numFmtId="0" fontId="7" fillId="30" borderId="7" xfId="122" applyFont="1" applyFill="1" applyBorder="1" applyAlignment="1">
      <alignment horizontal="center" vertical="center"/>
    </xf>
    <xf numFmtId="49" fontId="7" fillId="30" borderId="57" xfId="122" applyNumberFormat="1" applyFont="1" applyFill="1" applyBorder="1" applyAlignment="1">
      <alignment horizontal="center" vertical="center"/>
    </xf>
    <xf numFmtId="49" fontId="7" fillId="30" borderId="9" xfId="122" applyNumberFormat="1" applyFont="1" applyFill="1" applyBorder="1" applyAlignment="1">
      <alignment horizontal="center" vertical="center"/>
    </xf>
    <xf numFmtId="0" fontId="7" fillId="30" borderId="10" xfId="122" applyFont="1" applyFill="1" applyBorder="1" applyAlignment="1">
      <alignment horizontal="center" vertical="center"/>
    </xf>
    <xf numFmtId="0" fontId="7" fillId="30" borderId="57" xfId="122" applyFont="1" applyFill="1" applyBorder="1" applyAlignment="1">
      <alignment horizontal="center" vertical="center"/>
    </xf>
    <xf numFmtId="0" fontId="7" fillId="30" borderId="10" xfId="122" applyFont="1" applyFill="1" applyBorder="1" applyAlignment="1">
      <alignment vertical="center" wrapText="1"/>
    </xf>
    <xf numFmtId="4" fontId="7" fillId="30" borderId="57" xfId="72" applyNumberFormat="1" applyFont="1" applyFill="1" applyBorder="1" applyAlignment="1">
      <alignment vertical="center"/>
    </xf>
    <xf numFmtId="4" fontId="7" fillId="30" borderId="10" xfId="72" applyNumberFormat="1" applyFont="1" applyFill="1" applyBorder="1" applyAlignment="1">
      <alignment vertical="center"/>
    </xf>
    <xf numFmtId="4" fontId="7" fillId="30" borderId="38" xfId="72" applyNumberFormat="1" applyFont="1" applyFill="1" applyBorder="1" applyAlignment="1">
      <alignment vertical="center"/>
    </xf>
    <xf numFmtId="0" fontId="10" fillId="30" borderId="60" xfId="122" applyFont="1" applyFill="1" applyBorder="1" applyAlignment="1">
      <alignment horizontal="center" vertical="center"/>
    </xf>
    <xf numFmtId="49" fontId="10" fillId="30" borderId="0" xfId="122" applyNumberFormat="1" applyFont="1" applyFill="1" applyBorder="1" applyAlignment="1">
      <alignment horizontal="center" vertical="center"/>
    </xf>
    <xf numFmtId="49" fontId="10" fillId="30" borderId="39" xfId="122" applyNumberFormat="1" applyFont="1" applyFill="1" applyBorder="1" applyAlignment="1">
      <alignment horizontal="center" vertical="center"/>
    </xf>
    <xf numFmtId="0" fontId="10" fillId="30" borderId="61" xfId="122" applyFont="1" applyFill="1" applyBorder="1" applyAlignment="1">
      <alignment horizontal="center" vertical="center"/>
    </xf>
    <xf numFmtId="4" fontId="10" fillId="30" borderId="0" xfId="72" applyNumberFormat="1" applyFont="1" applyFill="1" applyBorder="1" applyAlignment="1">
      <alignment vertical="center"/>
    </xf>
    <xf numFmtId="4" fontId="10" fillId="30" borderId="61" xfId="72" applyNumberFormat="1" applyFont="1" applyFill="1" applyBorder="1" applyAlignment="1">
      <alignment vertical="center"/>
    </xf>
    <xf numFmtId="0" fontId="10" fillId="0" borderId="16" xfId="122" applyFont="1" applyFill="1" applyBorder="1" applyAlignment="1">
      <alignment horizontal="center" vertical="center"/>
    </xf>
    <xf numFmtId="0" fontId="10" fillId="30" borderId="55" xfId="122" applyFont="1" applyFill="1" applyBorder="1" applyAlignment="1">
      <alignment horizontal="center" vertical="center"/>
    </xf>
    <xf numFmtId="0" fontId="10" fillId="30" borderId="16" xfId="122" applyFont="1" applyFill="1" applyBorder="1" applyAlignment="1">
      <alignment vertical="center" wrapText="1"/>
    </xf>
    <xf numFmtId="0" fontId="7" fillId="30" borderId="19" xfId="122" applyFont="1" applyFill="1" applyBorder="1" applyAlignment="1">
      <alignment horizontal="center" vertical="center"/>
    </xf>
    <xf numFmtId="49" fontId="7" fillId="30" borderId="54" xfId="122" applyNumberFormat="1" applyFont="1" applyFill="1" applyBorder="1" applyAlignment="1">
      <alignment horizontal="center" vertical="center"/>
    </xf>
    <xf numFmtId="49" fontId="7" fillId="30" borderId="21" xfId="122" applyNumberFormat="1" applyFont="1" applyFill="1" applyBorder="1" applyAlignment="1">
      <alignment horizontal="center" vertical="center"/>
    </xf>
    <xf numFmtId="0" fontId="7" fillId="30" borderId="22" xfId="122" applyFont="1" applyFill="1" applyBorder="1" applyAlignment="1">
      <alignment horizontal="center" vertical="center"/>
    </xf>
    <xf numFmtId="0" fontId="7" fillId="30" borderId="54" xfId="122" applyFont="1" applyFill="1" applyBorder="1" applyAlignment="1">
      <alignment horizontal="center" vertical="center"/>
    </xf>
    <xf numFmtId="0" fontId="7" fillId="30" borderId="22" xfId="122" applyFont="1" applyFill="1" applyBorder="1" applyAlignment="1">
      <alignment vertical="center" wrapText="1"/>
    </xf>
    <xf numFmtId="4" fontId="7" fillId="30" borderId="54" xfId="72" applyNumberFormat="1" applyFont="1" applyFill="1" applyBorder="1" applyAlignment="1">
      <alignment vertical="center"/>
    </xf>
    <xf numFmtId="4" fontId="7" fillId="30" borderId="22" xfId="72" applyNumberFormat="1" applyFont="1" applyFill="1" applyBorder="1" applyAlignment="1">
      <alignment vertical="center"/>
    </xf>
    <xf numFmtId="4" fontId="7" fillId="30" borderId="23" xfId="72" applyNumberFormat="1" applyFont="1" applyFill="1" applyBorder="1" applyAlignment="1">
      <alignment vertical="center"/>
    </xf>
    <xf numFmtId="0" fontId="2" fillId="0" borderId="0" xfId="1"/>
    <xf numFmtId="0" fontId="3" fillId="0" borderId="0" xfId="2"/>
    <xf numFmtId="4" fontId="3" fillId="0" borderId="0" xfId="4" applyNumberFormat="1"/>
    <xf numFmtId="0" fontId="5" fillId="0" borderId="0" xfId="1" applyFont="1" applyAlignment="1">
      <alignment horizontal="center" wrapText="1"/>
    </xf>
    <xf numFmtId="0" fontId="6" fillId="0" borderId="0" xfId="72" applyFont="1" applyFill="1" applyAlignment="1">
      <alignment horizontal="center" wrapText="1"/>
    </xf>
    <xf numFmtId="0" fontId="2" fillId="0" borderId="0" xfId="1" applyAlignment="1">
      <alignment wrapText="1"/>
    </xf>
    <xf numFmtId="0" fontId="3" fillId="0" borderId="0" xfId="83" applyAlignment="1">
      <alignment wrapText="1"/>
    </xf>
    <xf numFmtId="4" fontId="3" fillId="0" borderId="0" xfId="83" applyNumberFormat="1" applyAlignment="1">
      <alignment wrapText="1"/>
    </xf>
    <xf numFmtId="0" fontId="7" fillId="0" borderId="0" xfId="83" applyFont="1" applyAlignment="1">
      <alignment horizontal="center" wrapText="1"/>
    </xf>
    <xf numFmtId="0" fontId="9" fillId="0" borderId="17" xfId="4" applyFont="1" applyFill="1" applyBorder="1" applyAlignment="1">
      <alignment horizontal="center" vertical="center"/>
    </xf>
    <xf numFmtId="0" fontId="3" fillId="0" borderId="0" xfId="72" applyFill="1" applyAlignment="1">
      <alignment wrapText="1"/>
    </xf>
    <xf numFmtId="0" fontId="7" fillId="0" borderId="20" xfId="4" applyFont="1" applyFill="1" applyBorder="1" applyAlignment="1">
      <alignment horizontal="center" vertical="center"/>
    </xf>
    <xf numFmtId="4" fontId="7" fillId="0" borderId="21" xfId="7" applyNumberFormat="1" applyFont="1" applyFill="1" applyBorder="1" applyAlignment="1">
      <alignment horizontal="right" vertical="center"/>
    </xf>
    <xf numFmtId="4" fontId="7" fillId="0" borderId="22" xfId="72" applyNumberFormat="1" applyFont="1" applyFill="1" applyBorder="1" applyAlignment="1">
      <alignment vertical="center" wrapText="1"/>
    </xf>
    <xf numFmtId="4" fontId="7" fillId="0" borderId="23" xfId="4" applyNumberFormat="1" applyFont="1" applyFill="1" applyBorder="1" applyAlignment="1">
      <alignment horizontal="right" vertical="center" wrapText="1"/>
    </xf>
    <xf numFmtId="0" fontId="10" fillId="0" borderId="27" xfId="4" applyFont="1" applyFill="1" applyBorder="1" applyAlignment="1">
      <alignment horizontal="center" vertical="center"/>
    </xf>
    <xf numFmtId="49" fontId="10" fillId="0" borderId="15" xfId="4" applyNumberFormat="1" applyFont="1" applyFill="1" applyBorder="1" applyAlignment="1">
      <alignment horizontal="center" vertical="center"/>
    </xf>
    <xf numFmtId="49" fontId="4" fillId="0" borderId="12" xfId="2" applyNumberFormat="1" applyFont="1" applyFill="1" applyBorder="1" applyAlignment="1">
      <alignment horizontal="center" vertical="center"/>
    </xf>
    <xf numFmtId="0" fontId="4" fillId="0" borderId="16" xfId="119" applyFont="1" applyFill="1" applyBorder="1" applyAlignment="1">
      <alignment vertical="center"/>
    </xf>
    <xf numFmtId="4" fontId="10" fillId="0" borderId="13" xfId="7" applyNumberFormat="1" applyFont="1" applyFill="1" applyBorder="1" applyAlignment="1">
      <alignment horizontal="right" vertical="center"/>
    </xf>
    <xf numFmtId="4" fontId="10" fillId="0" borderId="16" xfId="72" applyNumberFormat="1" applyFont="1" applyFill="1" applyBorder="1" applyAlignment="1">
      <alignment vertical="center" wrapText="1"/>
    </xf>
    <xf numFmtId="4" fontId="10" fillId="0" borderId="16" xfId="72" applyNumberFormat="1" applyFont="1" applyFill="1" applyBorder="1" applyAlignment="1" applyProtection="1">
      <alignment vertical="center" wrapText="1"/>
      <protection locked="0"/>
    </xf>
    <xf numFmtId="4" fontId="10" fillId="0" borderId="28" xfId="72" applyNumberFormat="1" applyFont="1" applyFill="1" applyBorder="1" applyAlignment="1">
      <alignment vertical="center" wrapText="1"/>
    </xf>
    <xf numFmtId="4" fontId="7" fillId="0" borderId="22" xfId="72" applyNumberFormat="1" applyFont="1" applyFill="1" applyBorder="1" applyAlignment="1" applyProtection="1">
      <alignment vertical="center" wrapText="1"/>
      <protection locked="0"/>
    </xf>
    <xf numFmtId="4" fontId="7" fillId="0" borderId="23" xfId="72" applyNumberFormat="1" applyFont="1" applyFill="1" applyBorder="1" applyAlignment="1">
      <alignment vertical="center" wrapText="1"/>
    </xf>
    <xf numFmtId="0" fontId="43" fillId="0" borderId="0" xfId="72" applyFont="1" applyAlignment="1">
      <alignment wrapText="1"/>
    </xf>
    <xf numFmtId="0" fontId="7" fillId="0" borderId="7" xfId="4" applyFont="1" applyFill="1" applyBorder="1" applyAlignment="1">
      <alignment horizontal="center" vertical="center"/>
    </xf>
    <xf numFmtId="0" fontId="7" fillId="0" borderId="8" xfId="4" applyFont="1" applyFill="1" applyBorder="1" applyAlignment="1">
      <alignment horizontal="center" vertical="center"/>
    </xf>
    <xf numFmtId="0" fontId="7" fillId="0" borderId="10" xfId="4" applyFont="1" applyFill="1" applyBorder="1" applyAlignment="1">
      <alignment vertical="center" wrapText="1"/>
    </xf>
    <xf numFmtId="4" fontId="7" fillId="0" borderId="9" xfId="7" applyNumberFormat="1" applyFont="1" applyFill="1" applyBorder="1" applyAlignment="1">
      <alignment horizontal="right" vertical="center"/>
    </xf>
    <xf numFmtId="4" fontId="10" fillId="0" borderId="47" xfId="72" applyNumberFormat="1" applyFont="1" applyFill="1" applyBorder="1" applyAlignment="1">
      <alignment vertical="center" wrapText="1"/>
    </xf>
    <xf numFmtId="4" fontId="10" fillId="0" borderId="47" xfId="72" applyNumberFormat="1" applyFont="1" applyFill="1" applyBorder="1" applyAlignment="1" applyProtection="1">
      <alignment vertical="center" wrapText="1"/>
      <protection locked="0"/>
    </xf>
    <xf numFmtId="4" fontId="10" fillId="0" borderId="48" xfId="72" applyNumberFormat="1" applyFont="1" applyFill="1" applyBorder="1" applyAlignment="1">
      <alignment vertical="center" wrapText="1"/>
    </xf>
    <xf numFmtId="0" fontId="10" fillId="0" borderId="0" xfId="122" applyFont="1" applyFill="1" applyBorder="1" applyAlignment="1">
      <alignment horizontal="center" vertical="center" wrapText="1"/>
    </xf>
    <xf numFmtId="49" fontId="10" fillId="0" borderId="0" xfId="122" applyNumberFormat="1" applyFont="1" applyFill="1" applyBorder="1" applyAlignment="1">
      <alignment horizontal="center" vertical="center" wrapText="1"/>
    </xf>
    <xf numFmtId="0" fontId="10" fillId="0" borderId="0" xfId="125" applyFont="1" applyFill="1" applyBorder="1" applyAlignment="1">
      <alignment vertical="center" wrapText="1"/>
    </xf>
    <xf numFmtId="4" fontId="10" fillId="0" borderId="0" xfId="125" applyNumberFormat="1" applyFont="1" applyFill="1" applyBorder="1" applyAlignment="1">
      <alignment vertical="center" wrapText="1"/>
    </xf>
    <xf numFmtId="4" fontId="10" fillId="0" borderId="0" xfId="72" applyNumberFormat="1" applyFont="1" applyFill="1" applyBorder="1" applyAlignment="1" applyProtection="1">
      <alignment vertical="center" wrapText="1"/>
      <protection locked="0"/>
    </xf>
    <xf numFmtId="0" fontId="10" fillId="0" borderId="0" xfId="122" applyFont="1" applyBorder="1" applyAlignment="1">
      <alignment horizontal="center" vertical="center" wrapText="1"/>
    </xf>
    <xf numFmtId="49" fontId="10" fillId="0" borderId="0" xfId="122" applyNumberFormat="1" applyFont="1" applyBorder="1" applyAlignment="1">
      <alignment horizontal="center" vertical="center" wrapText="1"/>
    </xf>
    <xf numFmtId="0" fontId="3" fillId="0" borderId="0" xfId="127" applyFont="1" applyBorder="1" applyAlignment="1">
      <alignment vertical="center" wrapText="1"/>
    </xf>
    <xf numFmtId="0" fontId="44" fillId="0" borderId="0" xfId="0" applyFont="1" applyAlignment="1">
      <alignment vertical="center"/>
    </xf>
    <xf numFmtId="0" fontId="44" fillId="0" borderId="0" xfId="0" applyFont="1" applyAlignment="1">
      <alignment horizontal="center" vertical="center"/>
    </xf>
    <xf numFmtId="0" fontId="45" fillId="0" borderId="0" xfId="0" applyFont="1" applyAlignment="1">
      <alignment vertical="center"/>
    </xf>
    <xf numFmtId="0" fontId="46" fillId="0" borderId="0" xfId="127" applyFont="1" applyAlignment="1">
      <alignment vertical="center"/>
    </xf>
    <xf numFmtId="0" fontId="47" fillId="0" borderId="0" xfId="127" applyFont="1" applyAlignment="1">
      <alignment horizontal="left" vertical="center"/>
    </xf>
    <xf numFmtId="4" fontId="47" fillId="0" borderId="0" xfId="127" applyNumberFormat="1" applyFont="1" applyAlignment="1">
      <alignment horizontal="right" vertical="center"/>
    </xf>
    <xf numFmtId="4" fontId="45" fillId="0" borderId="0" xfId="0" applyNumberFormat="1" applyFont="1" applyAlignment="1">
      <alignment vertical="center"/>
    </xf>
    <xf numFmtId="0" fontId="46" fillId="0" borderId="0" xfId="127" applyFont="1" applyAlignment="1">
      <alignment horizontal="right" vertical="center"/>
    </xf>
    <xf numFmtId="0" fontId="6" fillId="0" borderId="0" xfId="6" applyFont="1" applyAlignment="1">
      <alignment horizontal="center"/>
    </xf>
    <xf numFmtId="0" fontId="43" fillId="0" borderId="0" xfId="4" applyFont="1"/>
    <xf numFmtId="0" fontId="10" fillId="0" borderId="16" xfId="83" applyFont="1" applyFill="1" applyBorder="1" applyAlignment="1">
      <alignment horizontal="center" vertical="center"/>
    </xf>
    <xf numFmtId="0" fontId="10" fillId="0" borderId="12" xfId="83" applyFont="1" applyFill="1" applyBorder="1" applyAlignment="1">
      <alignment horizontal="center" vertical="center"/>
    </xf>
    <xf numFmtId="0" fontId="10" fillId="0" borderId="12" xfId="83" applyFont="1" applyFill="1" applyBorder="1" applyAlignment="1">
      <alignment vertical="center" wrapText="1"/>
    </xf>
    <xf numFmtId="4" fontId="10" fillId="0" borderId="55" xfId="83" applyNumberFormat="1" applyFont="1" applyFill="1" applyBorder="1" applyAlignment="1">
      <alignment vertical="center"/>
    </xf>
    <xf numFmtId="0" fontId="48" fillId="0" borderId="0" xfId="4" applyFont="1"/>
    <xf numFmtId="0" fontId="42" fillId="0" borderId="12" xfId="0" applyFont="1" applyFill="1" applyBorder="1" applyAlignment="1">
      <alignment horizontal="left" vertical="center" wrapText="1"/>
    </xf>
    <xf numFmtId="0" fontId="49" fillId="0" borderId="0" xfId="4" applyFont="1" applyBorder="1" applyAlignment="1">
      <alignment horizontal="center" vertical="center"/>
    </xf>
    <xf numFmtId="49" fontId="50" fillId="0" borderId="0" xfId="4" applyNumberFormat="1" applyFont="1" applyBorder="1" applyAlignment="1">
      <alignment horizontal="center" vertical="center"/>
    </xf>
    <xf numFmtId="0" fontId="51" fillId="0" borderId="0" xfId="126" applyFont="1" applyBorder="1" applyAlignment="1">
      <alignment horizontal="left" vertical="center"/>
    </xf>
    <xf numFmtId="4" fontId="52" fillId="0" borderId="0" xfId="4" applyNumberFormat="1" applyFont="1" applyFill="1" applyBorder="1" applyAlignment="1">
      <alignment vertical="center"/>
    </xf>
    <xf numFmtId="164" fontId="49" fillId="0" borderId="0" xfId="4" applyNumberFormat="1" applyFont="1" applyBorder="1" applyAlignment="1">
      <alignment vertical="center"/>
    </xf>
    <xf numFmtId="0" fontId="7" fillId="0" borderId="17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53" fillId="0" borderId="19" xfId="4" applyFont="1" applyFill="1" applyBorder="1" applyAlignment="1">
      <alignment horizontal="center" vertical="center"/>
    </xf>
    <xf numFmtId="49" fontId="53" fillId="0" borderId="20" xfId="4" applyNumberFormat="1" applyFont="1" applyFill="1" applyBorder="1" applyAlignment="1">
      <alignment horizontal="center" vertical="center"/>
    </xf>
    <xf numFmtId="0" fontId="53" fillId="0" borderId="22" xfId="4" applyFont="1" applyFill="1" applyBorder="1" applyAlignment="1">
      <alignment horizontal="center" vertical="center"/>
    </xf>
    <xf numFmtId="0" fontId="53" fillId="0" borderId="20" xfId="4" applyFont="1" applyBorder="1" applyAlignment="1">
      <alignment horizontal="center" vertical="center"/>
    </xf>
    <xf numFmtId="0" fontId="53" fillId="0" borderId="22" xfId="4" applyFont="1" applyFill="1" applyBorder="1" applyAlignment="1">
      <alignment vertical="center"/>
    </xf>
    <xf numFmtId="4" fontId="53" fillId="0" borderId="54" xfId="4" applyNumberFormat="1" applyFont="1" applyBorder="1" applyAlignment="1">
      <alignment vertical="center"/>
    </xf>
    <xf numFmtId="4" fontId="53" fillId="0" borderId="20" xfId="4" applyNumberFormat="1" applyFont="1" applyBorder="1" applyAlignment="1">
      <alignment vertical="center"/>
    </xf>
    <xf numFmtId="4" fontId="53" fillId="0" borderId="23" xfId="4" applyNumberFormat="1" applyFont="1" applyBorder="1" applyAlignment="1">
      <alignment vertical="center"/>
    </xf>
    <xf numFmtId="0" fontId="7" fillId="0" borderId="8" xfId="4" applyFont="1" applyBorder="1" applyAlignment="1">
      <alignment horizontal="center" vertical="center"/>
    </xf>
    <xf numFmtId="4" fontId="7" fillId="0" borderId="57" xfId="4" applyNumberFormat="1" applyFont="1" applyBorder="1" applyAlignment="1">
      <alignment vertical="center"/>
    </xf>
    <xf numFmtId="4" fontId="7" fillId="0" borderId="8" xfId="4" applyNumberFormat="1" applyFont="1" applyBorder="1" applyAlignment="1">
      <alignment vertical="center"/>
    </xf>
    <xf numFmtId="4" fontId="7" fillId="0" borderId="8" xfId="4" applyNumberFormat="1" applyFont="1" applyFill="1" applyBorder="1" applyAlignment="1">
      <alignment vertical="center"/>
    </xf>
    <xf numFmtId="4" fontId="7" fillId="0" borderId="38" xfId="4" applyNumberFormat="1" applyFont="1" applyBorder="1" applyAlignment="1">
      <alignment vertical="center"/>
    </xf>
    <xf numFmtId="0" fontId="53" fillId="0" borderId="19" xfId="4" applyFont="1" applyBorder="1" applyAlignment="1">
      <alignment horizontal="center" vertical="center"/>
    </xf>
    <xf numFmtId="0" fontId="53" fillId="0" borderId="22" xfId="4" applyFont="1" applyBorder="1" applyAlignment="1">
      <alignment vertical="center"/>
    </xf>
    <xf numFmtId="0" fontId="7" fillId="0" borderId="7" xfId="4" applyFont="1" applyBorder="1" applyAlignment="1">
      <alignment horizontal="center" vertical="center"/>
    </xf>
    <xf numFmtId="49" fontId="7" fillId="0" borderId="63" xfId="4" applyNumberFormat="1" applyFont="1" applyFill="1" applyBorder="1" applyAlignment="1">
      <alignment horizontal="center" vertical="center"/>
    </xf>
    <xf numFmtId="0" fontId="7" fillId="0" borderId="10" xfId="4" applyFont="1" applyBorder="1" applyAlignment="1">
      <alignment vertical="center"/>
    </xf>
    <xf numFmtId="4" fontId="7" fillId="0" borderId="64" xfId="4" applyNumberFormat="1" applyFont="1" applyBorder="1" applyAlignment="1">
      <alignment vertical="center"/>
    </xf>
    <xf numFmtId="4" fontId="7" fillId="0" borderId="65" xfId="4" applyNumberFormat="1" applyFont="1" applyBorder="1" applyAlignment="1">
      <alignment vertical="center"/>
    </xf>
    <xf numFmtId="4" fontId="7" fillId="0" borderId="65" xfId="4" applyNumberFormat="1" applyFont="1" applyFill="1" applyBorder="1" applyAlignment="1">
      <alignment vertical="center"/>
    </xf>
    <xf numFmtId="4" fontId="7" fillId="0" borderId="48" xfId="4" applyNumberFormat="1" applyFont="1" applyBorder="1" applyAlignment="1">
      <alignment vertical="center"/>
    </xf>
    <xf numFmtId="0" fontId="53" fillId="30" borderId="19" xfId="4" applyFont="1" applyFill="1" applyBorder="1" applyAlignment="1">
      <alignment horizontal="center" vertical="center"/>
    </xf>
    <xf numFmtId="0" fontId="53" fillId="30" borderId="22" xfId="4" applyFont="1" applyFill="1" applyBorder="1" applyAlignment="1">
      <alignment horizontal="center" vertical="center"/>
    </xf>
    <xf numFmtId="0" fontId="53" fillId="30" borderId="20" xfId="4" applyFont="1" applyFill="1" applyBorder="1" applyAlignment="1">
      <alignment horizontal="center" vertical="center"/>
    </xf>
    <xf numFmtId="0" fontId="53" fillId="30" borderId="22" xfId="4" applyFont="1" applyFill="1" applyBorder="1" applyAlignment="1">
      <alignment vertical="center" wrapText="1"/>
    </xf>
    <xf numFmtId="4" fontId="53" fillId="30" borderId="54" xfId="4" applyNumberFormat="1" applyFont="1" applyFill="1" applyBorder="1" applyAlignment="1">
      <alignment vertical="center"/>
    </xf>
    <xf numFmtId="4" fontId="53" fillId="30" borderId="20" xfId="4" applyNumberFormat="1" applyFont="1" applyFill="1" applyBorder="1" applyAlignment="1">
      <alignment vertical="center"/>
    </xf>
    <xf numFmtId="4" fontId="53" fillId="30" borderId="23" xfId="4" applyNumberFormat="1" applyFont="1" applyFill="1" applyBorder="1" applyAlignment="1">
      <alignment vertical="center"/>
    </xf>
    <xf numFmtId="0" fontId="7" fillId="30" borderId="60" xfId="4" applyFont="1" applyFill="1" applyBorder="1" applyAlignment="1">
      <alignment horizontal="center" vertical="center"/>
    </xf>
    <xf numFmtId="49" fontId="7" fillId="30" borderId="66" xfId="4" applyNumberFormat="1" applyFont="1" applyFill="1" applyBorder="1" applyAlignment="1">
      <alignment horizontal="center" vertical="center"/>
    </xf>
    <xf numFmtId="49" fontId="7" fillId="30" borderId="39" xfId="4" applyNumberFormat="1" applyFont="1" applyFill="1" applyBorder="1" applyAlignment="1">
      <alignment horizontal="center" vertical="center"/>
    </xf>
    <xf numFmtId="0" fontId="7" fillId="30" borderId="61" xfId="4" applyFont="1" applyFill="1" applyBorder="1" applyAlignment="1">
      <alignment horizontal="center" vertical="center"/>
    </xf>
    <xf numFmtId="0" fontId="7" fillId="30" borderId="66" xfId="4" applyFont="1" applyFill="1" applyBorder="1" applyAlignment="1">
      <alignment horizontal="center" vertical="center"/>
    </xf>
    <xf numFmtId="0" fontId="7" fillId="30" borderId="61" xfId="4" applyFont="1" applyFill="1" applyBorder="1" applyAlignment="1">
      <alignment vertical="center"/>
    </xf>
    <xf numFmtId="4" fontId="7" fillId="30" borderId="0" xfId="4" applyNumberFormat="1" applyFont="1" applyFill="1" applyBorder="1" applyAlignment="1">
      <alignment vertical="center"/>
    </xf>
    <xf numFmtId="4" fontId="7" fillId="30" borderId="66" xfId="4" applyNumberFormat="1" applyFont="1" applyFill="1" applyBorder="1" applyAlignment="1">
      <alignment vertical="center"/>
    </xf>
    <xf numFmtId="4" fontId="7" fillId="30" borderId="67" xfId="4" applyNumberFormat="1" applyFont="1" applyFill="1" applyBorder="1" applyAlignment="1">
      <alignment vertical="center"/>
    </xf>
    <xf numFmtId="0" fontId="7" fillId="30" borderId="7" xfId="4" applyFont="1" applyFill="1" applyBorder="1" applyAlignment="1">
      <alignment horizontal="center" vertical="center"/>
    </xf>
    <xf numFmtId="49" fontId="7" fillId="30" borderId="8" xfId="4" applyNumberFormat="1" applyFont="1" applyFill="1" applyBorder="1" applyAlignment="1">
      <alignment horizontal="center" vertical="center"/>
    </xf>
    <xf numFmtId="49" fontId="7" fillId="30" borderId="63" xfId="4" applyNumberFormat="1" applyFont="1" applyFill="1" applyBorder="1" applyAlignment="1">
      <alignment horizontal="center" vertical="center"/>
    </xf>
    <xf numFmtId="0" fontId="7" fillId="30" borderId="10" xfId="4" applyFont="1" applyFill="1" applyBorder="1" applyAlignment="1">
      <alignment horizontal="center" vertical="center"/>
    </xf>
    <xf numFmtId="0" fontId="7" fillId="30" borderId="8" xfId="4" applyFont="1" applyFill="1" applyBorder="1" applyAlignment="1">
      <alignment horizontal="center" vertical="center"/>
    </xf>
    <xf numFmtId="0" fontId="7" fillId="30" borderId="10" xfId="4" applyFont="1" applyFill="1" applyBorder="1" applyAlignment="1">
      <alignment vertical="center"/>
    </xf>
    <xf numFmtId="4" fontId="7" fillId="30" borderId="64" xfId="4" applyNumberFormat="1" applyFont="1" applyFill="1" applyBorder="1" applyAlignment="1">
      <alignment vertical="center"/>
    </xf>
    <xf numFmtId="4" fontId="7" fillId="30" borderId="65" xfId="4" applyNumberFormat="1" applyFont="1" applyFill="1" applyBorder="1" applyAlignment="1">
      <alignment vertical="center"/>
    </xf>
    <xf numFmtId="4" fontId="7" fillId="30" borderId="68" xfId="4" applyNumberFormat="1" applyFont="1" applyFill="1" applyBorder="1" applyAlignment="1">
      <alignment vertical="center"/>
    </xf>
    <xf numFmtId="4" fontId="7" fillId="30" borderId="48" xfId="4" applyNumberFormat="1" applyFont="1" applyFill="1" applyBorder="1" applyAlignment="1">
      <alignment vertical="center"/>
    </xf>
    <xf numFmtId="0" fontId="10" fillId="30" borderId="49" xfId="4" applyFont="1" applyFill="1" applyBorder="1" applyAlignment="1">
      <alignment horizontal="center" vertical="center"/>
    </xf>
    <xf numFmtId="49" fontId="10" fillId="30" borderId="68" xfId="4" applyNumberFormat="1" applyFont="1" applyFill="1" applyBorder="1" applyAlignment="1">
      <alignment horizontal="center" vertical="center"/>
    </xf>
    <xf numFmtId="49" fontId="10" fillId="30" borderId="69" xfId="4" applyNumberFormat="1" applyFont="1" applyFill="1" applyBorder="1" applyAlignment="1">
      <alignment horizontal="center" vertical="center"/>
    </xf>
    <xf numFmtId="0" fontId="10" fillId="0" borderId="50" xfId="4" applyFont="1" applyFill="1" applyBorder="1" applyAlignment="1">
      <alignment horizontal="center" vertical="center"/>
    </xf>
    <xf numFmtId="0" fontId="10" fillId="0" borderId="70" xfId="4" applyFont="1" applyFill="1" applyBorder="1" applyAlignment="1">
      <alignment horizontal="center" vertical="center"/>
    </xf>
    <xf numFmtId="0" fontId="10" fillId="0" borderId="68" xfId="4" applyFont="1" applyFill="1" applyBorder="1" applyAlignment="1">
      <alignment horizontal="left" vertical="center"/>
    </xf>
    <xf numFmtId="4" fontId="10" fillId="0" borderId="68" xfId="4" applyNumberFormat="1" applyFont="1" applyFill="1" applyBorder="1" applyAlignment="1">
      <alignment horizontal="right" vertical="center"/>
    </xf>
    <xf numFmtId="4" fontId="10" fillId="0" borderId="51" xfId="4" applyNumberFormat="1" applyFont="1" applyFill="1" applyBorder="1" applyAlignment="1">
      <alignment horizontal="right" vertical="center"/>
    </xf>
    <xf numFmtId="0" fontId="10" fillId="30" borderId="46" xfId="4" applyFont="1" applyFill="1" applyBorder="1" applyAlignment="1">
      <alignment horizontal="center" vertical="center"/>
    </xf>
    <xf numFmtId="49" fontId="10" fillId="30" borderId="65" xfId="4" applyNumberFormat="1" applyFont="1" applyFill="1" applyBorder="1" applyAlignment="1">
      <alignment horizontal="center" vertical="center"/>
    </xf>
    <xf numFmtId="49" fontId="10" fillId="30" borderId="63" xfId="4" applyNumberFormat="1" applyFont="1" applyFill="1" applyBorder="1" applyAlignment="1">
      <alignment horizontal="center" vertical="center"/>
    </xf>
    <xf numFmtId="0" fontId="10" fillId="0" borderId="47" xfId="4" applyFont="1" applyFill="1" applyBorder="1" applyAlignment="1">
      <alignment horizontal="center" vertical="center"/>
    </xf>
    <xf numFmtId="0" fontId="10" fillId="0" borderId="47" xfId="4" applyFont="1" applyFill="1" applyBorder="1" applyAlignment="1">
      <alignment horizontal="center"/>
    </xf>
    <xf numFmtId="0" fontId="10" fillId="0" borderId="65" xfId="4" applyFont="1" applyFill="1" applyBorder="1"/>
    <xf numFmtId="4" fontId="10" fillId="0" borderId="65" xfId="4" applyNumberFormat="1" applyFont="1" applyFill="1" applyBorder="1" applyAlignment="1">
      <alignment horizontal="right"/>
    </xf>
    <xf numFmtId="4" fontId="10" fillId="0" borderId="65" xfId="4" applyNumberFormat="1" applyFont="1" applyFill="1" applyBorder="1" applyAlignment="1">
      <alignment horizontal="right" vertical="center"/>
    </xf>
    <xf numFmtId="4" fontId="10" fillId="0" borderId="48" xfId="4" applyNumberFormat="1" applyFont="1" applyFill="1" applyBorder="1" applyAlignment="1">
      <alignment horizontal="right"/>
    </xf>
    <xf numFmtId="49" fontId="7" fillId="30" borderId="9" xfId="4" applyNumberFormat="1" applyFont="1" applyFill="1" applyBorder="1" applyAlignment="1">
      <alignment horizontal="center" vertical="center"/>
    </xf>
    <xf numFmtId="0" fontId="7" fillId="30" borderId="10" xfId="4" applyFont="1" applyFill="1" applyBorder="1" applyAlignment="1">
      <alignment vertical="center" wrapText="1"/>
    </xf>
    <xf numFmtId="4" fontId="7" fillId="30" borderId="57" xfId="4" applyNumberFormat="1" applyFont="1" applyFill="1" applyBorder="1" applyAlignment="1">
      <alignment vertical="center"/>
    </xf>
    <xf numFmtId="4" fontId="7" fillId="30" borderId="8" xfId="4" applyNumberFormat="1" applyFont="1" applyFill="1" applyBorder="1" applyAlignment="1">
      <alignment vertical="center"/>
    </xf>
    <xf numFmtId="4" fontId="7" fillId="30" borderId="38" xfId="4" applyNumberFormat="1" applyFont="1" applyFill="1" applyBorder="1" applyAlignment="1">
      <alignment vertical="center"/>
    </xf>
    <xf numFmtId="0" fontId="7" fillId="30" borderId="27" xfId="4" applyFont="1" applyFill="1" applyBorder="1" applyAlignment="1">
      <alignment horizontal="center" vertical="center"/>
    </xf>
    <xf numFmtId="49" fontId="7" fillId="30" borderId="15" xfId="4" applyNumberFormat="1" applyFont="1" applyFill="1" applyBorder="1" applyAlignment="1">
      <alignment horizontal="center" vertical="center"/>
    </xf>
    <xf numFmtId="49" fontId="7" fillId="30" borderId="24" xfId="4" applyNumberFormat="1" applyFont="1" applyFill="1" applyBorder="1" applyAlignment="1">
      <alignment horizontal="center" vertical="center"/>
    </xf>
    <xf numFmtId="0" fontId="7" fillId="30" borderId="14" xfId="4" applyFont="1" applyFill="1" applyBorder="1" applyAlignment="1">
      <alignment horizontal="center" vertical="center"/>
    </xf>
    <xf numFmtId="0" fontId="7" fillId="30" borderId="15" xfId="4" applyFont="1" applyFill="1" applyBorder="1" applyAlignment="1">
      <alignment horizontal="center" vertical="center"/>
    </xf>
    <xf numFmtId="0" fontId="7" fillId="30" borderId="14" xfId="4" applyFont="1" applyFill="1" applyBorder="1" applyAlignment="1">
      <alignment vertical="center"/>
    </xf>
    <xf numFmtId="4" fontId="7" fillId="30" borderId="45" xfId="4" applyNumberFormat="1" applyFont="1" applyFill="1" applyBorder="1" applyAlignment="1">
      <alignment vertical="center"/>
    </xf>
    <xf numFmtId="4" fontId="7" fillId="30" borderId="15" xfId="4" applyNumberFormat="1" applyFont="1" applyFill="1" applyBorder="1" applyAlignment="1">
      <alignment vertical="center"/>
    </xf>
    <xf numFmtId="4" fontId="7" fillId="30" borderId="62" xfId="4" applyNumberFormat="1" applyFont="1" applyFill="1" applyBorder="1" applyAlignment="1">
      <alignment vertical="center"/>
    </xf>
    <xf numFmtId="0" fontId="53" fillId="30" borderId="22" xfId="4" applyFont="1" applyFill="1" applyBorder="1" applyAlignment="1">
      <alignment vertical="center"/>
    </xf>
    <xf numFmtId="0" fontId="7" fillId="30" borderId="46" xfId="4" applyFont="1" applyFill="1" applyBorder="1" applyAlignment="1">
      <alignment horizontal="center" vertical="center"/>
    </xf>
    <xf numFmtId="49" fontId="7" fillId="30" borderId="65" xfId="4" applyNumberFormat="1" applyFont="1" applyFill="1" applyBorder="1" applyAlignment="1">
      <alignment horizontal="center" vertical="center"/>
    </xf>
    <xf numFmtId="0" fontId="7" fillId="30" borderId="47" xfId="4" applyFont="1" applyFill="1" applyBorder="1" applyAlignment="1">
      <alignment horizontal="center" vertical="center"/>
    </xf>
    <xf numFmtId="0" fontId="7" fillId="30" borderId="65" xfId="4" applyFont="1" applyFill="1" applyBorder="1" applyAlignment="1">
      <alignment horizontal="center" vertical="center"/>
    </xf>
    <xf numFmtId="0" fontId="7" fillId="30" borderId="47" xfId="4" applyFont="1" applyFill="1" applyBorder="1" applyAlignment="1">
      <alignment vertical="center" wrapText="1"/>
    </xf>
    <xf numFmtId="0" fontId="7" fillId="30" borderId="61" xfId="4" applyFont="1" applyFill="1" applyBorder="1" applyAlignment="1">
      <alignment vertical="center" wrapText="1"/>
    </xf>
    <xf numFmtId="4" fontId="7" fillId="30" borderId="70" xfId="4" applyNumberFormat="1" applyFont="1" applyFill="1" applyBorder="1" applyAlignment="1">
      <alignment vertical="center"/>
    </xf>
    <xf numFmtId="4" fontId="7" fillId="30" borderId="51" xfId="4" applyNumberFormat="1" applyFont="1" applyFill="1" applyBorder="1" applyAlignment="1">
      <alignment vertical="center"/>
    </xf>
    <xf numFmtId="0" fontId="7" fillId="30" borderId="14" xfId="4" applyFont="1" applyFill="1" applyBorder="1" applyAlignment="1">
      <alignment vertical="center" wrapText="1"/>
    </xf>
    <xf numFmtId="4" fontId="7" fillId="30" borderId="55" xfId="4" applyNumberFormat="1" applyFont="1" applyFill="1" applyBorder="1" applyAlignment="1">
      <alignment vertical="center"/>
    </xf>
    <xf numFmtId="4" fontId="7" fillId="30" borderId="12" xfId="4" applyNumberFormat="1" applyFont="1" applyFill="1" applyBorder="1" applyAlignment="1">
      <alignment vertical="center"/>
    </xf>
    <xf numFmtId="4" fontId="7" fillId="30" borderId="28" xfId="4" applyNumberFormat="1" applyFont="1" applyFill="1" applyBorder="1" applyAlignment="1">
      <alignment vertical="center"/>
    </xf>
    <xf numFmtId="0" fontId="9" fillId="0" borderId="25" xfId="83" applyFont="1" applyFill="1" applyBorder="1" applyAlignment="1">
      <alignment horizontal="center" vertical="center"/>
    </xf>
    <xf numFmtId="0" fontId="9" fillId="0" borderId="5" xfId="83" applyFont="1" applyFill="1" applyBorder="1" applyAlignment="1">
      <alignment horizontal="center" vertical="center"/>
    </xf>
    <xf numFmtId="0" fontId="9" fillId="0" borderId="2" xfId="83" applyFont="1" applyFill="1" applyBorder="1" applyAlignment="1">
      <alignment horizontal="center" vertical="center"/>
    </xf>
    <xf numFmtId="49" fontId="7" fillId="0" borderId="8" xfId="4" applyNumberFormat="1" applyFont="1" applyBorder="1" applyAlignment="1">
      <alignment horizontal="center" vertical="center"/>
    </xf>
    <xf numFmtId="4" fontId="7" fillId="0" borderId="22" xfId="4" applyNumberFormat="1" applyFont="1" applyFill="1" applyBorder="1" applyAlignment="1">
      <alignment vertical="center"/>
    </xf>
    <xf numFmtId="4" fontId="7" fillId="0" borderId="38" xfId="4" applyNumberFormat="1" applyFont="1" applyFill="1" applyBorder="1" applyAlignment="1">
      <alignment vertical="center"/>
    </xf>
    <xf numFmtId="0" fontId="10" fillId="0" borderId="27" xfId="4" applyFont="1" applyBorder="1" applyAlignment="1">
      <alignment horizontal="center" vertical="center"/>
    </xf>
    <xf numFmtId="49" fontId="10" fillId="0" borderId="15" xfId="4" applyNumberFormat="1" applyFont="1" applyBorder="1" applyAlignment="1">
      <alignment horizontal="center" vertical="center"/>
    </xf>
    <xf numFmtId="0" fontId="3" fillId="0" borderId="24" xfId="2" applyFont="1" applyBorder="1" applyAlignment="1">
      <alignment vertical="center"/>
    </xf>
    <xf numFmtId="0" fontId="10" fillId="30" borderId="12" xfId="4" applyFont="1" applyFill="1" applyBorder="1" applyAlignment="1">
      <alignment horizontal="center" vertical="center"/>
    </xf>
    <xf numFmtId="0" fontId="10" fillId="30" borderId="16" xfId="4" applyFont="1" applyFill="1" applyBorder="1" applyAlignment="1">
      <alignment vertical="center"/>
    </xf>
    <xf numFmtId="4" fontId="10" fillId="0" borderId="15" xfId="4" applyNumberFormat="1" applyFont="1" applyBorder="1" applyAlignment="1">
      <alignment vertical="center"/>
    </xf>
    <xf numFmtId="4" fontId="10" fillId="0" borderId="66" xfId="4" applyNumberFormat="1" applyFont="1" applyBorder="1" applyAlignment="1">
      <alignment vertical="center"/>
    </xf>
    <xf numFmtId="4" fontId="10" fillId="0" borderId="16" xfId="4" applyNumberFormat="1" applyFont="1" applyFill="1" applyBorder="1" applyAlignment="1">
      <alignment vertical="center"/>
    </xf>
    <xf numFmtId="4" fontId="10" fillId="0" borderId="48" xfId="4" applyNumberFormat="1" applyFont="1" applyFill="1" applyBorder="1" applyAlignment="1">
      <alignment vertical="center"/>
    </xf>
    <xf numFmtId="0" fontId="7" fillId="0" borderId="56" xfId="0" applyFont="1" applyFill="1" applyBorder="1"/>
    <xf numFmtId="49" fontId="7" fillId="0" borderId="20" xfId="4" applyNumberFormat="1" applyFont="1" applyFill="1" applyBorder="1" applyAlignment="1">
      <alignment horizontal="center"/>
    </xf>
    <xf numFmtId="49" fontId="7" fillId="0" borderId="21" xfId="4" applyNumberFormat="1" applyFont="1" applyFill="1" applyBorder="1" applyAlignment="1">
      <alignment horizontal="center"/>
    </xf>
    <xf numFmtId="0" fontId="7" fillId="0" borderId="22" xfId="4" applyFont="1" applyFill="1" applyBorder="1" applyAlignment="1">
      <alignment horizontal="center"/>
    </xf>
    <xf numFmtId="0" fontId="7" fillId="0" borderId="22" xfId="4" applyFont="1" applyFill="1" applyBorder="1"/>
    <xf numFmtId="0" fontId="53" fillId="0" borderId="59" xfId="0" applyFont="1" applyFill="1" applyBorder="1"/>
    <xf numFmtId="49" fontId="10" fillId="0" borderId="12" xfId="4" applyNumberFormat="1" applyFont="1" applyFill="1" applyBorder="1" applyAlignment="1">
      <alignment horizontal="center"/>
    </xf>
    <xf numFmtId="49" fontId="10" fillId="0" borderId="13" xfId="4" applyNumberFormat="1" applyFont="1" applyFill="1" applyBorder="1" applyAlignment="1">
      <alignment horizontal="center"/>
    </xf>
    <xf numFmtId="0" fontId="10" fillId="0" borderId="16" xfId="4" applyFont="1" applyFill="1" applyBorder="1" applyAlignment="1">
      <alignment horizontal="center"/>
    </xf>
    <xf numFmtId="0" fontId="10" fillId="0" borderId="16" xfId="4" applyFont="1" applyFill="1" applyBorder="1"/>
    <xf numFmtId="4" fontId="10" fillId="0" borderId="68" xfId="4" applyNumberFormat="1" applyFont="1" applyFill="1" applyBorder="1" applyAlignment="1">
      <alignment vertical="center"/>
    </xf>
    <xf numFmtId="4" fontId="10" fillId="0" borderId="51" xfId="4" applyNumberFormat="1" applyFont="1" applyFill="1" applyBorder="1" applyAlignment="1">
      <alignment vertical="center"/>
    </xf>
    <xf numFmtId="49" fontId="7" fillId="0" borderId="21" xfId="122" applyNumberFormat="1" applyFont="1" applyFill="1" applyBorder="1" applyAlignment="1">
      <alignment horizontal="center"/>
    </xf>
    <xf numFmtId="4" fontId="10" fillId="0" borderId="66" xfId="4" applyNumberFormat="1" applyFont="1" applyFill="1" applyBorder="1" applyAlignment="1">
      <alignment vertical="center"/>
    </xf>
    <xf numFmtId="0" fontId="7" fillId="0" borderId="71" xfId="0" applyFont="1" applyFill="1" applyBorder="1"/>
    <xf numFmtId="49" fontId="7" fillId="0" borderId="9" xfId="122" applyNumberFormat="1" applyFont="1" applyFill="1" applyBorder="1" applyAlignment="1">
      <alignment horizontal="center"/>
    </xf>
    <xf numFmtId="0" fontId="7" fillId="0" borderId="10" xfId="4" applyFont="1" applyFill="1" applyBorder="1" applyAlignment="1">
      <alignment horizontal="center"/>
    </xf>
    <xf numFmtId="0" fontId="7" fillId="0" borderId="10" xfId="4" applyFont="1" applyFill="1" applyBorder="1"/>
    <xf numFmtId="0" fontId="0" fillId="0" borderId="19" xfId="0" applyFill="1" applyBorder="1"/>
    <xf numFmtId="0" fontId="0" fillId="0" borderId="60" xfId="0" applyFill="1" applyBorder="1"/>
    <xf numFmtId="49" fontId="10" fillId="0" borderId="66" xfId="4" applyNumberFormat="1" applyFont="1" applyFill="1" applyBorder="1" applyAlignment="1">
      <alignment horizontal="center"/>
    </xf>
    <xf numFmtId="49" fontId="10" fillId="0" borderId="39" xfId="4" applyNumberFormat="1" applyFont="1" applyFill="1" applyBorder="1" applyAlignment="1">
      <alignment horizontal="center"/>
    </xf>
    <xf numFmtId="0" fontId="10" fillId="0" borderId="61" xfId="4" applyFont="1" applyFill="1" applyBorder="1" applyAlignment="1">
      <alignment horizontal="center"/>
    </xf>
    <xf numFmtId="0" fontId="10" fillId="0" borderId="14" xfId="4" applyFont="1" applyFill="1" applyBorder="1" applyAlignment="1">
      <alignment horizontal="center"/>
    </xf>
    <xf numFmtId="0" fontId="10" fillId="0" borderId="14" xfId="4" applyFont="1" applyFill="1" applyBorder="1"/>
    <xf numFmtId="4" fontId="10" fillId="0" borderId="15" xfId="4" applyNumberFormat="1" applyFont="1" applyFill="1" applyBorder="1" applyAlignment="1">
      <alignment vertical="center"/>
    </xf>
    <xf numFmtId="0" fontId="7" fillId="30" borderId="20" xfId="4" applyFont="1" applyFill="1" applyBorder="1" applyAlignment="1">
      <alignment horizontal="center" vertical="center"/>
    </xf>
    <xf numFmtId="0" fontId="7" fillId="30" borderId="22" xfId="4" applyFont="1" applyFill="1" applyBorder="1" applyAlignment="1">
      <alignment vertical="center"/>
    </xf>
    <xf numFmtId="0" fontId="3" fillId="0" borderId="24" xfId="2" applyFont="1" applyFill="1" applyBorder="1" applyAlignment="1">
      <alignment vertical="center"/>
    </xf>
    <xf numFmtId="4" fontId="10" fillId="0" borderId="62" xfId="4" applyNumberFormat="1" applyFont="1" applyFill="1" applyBorder="1" applyAlignment="1">
      <alignment vertical="center"/>
    </xf>
    <xf numFmtId="0" fontId="10" fillId="0" borderId="12" xfId="4" applyFont="1" applyFill="1" applyBorder="1" applyAlignment="1">
      <alignment horizontal="center" vertical="center"/>
    </xf>
    <xf numFmtId="0" fontId="10" fillId="0" borderId="11" xfId="4" applyFont="1" applyFill="1" applyBorder="1" applyAlignment="1">
      <alignment horizontal="center" vertical="center"/>
    </xf>
    <xf numFmtId="49" fontId="7" fillId="0" borderId="12" xfId="4" applyNumberFormat="1" applyFont="1" applyFill="1" applyBorder="1" applyAlignment="1">
      <alignment horizontal="center" vertical="center"/>
    </xf>
    <xf numFmtId="49" fontId="7" fillId="0" borderId="13" xfId="4" applyNumberFormat="1" applyFont="1" applyFill="1" applyBorder="1" applyAlignment="1">
      <alignment horizontal="center" vertical="center"/>
    </xf>
    <xf numFmtId="0" fontId="10" fillId="30" borderId="16" xfId="4" applyFont="1" applyFill="1" applyBorder="1" applyAlignment="1">
      <alignment horizontal="center" vertical="center"/>
    </xf>
    <xf numFmtId="4" fontId="7" fillId="0" borderId="72" xfId="83" applyNumberFormat="1" applyFont="1" applyFill="1" applyBorder="1" applyAlignment="1">
      <alignment vertical="center"/>
    </xf>
    <xf numFmtId="0" fontId="10" fillId="30" borderId="16" xfId="83" applyFont="1" applyFill="1" applyBorder="1" applyAlignment="1">
      <alignment horizontal="center" vertical="center"/>
    </xf>
    <xf numFmtId="0" fontId="10" fillId="30" borderId="12" xfId="83" applyFont="1" applyFill="1" applyBorder="1" applyAlignment="1">
      <alignment horizontal="center" vertical="center"/>
    </xf>
    <xf numFmtId="0" fontId="10" fillId="30" borderId="12" xfId="83" applyFont="1" applyFill="1" applyBorder="1" applyAlignment="1">
      <alignment vertical="center"/>
    </xf>
    <xf numFmtId="4" fontId="10" fillId="0" borderId="73" xfId="83" applyNumberFormat="1" applyFont="1" applyFill="1" applyBorder="1" applyAlignment="1">
      <alignment vertical="center"/>
    </xf>
    <xf numFmtId="0" fontId="10" fillId="0" borderId="27" xfId="83" applyFont="1" applyFill="1" applyBorder="1" applyAlignment="1">
      <alignment horizontal="center" vertical="center"/>
    </xf>
    <xf numFmtId="49" fontId="10" fillId="0" borderId="15" xfId="83" applyNumberFormat="1" applyFont="1" applyFill="1" applyBorder="1" applyAlignment="1">
      <alignment horizontal="center" vertical="center"/>
    </xf>
    <xf numFmtId="49" fontId="10" fillId="0" borderId="24" xfId="83" applyNumberFormat="1" applyFont="1" applyFill="1" applyBorder="1" applyAlignment="1">
      <alignment horizontal="center" vertical="center"/>
    </xf>
    <xf numFmtId="0" fontId="10" fillId="0" borderId="0" xfId="83" applyFont="1" applyFill="1" applyBorder="1" applyAlignment="1">
      <alignment vertical="center"/>
    </xf>
    <xf numFmtId="49" fontId="32" fillId="0" borderId="5" xfId="4" applyNumberFormat="1" applyFont="1" applyFill="1" applyBorder="1" applyAlignment="1">
      <alignment horizontal="center" vertical="center"/>
    </xf>
    <xf numFmtId="0" fontId="32" fillId="0" borderId="53" xfId="4" applyFont="1" applyFill="1" applyBorder="1" applyAlignment="1">
      <alignment horizontal="center" vertical="center"/>
    </xf>
    <xf numFmtId="0" fontId="32" fillId="0" borderId="5" xfId="4" applyFont="1" applyFill="1" applyBorder="1" applyAlignment="1">
      <alignment vertical="center"/>
    </xf>
    <xf numFmtId="4" fontId="32" fillId="0" borderId="3" xfId="4" applyNumberFormat="1" applyFont="1" applyFill="1" applyBorder="1" applyAlignment="1">
      <alignment horizontal="right" vertical="center"/>
    </xf>
    <xf numFmtId="0" fontId="34" fillId="0" borderId="0" xfId="4" applyFont="1"/>
    <xf numFmtId="0" fontId="7" fillId="0" borderId="46" xfId="4" applyFont="1" applyFill="1" applyBorder="1" applyAlignment="1">
      <alignment horizontal="center" vertical="center"/>
    </xf>
    <xf numFmtId="49" fontId="7" fillId="0" borderId="65" xfId="4" applyNumberFormat="1" applyFont="1" applyFill="1" applyBorder="1" applyAlignment="1">
      <alignment horizontal="center" vertical="center"/>
    </xf>
    <xf numFmtId="49" fontId="7" fillId="0" borderId="47" xfId="4" applyNumberFormat="1" applyFont="1" applyFill="1" applyBorder="1" applyAlignment="1">
      <alignment horizontal="center" vertical="center"/>
    </xf>
    <xf numFmtId="0" fontId="7" fillId="0" borderId="64" xfId="4" applyFont="1" applyFill="1" applyBorder="1" applyAlignment="1">
      <alignment horizontal="center" vertical="center"/>
    </xf>
    <xf numFmtId="0" fontId="7" fillId="0" borderId="47" xfId="4" applyFont="1" applyFill="1" applyBorder="1" applyAlignment="1">
      <alignment vertical="center" wrapText="1"/>
    </xf>
    <xf numFmtId="4" fontId="7" fillId="0" borderId="63" xfId="4" applyNumberFormat="1" applyFont="1" applyFill="1" applyBorder="1" applyAlignment="1">
      <alignment horizontal="right" vertical="center"/>
    </xf>
    <xf numFmtId="0" fontId="7" fillId="0" borderId="47" xfId="4" applyFont="1" applyFill="1" applyBorder="1" applyAlignment="1">
      <alignment vertical="center"/>
    </xf>
    <xf numFmtId="0" fontId="7" fillId="0" borderId="60" xfId="4" applyFont="1" applyFill="1" applyBorder="1" applyAlignment="1">
      <alignment horizontal="center" vertical="center"/>
    </xf>
    <xf numFmtId="49" fontId="7" fillId="0" borderId="66" xfId="4" applyNumberFormat="1" applyFont="1" applyFill="1" applyBorder="1" applyAlignment="1">
      <alignment horizontal="center" vertical="center"/>
    </xf>
    <xf numFmtId="49" fontId="7" fillId="0" borderId="39" xfId="4" applyNumberFormat="1" applyFont="1" applyFill="1" applyBorder="1" applyAlignment="1">
      <alignment horizontal="center" vertical="center"/>
    </xf>
    <xf numFmtId="49" fontId="7" fillId="0" borderId="61" xfId="4" applyNumberFormat="1" applyFont="1" applyFill="1" applyBorder="1" applyAlignment="1">
      <alignment horizontal="center" vertical="center"/>
    </xf>
    <xf numFmtId="0" fontId="7" fillId="0" borderId="0" xfId="4" applyFont="1" applyFill="1" applyBorder="1" applyAlignment="1">
      <alignment horizontal="center" vertical="center"/>
    </xf>
    <xf numFmtId="0" fontId="7" fillId="0" borderId="61" xfId="4" applyFont="1" applyFill="1" applyBorder="1" applyAlignment="1">
      <alignment vertical="center"/>
    </xf>
    <xf numFmtId="4" fontId="7" fillId="0" borderId="39" xfId="4" applyNumberFormat="1" applyFont="1" applyFill="1" applyBorder="1" applyAlignment="1">
      <alignment horizontal="right" vertical="center"/>
    </xf>
    <xf numFmtId="49" fontId="32" fillId="0" borderId="2" xfId="4" applyNumberFormat="1" applyFont="1" applyFill="1" applyBorder="1" applyAlignment="1">
      <alignment horizontal="center" vertical="center"/>
    </xf>
    <xf numFmtId="49" fontId="32" fillId="0" borderId="3" xfId="4" applyNumberFormat="1" applyFont="1" applyFill="1" applyBorder="1" applyAlignment="1">
      <alignment horizontal="center" vertical="center"/>
    </xf>
    <xf numFmtId="4" fontId="32" fillId="0" borderId="52" xfId="4" applyNumberFormat="1" applyFont="1" applyFill="1" applyBorder="1" applyAlignment="1">
      <alignment horizontal="right" vertical="center"/>
    </xf>
    <xf numFmtId="0" fontId="54" fillId="0" borderId="0" xfId="4" applyFont="1"/>
    <xf numFmtId="49" fontId="7" fillId="0" borderId="22" xfId="4" applyNumberFormat="1" applyFont="1" applyFill="1" applyBorder="1" applyAlignment="1">
      <alignment horizontal="center" vertical="center"/>
    </xf>
    <xf numFmtId="4" fontId="7" fillId="0" borderId="22" xfId="4" applyNumberFormat="1" applyFont="1" applyFill="1" applyBorder="1" applyAlignment="1">
      <alignment horizontal="right" vertical="center"/>
    </xf>
    <xf numFmtId="4" fontId="7" fillId="0" borderId="74" xfId="4" applyNumberFormat="1" applyFont="1" applyFill="1" applyBorder="1" applyAlignment="1">
      <alignment horizontal="right" vertical="center"/>
    </xf>
    <xf numFmtId="0" fontId="7" fillId="0" borderId="27" xfId="4" applyFont="1" applyFill="1" applyBorder="1" applyAlignment="1">
      <alignment horizontal="center" vertical="center"/>
    </xf>
    <xf numFmtId="49" fontId="7" fillId="0" borderId="15" xfId="4" applyNumberFormat="1" applyFont="1" applyFill="1" applyBorder="1" applyAlignment="1">
      <alignment horizontal="center" vertical="center"/>
    </xf>
    <xf numFmtId="49" fontId="7" fillId="0" borderId="24" xfId="4" applyNumberFormat="1" applyFont="1" applyFill="1" applyBorder="1" applyAlignment="1">
      <alignment horizontal="center" vertical="center"/>
    </xf>
    <xf numFmtId="49" fontId="7" fillId="0" borderId="14" xfId="4" applyNumberFormat="1" applyFont="1" applyFill="1" applyBorder="1" applyAlignment="1">
      <alignment horizontal="center" vertical="center"/>
    </xf>
    <xf numFmtId="0" fontId="7" fillId="0" borderId="45" xfId="4" applyFont="1" applyFill="1" applyBorder="1" applyAlignment="1">
      <alignment horizontal="center" vertical="center"/>
    </xf>
    <xf numFmtId="0" fontId="7" fillId="0" borderId="14" xfId="4" applyFont="1" applyFill="1" applyBorder="1" applyAlignment="1">
      <alignment vertical="center"/>
    </xf>
    <xf numFmtId="4" fontId="7" fillId="0" borderId="24" xfId="4" applyNumberFormat="1" applyFont="1" applyFill="1" applyBorder="1" applyAlignment="1">
      <alignment horizontal="right" vertical="center"/>
    </xf>
    <xf numFmtId="4" fontId="7" fillId="0" borderId="75" xfId="4" applyNumberFormat="1" applyFont="1" applyFill="1" applyBorder="1" applyAlignment="1">
      <alignment horizontal="right" vertical="center"/>
    </xf>
    <xf numFmtId="4" fontId="7" fillId="0" borderId="47" xfId="4" applyNumberFormat="1" applyFont="1" applyFill="1" applyBorder="1" applyAlignment="1">
      <alignment vertical="center"/>
    </xf>
    <xf numFmtId="4" fontId="7" fillId="0" borderId="48" xfId="4" applyNumberFormat="1" applyFont="1" applyFill="1" applyBorder="1" applyAlignment="1">
      <alignment vertical="center"/>
    </xf>
    <xf numFmtId="0" fontId="7" fillId="0" borderId="47" xfId="4" applyFont="1" applyFill="1" applyBorder="1" applyAlignment="1">
      <alignment horizontal="center" vertical="center"/>
    </xf>
    <xf numFmtId="4" fontId="7" fillId="0" borderId="47" xfId="4" applyNumberFormat="1" applyFont="1" applyFill="1" applyBorder="1" applyAlignment="1">
      <alignment horizontal="right" vertical="center"/>
    </xf>
    <xf numFmtId="0" fontId="7" fillId="0" borderId="47" xfId="4" applyFont="1" applyFill="1" applyBorder="1" applyAlignment="1">
      <alignment wrapText="1"/>
    </xf>
    <xf numFmtId="49" fontId="7" fillId="30" borderId="47" xfId="4" applyNumberFormat="1" applyFont="1" applyFill="1" applyBorder="1" applyAlignment="1">
      <alignment horizontal="center" vertical="center"/>
    </xf>
    <xf numFmtId="4" fontId="7" fillId="30" borderId="47" xfId="4" applyNumberFormat="1" applyFont="1" applyFill="1" applyBorder="1" applyAlignment="1">
      <alignment horizontal="right" vertical="center"/>
    </xf>
    <xf numFmtId="0" fontId="7" fillId="0" borderId="49" xfId="4" applyFont="1" applyFill="1" applyBorder="1" applyAlignment="1">
      <alignment horizontal="center" vertical="center"/>
    </xf>
    <xf numFmtId="49" fontId="7" fillId="0" borderId="68" xfId="4" applyNumberFormat="1" applyFont="1" applyFill="1" applyBorder="1" applyAlignment="1">
      <alignment horizontal="center" vertical="center"/>
    </xf>
    <xf numFmtId="49" fontId="7" fillId="0" borderId="69" xfId="4" applyNumberFormat="1" applyFont="1" applyFill="1" applyBorder="1" applyAlignment="1">
      <alignment horizontal="center" vertical="center"/>
    </xf>
    <xf numFmtId="49" fontId="7" fillId="30" borderId="50" xfId="4" applyNumberFormat="1" applyFont="1" applyFill="1" applyBorder="1" applyAlignment="1">
      <alignment horizontal="center" vertical="center"/>
    </xf>
    <xf numFmtId="0" fontId="7" fillId="30" borderId="50" xfId="4" applyFont="1" applyFill="1" applyBorder="1" applyAlignment="1">
      <alignment horizontal="center" vertical="center"/>
    </xf>
    <xf numFmtId="0" fontId="7" fillId="30" borderId="50" xfId="4" applyFont="1" applyFill="1" applyBorder="1" applyAlignment="1">
      <alignment vertical="center" wrapText="1"/>
    </xf>
    <xf numFmtId="4" fontId="7" fillId="30" borderId="50" xfId="4" applyNumberFormat="1" applyFont="1" applyFill="1" applyBorder="1" applyAlignment="1">
      <alignment horizontal="right" vertical="center"/>
    </xf>
    <xf numFmtId="4" fontId="7" fillId="0" borderId="50" xfId="4" applyNumberFormat="1" applyFont="1" applyFill="1" applyBorder="1" applyAlignment="1">
      <alignment vertical="center"/>
    </xf>
    <xf numFmtId="4" fontId="7" fillId="0" borderId="51" xfId="4" applyNumberFormat="1" applyFont="1" applyFill="1" applyBorder="1" applyAlignment="1">
      <alignment vertical="center"/>
    </xf>
    <xf numFmtId="49" fontId="10" fillId="0" borderId="12" xfId="4" applyNumberFormat="1" applyFont="1" applyFill="1" applyBorder="1" applyAlignment="1">
      <alignment horizontal="center" vertical="center"/>
    </xf>
    <xf numFmtId="4" fontId="10" fillId="0" borderId="13" xfId="4" applyNumberFormat="1" applyFont="1" applyFill="1" applyBorder="1" applyAlignment="1">
      <alignment horizontal="right" vertical="center"/>
    </xf>
    <xf numFmtId="4" fontId="10" fillId="0" borderId="73" xfId="4" applyNumberFormat="1" applyFont="1" applyFill="1" applyBorder="1" applyAlignment="1">
      <alignment horizontal="right" vertical="center"/>
    </xf>
    <xf numFmtId="0" fontId="32" fillId="0" borderId="5" xfId="4" applyFont="1" applyFill="1" applyBorder="1" applyAlignment="1">
      <alignment vertical="center" wrapText="1"/>
    </xf>
    <xf numFmtId="0" fontId="7" fillId="0" borderId="25" xfId="4" applyFont="1" applyFill="1" applyBorder="1" applyAlignment="1">
      <alignment horizontal="center" vertical="center"/>
    </xf>
    <xf numFmtId="49" fontId="7" fillId="0" borderId="2" xfId="4" applyNumberFormat="1" applyFont="1" applyFill="1" applyBorder="1" applyAlignment="1">
      <alignment horizontal="center" vertical="center"/>
    </xf>
    <xf numFmtId="49" fontId="7" fillId="0" borderId="3" xfId="4" applyNumberFormat="1" applyFont="1" applyFill="1" applyBorder="1" applyAlignment="1">
      <alignment horizontal="center" vertical="center"/>
    </xf>
    <xf numFmtId="49" fontId="7" fillId="0" borderId="5" xfId="4" applyNumberFormat="1" applyFont="1" applyFill="1" applyBorder="1" applyAlignment="1">
      <alignment horizontal="center" vertical="center"/>
    </xf>
    <xf numFmtId="0" fontId="7" fillId="0" borderId="53" xfId="4" applyFont="1" applyFill="1" applyBorder="1" applyAlignment="1">
      <alignment horizontal="center" vertical="center"/>
    </xf>
    <xf numFmtId="0" fontId="7" fillId="0" borderId="5" xfId="4" applyFont="1" applyFill="1" applyBorder="1" applyAlignment="1">
      <alignment vertical="center" wrapText="1"/>
    </xf>
    <xf numFmtId="4" fontId="7" fillId="0" borderId="3" xfId="4" applyNumberFormat="1" applyFont="1" applyFill="1" applyBorder="1" applyAlignment="1">
      <alignment horizontal="right" vertical="center"/>
    </xf>
    <xf numFmtId="4" fontId="7" fillId="0" borderId="26" xfId="4" applyNumberFormat="1" applyFont="1" applyFill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4" fontId="10" fillId="0" borderId="0" xfId="4" applyNumberFormat="1" applyFont="1" applyFill="1" applyBorder="1" applyAlignment="1">
      <alignment horizontal="right" vertical="center"/>
    </xf>
    <xf numFmtId="4" fontId="7" fillId="0" borderId="0" xfId="4" applyNumberFormat="1" applyFont="1" applyFill="1" applyBorder="1" applyAlignment="1">
      <alignment vertical="center"/>
    </xf>
    <xf numFmtId="0" fontId="6" fillId="0" borderId="0" xfId="6" applyFont="1" applyFill="1" applyAlignment="1">
      <alignment horizontal="center"/>
    </xf>
    <xf numFmtId="0" fontId="3" fillId="0" borderId="0" xfId="124"/>
    <xf numFmtId="0" fontId="3" fillId="0" borderId="0" xfId="6"/>
    <xf numFmtId="0" fontId="7" fillId="0" borderId="2" xfId="81" applyFont="1" applyFill="1" applyBorder="1" applyAlignment="1">
      <alignment horizontal="center" vertical="center"/>
    </xf>
    <xf numFmtId="0" fontId="7" fillId="0" borderId="56" xfId="70" applyFont="1" applyFill="1" applyBorder="1" applyAlignment="1">
      <alignment horizontal="center" vertical="center"/>
    </xf>
    <xf numFmtId="1" fontId="7" fillId="0" borderId="22" xfId="4" applyNumberFormat="1" applyFont="1" applyFill="1" applyBorder="1" applyAlignment="1">
      <alignment horizontal="center" vertical="center"/>
    </xf>
    <xf numFmtId="1" fontId="7" fillId="0" borderId="20" xfId="4" applyNumberFormat="1" applyFont="1" applyFill="1" applyBorder="1" applyAlignment="1">
      <alignment horizontal="center" vertical="center"/>
    </xf>
    <xf numFmtId="0" fontId="8" fillId="0" borderId="22" xfId="82" applyFont="1" applyFill="1" applyBorder="1" applyAlignment="1">
      <alignment vertical="center" wrapText="1"/>
    </xf>
    <xf numFmtId="4" fontId="7" fillId="0" borderId="22" xfId="4" applyNumberFormat="1" applyFont="1" applyFill="1" applyBorder="1" applyAlignment="1">
      <alignment horizontal="right" vertical="center" wrapText="1"/>
    </xf>
    <xf numFmtId="0" fontId="10" fillId="0" borderId="59" xfId="70" applyFont="1" applyFill="1" applyBorder="1" applyAlignment="1">
      <alignment horizontal="center" vertical="center"/>
    </xf>
    <xf numFmtId="0" fontId="4" fillId="0" borderId="16" xfId="82" applyFont="1" applyFill="1" applyBorder="1" applyAlignment="1">
      <alignment vertical="center" wrapText="1"/>
    </xf>
    <xf numFmtId="4" fontId="10" fillId="0" borderId="16" xfId="4" applyNumberFormat="1" applyFont="1" applyFill="1" applyBorder="1" applyAlignment="1">
      <alignment horizontal="right" vertical="center" wrapText="1"/>
    </xf>
    <xf numFmtId="4" fontId="10" fillId="0" borderId="14" xfId="4" applyNumberFormat="1" applyFont="1" applyFill="1" applyBorder="1" applyAlignment="1">
      <alignment vertical="center"/>
    </xf>
    <xf numFmtId="4" fontId="10" fillId="0" borderId="14" xfId="4" applyNumberFormat="1" applyFont="1" applyFill="1" applyBorder="1" applyAlignment="1">
      <alignment horizontal="right" vertical="center" wrapText="1"/>
    </xf>
    <xf numFmtId="0" fontId="7" fillId="0" borderId="0" xfId="6" applyFont="1" applyAlignment="1">
      <alignment horizontal="center"/>
    </xf>
    <xf numFmtId="4" fontId="9" fillId="26" borderId="26" xfId="83" applyNumberFormat="1" applyFont="1" applyFill="1" applyBorder="1" applyAlignment="1">
      <alignment vertical="center"/>
    </xf>
    <xf numFmtId="0" fontId="7" fillId="0" borderId="19" xfId="124" applyFont="1" applyBorder="1" applyAlignment="1">
      <alignment horizontal="center" vertical="center"/>
    </xf>
    <xf numFmtId="49" fontId="7" fillId="0" borderId="20" xfId="124" applyNumberFormat="1" applyFont="1" applyBorder="1" applyAlignment="1">
      <alignment horizontal="center" vertical="center"/>
    </xf>
    <xf numFmtId="49" fontId="7" fillId="0" borderId="21" xfId="124" applyNumberFormat="1" applyFont="1" applyBorder="1" applyAlignment="1">
      <alignment horizontal="center" vertical="center"/>
    </xf>
    <xf numFmtId="2" fontId="7" fillId="0" borderId="6" xfId="124" applyNumberFormat="1" applyFont="1" applyBorder="1" applyAlignment="1">
      <alignment horizontal="center" vertical="center"/>
    </xf>
    <xf numFmtId="2" fontId="7" fillId="0" borderId="4" xfId="124" applyNumberFormat="1" applyFont="1" applyBorder="1" applyAlignment="1">
      <alignment horizontal="center" vertical="center"/>
    </xf>
    <xf numFmtId="2" fontId="8" fillId="0" borderId="4" xfId="126" applyNumberFormat="1" applyFont="1" applyFill="1" applyBorder="1" applyAlignment="1">
      <alignment horizontal="left" vertical="center"/>
    </xf>
    <xf numFmtId="4" fontId="7" fillId="0" borderId="6" xfId="124" applyNumberFormat="1" applyFont="1" applyBorder="1" applyAlignment="1">
      <alignment vertical="center"/>
    </xf>
    <xf numFmtId="4" fontId="7" fillId="0" borderId="23" xfId="124" applyNumberFormat="1" applyFont="1" applyBorder="1" applyAlignment="1">
      <alignment vertical="center"/>
    </xf>
    <xf numFmtId="0" fontId="48" fillId="0" borderId="0" xfId="124" applyFont="1"/>
    <xf numFmtId="0" fontId="55" fillId="0" borderId="46" xfId="124" applyFont="1" applyFill="1" applyBorder="1" applyAlignment="1">
      <alignment horizontal="center" vertical="center"/>
    </xf>
    <xf numFmtId="49" fontId="53" fillId="0" borderId="65" xfId="124" applyNumberFormat="1" applyFont="1" applyFill="1" applyBorder="1" applyAlignment="1">
      <alignment vertical="center"/>
    </xf>
    <xf numFmtId="49" fontId="53" fillId="0" borderId="63" xfId="124" applyNumberFormat="1" applyFont="1" applyFill="1" applyBorder="1" applyAlignment="1">
      <alignment vertical="center"/>
    </xf>
    <xf numFmtId="1" fontId="10" fillId="0" borderId="47" xfId="124" applyNumberFormat="1" applyFont="1" applyFill="1" applyBorder="1" applyAlignment="1">
      <alignment horizontal="center" vertical="center"/>
    </xf>
    <xf numFmtId="1" fontId="10" fillId="0" borderId="65" xfId="124" applyNumberFormat="1" applyFont="1" applyFill="1" applyBorder="1" applyAlignment="1">
      <alignment horizontal="center" vertical="center"/>
    </xf>
    <xf numFmtId="2" fontId="4" fillId="0" borderId="65" xfId="126" applyNumberFormat="1" applyFont="1" applyFill="1" applyBorder="1" applyAlignment="1">
      <alignment horizontal="left" vertical="center" wrapText="1"/>
    </xf>
    <xf numFmtId="4" fontId="10" fillId="0" borderId="47" xfId="124" applyNumberFormat="1" applyFont="1" applyFill="1" applyBorder="1" applyAlignment="1">
      <alignment vertical="center"/>
    </xf>
    <xf numFmtId="4" fontId="4" fillId="0" borderId="47" xfId="1" applyNumberFormat="1" applyFont="1" applyFill="1" applyBorder="1" applyAlignment="1">
      <alignment vertical="center"/>
    </xf>
    <xf numFmtId="4" fontId="10" fillId="0" borderId="48" xfId="124" applyNumberFormat="1" applyFont="1" applyFill="1" applyBorder="1" applyAlignment="1">
      <alignment vertical="center"/>
    </xf>
    <xf numFmtId="2" fontId="4" fillId="0" borderId="47" xfId="126" applyNumberFormat="1" applyFont="1" applyFill="1" applyBorder="1" applyAlignment="1">
      <alignment horizontal="left" vertical="center"/>
    </xf>
    <xf numFmtId="4" fontId="3" fillId="0" borderId="0" xfId="124" applyNumberFormat="1"/>
    <xf numFmtId="0" fontId="55" fillId="0" borderId="60" xfId="124" applyFont="1" applyFill="1" applyBorder="1" applyAlignment="1">
      <alignment horizontal="center" vertical="center"/>
    </xf>
    <xf numFmtId="49" fontId="53" fillId="0" borderId="12" xfId="124" applyNumberFormat="1" applyFont="1" applyFill="1" applyBorder="1" applyAlignment="1">
      <alignment vertical="center"/>
    </xf>
    <xf numFmtId="49" fontId="53" fillId="0" borderId="13" xfId="124" applyNumberFormat="1" applyFont="1" applyFill="1" applyBorder="1" applyAlignment="1">
      <alignment vertical="center"/>
    </xf>
    <xf numFmtId="1" fontId="10" fillId="0" borderId="61" xfId="124" applyNumberFormat="1" applyFont="1" applyFill="1" applyBorder="1" applyAlignment="1">
      <alignment horizontal="center" vertical="center"/>
    </xf>
    <xf numFmtId="1" fontId="10" fillId="0" borderId="66" xfId="124" applyNumberFormat="1" applyFont="1" applyFill="1" applyBorder="1" applyAlignment="1">
      <alignment horizontal="center" vertical="center"/>
    </xf>
    <xf numFmtId="2" fontId="4" fillId="0" borderId="66" xfId="126" applyNumberFormat="1" applyFont="1" applyFill="1" applyBorder="1" applyAlignment="1">
      <alignment horizontal="left" vertical="center" wrapText="1"/>
    </xf>
    <xf numFmtId="4" fontId="10" fillId="0" borderId="61" xfId="124" applyNumberFormat="1" applyFont="1" applyFill="1" applyBorder="1" applyAlignment="1">
      <alignment vertical="center"/>
    </xf>
    <xf numFmtId="4" fontId="10" fillId="0" borderId="14" xfId="124" applyNumberFormat="1" applyFont="1" applyFill="1" applyBorder="1" applyAlignment="1">
      <alignment vertical="center"/>
    </xf>
    <xf numFmtId="4" fontId="10" fillId="0" borderId="62" xfId="124" applyNumberFormat="1" applyFont="1" applyFill="1" applyBorder="1" applyAlignment="1">
      <alignment vertical="center"/>
    </xf>
    <xf numFmtId="0" fontId="7" fillId="0" borderId="19" xfId="124" applyFont="1" applyFill="1" applyBorder="1" applyAlignment="1">
      <alignment horizontal="center" vertical="center"/>
    </xf>
    <xf numFmtId="49" fontId="7" fillId="0" borderId="20" xfId="124" applyNumberFormat="1" applyFont="1" applyFill="1" applyBorder="1" applyAlignment="1">
      <alignment horizontal="center" vertical="center"/>
    </xf>
    <xf numFmtId="49" fontId="7" fillId="0" borderId="21" xfId="124" applyNumberFormat="1" applyFont="1" applyFill="1" applyBorder="1" applyAlignment="1">
      <alignment horizontal="center" vertical="center"/>
    </xf>
    <xf numFmtId="2" fontId="7" fillId="0" borderId="6" xfId="124" applyNumberFormat="1" applyFont="1" applyFill="1" applyBorder="1" applyAlignment="1">
      <alignment horizontal="center" vertical="center"/>
    </xf>
    <xf numFmtId="2" fontId="7" fillId="0" borderId="4" xfId="124" applyNumberFormat="1" applyFont="1" applyFill="1" applyBorder="1" applyAlignment="1">
      <alignment horizontal="center" vertical="center"/>
    </xf>
    <xf numFmtId="4" fontId="7" fillId="0" borderId="6" xfId="124" applyNumberFormat="1" applyFont="1" applyFill="1" applyBorder="1" applyAlignment="1">
      <alignment vertical="center"/>
    </xf>
    <xf numFmtId="4" fontId="7" fillId="0" borderId="40" xfId="124" applyNumberFormat="1" applyFont="1" applyFill="1" applyBorder="1" applyAlignment="1">
      <alignment vertical="center"/>
    </xf>
    <xf numFmtId="0" fontId="55" fillId="0" borderId="11" xfId="124" applyFont="1" applyFill="1" applyBorder="1" applyAlignment="1">
      <alignment horizontal="center" vertical="center"/>
    </xf>
    <xf numFmtId="1" fontId="10" fillId="0" borderId="16" xfId="124" applyNumberFormat="1" applyFont="1" applyFill="1" applyBorder="1" applyAlignment="1">
      <alignment horizontal="center" vertical="center"/>
    </xf>
    <xf numFmtId="1" fontId="10" fillId="0" borderId="12" xfId="124" applyNumberFormat="1" applyFont="1" applyFill="1" applyBorder="1" applyAlignment="1">
      <alignment horizontal="center" vertical="center"/>
    </xf>
    <xf numFmtId="2" fontId="4" fillId="0" borderId="12" xfId="126" applyNumberFormat="1" applyFont="1" applyFill="1" applyBorder="1" applyAlignment="1">
      <alignment horizontal="left" vertical="center" wrapText="1"/>
    </xf>
    <xf numFmtId="4" fontId="10" fillId="0" borderId="16" xfId="124" applyNumberFormat="1" applyFont="1" applyFill="1" applyBorder="1" applyAlignment="1">
      <alignment vertical="center"/>
    </xf>
    <xf numFmtId="4" fontId="10" fillId="0" borderId="28" xfId="124" applyNumberFormat="1" applyFont="1" applyFill="1" applyBorder="1" applyAlignment="1">
      <alignment vertical="center"/>
    </xf>
    <xf numFmtId="2" fontId="7" fillId="0" borderId="22" xfId="124" applyNumberFormat="1" applyFont="1" applyBorder="1" applyAlignment="1">
      <alignment horizontal="center" vertical="center"/>
    </xf>
    <xf numFmtId="2" fontId="7" fillId="0" borderId="20" xfId="124" applyNumberFormat="1" applyFont="1" applyBorder="1" applyAlignment="1">
      <alignment horizontal="center" vertical="center"/>
    </xf>
    <xf numFmtId="2" fontId="8" fillId="0" borderId="20" xfId="126" applyNumberFormat="1" applyFont="1" applyFill="1" applyBorder="1" applyAlignment="1">
      <alignment horizontal="left" vertical="center"/>
    </xf>
    <xf numFmtId="4" fontId="7" fillId="0" borderId="22" xfId="124" applyNumberFormat="1" applyFont="1" applyBorder="1" applyAlignment="1">
      <alignment vertical="center"/>
    </xf>
    <xf numFmtId="49" fontId="10" fillId="0" borderId="16" xfId="4" applyNumberFormat="1" applyFont="1" applyFill="1" applyBorder="1" applyAlignment="1">
      <alignment horizontal="center" vertical="center"/>
    </xf>
    <xf numFmtId="0" fontId="10" fillId="0" borderId="12" xfId="4" applyFont="1" applyFill="1" applyBorder="1" applyAlignment="1">
      <alignment vertical="center" wrapText="1"/>
    </xf>
    <xf numFmtId="4" fontId="10" fillId="0" borderId="16" xfId="4" applyNumberFormat="1" applyFont="1" applyFill="1" applyBorder="1" applyAlignment="1">
      <alignment horizontal="right" vertical="center"/>
    </xf>
    <xf numFmtId="0" fontId="55" fillId="0" borderId="27" xfId="124" applyFont="1" applyFill="1" applyBorder="1" applyAlignment="1">
      <alignment horizontal="center" vertical="center"/>
    </xf>
    <xf numFmtId="49" fontId="53" fillId="0" borderId="15" xfId="124" applyNumberFormat="1" applyFont="1" applyFill="1" applyBorder="1" applyAlignment="1">
      <alignment vertical="center"/>
    </xf>
    <xf numFmtId="49" fontId="53" fillId="0" borderId="24" xfId="124" applyNumberFormat="1" applyFont="1" applyFill="1" applyBorder="1" applyAlignment="1">
      <alignment vertical="center"/>
    </xf>
    <xf numFmtId="4" fontId="7" fillId="0" borderId="47" xfId="124" applyNumberFormat="1" applyFont="1" applyFill="1" applyBorder="1" applyAlignment="1">
      <alignment vertical="center"/>
    </xf>
    <xf numFmtId="4" fontId="8" fillId="0" borderId="47" xfId="1" applyNumberFormat="1" applyFont="1" applyBorder="1" applyAlignment="1">
      <alignment vertical="center"/>
    </xf>
    <xf numFmtId="4" fontId="7" fillId="0" borderId="48" xfId="124" applyNumberFormat="1" applyFont="1" applyBorder="1" applyAlignment="1">
      <alignment vertical="center"/>
    </xf>
    <xf numFmtId="0" fontId="10" fillId="0" borderId="12" xfId="4" applyFont="1" applyFill="1" applyBorder="1" applyAlignment="1">
      <alignment vertical="center"/>
    </xf>
    <xf numFmtId="4" fontId="56" fillId="0" borderId="14" xfId="124" applyNumberFormat="1" applyFont="1" applyFill="1" applyBorder="1" applyAlignment="1">
      <alignment vertical="center"/>
    </xf>
    <xf numFmtId="4" fontId="10" fillId="0" borderId="14" xfId="124" applyNumberFormat="1" applyFont="1" applyBorder="1" applyAlignment="1">
      <alignment vertical="center"/>
    </xf>
    <xf numFmtId="4" fontId="10" fillId="0" borderId="62" xfId="124" applyNumberFormat="1" applyFont="1" applyBorder="1" applyAlignment="1">
      <alignment vertical="center"/>
    </xf>
    <xf numFmtId="2" fontId="7" fillId="0" borderId="22" xfId="124" applyNumberFormat="1" applyFont="1" applyFill="1" applyBorder="1" applyAlignment="1">
      <alignment horizontal="center" vertical="center"/>
    </xf>
    <xf numFmtId="2" fontId="7" fillId="0" borderId="20" xfId="124" applyNumberFormat="1" applyFont="1" applyFill="1" applyBorder="1" applyAlignment="1">
      <alignment horizontal="center" vertical="center"/>
    </xf>
    <xf numFmtId="4" fontId="7" fillId="0" borderId="22" xfId="124" applyNumberFormat="1" applyFont="1" applyFill="1" applyBorder="1" applyAlignment="1">
      <alignment vertical="center"/>
    </xf>
    <xf numFmtId="4" fontId="7" fillId="0" borderId="23" xfId="124" applyNumberFormat="1" applyFont="1" applyFill="1" applyBorder="1" applyAlignment="1">
      <alignment vertical="center"/>
    </xf>
    <xf numFmtId="0" fontId="10" fillId="0" borderId="14" xfId="124" applyFont="1" applyFill="1" applyBorder="1" applyAlignment="1">
      <alignment horizontal="center" vertical="center"/>
    </xf>
    <xf numFmtId="0" fontId="10" fillId="0" borderId="15" xfId="124" applyFont="1" applyFill="1" applyBorder="1" applyAlignment="1">
      <alignment horizontal="center" vertical="center"/>
    </xf>
    <xf numFmtId="0" fontId="10" fillId="0" borderId="14" xfId="124" applyFont="1" applyFill="1" applyBorder="1" applyAlignment="1">
      <alignment vertical="center"/>
    </xf>
    <xf numFmtId="0" fontId="55" fillId="0" borderId="0" xfId="124" applyFont="1" applyFill="1" applyBorder="1" applyAlignment="1">
      <alignment horizontal="center" vertical="center"/>
    </xf>
    <xf numFmtId="49" fontId="53" fillId="0" borderId="0" xfId="124" applyNumberFormat="1" applyFont="1" applyFill="1" applyBorder="1" applyAlignment="1">
      <alignment vertical="center"/>
    </xf>
    <xf numFmtId="0" fontId="10" fillId="0" borderId="0" xfId="124" applyFont="1" applyFill="1" applyBorder="1" applyAlignment="1">
      <alignment horizontal="center" vertical="center"/>
    </xf>
    <xf numFmtId="0" fontId="10" fillId="0" borderId="0" xfId="124" applyFont="1" applyFill="1" applyBorder="1" applyAlignment="1">
      <alignment vertical="center"/>
    </xf>
    <xf numFmtId="4" fontId="10" fillId="0" borderId="0" xfId="124" applyNumberFormat="1" applyFont="1" applyFill="1" applyBorder="1" applyAlignment="1">
      <alignment vertical="center"/>
    </xf>
    <xf numFmtId="4" fontId="56" fillId="0" borderId="0" xfId="124" applyNumberFormat="1" applyFont="1" applyFill="1" applyBorder="1" applyAlignment="1">
      <alignment vertical="center"/>
    </xf>
    <xf numFmtId="4" fontId="10" fillId="0" borderId="0" xfId="124" applyNumberFormat="1" applyFont="1" applyBorder="1" applyAlignment="1">
      <alignment vertical="center"/>
    </xf>
    <xf numFmtId="0" fontId="3" fillId="0" borderId="0" xfId="4" applyFill="1"/>
    <xf numFmtId="0" fontId="2" fillId="0" borderId="0" xfId="1" applyFill="1"/>
    <xf numFmtId="0" fontId="3" fillId="0" borderId="0" xfId="2" applyFill="1"/>
    <xf numFmtId="0" fontId="7" fillId="0" borderId="19" xfId="83" applyFont="1" applyFill="1" applyBorder="1" applyAlignment="1">
      <alignment horizontal="center" vertical="center"/>
    </xf>
    <xf numFmtId="49" fontId="7" fillId="0" borderId="20" xfId="83" applyNumberFormat="1" applyFont="1" applyFill="1" applyBorder="1" applyAlignment="1">
      <alignment horizontal="center" vertical="center"/>
    </xf>
    <xf numFmtId="49" fontId="7" fillId="0" borderId="21" xfId="83" applyNumberFormat="1" applyFont="1" applyFill="1" applyBorder="1" applyAlignment="1">
      <alignment horizontal="center" vertical="center"/>
    </xf>
    <xf numFmtId="0" fontId="7" fillId="0" borderId="22" xfId="83" applyFont="1" applyFill="1" applyBorder="1" applyAlignment="1">
      <alignment horizontal="center" vertical="center"/>
    </xf>
    <xf numFmtId="0" fontId="7" fillId="0" borderId="20" xfId="83" applyFont="1" applyFill="1" applyBorder="1" applyAlignment="1">
      <alignment horizontal="center" vertical="center"/>
    </xf>
    <xf numFmtId="0" fontId="7" fillId="0" borderId="22" xfId="83" applyFont="1" applyFill="1" applyBorder="1" applyAlignment="1">
      <alignment vertical="center" wrapText="1"/>
    </xf>
    <xf numFmtId="4" fontId="7" fillId="0" borderId="54" xfId="83" applyNumberFormat="1" applyFont="1" applyFill="1" applyBorder="1" applyAlignment="1">
      <alignment vertical="center"/>
    </xf>
    <xf numFmtId="4" fontId="7" fillId="0" borderId="22" xfId="83" applyNumberFormat="1" applyFont="1" applyFill="1" applyBorder="1" applyAlignment="1">
      <alignment vertical="center"/>
    </xf>
    <xf numFmtId="4" fontId="7" fillId="0" borderId="23" xfId="83" applyNumberFormat="1" applyFont="1" applyFill="1" applyBorder="1" applyAlignment="1">
      <alignment vertical="center"/>
    </xf>
    <xf numFmtId="0" fontId="7" fillId="0" borderId="20" xfId="83" applyFont="1" applyFill="1" applyBorder="1" applyAlignment="1">
      <alignment vertical="center" wrapText="1"/>
    </xf>
    <xf numFmtId="0" fontId="43" fillId="0" borderId="0" xfId="4" applyFont="1" applyFill="1"/>
    <xf numFmtId="49" fontId="7" fillId="0" borderId="20" xfId="68" applyNumberFormat="1" applyFont="1" applyFill="1" applyBorder="1" applyAlignment="1">
      <alignment horizontal="center" vertical="center"/>
    </xf>
    <xf numFmtId="0" fontId="57" fillId="0" borderId="20" xfId="4" applyFont="1" applyFill="1" applyBorder="1" applyAlignment="1">
      <alignment horizontal="justify" vertical="center" wrapText="1"/>
    </xf>
    <xf numFmtId="49" fontId="7" fillId="0" borderId="12" xfId="68" applyNumberFormat="1" applyFont="1" applyFill="1" applyBorder="1" applyAlignment="1">
      <alignment horizontal="center" vertical="center"/>
    </xf>
    <xf numFmtId="49" fontId="7" fillId="0" borderId="13" xfId="83" applyNumberFormat="1" applyFont="1" applyFill="1" applyBorder="1" applyAlignment="1">
      <alignment horizontal="center" vertical="center"/>
    </xf>
    <xf numFmtId="14" fontId="7" fillId="0" borderId="20" xfId="68" applyNumberFormat="1" applyFont="1" applyFill="1" applyBorder="1" applyAlignment="1">
      <alignment horizontal="justify" vertical="center" wrapText="1"/>
    </xf>
    <xf numFmtId="0" fontId="7" fillId="0" borderId="20" xfId="68" applyFont="1" applyFill="1" applyBorder="1" applyAlignment="1">
      <alignment horizontal="justify" vertical="center" wrapText="1"/>
    </xf>
    <xf numFmtId="164" fontId="7" fillId="0" borderId="22" xfId="83" applyNumberFormat="1" applyFont="1" applyFill="1" applyBorder="1" applyAlignment="1">
      <alignment vertical="center"/>
    </xf>
    <xf numFmtId="164" fontId="10" fillId="0" borderId="16" xfId="83" applyNumberFormat="1" applyFont="1" applyFill="1" applyBorder="1" applyAlignment="1">
      <alignment vertical="center"/>
    </xf>
    <xf numFmtId="0" fontId="7" fillId="0" borderId="19" xfId="83" applyFont="1" applyFill="1" applyBorder="1" applyAlignment="1">
      <alignment horizontal="center"/>
    </xf>
    <xf numFmtId="49" fontId="7" fillId="0" borderId="20" xfId="0" applyNumberFormat="1" applyFont="1" applyFill="1" applyBorder="1" applyAlignment="1">
      <alignment horizontal="center"/>
    </xf>
    <xf numFmtId="49" fontId="7" fillId="0" borderId="21" xfId="83" applyNumberFormat="1" applyFont="1" applyFill="1" applyBorder="1" applyAlignment="1">
      <alignment horizontal="center"/>
    </xf>
    <xf numFmtId="0" fontId="7" fillId="0" borderId="22" xfId="83" applyFont="1" applyFill="1" applyBorder="1" applyAlignment="1">
      <alignment horizontal="center"/>
    </xf>
    <xf numFmtId="0" fontId="7" fillId="0" borderId="20" xfId="83" applyFont="1" applyFill="1" applyBorder="1" applyAlignment="1">
      <alignment horizontal="center"/>
    </xf>
    <xf numFmtId="0" fontId="7" fillId="0" borderId="20" xfId="0" applyFont="1" applyFill="1" applyBorder="1" applyAlignment="1">
      <alignment horizontal="justify" wrapText="1"/>
    </xf>
    <xf numFmtId="0" fontId="10" fillId="0" borderId="11" xfId="83" applyFont="1" applyFill="1" applyBorder="1" applyAlignment="1">
      <alignment horizontal="center"/>
    </xf>
    <xf numFmtId="49" fontId="10" fillId="0" borderId="12" xfId="83" applyNumberFormat="1" applyFont="1" applyFill="1" applyBorder="1" applyAlignment="1">
      <alignment horizontal="center"/>
    </xf>
    <xf numFmtId="49" fontId="10" fillId="0" borderId="13" xfId="83" applyNumberFormat="1" applyFont="1" applyFill="1" applyBorder="1" applyAlignment="1">
      <alignment horizontal="center"/>
    </xf>
    <xf numFmtId="0" fontId="10" fillId="0" borderId="16" xfId="83" applyFont="1" applyFill="1" applyBorder="1" applyAlignment="1">
      <alignment horizontal="center"/>
    </xf>
    <xf numFmtId="0" fontId="10" fillId="0" borderId="12" xfId="83" applyFont="1" applyFill="1" applyBorder="1" applyAlignment="1">
      <alignment horizontal="center"/>
    </xf>
    <xf numFmtId="0" fontId="10" fillId="0" borderId="12" xfId="83" applyFont="1" applyFill="1" applyBorder="1" applyAlignment="1">
      <alignment wrapText="1"/>
    </xf>
    <xf numFmtId="0" fontId="7" fillId="0" borderId="56" xfId="1" applyFont="1" applyFill="1" applyBorder="1" applyAlignment="1">
      <alignment vertical="center"/>
    </xf>
    <xf numFmtId="49" fontId="7" fillId="0" borderId="20" xfId="1" applyNumberFormat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0" fontId="7" fillId="0" borderId="22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left" vertical="center" wrapText="1"/>
    </xf>
    <xf numFmtId="0" fontId="10" fillId="0" borderId="11" xfId="1" applyFont="1" applyFill="1" applyBorder="1" applyAlignment="1">
      <alignment vertical="center"/>
    </xf>
    <xf numFmtId="49" fontId="10" fillId="0" borderId="12" xfId="1" applyNumberFormat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vertical="center"/>
    </xf>
    <xf numFmtId="0" fontId="42" fillId="0" borderId="16" xfId="0" applyFont="1" applyFill="1" applyBorder="1" applyAlignment="1">
      <alignment horizontal="center" vertical="center"/>
    </xf>
    <xf numFmtId="49" fontId="7" fillId="0" borderId="20" xfId="125" applyNumberFormat="1" applyFont="1" applyFill="1" applyBorder="1" applyAlignment="1">
      <alignment horizontal="center" vertical="center"/>
    </xf>
    <xf numFmtId="49" fontId="10" fillId="0" borderId="12" xfId="125" applyNumberFormat="1" applyFont="1" applyFill="1" applyBorder="1" applyAlignment="1">
      <alignment horizontal="center" vertical="center"/>
    </xf>
    <xf numFmtId="0" fontId="31" fillId="0" borderId="12" xfId="83" applyFont="1" applyFill="1" applyBorder="1" applyAlignment="1">
      <alignment horizontal="center" vertical="center"/>
    </xf>
    <xf numFmtId="0" fontId="10" fillId="0" borderId="12" xfId="83" applyFont="1" applyFill="1" applyBorder="1" applyAlignment="1">
      <alignment vertical="center"/>
    </xf>
    <xf numFmtId="49" fontId="10" fillId="0" borderId="12" xfId="1" applyNumberFormat="1" applyFont="1" applyFill="1" applyBorder="1" applyAlignment="1">
      <alignment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vertical="center"/>
    </xf>
    <xf numFmtId="49" fontId="10" fillId="0" borderId="15" xfId="1" applyNumberFormat="1" applyFont="1" applyFill="1" applyBorder="1" applyAlignment="1">
      <alignment vertical="center"/>
    </xf>
    <xf numFmtId="0" fontId="10" fillId="0" borderId="24" xfId="1" applyFont="1" applyFill="1" applyBorder="1" applyAlignment="1">
      <alignment vertical="center"/>
    </xf>
    <xf numFmtId="0" fontId="53" fillId="0" borderId="19" xfId="83" applyFont="1" applyFill="1" applyBorder="1" applyAlignment="1">
      <alignment horizontal="center" vertical="center"/>
    </xf>
    <xf numFmtId="0" fontId="53" fillId="0" borderId="22" xfId="83" applyFont="1" applyFill="1" applyBorder="1" applyAlignment="1">
      <alignment horizontal="center" vertical="center"/>
    </xf>
    <xf numFmtId="0" fontId="53" fillId="0" borderId="20" xfId="83" applyFont="1" applyFill="1" applyBorder="1" applyAlignment="1">
      <alignment horizontal="center" vertical="center"/>
    </xf>
    <xf numFmtId="0" fontId="53" fillId="0" borderId="22" xfId="83" applyFont="1" applyFill="1" applyBorder="1" applyAlignment="1">
      <alignment vertical="center"/>
    </xf>
    <xf numFmtId="4" fontId="53" fillId="0" borderId="54" xfId="83" applyNumberFormat="1" applyFont="1" applyFill="1" applyBorder="1" applyAlignment="1">
      <alignment vertical="center"/>
    </xf>
    <xf numFmtId="4" fontId="53" fillId="0" borderId="20" xfId="83" applyNumberFormat="1" applyFont="1" applyFill="1" applyBorder="1" applyAlignment="1">
      <alignment vertical="center"/>
    </xf>
    <xf numFmtId="4" fontId="53" fillId="0" borderId="23" xfId="83" applyNumberFormat="1" applyFont="1" applyFill="1" applyBorder="1" applyAlignment="1">
      <alignment vertical="center"/>
    </xf>
    <xf numFmtId="0" fontId="7" fillId="0" borderId="10" xfId="83" applyFont="1" applyFill="1" applyBorder="1" applyAlignment="1">
      <alignment vertical="center"/>
    </xf>
    <xf numFmtId="4" fontId="7" fillId="0" borderId="57" xfId="83" applyNumberFormat="1" applyFont="1" applyFill="1" applyBorder="1" applyAlignment="1">
      <alignment vertical="center"/>
    </xf>
    <xf numFmtId="4" fontId="7" fillId="0" borderId="8" xfId="83" applyNumberFormat="1" applyFont="1" applyFill="1" applyBorder="1" applyAlignment="1">
      <alignment vertical="center"/>
    </xf>
    <xf numFmtId="0" fontId="7" fillId="0" borderId="46" xfId="83" applyFont="1" applyFill="1" applyBorder="1" applyAlignment="1">
      <alignment horizontal="center" vertical="center"/>
    </xf>
    <xf numFmtId="49" fontId="7" fillId="0" borderId="65" xfId="83" applyNumberFormat="1" applyFont="1" applyFill="1" applyBorder="1" applyAlignment="1">
      <alignment horizontal="center" vertical="center"/>
    </xf>
    <xf numFmtId="49" fontId="7" fillId="0" borderId="63" xfId="83" applyNumberFormat="1" applyFont="1" applyFill="1" applyBorder="1" applyAlignment="1">
      <alignment horizontal="center" vertical="center"/>
    </xf>
    <xf numFmtId="0" fontId="7" fillId="0" borderId="47" xfId="83" applyFont="1" applyFill="1" applyBorder="1" applyAlignment="1">
      <alignment horizontal="center" vertical="center"/>
    </xf>
    <xf numFmtId="0" fontId="7" fillId="0" borderId="65" xfId="83" applyFont="1" applyFill="1" applyBorder="1" applyAlignment="1">
      <alignment horizontal="center" vertical="center"/>
    </xf>
    <xf numFmtId="0" fontId="7" fillId="0" borderId="47" xfId="83" applyFont="1" applyFill="1" applyBorder="1" applyAlignment="1">
      <alignment vertical="center"/>
    </xf>
    <xf numFmtId="4" fontId="7" fillId="0" borderId="65" xfId="83" applyNumberFormat="1" applyFont="1" applyFill="1" applyBorder="1" applyAlignment="1">
      <alignment vertical="center"/>
    </xf>
    <xf numFmtId="4" fontId="7" fillId="0" borderId="48" xfId="83" applyNumberFormat="1" applyFont="1" applyFill="1" applyBorder="1" applyAlignment="1">
      <alignment vertical="center"/>
    </xf>
    <xf numFmtId="0" fontId="7" fillId="0" borderId="10" xfId="83" applyFont="1" applyFill="1" applyBorder="1" applyAlignment="1">
      <alignment vertical="center" wrapText="1"/>
    </xf>
    <xf numFmtId="164" fontId="7" fillId="0" borderId="8" xfId="83" applyNumberFormat="1" applyFont="1" applyFill="1" applyBorder="1" applyAlignment="1">
      <alignment vertical="center"/>
    </xf>
    <xf numFmtId="0" fontId="7" fillId="0" borderId="47" xfId="83" applyFont="1" applyFill="1" applyBorder="1" applyAlignment="1">
      <alignment vertical="center" wrapText="1"/>
    </xf>
    <xf numFmtId="4" fontId="7" fillId="0" borderId="64" xfId="83" applyNumberFormat="1" applyFont="1" applyFill="1" applyBorder="1" applyAlignment="1">
      <alignment vertical="center"/>
    </xf>
    <xf numFmtId="164" fontId="7" fillId="0" borderId="65" xfId="83" applyNumberFormat="1" applyFont="1" applyFill="1" applyBorder="1" applyAlignment="1">
      <alignment vertical="center"/>
    </xf>
    <xf numFmtId="0" fontId="53" fillId="0" borderId="22" xfId="83" applyFont="1" applyFill="1" applyBorder="1" applyAlignment="1" applyProtection="1">
      <alignment vertical="center" wrapText="1"/>
      <protection locked="0"/>
    </xf>
    <xf numFmtId="49" fontId="7" fillId="0" borderId="64" xfId="83" applyNumberFormat="1" applyFont="1" applyFill="1" applyBorder="1" applyAlignment="1">
      <alignment horizontal="center" vertical="center"/>
    </xf>
    <xf numFmtId="0" fontId="7" fillId="0" borderId="27" xfId="83" applyFont="1" applyFill="1" applyBorder="1" applyAlignment="1">
      <alignment horizontal="center" vertical="center"/>
    </xf>
    <xf numFmtId="49" fontId="7" fillId="0" borderId="45" xfId="83" applyNumberFormat="1" applyFont="1" applyFill="1" applyBorder="1" applyAlignment="1">
      <alignment horizontal="center" vertical="center"/>
    </xf>
    <xf numFmtId="0" fontId="9" fillId="0" borderId="5" xfId="83" applyFont="1" applyFill="1" applyBorder="1" applyAlignment="1">
      <alignment horizontal="left" vertical="center"/>
    </xf>
    <xf numFmtId="0" fontId="32" fillId="0" borderId="25" xfId="83" applyFont="1" applyFill="1" applyBorder="1" applyAlignment="1">
      <alignment horizontal="center" vertical="center"/>
    </xf>
    <xf numFmtId="0" fontId="32" fillId="0" borderId="5" xfId="83" applyFont="1" applyFill="1" applyBorder="1" applyAlignment="1">
      <alignment horizontal="center" vertical="center"/>
    </xf>
    <xf numFmtId="0" fontId="32" fillId="0" borderId="2" xfId="83" applyFont="1" applyFill="1" applyBorder="1" applyAlignment="1">
      <alignment horizontal="center" vertical="center"/>
    </xf>
    <xf numFmtId="0" fontId="32" fillId="0" borderId="5" xfId="83" applyFont="1" applyFill="1" applyBorder="1" applyAlignment="1">
      <alignment vertical="center"/>
    </xf>
    <xf numFmtId="4" fontId="32" fillId="0" borderId="53" xfId="83" applyNumberFormat="1" applyFont="1" applyFill="1" applyBorder="1" applyAlignment="1">
      <alignment vertical="center"/>
    </xf>
    <xf numFmtId="4" fontId="32" fillId="0" borderId="5" xfId="83" applyNumberFormat="1" applyFont="1" applyFill="1" applyBorder="1" applyAlignment="1">
      <alignment vertical="center"/>
    </xf>
    <xf numFmtId="4" fontId="32" fillId="0" borderId="26" xfId="83" applyNumberFormat="1" applyFont="1" applyFill="1" applyBorder="1" applyAlignment="1">
      <alignment vertical="center"/>
    </xf>
    <xf numFmtId="4" fontId="7" fillId="0" borderId="47" xfId="83" applyNumberFormat="1" applyFont="1" applyFill="1" applyBorder="1" applyAlignment="1">
      <alignment vertical="center"/>
    </xf>
    <xf numFmtId="0" fontId="7" fillId="30" borderId="10" xfId="83" applyFont="1" applyFill="1" applyBorder="1" applyAlignment="1">
      <alignment horizontal="center" vertical="center"/>
    </xf>
    <xf numFmtId="0" fontId="7" fillId="30" borderId="8" xfId="83" applyFont="1" applyFill="1" applyBorder="1" applyAlignment="1">
      <alignment horizontal="center" vertical="center"/>
    </xf>
    <xf numFmtId="0" fontId="7" fillId="30" borderId="10" xfId="83" applyFont="1" applyFill="1" applyBorder="1" applyAlignment="1">
      <alignment vertical="center" wrapText="1"/>
    </xf>
    <xf numFmtId="4" fontId="7" fillId="0" borderId="16" xfId="83" applyNumberFormat="1" applyFont="1" applyFill="1" applyBorder="1" applyAlignment="1">
      <alignment vertical="center"/>
    </xf>
    <xf numFmtId="4" fontId="7" fillId="0" borderId="14" xfId="83" applyNumberFormat="1" applyFont="1" applyFill="1" applyBorder="1" applyAlignment="1">
      <alignment vertical="center"/>
    </xf>
    <xf numFmtId="4" fontId="32" fillId="0" borderId="2" xfId="83" applyNumberFormat="1" applyFont="1" applyFill="1" applyBorder="1" applyAlignment="1">
      <alignment vertical="center"/>
    </xf>
    <xf numFmtId="0" fontId="7" fillId="0" borderId="11" xfId="83" applyFont="1" applyFill="1" applyBorder="1" applyAlignment="1">
      <alignment horizontal="center" vertical="center"/>
    </xf>
    <xf numFmtId="49" fontId="7" fillId="0" borderId="12" xfId="83" applyNumberFormat="1" applyFont="1" applyFill="1" applyBorder="1" applyAlignment="1">
      <alignment horizontal="center" vertical="center"/>
    </xf>
    <xf numFmtId="0" fontId="7" fillId="0" borderId="16" xfId="83" applyFont="1" applyFill="1" applyBorder="1" applyAlignment="1">
      <alignment horizontal="center" vertical="center"/>
    </xf>
    <xf numFmtId="0" fontId="7" fillId="0" borderId="14" xfId="83" applyFont="1" applyFill="1" applyBorder="1" applyAlignment="1">
      <alignment vertical="center" wrapText="1"/>
    </xf>
    <xf numFmtId="4" fontId="7" fillId="0" borderId="12" xfId="83" applyNumberFormat="1" applyFont="1" applyFill="1" applyBorder="1" applyAlignment="1">
      <alignment vertical="center"/>
    </xf>
    <xf numFmtId="4" fontId="7" fillId="0" borderId="28" xfId="83" applyNumberFormat="1" applyFont="1" applyFill="1" applyBorder="1" applyAlignment="1">
      <alignment vertical="center"/>
    </xf>
    <xf numFmtId="0" fontId="58" fillId="0" borderId="17" xfId="83" applyFont="1" applyFill="1" applyBorder="1" applyAlignment="1">
      <alignment horizontal="center" vertical="center"/>
    </xf>
    <xf numFmtId="0" fontId="58" fillId="0" borderId="6" xfId="83" applyFont="1" applyFill="1" applyBorder="1" applyAlignment="1">
      <alignment horizontal="center" vertical="center"/>
    </xf>
    <xf numFmtId="0" fontId="58" fillId="0" borderId="4" xfId="83" applyFont="1" applyFill="1" applyBorder="1" applyAlignment="1">
      <alignment horizontal="center" vertical="center"/>
    </xf>
    <xf numFmtId="0" fontId="58" fillId="0" borderId="4" xfId="83" applyFont="1" applyFill="1" applyBorder="1" applyAlignment="1">
      <alignment vertical="center" wrapText="1"/>
    </xf>
    <xf numFmtId="4" fontId="58" fillId="0" borderId="4" xfId="83" applyNumberFormat="1" applyFont="1" applyFill="1" applyBorder="1" applyAlignment="1">
      <alignment vertical="center"/>
    </xf>
    <xf numFmtId="4" fontId="58" fillId="0" borderId="40" xfId="83" applyNumberFormat="1" applyFont="1" applyFill="1" applyBorder="1" applyAlignment="1">
      <alignment vertical="center"/>
    </xf>
    <xf numFmtId="0" fontId="7" fillId="0" borderId="65" xfId="83" applyFont="1" applyFill="1" applyBorder="1" applyAlignment="1">
      <alignment vertical="center" wrapText="1"/>
    </xf>
    <xf numFmtId="0" fontId="31" fillId="0" borderId="46" xfId="83" applyFont="1" applyFill="1" applyBorder="1" applyAlignment="1">
      <alignment horizontal="center" vertical="center"/>
    </xf>
    <xf numFmtId="49" fontId="31" fillId="0" borderId="65" xfId="83" applyNumberFormat="1" applyFont="1" applyFill="1" applyBorder="1" applyAlignment="1">
      <alignment horizontal="center" vertical="center"/>
    </xf>
    <xf numFmtId="49" fontId="31" fillId="0" borderId="63" xfId="83" applyNumberFormat="1" applyFont="1" applyFill="1" applyBorder="1" applyAlignment="1">
      <alignment horizontal="center" vertical="center"/>
    </xf>
    <xf numFmtId="0" fontId="31" fillId="0" borderId="47" xfId="83" applyFont="1" applyFill="1" applyBorder="1" applyAlignment="1">
      <alignment horizontal="center" vertical="center"/>
    </xf>
    <xf numFmtId="0" fontId="10" fillId="0" borderId="65" xfId="83" applyFont="1" applyFill="1" applyBorder="1" applyAlignment="1">
      <alignment horizontal="center" vertical="center"/>
    </xf>
    <xf numFmtId="0" fontId="10" fillId="0" borderId="65" xfId="83" applyFont="1" applyFill="1" applyBorder="1" applyAlignment="1">
      <alignment vertical="center"/>
    </xf>
    <xf numFmtId="4" fontId="10" fillId="0" borderId="65" xfId="83" applyNumberFormat="1" applyFont="1" applyFill="1" applyBorder="1" applyAlignment="1">
      <alignment vertical="center"/>
    </xf>
    <xf numFmtId="4" fontId="10" fillId="0" borderId="48" xfId="83" applyNumberFormat="1" applyFont="1" applyFill="1" applyBorder="1" applyAlignment="1">
      <alignment vertical="center"/>
    </xf>
    <xf numFmtId="0" fontId="58" fillId="0" borderId="19" xfId="83" applyFont="1" applyFill="1" applyBorder="1" applyAlignment="1">
      <alignment horizontal="center" vertical="center"/>
    </xf>
    <xf numFmtId="49" fontId="58" fillId="0" borderId="20" xfId="83" applyNumberFormat="1" applyFont="1" applyFill="1" applyBorder="1" applyAlignment="1">
      <alignment horizontal="center" vertical="center"/>
    </xf>
    <xf numFmtId="49" fontId="58" fillId="0" borderId="21" xfId="83" applyNumberFormat="1" applyFont="1" applyFill="1" applyBorder="1" applyAlignment="1">
      <alignment horizontal="center" vertical="center"/>
    </xf>
    <xf numFmtId="0" fontId="58" fillId="0" borderId="22" xfId="83" applyFont="1" applyFill="1" applyBorder="1" applyAlignment="1">
      <alignment horizontal="center" vertical="center"/>
    </xf>
    <xf numFmtId="0" fontId="58" fillId="0" borderId="20" xfId="83" applyFont="1" applyFill="1" applyBorder="1" applyAlignment="1">
      <alignment horizontal="center" vertical="center"/>
    </xf>
    <xf numFmtId="0" fontId="58" fillId="0" borderId="22" xfId="83" applyFont="1" applyFill="1" applyBorder="1" applyAlignment="1">
      <alignment vertical="center" wrapText="1"/>
    </xf>
    <xf numFmtId="4" fontId="58" fillId="0" borderId="54" xfId="83" applyNumberFormat="1" applyFont="1" applyFill="1" applyBorder="1" applyAlignment="1">
      <alignment vertical="center"/>
    </xf>
    <xf numFmtId="4" fontId="58" fillId="0" borderId="20" xfId="83" applyNumberFormat="1" applyFont="1" applyFill="1" applyBorder="1" applyAlignment="1">
      <alignment vertical="center"/>
    </xf>
    <xf numFmtId="4" fontId="58" fillId="0" borderId="23" xfId="83" applyNumberFormat="1" applyFont="1" applyFill="1" applyBorder="1" applyAlignment="1">
      <alignment vertical="center"/>
    </xf>
    <xf numFmtId="0" fontId="7" fillId="0" borderId="12" xfId="83" applyFont="1" applyFill="1" applyBorder="1" applyAlignment="1">
      <alignment horizontal="center" vertical="center"/>
    </xf>
    <xf numFmtId="0" fontId="7" fillId="0" borderId="16" xfId="83" applyFont="1" applyFill="1" applyBorder="1" applyAlignment="1">
      <alignment vertical="center" wrapText="1"/>
    </xf>
    <xf numFmtId="4" fontId="7" fillId="0" borderId="55" xfId="83" applyNumberFormat="1" applyFont="1" applyFill="1" applyBorder="1" applyAlignment="1">
      <alignment vertical="center"/>
    </xf>
    <xf numFmtId="0" fontId="7" fillId="0" borderId="47" xfId="125" applyFont="1" applyFill="1" applyBorder="1" applyAlignment="1">
      <alignment vertical="center" wrapText="1"/>
    </xf>
    <xf numFmtId="49" fontId="7" fillId="0" borderId="15" xfId="83" applyNumberFormat="1" applyFont="1" applyFill="1" applyBorder="1" applyAlignment="1">
      <alignment horizontal="center" vertical="center"/>
    </xf>
    <xf numFmtId="49" fontId="7" fillId="0" borderId="24" xfId="83" applyNumberFormat="1" applyFont="1" applyFill="1" applyBorder="1" applyAlignment="1">
      <alignment horizontal="center" vertical="center"/>
    </xf>
    <xf numFmtId="0" fontId="7" fillId="0" borderId="14" xfId="83" applyFont="1" applyFill="1" applyBorder="1" applyAlignment="1">
      <alignment horizontal="center" vertical="center"/>
    </xf>
    <xf numFmtId="0" fontId="7" fillId="0" borderId="15" xfId="83" applyFont="1" applyFill="1" applyBorder="1" applyAlignment="1">
      <alignment horizontal="center" vertical="center"/>
    </xf>
    <xf numFmtId="0" fontId="7" fillId="0" borderId="14" xfId="125" applyFont="1" applyFill="1" applyBorder="1" applyAlignment="1">
      <alignment vertical="center" wrapText="1"/>
    </xf>
    <xf numFmtId="4" fontId="7" fillId="0" borderId="62" xfId="83" applyNumberFormat="1" applyFont="1" applyFill="1" applyBorder="1" applyAlignment="1">
      <alignment vertical="center"/>
    </xf>
    <xf numFmtId="0" fontId="7" fillId="0" borderId="5" xfId="4" applyFont="1" applyFill="1" applyBorder="1" applyAlignment="1">
      <alignment horizontal="center" vertical="center"/>
    </xf>
    <xf numFmtId="0" fontId="7" fillId="0" borderId="2" xfId="4" applyFont="1" applyFill="1" applyBorder="1" applyAlignment="1">
      <alignment horizontal="center" vertical="center"/>
    </xf>
    <xf numFmtId="4" fontId="9" fillId="0" borderId="2" xfId="4" applyNumberFormat="1" applyFont="1" applyFill="1" applyBorder="1" applyAlignment="1">
      <alignment horizontal="right" vertical="center"/>
    </xf>
    <xf numFmtId="4" fontId="9" fillId="0" borderId="5" xfId="4" applyNumberFormat="1" applyFont="1" applyFill="1" applyBorder="1" applyAlignment="1">
      <alignment horizontal="right" vertical="center"/>
    </xf>
    <xf numFmtId="4" fontId="9" fillId="0" borderId="26" xfId="4" applyNumberFormat="1" applyFont="1" applyFill="1" applyBorder="1" applyAlignment="1">
      <alignment horizontal="right" vertical="center"/>
    </xf>
    <xf numFmtId="4" fontId="9" fillId="29" borderId="26" xfId="4" applyNumberFormat="1" applyFont="1" applyFill="1" applyBorder="1" applyAlignment="1">
      <alignment horizontal="right" vertical="center"/>
    </xf>
    <xf numFmtId="49" fontId="7" fillId="0" borderId="57" xfId="122" applyNumberFormat="1" applyFont="1" applyFill="1" applyBorder="1" applyAlignment="1">
      <alignment horizontal="center" vertical="center"/>
    </xf>
    <xf numFmtId="49" fontId="7" fillId="0" borderId="9" xfId="122" applyNumberFormat="1" applyFont="1" applyFill="1" applyBorder="1" applyAlignment="1">
      <alignment horizontal="center" vertical="center"/>
    </xf>
    <xf numFmtId="0" fontId="7" fillId="0" borderId="10" xfId="122" applyFont="1" applyFill="1" applyBorder="1" applyAlignment="1">
      <alignment horizontal="center" vertical="center"/>
    </xf>
    <xf numFmtId="0" fontId="7" fillId="0" borderId="57" xfId="122" applyFont="1" applyFill="1" applyBorder="1" applyAlignment="1">
      <alignment horizontal="center" vertical="center"/>
    </xf>
    <xf numFmtId="0" fontId="7" fillId="0" borderId="10" xfId="122" applyFont="1" applyFill="1" applyBorder="1" applyAlignment="1">
      <alignment vertical="center" wrapText="1"/>
    </xf>
    <xf numFmtId="4" fontId="7" fillId="0" borderId="57" xfId="72" applyNumberFormat="1" applyFont="1" applyFill="1" applyBorder="1" applyAlignment="1">
      <alignment vertical="center"/>
    </xf>
    <xf numFmtId="4" fontId="7" fillId="0" borderId="10" xfId="72" applyNumberFormat="1" applyFont="1" applyFill="1" applyBorder="1" applyAlignment="1">
      <alignment vertical="center"/>
    </xf>
    <xf numFmtId="4" fontId="9" fillId="0" borderId="40" xfId="4" applyNumberFormat="1" applyFont="1" applyFill="1" applyBorder="1" applyAlignment="1">
      <alignment horizontal="right" vertical="center"/>
    </xf>
    <xf numFmtId="49" fontId="10" fillId="0" borderId="55" xfId="122" applyNumberFormat="1" applyFont="1" applyFill="1" applyBorder="1" applyAlignment="1">
      <alignment horizontal="center" vertical="center"/>
    </xf>
    <xf numFmtId="49" fontId="10" fillId="0" borderId="13" xfId="122" applyNumberFormat="1" applyFont="1" applyFill="1" applyBorder="1" applyAlignment="1">
      <alignment horizontal="center" vertical="center"/>
    </xf>
    <xf numFmtId="0" fontId="10" fillId="0" borderId="55" xfId="122" applyFont="1" applyFill="1" applyBorder="1" applyAlignment="1">
      <alignment horizontal="center" vertical="center"/>
    </xf>
    <xf numFmtId="0" fontId="10" fillId="0" borderId="16" xfId="122" applyFont="1" applyFill="1" applyBorder="1" applyAlignment="1">
      <alignment vertical="center" wrapText="1"/>
    </xf>
    <xf numFmtId="4" fontId="10" fillId="0" borderId="55" xfId="72" applyNumberFormat="1" applyFont="1" applyFill="1" applyBorder="1" applyAlignment="1">
      <alignment vertical="center"/>
    </xf>
    <xf numFmtId="4" fontId="10" fillId="0" borderId="16" xfId="72" applyNumberFormat="1" applyFont="1" applyFill="1" applyBorder="1" applyAlignment="1">
      <alignment vertical="center"/>
    </xf>
    <xf numFmtId="49" fontId="7" fillId="0" borderId="54" xfId="122" applyNumberFormat="1" applyFont="1" applyFill="1" applyBorder="1" applyAlignment="1">
      <alignment horizontal="center" vertical="center"/>
    </xf>
    <xf numFmtId="49" fontId="7" fillId="0" borderId="21" xfId="122" applyNumberFormat="1" applyFont="1" applyFill="1" applyBorder="1" applyAlignment="1">
      <alignment horizontal="center" vertical="center"/>
    </xf>
    <xf numFmtId="0" fontId="7" fillId="0" borderId="22" xfId="122" applyFont="1" applyFill="1" applyBorder="1" applyAlignment="1">
      <alignment horizontal="center" vertical="center"/>
    </xf>
    <xf numFmtId="0" fontId="7" fillId="0" borderId="54" xfId="122" applyFont="1" applyFill="1" applyBorder="1" applyAlignment="1">
      <alignment horizontal="center" vertical="center"/>
    </xf>
    <xf numFmtId="16" fontId="7" fillId="0" borderId="22" xfId="122" applyNumberFormat="1" applyFont="1" applyFill="1" applyBorder="1" applyAlignment="1">
      <alignment vertical="center" wrapText="1"/>
    </xf>
    <xf numFmtId="4" fontId="7" fillId="0" borderId="54" xfId="72" applyNumberFormat="1" applyFont="1" applyFill="1" applyBorder="1" applyAlignment="1">
      <alignment vertical="center"/>
    </xf>
    <xf numFmtId="4" fontId="7" fillId="0" borderId="22" xfId="72" applyNumberFormat="1" applyFont="1" applyFill="1" applyBorder="1" applyAlignment="1">
      <alignment vertical="center"/>
    </xf>
    <xf numFmtId="0" fontId="7" fillId="0" borderId="22" xfId="122" applyFont="1" applyFill="1" applyBorder="1" applyAlignment="1">
      <alignment vertical="center" wrapText="1"/>
    </xf>
    <xf numFmtId="4" fontId="7" fillId="29" borderId="26" xfId="4" applyNumberFormat="1" applyFont="1" applyFill="1" applyBorder="1" applyAlignment="1">
      <alignment horizontal="right" vertical="center"/>
    </xf>
    <xf numFmtId="0" fontId="3" fillId="0" borderId="0" xfId="4" applyFill="1" applyAlignment="1">
      <alignment wrapText="1"/>
    </xf>
    <xf numFmtId="4" fontId="3" fillId="0" borderId="0" xfId="4" applyNumberFormat="1" applyFill="1"/>
    <xf numFmtId="0" fontId="53" fillId="0" borderId="19" xfId="124" applyFont="1" applyFill="1" applyBorder="1" applyAlignment="1">
      <alignment horizontal="center" vertical="center"/>
    </xf>
    <xf numFmtId="49" fontId="53" fillId="0" borderId="20" xfId="124" applyNumberFormat="1" applyFont="1" applyFill="1" applyBorder="1" applyAlignment="1">
      <alignment horizontal="center" vertical="center"/>
    </xf>
    <xf numFmtId="49" fontId="53" fillId="0" borderId="21" xfId="124" applyNumberFormat="1" applyFont="1" applyFill="1" applyBorder="1" applyAlignment="1">
      <alignment horizontal="center" vertical="center"/>
    </xf>
    <xf numFmtId="49" fontId="53" fillId="0" borderId="22" xfId="124" applyNumberFormat="1" applyFont="1" applyFill="1" applyBorder="1" applyAlignment="1">
      <alignment horizontal="center" vertical="center"/>
    </xf>
    <xf numFmtId="0" fontId="53" fillId="0" borderId="54" xfId="124" applyFont="1" applyFill="1" applyBorder="1" applyAlignment="1">
      <alignment horizontal="center" vertical="center"/>
    </xf>
    <xf numFmtId="0" fontId="53" fillId="0" borderId="22" xfId="124" applyFont="1" applyFill="1" applyBorder="1" applyAlignment="1">
      <alignment vertical="center"/>
    </xf>
    <xf numFmtId="4" fontId="53" fillId="0" borderId="21" xfId="124" applyNumberFormat="1" applyFont="1" applyFill="1" applyBorder="1" applyAlignment="1">
      <alignment horizontal="right" vertical="center"/>
    </xf>
    <xf numFmtId="4" fontId="53" fillId="0" borderId="74" xfId="124" applyNumberFormat="1" applyFont="1" applyFill="1" applyBorder="1" applyAlignment="1">
      <alignment horizontal="right" vertical="center"/>
    </xf>
    <xf numFmtId="0" fontId="10" fillId="0" borderId="46" xfId="124" applyFont="1" applyFill="1" applyBorder="1" applyAlignment="1">
      <alignment horizontal="center" vertical="center"/>
    </xf>
    <xf numFmtId="0" fontId="43" fillId="0" borderId="0" xfId="124" applyFont="1" applyBorder="1" applyAlignment="1">
      <alignment vertical="center"/>
    </xf>
    <xf numFmtId="49" fontId="10" fillId="0" borderId="63" xfId="124" applyNumberFormat="1" applyFont="1" applyFill="1" applyBorder="1" applyAlignment="1">
      <alignment horizontal="center" vertical="center"/>
    </xf>
    <xf numFmtId="0" fontId="10" fillId="0" borderId="47" xfId="124" applyFont="1" applyFill="1" applyBorder="1" applyAlignment="1">
      <alignment horizontal="center" vertical="center"/>
    </xf>
    <xf numFmtId="0" fontId="10" fillId="0" borderId="65" xfId="124" applyFont="1" applyFill="1" applyBorder="1" applyAlignment="1">
      <alignment horizontal="center" vertical="center"/>
    </xf>
    <xf numFmtId="0" fontId="10" fillId="0" borderId="47" xfId="124" applyFont="1" applyFill="1" applyBorder="1" applyAlignment="1">
      <alignment vertical="center"/>
    </xf>
    <xf numFmtId="4" fontId="10" fillId="0" borderId="63" xfId="48" applyNumberFormat="1" applyFont="1" applyFill="1" applyBorder="1" applyAlignment="1">
      <alignment horizontal="right" vertical="center"/>
    </xf>
    <xf numFmtId="4" fontId="10" fillId="0" borderId="76" xfId="48" applyNumberFormat="1" applyFont="1" applyFill="1" applyBorder="1" applyAlignment="1">
      <alignment horizontal="right" vertical="center"/>
    </xf>
    <xf numFmtId="49" fontId="10" fillId="0" borderId="65" xfId="124" applyNumberFormat="1" applyFont="1" applyFill="1" applyBorder="1" applyAlignment="1">
      <alignment horizontal="center" vertical="center"/>
    </xf>
    <xf numFmtId="4" fontId="10" fillId="0" borderId="47" xfId="48" applyNumberFormat="1" applyFont="1" applyFill="1" applyBorder="1" applyAlignment="1">
      <alignment horizontal="right" vertical="center"/>
    </xf>
    <xf numFmtId="4" fontId="10" fillId="0" borderId="48" xfId="48" applyNumberFormat="1" applyFont="1" applyFill="1" applyBorder="1" applyAlignment="1">
      <alignment horizontal="right" vertical="center"/>
    </xf>
    <xf numFmtId="0" fontId="10" fillId="0" borderId="11" xfId="124" applyFont="1" applyFill="1" applyBorder="1" applyAlignment="1">
      <alignment horizontal="center" vertical="center"/>
    </xf>
    <xf numFmtId="49" fontId="10" fillId="0" borderId="12" xfId="124" applyNumberFormat="1" applyFont="1" applyFill="1" applyBorder="1" applyAlignment="1">
      <alignment horizontal="center" vertical="center"/>
    </xf>
    <xf numFmtId="49" fontId="10" fillId="0" borderId="13" xfId="124" applyNumberFormat="1" applyFont="1" applyFill="1" applyBorder="1" applyAlignment="1">
      <alignment horizontal="center" vertical="center"/>
    </xf>
    <xf numFmtId="0" fontId="10" fillId="0" borderId="16" xfId="124" applyFont="1" applyFill="1" applyBorder="1" applyAlignment="1">
      <alignment horizontal="center" vertical="center"/>
    </xf>
    <xf numFmtId="0" fontId="10" fillId="0" borderId="16" xfId="124" applyFont="1" applyFill="1" applyBorder="1" applyAlignment="1">
      <alignment vertical="center"/>
    </xf>
    <xf numFmtId="4" fontId="10" fillId="0" borderId="16" xfId="48" applyNumberFormat="1" applyFont="1" applyFill="1" applyBorder="1" applyAlignment="1">
      <alignment horizontal="right" vertical="center"/>
    </xf>
    <xf numFmtId="4" fontId="10" fillId="0" borderId="28" xfId="48" applyNumberFormat="1" applyFont="1" applyFill="1" applyBorder="1" applyAlignment="1">
      <alignment horizontal="right" vertical="center"/>
    </xf>
    <xf numFmtId="0" fontId="53" fillId="0" borderId="7" xfId="124" applyFont="1" applyFill="1" applyBorder="1" applyAlignment="1">
      <alignment horizontal="center" vertical="center"/>
    </xf>
    <xf numFmtId="49" fontId="53" fillId="0" borderId="8" xfId="124" applyNumberFormat="1" applyFont="1" applyFill="1" applyBorder="1" applyAlignment="1">
      <alignment horizontal="center" vertical="center"/>
    </xf>
    <xf numFmtId="49" fontId="53" fillId="0" borderId="9" xfId="124" applyNumberFormat="1" applyFont="1" applyFill="1" applyBorder="1" applyAlignment="1">
      <alignment horizontal="center" vertical="center"/>
    </xf>
    <xf numFmtId="49" fontId="53" fillId="0" borderId="10" xfId="124" applyNumberFormat="1" applyFont="1" applyFill="1" applyBorder="1" applyAlignment="1">
      <alignment horizontal="center" vertical="center"/>
    </xf>
    <xf numFmtId="0" fontId="53" fillId="0" borderId="57" xfId="124" applyFont="1" applyFill="1" applyBorder="1" applyAlignment="1">
      <alignment horizontal="center" vertical="center"/>
    </xf>
    <xf numFmtId="0" fontId="53" fillId="0" borderId="10" xfId="124" applyFont="1" applyFill="1" applyBorder="1" applyAlignment="1">
      <alignment vertical="center"/>
    </xf>
    <xf numFmtId="4" fontId="53" fillId="0" borderId="9" xfId="124" applyNumberFormat="1" applyFont="1" applyFill="1" applyBorder="1" applyAlignment="1">
      <alignment horizontal="right" vertical="center"/>
    </xf>
    <xf numFmtId="4" fontId="53" fillId="0" borderId="72" xfId="124" applyNumberFormat="1" applyFont="1" applyFill="1" applyBorder="1" applyAlignment="1">
      <alignment horizontal="right" vertical="center"/>
    </xf>
    <xf numFmtId="0" fontId="10" fillId="0" borderId="7" xfId="124" applyFont="1" applyFill="1" applyBorder="1" applyAlignment="1">
      <alignment horizontal="center" vertical="center"/>
    </xf>
    <xf numFmtId="49" fontId="10" fillId="0" borderId="8" xfId="124" applyNumberFormat="1" applyFont="1" applyFill="1" applyBorder="1" applyAlignment="1">
      <alignment horizontal="center" vertical="center"/>
    </xf>
    <xf numFmtId="49" fontId="10" fillId="0" borderId="9" xfId="124" applyNumberFormat="1" applyFont="1" applyFill="1" applyBorder="1" applyAlignment="1">
      <alignment horizontal="center" vertical="center"/>
    </xf>
    <xf numFmtId="0" fontId="10" fillId="0" borderId="10" xfId="124" applyFont="1" applyFill="1" applyBorder="1" applyAlignment="1">
      <alignment horizontal="center" vertical="center"/>
    </xf>
    <xf numFmtId="0" fontId="10" fillId="0" borderId="8" xfId="124" applyFont="1" applyFill="1" applyBorder="1" applyAlignment="1">
      <alignment horizontal="center" vertical="center"/>
    </xf>
    <xf numFmtId="0" fontId="10" fillId="0" borderId="10" xfId="124" applyFont="1" applyFill="1" applyBorder="1" applyAlignment="1">
      <alignment vertical="center"/>
    </xf>
    <xf numFmtId="4" fontId="10" fillId="0" borderId="9" xfId="48" applyNumberFormat="1" applyFont="1" applyFill="1" applyBorder="1" applyAlignment="1">
      <alignment horizontal="right" vertical="center"/>
    </xf>
    <xf numFmtId="4" fontId="10" fillId="0" borderId="72" xfId="48" applyNumberFormat="1" applyFont="1" applyFill="1" applyBorder="1" applyAlignment="1">
      <alignment horizontal="right" vertical="center"/>
    </xf>
    <xf numFmtId="0" fontId="10" fillId="0" borderId="57" xfId="124" applyFont="1" applyFill="1" applyBorder="1" applyAlignment="1">
      <alignment horizontal="center" vertical="center"/>
    </xf>
    <xf numFmtId="0" fontId="53" fillId="0" borderId="46" xfId="124" applyFont="1" applyFill="1" applyBorder="1" applyAlignment="1">
      <alignment horizontal="center" vertical="center"/>
    </xf>
    <xf numFmtId="49" fontId="53" fillId="0" borderId="65" xfId="124" applyNumberFormat="1" applyFont="1" applyFill="1" applyBorder="1" applyAlignment="1">
      <alignment horizontal="center" vertical="center"/>
    </xf>
    <xf numFmtId="49" fontId="53" fillId="0" borderId="63" xfId="124" applyNumberFormat="1" applyFont="1" applyFill="1" applyBorder="1" applyAlignment="1">
      <alignment horizontal="center" vertical="center"/>
    </xf>
    <xf numFmtId="49" fontId="10" fillId="0" borderId="61" xfId="124" applyNumberFormat="1" applyFont="1" applyFill="1" applyBorder="1" applyAlignment="1">
      <alignment horizontal="center" vertical="center"/>
    </xf>
    <xf numFmtId="0" fontId="10" fillId="0" borderId="61" xfId="124" applyFont="1" applyFill="1" applyBorder="1" applyAlignment="1">
      <alignment vertical="center"/>
    </xf>
    <xf numFmtId="4" fontId="10" fillId="0" borderId="39" xfId="124" applyNumberFormat="1" applyFont="1" applyFill="1" applyBorder="1" applyAlignment="1">
      <alignment horizontal="right" vertical="center"/>
    </xf>
    <xf numFmtId="4" fontId="10" fillId="0" borderId="77" xfId="124" applyNumberFormat="1" applyFont="1" applyFill="1" applyBorder="1" applyAlignment="1">
      <alignment horizontal="right" vertical="center"/>
    </xf>
    <xf numFmtId="0" fontId="10" fillId="0" borderId="27" xfId="124" applyFont="1" applyFill="1" applyBorder="1" applyAlignment="1">
      <alignment horizontal="center" vertical="center"/>
    </xf>
    <xf numFmtId="49" fontId="10" fillId="0" borderId="15" xfId="124" applyNumberFormat="1" applyFont="1" applyFill="1" applyBorder="1" applyAlignment="1">
      <alignment horizontal="center" vertical="center"/>
    </xf>
    <xf numFmtId="49" fontId="10" fillId="0" borderId="24" xfId="124" applyNumberFormat="1" applyFont="1" applyFill="1" applyBorder="1" applyAlignment="1">
      <alignment horizontal="center" vertical="center"/>
    </xf>
    <xf numFmtId="49" fontId="53" fillId="0" borderId="21" xfId="4" applyNumberFormat="1" applyFont="1" applyFill="1" applyBorder="1" applyAlignment="1">
      <alignment horizontal="center" vertical="center"/>
    </xf>
    <xf numFmtId="49" fontId="53" fillId="0" borderId="22" xfId="4" applyNumberFormat="1" applyFont="1" applyFill="1" applyBorder="1" applyAlignment="1">
      <alignment horizontal="center" vertical="center"/>
    </xf>
    <xf numFmtId="0" fontId="53" fillId="0" borderId="54" xfId="4" applyFont="1" applyFill="1" applyBorder="1" applyAlignment="1">
      <alignment horizontal="center" vertical="center"/>
    </xf>
    <xf numFmtId="4" fontId="53" fillId="0" borderId="21" xfId="4" applyNumberFormat="1" applyFont="1" applyFill="1" applyBorder="1" applyAlignment="1">
      <alignment horizontal="right" vertical="center"/>
    </xf>
    <xf numFmtId="4" fontId="53" fillId="0" borderId="74" xfId="4" applyNumberFormat="1" applyFont="1" applyFill="1" applyBorder="1" applyAlignment="1">
      <alignment horizontal="right" vertical="center"/>
    </xf>
    <xf numFmtId="4" fontId="10" fillId="0" borderId="13" xfId="48" applyNumberFormat="1" applyFont="1" applyFill="1" applyBorder="1" applyAlignment="1">
      <alignment horizontal="right" vertical="center"/>
    </xf>
    <xf numFmtId="4" fontId="10" fillId="0" borderId="73" xfId="48" applyNumberFormat="1" applyFont="1" applyFill="1" applyBorder="1" applyAlignment="1">
      <alignment horizontal="right" vertical="center"/>
    </xf>
    <xf numFmtId="0" fontId="10" fillId="0" borderId="46" xfId="4" applyFont="1" applyFill="1" applyBorder="1" applyAlignment="1">
      <alignment horizontal="center" vertical="center"/>
    </xf>
    <xf numFmtId="49" fontId="10" fillId="0" borderId="65" xfId="4" applyNumberFormat="1" applyFont="1" applyFill="1" applyBorder="1" applyAlignment="1">
      <alignment horizontal="center" vertical="center"/>
    </xf>
    <xf numFmtId="49" fontId="10" fillId="0" borderId="63" xfId="4" applyNumberFormat="1" applyFont="1" applyFill="1" applyBorder="1" applyAlignment="1">
      <alignment horizontal="center" vertical="center"/>
    </xf>
    <xf numFmtId="4" fontId="10" fillId="0" borderId="24" xfId="48" applyNumberFormat="1" applyFont="1" applyFill="1" applyBorder="1" applyAlignment="1">
      <alignment horizontal="right" vertical="center"/>
    </xf>
    <xf numFmtId="0" fontId="10" fillId="29" borderId="25" xfId="2" applyFont="1" applyFill="1" applyBorder="1" applyAlignment="1">
      <alignment horizontal="center" vertical="center"/>
    </xf>
    <xf numFmtId="49" fontId="10" fillId="29" borderId="2" xfId="4" applyNumberFormat="1" applyFont="1" applyFill="1" applyBorder="1" applyAlignment="1">
      <alignment horizontal="center" vertical="center"/>
    </xf>
    <xf numFmtId="49" fontId="10" fillId="29" borderId="3" xfId="4" applyNumberFormat="1" applyFont="1" applyFill="1" applyBorder="1" applyAlignment="1">
      <alignment horizontal="center" vertical="center"/>
    </xf>
    <xf numFmtId="0" fontId="10" fillId="29" borderId="5" xfId="4" applyFont="1" applyFill="1" applyBorder="1" applyAlignment="1">
      <alignment horizontal="center" vertical="center"/>
    </xf>
    <xf numFmtId="0" fontId="10" fillId="29" borderId="2" xfId="122" applyFont="1" applyFill="1" applyBorder="1" applyAlignment="1">
      <alignment horizontal="center" vertical="center"/>
    </xf>
    <xf numFmtId="0" fontId="10" fillId="29" borderId="2" xfId="122" applyFont="1" applyFill="1" applyBorder="1" applyAlignment="1">
      <alignment vertical="center"/>
    </xf>
    <xf numFmtId="4" fontId="10" fillId="29" borderId="2" xfId="4" applyNumberFormat="1" applyFont="1" applyFill="1" applyBorder="1" applyAlignment="1">
      <alignment vertical="center"/>
    </xf>
    <xf numFmtId="4" fontId="10" fillId="29" borderId="5" xfId="4" applyNumberFormat="1" applyFont="1" applyFill="1" applyBorder="1" applyAlignment="1">
      <alignment vertical="center"/>
    </xf>
    <xf numFmtId="0" fontId="10" fillId="0" borderId="49" xfId="83" applyFont="1" applyFill="1" applyBorder="1" applyAlignment="1">
      <alignment horizontal="center" vertical="center"/>
    </xf>
    <xf numFmtId="49" fontId="10" fillId="0" borderId="68" xfId="125" applyNumberFormat="1" applyFont="1" applyFill="1" applyBorder="1" applyAlignment="1">
      <alignment horizontal="center" vertical="center"/>
    </xf>
    <xf numFmtId="49" fontId="10" fillId="0" borderId="69" xfId="83" applyNumberFormat="1" applyFont="1" applyFill="1" applyBorder="1" applyAlignment="1">
      <alignment horizontal="center" vertical="center"/>
    </xf>
    <xf numFmtId="4" fontId="10" fillId="0" borderId="68" xfId="83" applyNumberFormat="1" applyFont="1" applyFill="1" applyBorder="1" applyAlignment="1">
      <alignment vertical="center"/>
    </xf>
    <xf numFmtId="4" fontId="10" fillId="0" borderId="50" xfId="83" applyNumberFormat="1" applyFont="1" applyFill="1" applyBorder="1" applyAlignment="1">
      <alignment vertical="center"/>
    </xf>
    <xf numFmtId="4" fontId="10" fillId="0" borderId="67" xfId="4" applyNumberFormat="1" applyFont="1" applyFill="1" applyBorder="1" applyAlignment="1">
      <alignment vertical="center"/>
    </xf>
    <xf numFmtId="4" fontId="10" fillId="0" borderId="12" xfId="83" applyNumberFormat="1" applyFont="1" applyFill="1" applyBorder="1" applyAlignment="1">
      <alignment vertical="center"/>
    </xf>
    <xf numFmtId="4" fontId="9" fillId="29" borderId="26" xfId="4" applyNumberFormat="1" applyFont="1" applyFill="1" applyBorder="1" applyAlignment="1">
      <alignment vertical="center"/>
    </xf>
    <xf numFmtId="0" fontId="10" fillId="0" borderId="46" xfId="83" applyFont="1" applyFill="1" applyBorder="1" applyAlignment="1">
      <alignment horizontal="center" vertical="center"/>
    </xf>
    <xf numFmtId="49" fontId="10" fillId="0" borderId="65" xfId="125" applyNumberFormat="1" applyFont="1" applyFill="1" applyBorder="1" applyAlignment="1">
      <alignment horizontal="center" vertical="center"/>
    </xf>
    <xf numFmtId="49" fontId="10" fillId="0" borderId="63" xfId="83" applyNumberFormat="1" applyFont="1" applyFill="1" applyBorder="1" applyAlignment="1">
      <alignment horizontal="center" vertical="center"/>
    </xf>
    <xf numFmtId="4" fontId="10" fillId="0" borderId="47" xfId="83" applyNumberFormat="1" applyFont="1" applyFill="1" applyBorder="1" applyAlignment="1">
      <alignment vertical="center"/>
    </xf>
    <xf numFmtId="0" fontId="9" fillId="0" borderId="0" xfId="83" applyFont="1" applyFill="1" applyBorder="1" applyAlignment="1">
      <alignment horizontal="center" vertical="center"/>
    </xf>
    <xf numFmtId="49" fontId="9" fillId="0" borderId="0" xfId="83" applyNumberFormat="1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center" vertical="center" wrapText="1"/>
    </xf>
    <xf numFmtId="0" fontId="31" fillId="0" borderId="0" xfId="83" applyFont="1" applyFill="1" applyBorder="1" applyAlignment="1">
      <alignment horizontal="center" vertical="center"/>
    </xf>
    <xf numFmtId="49" fontId="10" fillId="0" borderId="0" xfId="4" applyNumberFormat="1" applyFont="1" applyFill="1" applyBorder="1" applyAlignment="1">
      <alignment horizontal="center" vertical="center" wrapText="1"/>
    </xf>
    <xf numFmtId="0" fontId="31" fillId="0" borderId="0" xfId="83" applyFont="1" applyFill="1" applyBorder="1" applyAlignment="1">
      <alignment vertical="center" wrapText="1"/>
    </xf>
    <xf numFmtId="4" fontId="31" fillId="0" borderId="0" xfId="83" applyNumberFormat="1" applyFont="1" applyFill="1" applyBorder="1" applyAlignment="1">
      <alignment vertical="center"/>
    </xf>
    <xf numFmtId="49" fontId="53" fillId="0" borderId="20" xfId="4" applyNumberFormat="1" applyFont="1" applyFill="1" applyBorder="1" applyAlignment="1">
      <alignment horizontal="center" vertical="center"/>
    </xf>
    <xf numFmtId="0" fontId="42" fillId="0" borderId="14" xfId="0" applyFont="1" applyFill="1" applyBorder="1" applyAlignment="1">
      <alignment horizontal="center" vertical="center"/>
    </xf>
    <xf numFmtId="0" fontId="7" fillId="0" borderId="22" xfId="4" applyFont="1" applyFill="1" applyBorder="1" applyAlignment="1">
      <alignment horizontal="left" vertical="center"/>
    </xf>
    <xf numFmtId="0" fontId="10" fillId="0" borderId="14" xfId="124" applyFont="1" applyFill="1" applyBorder="1" applyAlignment="1"/>
    <xf numFmtId="0" fontId="7" fillId="0" borderId="22" xfId="124" applyFont="1" applyFill="1" applyBorder="1" applyAlignment="1"/>
    <xf numFmtId="49" fontId="42" fillId="0" borderId="14" xfId="0" applyNumberFormat="1" applyFont="1" applyFill="1" applyBorder="1" applyAlignment="1">
      <alignment horizontal="left" vertical="center"/>
    </xf>
    <xf numFmtId="0" fontId="7" fillId="0" borderId="58" xfId="0" applyFont="1" applyBorder="1" applyAlignment="1">
      <alignment vertical="top" wrapText="1"/>
    </xf>
    <xf numFmtId="0" fontId="7" fillId="31" borderId="19" xfId="122" applyFont="1" applyFill="1" applyBorder="1" applyAlignment="1">
      <alignment horizontal="center" vertical="center" wrapText="1"/>
    </xf>
    <xf numFmtId="49" fontId="7" fillId="31" borderId="20" xfId="122" applyNumberFormat="1" applyFont="1" applyFill="1" applyBorder="1" applyAlignment="1">
      <alignment horizontal="center" vertical="center" wrapText="1"/>
    </xf>
    <xf numFmtId="49" fontId="7" fillId="31" borderId="21" xfId="122" applyNumberFormat="1" applyFont="1" applyFill="1" applyBorder="1" applyAlignment="1">
      <alignment horizontal="center" vertical="center" wrapText="1"/>
    </xf>
    <xf numFmtId="0" fontId="7" fillId="31" borderId="22" xfId="122" applyFont="1" applyFill="1" applyBorder="1" applyAlignment="1">
      <alignment horizontal="center" vertical="center" wrapText="1"/>
    </xf>
    <xf numFmtId="0" fontId="7" fillId="31" borderId="54" xfId="122" applyFont="1" applyFill="1" applyBorder="1" applyAlignment="1">
      <alignment horizontal="center" vertical="center" wrapText="1"/>
    </xf>
    <xf numFmtId="0" fontId="7" fillId="31" borderId="22" xfId="125" applyFont="1" applyFill="1" applyBorder="1" applyAlignment="1">
      <alignment vertical="center" wrapText="1"/>
    </xf>
    <xf numFmtId="4" fontId="7" fillId="31" borderId="22" xfId="125" applyNumberFormat="1" applyFont="1" applyFill="1" applyBorder="1" applyAlignment="1">
      <alignment vertical="center" wrapText="1"/>
    </xf>
    <xf numFmtId="4" fontId="7" fillId="31" borderId="23" xfId="125" applyNumberFormat="1" applyFont="1" applyFill="1" applyBorder="1" applyAlignment="1">
      <alignment vertical="center" wrapText="1"/>
    </xf>
    <xf numFmtId="4" fontId="7" fillId="0" borderId="10" xfId="72" applyNumberFormat="1" applyFont="1" applyFill="1" applyBorder="1" applyAlignment="1">
      <alignment vertical="center" wrapText="1"/>
    </xf>
    <xf numFmtId="4" fontId="7" fillId="0" borderId="10" xfId="72" applyNumberFormat="1" applyFont="1" applyFill="1" applyBorder="1" applyAlignment="1" applyProtection="1">
      <alignment vertical="center" wrapText="1"/>
      <protection locked="0"/>
    </xf>
    <xf numFmtId="4" fontId="7" fillId="0" borderId="38" xfId="72" applyNumberFormat="1" applyFont="1" applyFill="1" applyBorder="1" applyAlignment="1">
      <alignment vertical="center" wrapText="1"/>
    </xf>
    <xf numFmtId="0" fontId="7" fillId="31" borderId="56" xfId="1" applyFont="1" applyFill="1" applyBorder="1" applyAlignment="1">
      <alignment vertical="center"/>
    </xf>
    <xf numFmtId="49" fontId="7" fillId="31" borderId="20" xfId="1" applyNumberFormat="1" applyFont="1" applyFill="1" applyBorder="1" applyAlignment="1">
      <alignment horizontal="center" vertical="center"/>
    </xf>
    <xf numFmtId="0" fontId="7" fillId="31" borderId="21" xfId="1" applyFont="1" applyFill="1" applyBorder="1" applyAlignment="1">
      <alignment horizontal="center" vertical="center"/>
    </xf>
    <xf numFmtId="0" fontId="7" fillId="31" borderId="22" xfId="1" applyFont="1" applyFill="1" applyBorder="1" applyAlignment="1">
      <alignment horizontal="center" vertical="center"/>
    </xf>
    <xf numFmtId="0" fontId="7" fillId="31" borderId="20" xfId="68" applyFont="1" applyFill="1" applyBorder="1" applyAlignment="1">
      <alignment horizontal="justify" vertical="center" wrapText="1"/>
    </xf>
    <xf numFmtId="4" fontId="7" fillId="31" borderId="22" xfId="83" applyNumberFormat="1" applyFont="1" applyFill="1" applyBorder="1" applyAlignment="1">
      <alignment vertical="center"/>
    </xf>
    <xf numFmtId="164" fontId="7" fillId="31" borderId="22" xfId="83" applyNumberFormat="1" applyFont="1" applyFill="1" applyBorder="1" applyAlignment="1">
      <alignment vertical="center"/>
    </xf>
    <xf numFmtId="4" fontId="7" fillId="31" borderId="54" xfId="83" applyNumberFormat="1" applyFont="1" applyFill="1" applyBorder="1" applyAlignment="1">
      <alignment vertical="center"/>
    </xf>
    <xf numFmtId="4" fontId="7" fillId="31" borderId="23" xfId="83" applyNumberFormat="1" applyFont="1" applyFill="1" applyBorder="1" applyAlignment="1">
      <alignment vertical="center"/>
    </xf>
    <xf numFmtId="49" fontId="7" fillId="31" borderId="21" xfId="1" applyNumberFormat="1" applyFont="1" applyFill="1" applyBorder="1" applyAlignment="1">
      <alignment horizontal="center" vertical="center"/>
    </xf>
    <xf numFmtId="0" fontId="10" fillId="0" borderId="47" xfId="83" applyFont="1" applyFill="1" applyBorder="1" applyAlignment="1">
      <alignment horizontal="center" vertical="center"/>
    </xf>
    <xf numFmtId="0" fontId="10" fillId="0" borderId="10" xfId="83" applyFont="1" applyFill="1" applyBorder="1" applyAlignment="1">
      <alignment vertical="center"/>
    </xf>
    <xf numFmtId="4" fontId="10" fillId="0" borderId="64" xfId="83" applyNumberFormat="1" applyFont="1" applyFill="1" applyBorder="1" applyAlignment="1">
      <alignment vertical="center"/>
    </xf>
    <xf numFmtId="164" fontId="10" fillId="0" borderId="65" xfId="83" applyNumberFormat="1" applyFont="1" applyFill="1" applyBorder="1" applyAlignment="1">
      <alignment vertical="center"/>
    </xf>
    <xf numFmtId="4" fontId="10" fillId="0" borderId="38" xfId="83" applyNumberFormat="1" applyFont="1" applyFill="1" applyBorder="1" applyAlignment="1">
      <alignment vertical="center"/>
    </xf>
    <xf numFmtId="0" fontId="10" fillId="0" borderId="47" xfId="83" applyFont="1" applyFill="1" applyBorder="1" applyAlignment="1">
      <alignment vertical="center"/>
    </xf>
    <xf numFmtId="0" fontId="10" fillId="0" borderId="14" xfId="83" applyFont="1" applyFill="1" applyBorder="1" applyAlignment="1">
      <alignment horizontal="center" vertical="center"/>
    </xf>
    <xf numFmtId="0" fontId="10" fillId="0" borderId="15" xfId="83" applyFont="1" applyFill="1" applyBorder="1" applyAlignment="1">
      <alignment horizontal="center" vertical="center"/>
    </xf>
    <xf numFmtId="0" fontId="10" fillId="0" borderId="14" xfId="83" applyFont="1" applyFill="1" applyBorder="1" applyAlignment="1">
      <alignment vertical="center"/>
    </xf>
    <xf numFmtId="4" fontId="10" fillId="0" borderId="45" xfId="83" applyNumberFormat="1" applyFont="1" applyFill="1" applyBorder="1" applyAlignment="1">
      <alignment vertical="center"/>
    </xf>
    <xf numFmtId="164" fontId="10" fillId="0" borderId="15" xfId="83" applyNumberFormat="1" applyFont="1" applyFill="1" applyBorder="1" applyAlignment="1">
      <alignment vertical="center"/>
    </xf>
    <xf numFmtId="4" fontId="10" fillId="0" borderId="15" xfId="83" applyNumberFormat="1" applyFont="1" applyFill="1" applyBorder="1" applyAlignment="1">
      <alignment vertical="center"/>
    </xf>
    <xf numFmtId="4" fontId="10" fillId="0" borderId="62" xfId="83" applyNumberFormat="1" applyFont="1" applyFill="1" applyBorder="1" applyAlignment="1">
      <alignment vertical="center"/>
    </xf>
    <xf numFmtId="0" fontId="7" fillId="31" borderId="46" xfId="83" applyFont="1" applyFill="1" applyBorder="1" applyAlignment="1">
      <alignment horizontal="center" vertical="center"/>
    </xf>
    <xf numFmtId="49" fontId="7" fillId="31" borderId="65" xfId="83" applyNumberFormat="1" applyFont="1" applyFill="1" applyBorder="1" applyAlignment="1">
      <alignment horizontal="center" vertical="center"/>
    </xf>
    <xf numFmtId="49" fontId="7" fillId="31" borderId="63" xfId="83" applyNumberFormat="1" applyFont="1" applyFill="1" applyBorder="1" applyAlignment="1">
      <alignment horizontal="center" vertical="center"/>
    </xf>
    <xf numFmtId="0" fontId="7" fillId="31" borderId="47" xfId="83" applyFont="1" applyFill="1" applyBorder="1" applyAlignment="1">
      <alignment horizontal="center" vertical="center"/>
    </xf>
    <xf numFmtId="0" fontId="7" fillId="31" borderId="65" xfId="83" applyFont="1" applyFill="1" applyBorder="1" applyAlignment="1">
      <alignment horizontal="center" vertical="center"/>
    </xf>
    <xf numFmtId="0" fontId="7" fillId="31" borderId="65" xfId="83" applyFont="1" applyFill="1" applyBorder="1" applyAlignment="1">
      <alignment vertical="center" wrapText="1"/>
    </xf>
    <xf numFmtId="4" fontId="7" fillId="31" borderId="8" xfId="4" applyNumberFormat="1" applyFont="1" applyFill="1" applyBorder="1" applyAlignment="1">
      <alignment vertical="center"/>
    </xf>
    <xf numFmtId="4" fontId="7" fillId="31" borderId="38" xfId="4" applyNumberFormat="1" applyFont="1" applyFill="1" applyBorder="1" applyAlignment="1">
      <alignment vertical="center"/>
    </xf>
    <xf numFmtId="4" fontId="7" fillId="31" borderId="54" xfId="72" applyNumberFormat="1" applyFont="1" applyFill="1" applyBorder="1" applyAlignment="1">
      <alignment vertical="center"/>
    </xf>
    <xf numFmtId="4" fontId="7" fillId="31" borderId="8" xfId="83" applyNumberFormat="1" applyFont="1" applyFill="1" applyBorder="1" applyAlignment="1">
      <alignment vertical="center"/>
    </xf>
    <xf numFmtId="4" fontId="53" fillId="31" borderId="20" xfId="83" applyNumberFormat="1" applyFont="1" applyFill="1" applyBorder="1" applyAlignment="1">
      <alignment vertical="center"/>
    </xf>
    <xf numFmtId="0" fontId="7" fillId="31" borderId="7" xfId="83" applyFont="1" applyFill="1" applyBorder="1" applyAlignment="1">
      <alignment horizontal="center" vertical="center"/>
    </xf>
    <xf numFmtId="49" fontId="7" fillId="31" borderId="8" xfId="125" applyNumberFormat="1" applyFont="1" applyFill="1" applyBorder="1" applyAlignment="1">
      <alignment horizontal="center" vertical="center"/>
    </xf>
    <xf numFmtId="49" fontId="7" fillId="31" borderId="9" xfId="83" applyNumberFormat="1" applyFont="1" applyFill="1" applyBorder="1" applyAlignment="1">
      <alignment horizontal="center" vertical="center"/>
    </xf>
    <xf numFmtId="0" fontId="7" fillId="31" borderId="10" xfId="83" applyFont="1" applyFill="1" applyBorder="1" applyAlignment="1">
      <alignment horizontal="center" vertical="center"/>
    </xf>
    <xf numFmtId="0" fontId="7" fillId="31" borderId="8" xfId="83" applyFont="1" applyFill="1" applyBorder="1" applyAlignment="1">
      <alignment horizontal="center" vertical="center"/>
    </xf>
    <xf numFmtId="0" fontId="7" fillId="31" borderId="8" xfId="68" applyFont="1" applyFill="1" applyBorder="1" applyAlignment="1">
      <alignment horizontal="justify" vertical="center" wrapText="1"/>
    </xf>
    <xf numFmtId="4" fontId="7" fillId="31" borderId="10" xfId="83" applyNumberFormat="1" applyFont="1" applyFill="1" applyBorder="1" applyAlignment="1">
      <alignment vertical="center"/>
    </xf>
    <xf numFmtId="0" fontId="7" fillId="31" borderId="19" xfId="83" applyFont="1" applyFill="1" applyBorder="1" applyAlignment="1">
      <alignment horizontal="center" vertical="center"/>
    </xf>
    <xf numFmtId="49" fontId="7" fillId="31" borderId="20" xfId="125" applyNumberFormat="1" applyFont="1" applyFill="1" applyBorder="1" applyAlignment="1">
      <alignment horizontal="center" vertical="center"/>
    </xf>
    <xf numFmtId="49" fontId="7" fillId="31" borderId="21" xfId="83" applyNumberFormat="1" applyFont="1" applyFill="1" applyBorder="1" applyAlignment="1">
      <alignment horizontal="center" vertical="center"/>
    </xf>
    <xf numFmtId="0" fontId="7" fillId="31" borderId="22" xfId="83" applyFont="1" applyFill="1" applyBorder="1" applyAlignment="1">
      <alignment horizontal="center" vertical="center"/>
    </xf>
    <xf numFmtId="0" fontId="7" fillId="31" borderId="20" xfId="83" applyFont="1" applyFill="1" applyBorder="1" applyAlignment="1">
      <alignment horizontal="center" vertical="center"/>
    </xf>
    <xf numFmtId="4" fontId="7" fillId="31" borderId="20" xfId="83" applyNumberFormat="1" applyFont="1" applyFill="1" applyBorder="1" applyAlignment="1">
      <alignment vertical="center"/>
    </xf>
    <xf numFmtId="4" fontId="7" fillId="31" borderId="23" xfId="4" applyNumberFormat="1" applyFont="1" applyFill="1" applyBorder="1" applyAlignment="1">
      <alignment vertical="center"/>
    </xf>
    <xf numFmtId="49" fontId="7" fillId="31" borderId="20" xfId="83" applyNumberFormat="1" applyFont="1" applyFill="1" applyBorder="1" applyAlignment="1">
      <alignment horizontal="center" vertical="center"/>
    </xf>
    <xf numFmtId="0" fontId="7" fillId="31" borderId="22" xfId="83" applyFont="1" applyFill="1" applyBorder="1" applyAlignment="1">
      <alignment vertical="center" wrapText="1"/>
    </xf>
    <xf numFmtId="4" fontId="7" fillId="31" borderId="65" xfId="4" applyNumberFormat="1" applyFont="1" applyFill="1" applyBorder="1" applyAlignment="1">
      <alignment horizontal="right" vertical="center"/>
    </xf>
    <xf numFmtId="0" fontId="7" fillId="29" borderId="1" xfId="4" applyFont="1" applyFill="1" applyBorder="1" applyAlignment="1">
      <alignment horizontal="center" vertical="center"/>
    </xf>
    <xf numFmtId="0" fontId="7" fillId="29" borderId="5" xfId="4" applyFont="1" applyFill="1" applyBorder="1" applyAlignment="1">
      <alignment horizontal="center" vertical="center"/>
    </xf>
    <xf numFmtId="0" fontId="7" fillId="29" borderId="2" xfId="4" applyFont="1" applyFill="1" applyBorder="1" applyAlignment="1">
      <alignment horizontal="center" vertical="center"/>
    </xf>
    <xf numFmtId="0" fontId="7" fillId="29" borderId="5" xfId="4" applyFont="1" applyFill="1" applyBorder="1" applyAlignment="1">
      <alignment horizontal="left" vertical="center"/>
    </xf>
    <xf numFmtId="4" fontId="7" fillId="29" borderId="53" xfId="4" applyNumberFormat="1" applyFont="1" applyFill="1" applyBorder="1" applyAlignment="1">
      <alignment vertical="center"/>
    </xf>
    <xf numFmtId="0" fontId="9" fillId="29" borderId="1" xfId="83" applyFont="1" applyFill="1" applyBorder="1" applyAlignment="1">
      <alignment horizontal="center" vertical="center"/>
    </xf>
    <xf numFmtId="0" fontId="9" fillId="29" borderId="5" xfId="83" applyFont="1" applyFill="1" applyBorder="1" applyAlignment="1">
      <alignment horizontal="center" vertical="center"/>
    </xf>
    <xf numFmtId="0" fontId="9" fillId="29" borderId="2" xfId="83" applyFont="1" applyFill="1" applyBorder="1" applyAlignment="1">
      <alignment horizontal="center" vertical="center"/>
    </xf>
    <xf numFmtId="0" fontId="9" fillId="29" borderId="5" xfId="83" applyFont="1" applyFill="1" applyBorder="1" applyAlignment="1">
      <alignment horizontal="left" vertical="center"/>
    </xf>
    <xf numFmtId="4" fontId="7" fillId="29" borderId="53" xfId="83" applyNumberFormat="1" applyFont="1" applyFill="1" applyBorder="1" applyAlignment="1">
      <alignment vertical="center"/>
    </xf>
    <xf numFmtId="4" fontId="7" fillId="29" borderId="2" xfId="83" applyNumberFormat="1" applyFont="1" applyFill="1" applyBorder="1" applyAlignment="1">
      <alignment vertical="center"/>
    </xf>
    <xf numFmtId="4" fontId="7" fillId="29" borderId="26" xfId="83" applyNumberFormat="1" applyFont="1" applyFill="1" applyBorder="1" applyAlignment="1">
      <alignment vertical="center"/>
    </xf>
    <xf numFmtId="4" fontId="7" fillId="31" borderId="2" xfId="83" applyNumberFormat="1" applyFont="1" applyFill="1" applyBorder="1" applyAlignment="1">
      <alignment vertical="center"/>
    </xf>
    <xf numFmtId="4" fontId="7" fillId="31" borderId="2" xfId="4" applyNumberFormat="1" applyFont="1" applyFill="1" applyBorder="1" applyAlignment="1">
      <alignment vertical="center"/>
    </xf>
    <xf numFmtId="4" fontId="53" fillId="31" borderId="20" xfId="4" applyNumberFormat="1" applyFont="1" applyFill="1" applyBorder="1" applyAlignment="1">
      <alignment vertical="center"/>
    </xf>
    <xf numFmtId="0" fontId="7" fillId="31" borderId="19" xfId="4" applyFont="1" applyFill="1" applyBorder="1" applyAlignment="1">
      <alignment horizontal="center" vertical="center"/>
    </xf>
    <xf numFmtId="49" fontId="7" fillId="31" borderId="20" xfId="4" applyNumberFormat="1" applyFont="1" applyFill="1" applyBorder="1" applyAlignment="1">
      <alignment horizontal="center" vertical="center"/>
    </xf>
    <xf numFmtId="49" fontId="7" fillId="31" borderId="21" xfId="4" applyNumberFormat="1" applyFont="1" applyFill="1" applyBorder="1" applyAlignment="1">
      <alignment horizontal="center" vertical="center"/>
    </xf>
    <xf numFmtId="0" fontId="7" fillId="31" borderId="22" xfId="4" applyFont="1" applyFill="1" applyBorder="1" applyAlignment="1">
      <alignment horizontal="center" vertical="center"/>
    </xf>
    <xf numFmtId="0" fontId="7" fillId="31" borderId="22" xfId="4" applyFont="1" applyFill="1" applyBorder="1" applyAlignment="1">
      <alignment vertical="center" wrapText="1"/>
    </xf>
    <xf numFmtId="4" fontId="7" fillId="31" borderId="20" xfId="4" applyNumberFormat="1" applyFont="1" applyFill="1" applyBorder="1" applyAlignment="1">
      <alignment vertical="center"/>
    </xf>
    <xf numFmtId="0" fontId="31" fillId="0" borderId="65" xfId="83" applyFont="1" applyFill="1" applyBorder="1" applyAlignment="1">
      <alignment horizontal="center" vertical="center"/>
    </xf>
    <xf numFmtId="0" fontId="3" fillId="0" borderId="0" xfId="124" applyFill="1"/>
    <xf numFmtId="0" fontId="10" fillId="0" borderId="50" xfId="83" applyFont="1" applyFill="1" applyBorder="1" applyAlignment="1">
      <alignment horizontal="center" vertical="center"/>
    </xf>
    <xf numFmtId="0" fontId="10" fillId="0" borderId="14" xfId="124" applyFont="1" applyFill="1" applyBorder="1" applyAlignment="1">
      <alignment vertical="center" wrapText="1"/>
    </xf>
    <xf numFmtId="0" fontId="9" fillId="29" borderId="2" xfId="83" applyFont="1" applyFill="1" applyBorder="1" applyAlignment="1">
      <alignment horizontal="left" vertical="center"/>
    </xf>
    <xf numFmtId="4" fontId="7" fillId="29" borderId="5" xfId="83" applyNumberFormat="1" applyFont="1" applyFill="1" applyBorder="1" applyAlignment="1">
      <alignment vertical="center"/>
    </xf>
    <xf numFmtId="4" fontId="7" fillId="31" borderId="5" xfId="83" applyNumberFormat="1" applyFont="1" applyFill="1" applyBorder="1" applyAlignment="1">
      <alignment vertical="center"/>
    </xf>
    <xf numFmtId="0" fontId="9" fillId="29" borderId="2" xfId="4" applyFont="1" applyFill="1" applyBorder="1" applyAlignment="1">
      <alignment horizontal="center" vertical="center"/>
    </xf>
    <xf numFmtId="0" fontId="7" fillId="29" borderId="25" xfId="4" applyFont="1" applyFill="1" applyBorder="1" applyAlignment="1">
      <alignment horizontal="center" vertical="center"/>
    </xf>
    <xf numFmtId="0" fontId="7" fillId="29" borderId="2" xfId="4" applyFont="1" applyFill="1" applyBorder="1" applyAlignment="1">
      <alignment horizontal="left" vertical="center"/>
    </xf>
    <xf numFmtId="4" fontId="9" fillId="29" borderId="2" xfId="4" applyNumberFormat="1" applyFont="1" applyFill="1" applyBorder="1" applyAlignment="1">
      <alignment horizontal="right" vertical="center"/>
    </xf>
    <xf numFmtId="4" fontId="9" fillId="31" borderId="2" xfId="4" applyNumberFormat="1" applyFont="1" applyFill="1" applyBorder="1" applyAlignment="1">
      <alignment horizontal="right" vertical="center"/>
    </xf>
    <xf numFmtId="49" fontId="7" fillId="0" borderId="43" xfId="4" applyNumberFormat="1" applyFont="1" applyFill="1" applyBorder="1" applyAlignment="1">
      <alignment horizontal="center" vertical="center"/>
    </xf>
    <xf numFmtId="0" fontId="7" fillId="0" borderId="20" xfId="4" applyFont="1" applyFill="1" applyBorder="1" applyAlignment="1">
      <alignment vertical="center" wrapText="1"/>
    </xf>
    <xf numFmtId="0" fontId="10" fillId="0" borderId="65" xfId="4" applyFont="1" applyFill="1" applyBorder="1" applyAlignment="1">
      <alignment horizontal="center" vertical="center"/>
    </xf>
    <xf numFmtId="4" fontId="10" fillId="0" borderId="48" xfId="4" applyNumberFormat="1" applyFont="1" applyFill="1" applyBorder="1" applyAlignment="1">
      <alignment horizontal="right" vertical="center"/>
    </xf>
    <xf numFmtId="0" fontId="10" fillId="0" borderId="15" xfId="4" applyFont="1" applyFill="1" applyBorder="1" applyAlignment="1">
      <alignment horizontal="center" vertical="center"/>
    </xf>
    <xf numFmtId="4" fontId="53" fillId="31" borderId="21" xfId="4" applyNumberFormat="1" applyFont="1" applyFill="1" applyBorder="1" applyAlignment="1">
      <alignment horizontal="right" vertical="center"/>
    </xf>
    <xf numFmtId="0" fontId="9" fillId="29" borderId="1" xfId="124" applyFont="1" applyFill="1" applyBorder="1" applyAlignment="1">
      <alignment horizontal="center" vertical="center"/>
    </xf>
    <xf numFmtId="0" fontId="9" fillId="29" borderId="5" xfId="124" applyFont="1" applyFill="1" applyBorder="1" applyAlignment="1">
      <alignment horizontal="center" vertical="center"/>
    </xf>
    <xf numFmtId="0" fontId="9" fillId="29" borderId="2" xfId="124" applyFont="1" applyFill="1" applyBorder="1" applyAlignment="1">
      <alignment horizontal="center" vertical="center"/>
    </xf>
    <xf numFmtId="0" fontId="9" fillId="29" borderId="5" xfId="124" applyFont="1" applyFill="1" applyBorder="1" applyAlignment="1">
      <alignment horizontal="left" vertical="center"/>
    </xf>
    <xf numFmtId="4" fontId="9" fillId="29" borderId="53" xfId="124" applyNumberFormat="1" applyFont="1" applyFill="1" applyBorder="1" applyAlignment="1">
      <alignment vertical="center"/>
    </xf>
    <xf numFmtId="0" fontId="53" fillId="0" borderId="22" xfId="4" applyFont="1" applyFill="1" applyBorder="1" applyAlignment="1">
      <alignment vertical="center" wrapText="1"/>
    </xf>
    <xf numFmtId="4" fontId="53" fillId="0" borderId="78" xfId="4" applyNumberFormat="1" applyFont="1" applyFill="1" applyBorder="1" applyAlignment="1">
      <alignment horizontal="right" vertical="center"/>
    </xf>
    <xf numFmtId="0" fontId="10" fillId="0" borderId="15" xfId="83" applyFont="1" applyFill="1" applyBorder="1" applyAlignment="1">
      <alignment vertical="center" wrapText="1"/>
    </xf>
    <xf numFmtId="0" fontId="7" fillId="31" borderId="20" xfId="83" applyFont="1" applyFill="1" applyBorder="1" applyAlignment="1">
      <alignment vertical="center" wrapText="1"/>
    </xf>
    <xf numFmtId="4" fontId="7" fillId="31" borderId="72" xfId="83" applyNumberFormat="1" applyFont="1" applyFill="1" applyBorder="1" applyAlignment="1">
      <alignment vertical="center"/>
    </xf>
    <xf numFmtId="0" fontId="9" fillId="29" borderId="25" xfId="83" applyFont="1" applyFill="1" applyBorder="1" applyAlignment="1">
      <alignment horizontal="center" vertical="center"/>
    </xf>
    <xf numFmtId="4" fontId="9" fillId="29" borderId="53" xfId="83" applyNumberFormat="1" applyFont="1" applyFill="1" applyBorder="1" applyAlignment="1">
      <alignment vertical="center"/>
    </xf>
    <xf numFmtId="4" fontId="9" fillId="29" borderId="5" xfId="83" applyNumberFormat="1" applyFont="1" applyFill="1" applyBorder="1" applyAlignment="1">
      <alignment vertical="center"/>
    </xf>
    <xf numFmtId="0" fontId="32" fillId="29" borderId="27" xfId="4" applyFont="1" applyFill="1" applyBorder="1" applyAlignment="1">
      <alignment horizontal="center" vertical="center"/>
    </xf>
    <xf numFmtId="49" fontId="32" fillId="29" borderId="15" xfId="4" applyNumberFormat="1" applyFont="1" applyFill="1" applyBorder="1" applyAlignment="1">
      <alignment horizontal="center" vertical="center"/>
    </xf>
    <xf numFmtId="49" fontId="32" fillId="29" borderId="24" xfId="4" applyNumberFormat="1" applyFont="1" applyFill="1" applyBorder="1" applyAlignment="1">
      <alignment horizontal="center" vertical="center"/>
    </xf>
    <xf numFmtId="49" fontId="32" fillId="29" borderId="14" xfId="4" applyNumberFormat="1" applyFont="1" applyFill="1" applyBorder="1" applyAlignment="1">
      <alignment horizontal="center" vertical="center"/>
    </xf>
    <xf numFmtId="0" fontId="32" fillId="29" borderId="45" xfId="4" applyFont="1" applyFill="1" applyBorder="1" applyAlignment="1">
      <alignment horizontal="center" vertical="center"/>
    </xf>
    <xf numFmtId="0" fontId="32" fillId="29" borderId="14" xfId="4" applyFont="1" applyFill="1" applyBorder="1" applyAlignment="1">
      <alignment vertical="center"/>
    </xf>
    <xf numFmtId="4" fontId="32" fillId="29" borderId="24" xfId="4" applyNumberFormat="1" applyFont="1" applyFill="1" applyBorder="1" applyAlignment="1">
      <alignment horizontal="right" vertical="center"/>
    </xf>
    <xf numFmtId="4" fontId="32" fillId="31" borderId="24" xfId="4" applyNumberFormat="1" applyFont="1" applyFill="1" applyBorder="1" applyAlignment="1">
      <alignment horizontal="right" vertical="center"/>
    </xf>
    <xf numFmtId="4" fontId="9" fillId="31" borderId="5" xfId="83" applyNumberFormat="1" applyFont="1" applyFill="1" applyBorder="1" applyAlignment="1">
      <alignment vertical="center"/>
    </xf>
    <xf numFmtId="49" fontId="7" fillId="31" borderId="22" xfId="4" applyNumberFormat="1" applyFont="1" applyFill="1" applyBorder="1" applyAlignment="1">
      <alignment horizontal="center" vertical="center"/>
    </xf>
    <xf numFmtId="0" fontId="7" fillId="31" borderId="54" xfId="4" applyFont="1" applyFill="1" applyBorder="1" applyAlignment="1">
      <alignment horizontal="center" vertical="center"/>
    </xf>
    <xf numFmtId="4" fontId="7" fillId="31" borderId="21" xfId="4" applyNumberFormat="1" applyFont="1" applyFill="1" applyBorder="1" applyAlignment="1">
      <alignment horizontal="right" vertical="center"/>
    </xf>
    <xf numFmtId="4" fontId="7" fillId="31" borderId="74" xfId="4" applyNumberFormat="1" applyFont="1" applyFill="1" applyBorder="1" applyAlignment="1">
      <alignment horizontal="right" vertical="center"/>
    </xf>
    <xf numFmtId="49" fontId="7" fillId="31" borderId="8" xfId="83" applyNumberFormat="1" applyFont="1" applyFill="1" applyBorder="1" applyAlignment="1">
      <alignment horizontal="center" vertical="center"/>
    </xf>
    <xf numFmtId="0" fontId="7" fillId="31" borderId="8" xfId="83" applyFont="1" applyFill="1" applyBorder="1" applyAlignment="1">
      <alignment vertical="center" wrapText="1"/>
    </xf>
    <xf numFmtId="4" fontId="7" fillId="31" borderId="38" xfId="83" applyNumberFormat="1" applyFont="1" applyFill="1" applyBorder="1" applyAlignment="1">
      <alignment vertical="center"/>
    </xf>
    <xf numFmtId="0" fontId="9" fillId="29" borderId="3" xfId="83" applyFont="1" applyFill="1" applyBorder="1" applyAlignment="1">
      <alignment horizontal="center" vertical="center"/>
    </xf>
    <xf numFmtId="4" fontId="9" fillId="29" borderId="2" xfId="83" applyNumberFormat="1" applyFont="1" applyFill="1" applyBorder="1" applyAlignment="1">
      <alignment vertical="center"/>
    </xf>
    <xf numFmtId="4" fontId="9" fillId="31" borderId="2" xfId="83" applyNumberFormat="1" applyFont="1" applyFill="1" applyBorder="1" applyAlignment="1">
      <alignment vertical="center"/>
    </xf>
    <xf numFmtId="4" fontId="7" fillId="31" borderId="22" xfId="124" applyNumberFormat="1" applyFont="1" applyFill="1" applyBorder="1" applyAlignment="1">
      <alignment vertical="center"/>
    </xf>
    <xf numFmtId="4" fontId="9" fillId="31" borderId="53" xfId="4" applyNumberFormat="1" applyFont="1" applyFill="1" applyBorder="1" applyAlignment="1">
      <alignment vertical="center"/>
    </xf>
    <xf numFmtId="4" fontId="9" fillId="29" borderId="53" xfId="4" applyNumberFormat="1" applyFont="1" applyFill="1" applyBorder="1" applyAlignment="1">
      <alignment horizontal="right" vertical="center"/>
    </xf>
    <xf numFmtId="4" fontId="9" fillId="31" borderId="2" xfId="4" applyNumberFormat="1" applyFont="1" applyFill="1" applyBorder="1" applyAlignment="1">
      <alignment vertical="center"/>
    </xf>
    <xf numFmtId="4" fontId="7" fillId="31" borderId="10" xfId="72" applyNumberFormat="1" applyFont="1" applyFill="1" applyBorder="1" applyAlignment="1">
      <alignment vertical="center"/>
    </xf>
    <xf numFmtId="4" fontId="9" fillId="31" borderId="2" xfId="83" applyNumberFormat="1" applyFont="1" applyFill="1" applyBorder="1" applyAlignment="1">
      <alignment horizontal="right" vertical="center"/>
    </xf>
    <xf numFmtId="4" fontId="7" fillId="31" borderId="22" xfId="0" applyNumberFormat="1" applyFont="1" applyFill="1" applyBorder="1" applyAlignment="1">
      <alignment vertical="center"/>
    </xf>
    <xf numFmtId="4" fontId="9" fillId="31" borderId="3" xfId="4" applyNumberFormat="1" applyFont="1" applyFill="1" applyBorder="1" applyAlignment="1">
      <alignment vertical="center"/>
    </xf>
    <xf numFmtId="0" fontId="9" fillId="29" borderId="25" xfId="4" applyFont="1" applyFill="1" applyBorder="1" applyAlignment="1">
      <alignment horizontal="center" vertical="center"/>
    </xf>
    <xf numFmtId="0" fontId="9" fillId="29" borderId="5" xfId="4" applyFont="1" applyFill="1" applyBorder="1" applyAlignment="1">
      <alignment horizontal="center" vertical="center"/>
    </xf>
    <xf numFmtId="0" fontId="9" fillId="29" borderId="5" xfId="4" applyFont="1" applyFill="1" applyBorder="1" applyAlignment="1">
      <alignment horizontal="left" vertical="center"/>
    </xf>
    <xf numFmtId="4" fontId="9" fillId="29" borderId="3" xfId="4" applyNumberFormat="1" applyFont="1" applyFill="1" applyBorder="1" applyAlignment="1">
      <alignment vertical="center"/>
    </xf>
    <xf numFmtId="4" fontId="32" fillId="31" borderId="5" xfId="83" applyNumberFormat="1" applyFont="1" applyFill="1" applyBorder="1" applyAlignment="1">
      <alignment vertical="center"/>
    </xf>
    <xf numFmtId="0" fontId="31" fillId="0" borderId="11" xfId="83" applyFont="1" applyFill="1" applyBorder="1" applyAlignment="1">
      <alignment horizontal="center" vertical="center"/>
    </xf>
    <xf numFmtId="49" fontId="31" fillId="0" borderId="12" xfId="83" applyNumberFormat="1" applyFont="1" applyFill="1" applyBorder="1" applyAlignment="1">
      <alignment horizontal="center" vertical="center"/>
    </xf>
    <xf numFmtId="49" fontId="31" fillId="0" borderId="13" xfId="83" applyNumberFormat="1" applyFont="1" applyFill="1" applyBorder="1" applyAlignment="1">
      <alignment horizontal="center" vertical="center"/>
    </xf>
    <xf numFmtId="0" fontId="31" fillId="0" borderId="16" xfId="83" applyFont="1" applyFill="1" applyBorder="1" applyAlignment="1">
      <alignment horizontal="center" vertical="center"/>
    </xf>
    <xf numFmtId="4" fontId="10" fillId="0" borderId="12" xfId="4" applyNumberFormat="1" applyFont="1" applyFill="1" applyBorder="1" applyAlignment="1"/>
    <xf numFmtId="4" fontId="10" fillId="0" borderId="28" xfId="4" applyNumberFormat="1" applyFont="1" applyFill="1" applyBorder="1" applyAlignment="1"/>
    <xf numFmtId="0" fontId="7" fillId="31" borderId="7" xfId="4" applyFont="1" applyFill="1" applyBorder="1" applyAlignment="1">
      <alignment horizontal="center" vertical="center"/>
    </xf>
    <xf numFmtId="49" fontId="7" fillId="31" borderId="8" xfId="4" applyNumberFormat="1" applyFont="1" applyFill="1" applyBorder="1" applyAlignment="1">
      <alignment horizontal="center" vertical="center"/>
    </xf>
    <xf numFmtId="49" fontId="7" fillId="31" borderId="9" xfId="4" applyNumberFormat="1" applyFont="1" applyFill="1" applyBorder="1" applyAlignment="1">
      <alignment horizontal="center" vertical="center"/>
    </xf>
    <xf numFmtId="49" fontId="7" fillId="31" borderId="10" xfId="4" applyNumberFormat="1" applyFont="1" applyFill="1" applyBorder="1" applyAlignment="1">
      <alignment horizontal="center" vertical="center"/>
    </xf>
    <xf numFmtId="0" fontId="7" fillId="31" borderId="57" xfId="4" applyFont="1" applyFill="1" applyBorder="1" applyAlignment="1">
      <alignment horizontal="center" vertical="center"/>
    </xf>
    <xf numFmtId="0" fontId="7" fillId="31" borderId="10" xfId="4" applyFont="1" applyFill="1" applyBorder="1" applyAlignment="1">
      <alignment vertical="center" wrapText="1"/>
    </xf>
    <xf numFmtId="4" fontId="7" fillId="31" borderId="9" xfId="4" applyNumberFormat="1" applyFont="1" applyFill="1" applyBorder="1" applyAlignment="1">
      <alignment horizontal="right" vertical="center"/>
    </xf>
    <xf numFmtId="4" fontId="7" fillId="31" borderId="72" xfId="4" applyNumberFormat="1" applyFont="1" applyFill="1" applyBorder="1" applyAlignment="1">
      <alignment horizontal="right" vertical="center"/>
    </xf>
    <xf numFmtId="0" fontId="39" fillId="27" borderId="2" xfId="121" applyFont="1" applyFill="1" applyBorder="1" applyAlignment="1">
      <alignment horizontal="center" vertical="center" wrapText="1"/>
    </xf>
    <xf numFmtId="0" fontId="39" fillId="27" borderId="52" xfId="121" applyFont="1" applyFill="1" applyBorder="1" applyAlignment="1">
      <alignment horizontal="center" vertical="center" wrapText="1"/>
    </xf>
    <xf numFmtId="0" fontId="9" fillId="0" borderId="2" xfId="83" applyFont="1" applyFill="1" applyBorder="1" applyAlignment="1">
      <alignment horizontal="center" vertical="center"/>
    </xf>
    <xf numFmtId="0" fontId="11" fillId="0" borderId="4" xfId="81" applyFont="1" applyFill="1" applyBorder="1" applyAlignment="1">
      <alignment horizontal="center" vertical="center"/>
    </xf>
    <xf numFmtId="0" fontId="9" fillId="29" borderId="2" xfId="83" applyFont="1" applyFill="1" applyBorder="1" applyAlignment="1">
      <alignment horizontal="center" vertical="center"/>
    </xf>
    <xf numFmtId="0" fontId="7" fillId="29" borderId="2" xfId="4" applyFont="1" applyFill="1" applyBorder="1" applyAlignment="1">
      <alignment horizontal="center" vertical="center"/>
    </xf>
    <xf numFmtId="0" fontId="7" fillId="29" borderId="5" xfId="4" applyFont="1" applyFill="1" applyBorder="1" applyAlignment="1">
      <alignment horizontal="center" vertical="center"/>
    </xf>
    <xf numFmtId="0" fontId="10" fillId="0" borderId="11" xfId="122" applyFont="1" applyFill="1" applyBorder="1" applyAlignment="1">
      <alignment horizontal="center" vertical="center" wrapText="1"/>
    </xf>
    <xf numFmtId="49" fontId="10" fillId="0" borderId="55" xfId="122" applyNumberFormat="1" applyFont="1" applyFill="1" applyBorder="1" applyAlignment="1">
      <alignment horizontal="center" vertical="center" wrapText="1"/>
    </xf>
    <xf numFmtId="49" fontId="10" fillId="0" borderId="13" xfId="122" applyNumberFormat="1" applyFont="1" applyFill="1" applyBorder="1" applyAlignment="1">
      <alignment horizontal="center" vertical="center" wrapText="1"/>
    </xf>
    <xf numFmtId="0" fontId="10" fillId="0" borderId="16" xfId="122" applyFont="1" applyFill="1" applyBorder="1" applyAlignment="1">
      <alignment horizontal="center" vertical="center" wrapText="1"/>
    </xf>
    <xf numFmtId="0" fontId="10" fillId="0" borderId="55" xfId="122" applyFont="1" applyFill="1" applyBorder="1" applyAlignment="1">
      <alignment horizontal="center" vertical="center" wrapText="1"/>
    </xf>
    <xf numFmtId="0" fontId="10" fillId="0" borderId="16" xfId="125" applyFont="1" applyFill="1" applyBorder="1" applyAlignment="1">
      <alignment vertical="center" wrapText="1"/>
    </xf>
    <xf numFmtId="4" fontId="10" fillId="0" borderId="16" xfId="125" applyNumberFormat="1" applyFont="1" applyFill="1" applyBorder="1" applyAlignment="1">
      <alignment vertical="center" wrapText="1"/>
    </xf>
    <xf numFmtId="4" fontId="10" fillId="0" borderId="28" xfId="125" applyNumberFormat="1" applyFont="1" applyFill="1" applyBorder="1" applyAlignment="1">
      <alignment vertical="center" wrapText="1"/>
    </xf>
    <xf numFmtId="0" fontId="9" fillId="29" borderId="2" xfId="83" applyFont="1" applyFill="1" applyBorder="1" applyAlignment="1">
      <alignment horizontal="center" vertical="center"/>
    </xf>
    <xf numFmtId="0" fontId="7" fillId="29" borderId="2" xfId="4" applyFont="1" applyFill="1" applyBorder="1" applyAlignment="1">
      <alignment horizontal="center" vertical="center"/>
    </xf>
    <xf numFmtId="0" fontId="7" fillId="29" borderId="5" xfId="4" applyFont="1" applyFill="1" applyBorder="1" applyAlignment="1">
      <alignment horizontal="center" vertical="center"/>
    </xf>
    <xf numFmtId="4" fontId="9" fillId="29" borderId="26" xfId="83" applyNumberFormat="1" applyFont="1" applyFill="1" applyBorder="1" applyAlignment="1">
      <alignment vertical="center"/>
    </xf>
    <xf numFmtId="0" fontId="32" fillId="29" borderId="25" xfId="83" applyFont="1" applyFill="1" applyBorder="1" applyAlignment="1">
      <alignment horizontal="center" vertical="center"/>
    </xf>
    <xf numFmtId="0" fontId="32" fillId="29" borderId="5" xfId="83" applyFont="1" applyFill="1" applyBorder="1" applyAlignment="1">
      <alignment horizontal="center" vertical="center"/>
    </xf>
    <xf numFmtId="0" fontId="32" fillId="29" borderId="2" xfId="83" applyFont="1" applyFill="1" applyBorder="1" applyAlignment="1">
      <alignment horizontal="center" vertical="center"/>
    </xf>
    <xf numFmtId="0" fontId="32" fillId="29" borderId="5" xfId="83" applyFont="1" applyFill="1" applyBorder="1" applyAlignment="1">
      <alignment vertical="center"/>
    </xf>
    <xf numFmtId="4" fontId="32" fillId="29" borderId="53" xfId="83" applyNumberFormat="1" applyFont="1" applyFill="1" applyBorder="1" applyAlignment="1">
      <alignment vertical="center"/>
    </xf>
    <xf numFmtId="4" fontId="32" fillId="29" borderId="5" xfId="83" applyNumberFormat="1" applyFont="1" applyFill="1" applyBorder="1" applyAlignment="1">
      <alignment vertical="center"/>
    </xf>
    <xf numFmtId="4" fontId="32" fillId="29" borderId="26" xfId="83" applyNumberFormat="1" applyFont="1" applyFill="1" applyBorder="1" applyAlignment="1">
      <alignment vertical="center"/>
    </xf>
    <xf numFmtId="0" fontId="53" fillId="29" borderId="19" xfId="4" applyFont="1" applyFill="1" applyBorder="1" applyAlignment="1">
      <alignment horizontal="center" vertical="center"/>
    </xf>
    <xf numFmtId="0" fontId="53" fillId="29" borderId="22" xfId="4" applyFont="1" applyFill="1" applyBorder="1" applyAlignment="1">
      <alignment horizontal="center" vertical="center"/>
    </xf>
    <xf numFmtId="0" fontId="53" fillId="29" borderId="20" xfId="4" applyFont="1" applyFill="1" applyBorder="1" applyAlignment="1">
      <alignment horizontal="center" vertical="center"/>
    </xf>
    <xf numFmtId="0" fontId="53" fillId="29" borderId="22" xfId="4" applyFont="1" applyFill="1" applyBorder="1" applyAlignment="1">
      <alignment vertical="center"/>
    </xf>
    <xf numFmtId="4" fontId="53" fillId="29" borderId="54" xfId="4" applyNumberFormat="1" applyFont="1" applyFill="1" applyBorder="1" applyAlignment="1">
      <alignment vertical="center"/>
    </xf>
    <xf numFmtId="4" fontId="53" fillId="29" borderId="20" xfId="4" applyNumberFormat="1" applyFont="1" applyFill="1" applyBorder="1" applyAlignment="1">
      <alignment vertical="center"/>
    </xf>
    <xf numFmtId="4" fontId="53" fillId="29" borderId="23" xfId="4" applyNumberFormat="1" applyFont="1" applyFill="1" applyBorder="1" applyAlignment="1">
      <alignment vertical="center"/>
    </xf>
    <xf numFmtId="4" fontId="7" fillId="29" borderId="48" xfId="4" applyNumberFormat="1" applyFont="1" applyFill="1" applyBorder="1" applyAlignment="1">
      <alignment horizontal="right" vertical="center"/>
    </xf>
    <xf numFmtId="0" fontId="7" fillId="29" borderId="46" xfId="4" applyFont="1" applyFill="1" applyBorder="1" applyAlignment="1">
      <alignment horizontal="center" vertical="center"/>
    </xf>
    <xf numFmtId="49" fontId="7" fillId="29" borderId="65" xfId="4" applyNumberFormat="1" applyFont="1" applyFill="1" applyBorder="1" applyAlignment="1">
      <alignment horizontal="center" vertical="center"/>
    </xf>
    <xf numFmtId="49" fontId="7" fillId="29" borderId="63" xfId="4" applyNumberFormat="1" applyFont="1" applyFill="1" applyBorder="1" applyAlignment="1">
      <alignment horizontal="center" vertical="center"/>
    </xf>
    <xf numFmtId="0" fontId="7" fillId="29" borderId="47" xfId="4" applyFont="1" applyFill="1" applyBorder="1" applyAlignment="1">
      <alignment horizontal="center" vertical="center"/>
    </xf>
    <xf numFmtId="0" fontId="7" fillId="29" borderId="64" xfId="4" applyFont="1" applyFill="1" applyBorder="1" applyAlignment="1">
      <alignment horizontal="center" vertical="center"/>
    </xf>
    <xf numFmtId="0" fontId="7" fillId="29" borderId="47" xfId="4" applyFont="1" applyFill="1" applyBorder="1" applyAlignment="1">
      <alignment horizontal="left" vertical="center"/>
    </xf>
    <xf numFmtId="4" fontId="7" fillId="29" borderId="65" xfId="4" applyNumberFormat="1" applyFont="1" applyFill="1" applyBorder="1" applyAlignment="1">
      <alignment horizontal="right" vertical="center"/>
    </xf>
    <xf numFmtId="0" fontId="10" fillId="0" borderId="0" xfId="122" applyFont="1" applyFill="1" applyBorder="1" applyAlignment="1">
      <alignment horizontal="center" vertical="center"/>
    </xf>
    <xf numFmtId="0" fontId="3" fillId="0" borderId="0" xfId="4" applyBorder="1"/>
    <xf numFmtId="0" fontId="3" fillId="0" borderId="0" xfId="4" applyFill="1" applyBorder="1"/>
    <xf numFmtId="0" fontId="7" fillId="0" borderId="71" xfId="1" applyFont="1" applyFill="1" applyBorder="1" applyAlignment="1">
      <alignment vertical="center"/>
    </xf>
    <xf numFmtId="49" fontId="7" fillId="0" borderId="8" xfId="1" applyNumberFormat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8" xfId="68" applyFont="1" applyFill="1" applyBorder="1" applyAlignment="1">
      <alignment horizontal="justify" vertical="center" wrapText="1"/>
    </xf>
    <xf numFmtId="164" fontId="7" fillId="0" borderId="10" xfId="83" applyNumberFormat="1" applyFont="1" applyFill="1" applyBorder="1" applyAlignment="1">
      <alignment vertical="center"/>
    </xf>
    <xf numFmtId="0" fontId="58" fillId="0" borderId="7" xfId="83" applyFont="1" applyFill="1" applyBorder="1" applyAlignment="1">
      <alignment horizontal="center" vertical="center"/>
    </xf>
    <xf numFmtId="49" fontId="58" fillId="0" borderId="8" xfId="83" applyNumberFormat="1" applyFont="1" applyFill="1" applyBorder="1" applyAlignment="1">
      <alignment horizontal="center" vertical="center"/>
    </xf>
    <xf numFmtId="49" fontId="58" fillId="0" borderId="9" xfId="83" applyNumberFormat="1" applyFont="1" applyFill="1" applyBorder="1" applyAlignment="1">
      <alignment horizontal="center" vertical="center"/>
    </xf>
    <xf numFmtId="0" fontId="58" fillId="0" borderId="10" xfId="83" applyFont="1" applyFill="1" applyBorder="1" applyAlignment="1">
      <alignment horizontal="center" vertical="center"/>
    </xf>
    <xf numFmtId="0" fontId="58" fillId="0" borderId="8" xfId="83" applyFont="1" applyFill="1" applyBorder="1" applyAlignment="1">
      <alignment horizontal="center" vertical="center"/>
    </xf>
    <xf numFmtId="0" fontId="58" fillId="0" borderId="8" xfId="83" applyFont="1" applyFill="1" applyBorder="1" applyAlignment="1">
      <alignment vertical="center" wrapText="1"/>
    </xf>
    <xf numFmtId="4" fontId="58" fillId="0" borderId="10" xfId="83" applyNumberFormat="1" applyFont="1" applyFill="1" applyBorder="1" applyAlignment="1">
      <alignment vertical="center"/>
    </xf>
    <xf numFmtId="4" fontId="58" fillId="0" borderId="38" xfId="83" applyNumberFormat="1" applyFont="1" applyFill="1" applyBorder="1" applyAlignment="1">
      <alignment vertical="center"/>
    </xf>
    <xf numFmtId="49" fontId="7" fillId="0" borderId="10" xfId="4" applyNumberFormat="1" applyFont="1" applyFill="1" applyBorder="1" applyAlignment="1">
      <alignment horizontal="center" vertical="center"/>
    </xf>
    <xf numFmtId="4" fontId="7" fillId="0" borderId="10" xfId="4" applyNumberFormat="1" applyFont="1" applyFill="1" applyBorder="1" applyAlignment="1">
      <alignment horizontal="right" vertical="center"/>
    </xf>
    <xf numFmtId="4" fontId="7" fillId="0" borderId="10" xfId="4" applyNumberFormat="1" applyFont="1" applyFill="1" applyBorder="1" applyAlignment="1">
      <alignment vertical="center"/>
    </xf>
    <xf numFmtId="4" fontId="9" fillId="29" borderId="52" xfId="83" applyNumberFormat="1" applyFont="1" applyFill="1" applyBorder="1" applyAlignment="1">
      <alignment vertical="center"/>
    </xf>
    <xf numFmtId="4" fontId="7" fillId="0" borderId="38" xfId="72" applyNumberFormat="1" applyFont="1" applyFill="1" applyBorder="1" applyAlignment="1">
      <alignment vertical="center"/>
    </xf>
    <xf numFmtId="0" fontId="7" fillId="0" borderId="19" xfId="0" applyFont="1" applyFill="1" applyBorder="1" applyAlignment="1">
      <alignment horizontal="center" vertical="center"/>
    </xf>
    <xf numFmtId="49" fontId="7" fillId="0" borderId="20" xfId="0" applyNumberFormat="1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49" fontId="7" fillId="0" borderId="22" xfId="0" applyNumberFormat="1" applyFont="1" applyFill="1" applyBorder="1" applyAlignment="1">
      <alignment horizontal="left" vertical="center"/>
    </xf>
    <xf numFmtId="4" fontId="7" fillId="0" borderId="22" xfId="0" applyNumberFormat="1" applyFont="1" applyFill="1" applyBorder="1" applyAlignment="1">
      <alignment vertical="center"/>
    </xf>
    <xf numFmtId="4" fontId="7" fillId="0" borderId="23" xfId="0" applyNumberFormat="1" applyFont="1" applyFill="1" applyBorder="1" applyAlignment="1">
      <alignment vertical="center"/>
    </xf>
    <xf numFmtId="0" fontId="7" fillId="0" borderId="0" xfId="2" applyFont="1" applyFill="1" applyAlignment="1">
      <alignment horizontal="right" vertical="center"/>
    </xf>
    <xf numFmtId="4" fontId="9" fillId="29" borderId="53" xfId="83" applyNumberFormat="1" applyFont="1" applyFill="1" applyBorder="1" applyAlignment="1">
      <alignment horizontal="right" vertical="center"/>
    </xf>
    <xf numFmtId="4" fontId="9" fillId="29" borderId="2" xfId="83" applyNumberFormat="1" applyFont="1" applyFill="1" applyBorder="1" applyAlignment="1">
      <alignment horizontal="right" vertical="center"/>
    </xf>
    <xf numFmtId="4" fontId="9" fillId="29" borderId="26" xfId="83" applyNumberFormat="1" applyFont="1" applyFill="1" applyBorder="1" applyAlignment="1">
      <alignment horizontal="right" vertical="center"/>
    </xf>
    <xf numFmtId="0" fontId="7" fillId="0" borderId="0" xfId="83" applyFont="1" applyAlignment="1">
      <alignment horizontal="right"/>
    </xf>
    <xf numFmtId="0" fontId="10" fillId="0" borderId="0" xfId="3" applyFont="1" applyAlignment="1">
      <alignment horizontal="right"/>
    </xf>
    <xf numFmtId="0" fontId="7" fillId="0" borderId="11" xfId="4" applyFont="1" applyFill="1" applyBorder="1" applyAlignment="1">
      <alignment horizontal="center" vertical="center"/>
    </xf>
    <xf numFmtId="49" fontId="7" fillId="0" borderId="16" xfId="4" applyNumberFormat="1" applyFont="1" applyFill="1" applyBorder="1" applyAlignment="1">
      <alignment horizontal="center" vertical="center"/>
    </xf>
    <xf numFmtId="0" fontId="7" fillId="0" borderId="16" xfId="4" applyFont="1" applyFill="1" applyBorder="1" applyAlignment="1">
      <alignment horizontal="center" vertical="center"/>
    </xf>
    <xf numFmtId="0" fontId="7" fillId="0" borderId="16" xfId="4" applyFont="1" applyFill="1" applyBorder="1" applyAlignment="1">
      <alignment vertical="center" wrapText="1"/>
    </xf>
    <xf numFmtId="4" fontId="7" fillId="0" borderId="16" xfId="4" applyNumberFormat="1" applyFont="1" applyFill="1" applyBorder="1" applyAlignment="1">
      <alignment horizontal="right" vertical="center"/>
    </xf>
    <xf numFmtId="4" fontId="7" fillId="0" borderId="16" xfId="4" applyNumberFormat="1" applyFont="1" applyFill="1" applyBorder="1" applyAlignment="1">
      <alignment vertical="center"/>
    </xf>
    <xf numFmtId="4" fontId="7" fillId="0" borderId="28" xfId="4" applyNumberFormat="1" applyFont="1" applyFill="1" applyBorder="1" applyAlignment="1">
      <alignment vertical="center"/>
    </xf>
    <xf numFmtId="0" fontId="9" fillId="29" borderId="42" xfId="83" applyFont="1" applyFill="1" applyBorder="1" applyAlignment="1">
      <alignment horizontal="center" vertical="center"/>
    </xf>
    <xf numFmtId="0" fontId="9" fillId="29" borderId="6" xfId="83" applyFont="1" applyFill="1" applyBorder="1" applyAlignment="1">
      <alignment horizontal="center" vertical="center"/>
    </xf>
    <xf numFmtId="0" fontId="9" fillId="29" borderId="4" xfId="83" applyFont="1" applyFill="1" applyBorder="1" applyAlignment="1">
      <alignment horizontal="center" vertical="center"/>
    </xf>
    <xf numFmtId="0" fontId="9" fillId="29" borderId="6" xfId="83" applyFont="1" applyFill="1" applyBorder="1" applyAlignment="1">
      <alignment horizontal="left" vertical="center"/>
    </xf>
    <xf numFmtId="4" fontId="7" fillId="29" borderId="58" xfId="83" applyNumberFormat="1" applyFont="1" applyFill="1" applyBorder="1" applyAlignment="1">
      <alignment vertical="center"/>
    </xf>
    <xf numFmtId="4" fontId="7" fillId="29" borderId="4" xfId="83" applyNumberFormat="1" applyFont="1" applyFill="1" applyBorder="1" applyAlignment="1">
      <alignment vertical="center"/>
    </xf>
    <xf numFmtId="4" fontId="7" fillId="31" borderId="4" xfId="83" applyNumberFormat="1" applyFont="1" applyFill="1" applyBorder="1" applyAlignment="1">
      <alignment vertical="center"/>
    </xf>
    <xf numFmtId="4" fontId="7" fillId="29" borderId="40" xfId="83" applyNumberFormat="1" applyFont="1" applyFill="1" applyBorder="1" applyAlignment="1">
      <alignment vertical="center"/>
    </xf>
    <xf numFmtId="0" fontId="7" fillId="31" borderId="10" xfId="83" applyFont="1" applyFill="1" applyBorder="1" applyAlignment="1">
      <alignment vertical="center" wrapText="1"/>
    </xf>
    <xf numFmtId="0" fontId="10" fillId="0" borderId="16" xfId="83" applyFont="1" applyFill="1" applyBorder="1" applyAlignment="1">
      <alignment vertical="center" wrapText="1"/>
    </xf>
    <xf numFmtId="0" fontId="42" fillId="0" borderId="16" xfId="0" applyFont="1" applyFill="1" applyBorder="1" applyAlignment="1">
      <alignment horizontal="left" vertical="center" wrapText="1"/>
    </xf>
    <xf numFmtId="0" fontId="10" fillId="0" borderId="50" xfId="83" applyFont="1" applyFill="1" applyBorder="1" applyAlignment="1">
      <alignment vertical="center" wrapText="1"/>
    </xf>
    <xf numFmtId="0" fontId="10" fillId="0" borderId="60" xfId="4" applyFont="1" applyFill="1" applyBorder="1" applyAlignment="1">
      <alignment horizontal="center" vertical="center"/>
    </xf>
    <xf numFmtId="49" fontId="10" fillId="0" borderId="66" xfId="4" applyNumberFormat="1" applyFont="1" applyFill="1" applyBorder="1" applyAlignment="1">
      <alignment horizontal="center" vertical="center"/>
    </xf>
    <xf numFmtId="0" fontId="3" fillId="0" borderId="39" xfId="2" applyFont="1" applyFill="1" applyBorder="1" applyAlignment="1">
      <alignment vertical="center"/>
    </xf>
    <xf numFmtId="0" fontId="10" fillId="30" borderId="68" xfId="4" applyFont="1" applyFill="1" applyBorder="1" applyAlignment="1">
      <alignment horizontal="center" vertical="center"/>
    </xf>
    <xf numFmtId="0" fontId="10" fillId="0" borderId="68" xfId="122" applyFont="1" applyFill="1" applyBorder="1" applyAlignment="1">
      <alignment vertical="center"/>
    </xf>
    <xf numFmtId="4" fontId="10" fillId="0" borderId="68" xfId="68" applyNumberFormat="1" applyFont="1" applyBorder="1"/>
    <xf numFmtId="4" fontId="10" fillId="0" borderId="50" xfId="4" applyNumberFormat="1" applyFont="1" applyFill="1" applyBorder="1" applyAlignment="1">
      <alignment vertical="center"/>
    </xf>
    <xf numFmtId="4" fontId="7" fillId="31" borderId="22" xfId="4" applyNumberFormat="1" applyFont="1" applyFill="1" applyBorder="1" applyAlignment="1">
      <alignment vertical="center"/>
    </xf>
    <xf numFmtId="0" fontId="10" fillId="0" borderId="59" xfId="4" applyFont="1" applyFill="1" applyBorder="1" applyAlignment="1">
      <alignment horizontal="center" vertical="center"/>
    </xf>
    <xf numFmtId="0" fontId="10" fillId="30" borderId="13" xfId="4" applyFont="1" applyFill="1" applyBorder="1" applyAlignment="1">
      <alignment horizontal="center" vertical="center"/>
    </xf>
    <xf numFmtId="0" fontId="7" fillId="31" borderId="56" xfId="4" applyFont="1" applyFill="1" applyBorder="1" applyAlignment="1">
      <alignment horizontal="center" vertical="center"/>
    </xf>
    <xf numFmtId="0" fontId="7" fillId="31" borderId="21" xfId="4" applyFont="1" applyFill="1" applyBorder="1" applyAlignment="1">
      <alignment horizontal="center" vertical="center"/>
    </xf>
    <xf numFmtId="0" fontId="10" fillId="0" borderId="16" xfId="4" applyFont="1" applyFill="1" applyBorder="1" applyAlignment="1">
      <alignment horizontal="left" vertical="top" wrapText="1"/>
    </xf>
    <xf numFmtId="0" fontId="9" fillId="0" borderId="0" xfId="83" applyFont="1" applyFill="1" applyBorder="1" applyAlignment="1">
      <alignment horizontal="left" vertical="center"/>
    </xf>
    <xf numFmtId="0" fontId="7" fillId="31" borderId="56" xfId="83" applyFont="1" applyFill="1" applyBorder="1" applyAlignment="1">
      <alignment horizontal="center" vertical="center"/>
    </xf>
    <xf numFmtId="0" fontId="7" fillId="31" borderId="21" xfId="83" applyFont="1" applyFill="1" applyBorder="1" applyAlignment="1">
      <alignment horizontal="center" vertical="center"/>
    </xf>
    <xf numFmtId="0" fontId="10" fillId="0" borderId="59" xfId="83" applyFont="1" applyFill="1" applyBorder="1" applyAlignment="1">
      <alignment horizontal="center" vertical="center"/>
    </xf>
    <xf numFmtId="0" fontId="10" fillId="0" borderId="13" xfId="83" applyFont="1" applyFill="1" applyBorder="1" applyAlignment="1">
      <alignment horizontal="center" vertical="center"/>
    </xf>
    <xf numFmtId="0" fontId="7" fillId="31" borderId="9" xfId="83" applyFont="1" applyFill="1" applyBorder="1" applyAlignment="1">
      <alignment horizontal="center" vertical="center"/>
    </xf>
    <xf numFmtId="0" fontId="10" fillId="0" borderId="69" xfId="83" applyFont="1" applyFill="1" applyBorder="1" applyAlignment="1">
      <alignment horizontal="center" vertical="center"/>
    </xf>
    <xf numFmtId="4" fontId="7" fillId="31" borderId="74" xfId="83" applyNumberFormat="1" applyFont="1" applyFill="1" applyBorder="1" applyAlignment="1">
      <alignment vertical="center"/>
    </xf>
    <xf numFmtId="0" fontId="7" fillId="31" borderId="71" xfId="83" applyFont="1" applyFill="1" applyBorder="1" applyAlignment="1">
      <alignment horizontal="center" vertical="center"/>
    </xf>
    <xf numFmtId="0" fontId="10" fillId="0" borderId="79" xfId="83" applyFont="1" applyFill="1" applyBorder="1" applyAlignment="1">
      <alignment horizontal="center" vertical="center"/>
    </xf>
    <xf numFmtId="49" fontId="10" fillId="0" borderId="68" xfId="83" applyNumberFormat="1" applyFont="1" applyFill="1" applyBorder="1" applyAlignment="1">
      <alignment horizontal="center" vertical="center"/>
    </xf>
    <xf numFmtId="4" fontId="10" fillId="0" borderId="51" xfId="83" applyNumberFormat="1" applyFont="1" applyFill="1" applyBorder="1" applyAlignment="1">
      <alignment vertical="center"/>
    </xf>
    <xf numFmtId="49" fontId="10" fillId="0" borderId="45" xfId="83" applyNumberFormat="1" applyFont="1" applyFill="1" applyBorder="1" applyAlignment="1">
      <alignment horizontal="center" vertical="center"/>
    </xf>
    <xf numFmtId="0" fontId="7" fillId="31" borderId="1" xfId="83" applyFont="1" applyFill="1" applyBorder="1" applyAlignment="1">
      <alignment horizontal="center" vertical="center"/>
    </xf>
    <xf numFmtId="49" fontId="7" fillId="31" borderId="2" xfId="83" applyNumberFormat="1" applyFont="1" applyFill="1" applyBorder="1" applyAlignment="1">
      <alignment horizontal="center" vertical="center"/>
    </xf>
    <xf numFmtId="49" fontId="7" fillId="31" borderId="3" xfId="83" applyNumberFormat="1" applyFont="1" applyFill="1" applyBorder="1" applyAlignment="1">
      <alignment horizontal="center" vertical="center"/>
    </xf>
    <xf numFmtId="0" fontId="7" fillId="31" borderId="3" xfId="83" applyFont="1" applyFill="1" applyBorder="1" applyAlignment="1">
      <alignment horizontal="center" vertical="center"/>
    </xf>
    <xf numFmtId="0" fontId="7" fillId="31" borderId="5" xfId="83" applyFont="1" applyFill="1" applyBorder="1" applyAlignment="1">
      <alignment horizontal="center" vertical="center"/>
    </xf>
    <xf numFmtId="0" fontId="7" fillId="31" borderId="5" xfId="83" applyFont="1" applyFill="1" applyBorder="1" applyAlignment="1">
      <alignment vertical="center" wrapText="1"/>
    </xf>
    <xf numFmtId="4" fontId="7" fillId="31" borderId="26" xfId="83" applyNumberFormat="1" applyFont="1" applyFill="1" applyBorder="1" applyAlignment="1">
      <alignment vertical="center"/>
    </xf>
    <xf numFmtId="0" fontId="10" fillId="0" borderId="80" xfId="83" applyFont="1" applyFill="1" applyBorder="1" applyAlignment="1">
      <alignment horizontal="center" vertical="center"/>
    </xf>
    <xf numFmtId="49" fontId="10" fillId="0" borderId="66" xfId="83" applyNumberFormat="1" applyFont="1" applyFill="1" applyBorder="1" applyAlignment="1">
      <alignment horizontal="center" vertical="center"/>
    </xf>
    <xf numFmtId="49" fontId="10" fillId="0" borderId="39" xfId="83" applyNumberFormat="1" applyFont="1" applyFill="1" applyBorder="1" applyAlignment="1">
      <alignment horizontal="center" vertical="center"/>
    </xf>
    <xf numFmtId="0" fontId="10" fillId="0" borderId="39" xfId="83" applyFont="1" applyFill="1" applyBorder="1" applyAlignment="1">
      <alignment horizontal="center" vertical="center"/>
    </xf>
    <xf numFmtId="0" fontId="10" fillId="0" borderId="61" xfId="83" applyFont="1" applyFill="1" applyBorder="1" applyAlignment="1">
      <alignment horizontal="center" vertical="center"/>
    </xf>
    <xf numFmtId="0" fontId="10" fillId="0" borderId="61" xfId="83" applyFont="1" applyFill="1" applyBorder="1" applyAlignment="1">
      <alignment vertical="center" wrapText="1"/>
    </xf>
    <xf numFmtId="4" fontId="10" fillId="0" borderId="61" xfId="83" applyNumberFormat="1" applyFont="1" applyFill="1" applyBorder="1" applyAlignment="1">
      <alignment vertical="center"/>
    </xf>
    <xf numFmtId="4" fontId="10" fillId="0" borderId="67" xfId="83" applyNumberFormat="1" applyFont="1" applyFill="1" applyBorder="1" applyAlignment="1">
      <alignment vertical="center"/>
    </xf>
    <xf numFmtId="4" fontId="7" fillId="0" borderId="0" xfId="4" applyNumberFormat="1" applyFont="1" applyFill="1" applyBorder="1" applyAlignment="1">
      <alignment horizontal="right"/>
    </xf>
    <xf numFmtId="0" fontId="9" fillId="29" borderId="2" xfId="83" applyFont="1" applyFill="1" applyBorder="1" applyAlignment="1">
      <alignment horizontal="center" vertical="center"/>
    </xf>
    <xf numFmtId="0" fontId="11" fillId="0" borderId="4" xfId="81" applyFont="1" applyFill="1" applyBorder="1" applyAlignment="1">
      <alignment horizontal="center" vertical="center"/>
    </xf>
    <xf numFmtId="0" fontId="53" fillId="0" borderId="20" xfId="4" applyFont="1" applyBorder="1" applyAlignment="1">
      <alignment vertical="center"/>
    </xf>
    <xf numFmtId="4" fontId="53" fillId="0" borderId="22" xfId="4" applyNumberFormat="1" applyFont="1" applyFill="1" applyBorder="1" applyAlignment="1">
      <alignment vertical="center"/>
    </xf>
    <xf numFmtId="0" fontId="7" fillId="0" borderId="10" xfId="4" applyFont="1" applyBorder="1" applyAlignment="1">
      <alignment horizontal="center" vertical="center"/>
    </xf>
    <xf numFmtId="0" fontId="7" fillId="0" borderId="8" xfId="4" applyFont="1" applyBorder="1" applyAlignment="1">
      <alignment vertical="center"/>
    </xf>
    <xf numFmtId="0" fontId="7" fillId="0" borderId="46" xfId="4" applyFont="1" applyBorder="1" applyAlignment="1">
      <alignment horizontal="center" vertical="center"/>
    </xf>
    <xf numFmtId="49" fontId="7" fillId="0" borderId="65" xfId="4" applyNumberFormat="1" applyFont="1" applyBorder="1" applyAlignment="1">
      <alignment horizontal="center" vertical="center"/>
    </xf>
    <xf numFmtId="0" fontId="7" fillId="0" borderId="47" xfId="4" applyFont="1" applyBorder="1" applyAlignment="1">
      <alignment horizontal="center" vertical="center"/>
    </xf>
    <xf numFmtId="0" fontId="7" fillId="0" borderId="65" xfId="4" applyFont="1" applyBorder="1" applyAlignment="1">
      <alignment horizontal="center" vertical="center"/>
    </xf>
    <xf numFmtId="0" fontId="7" fillId="0" borderId="65" xfId="4" applyFont="1" applyBorder="1" applyAlignment="1">
      <alignment vertical="center"/>
    </xf>
    <xf numFmtId="0" fontId="7" fillId="0" borderId="8" xfId="4" applyFont="1" applyBorder="1" applyAlignment="1">
      <alignment vertical="center" wrapText="1"/>
    </xf>
    <xf numFmtId="0" fontId="53" fillId="0" borderId="22" xfId="4" applyFont="1" applyBorder="1" applyAlignment="1">
      <alignment horizontal="center" vertical="center"/>
    </xf>
    <xf numFmtId="0" fontId="7" fillId="0" borderId="8" xfId="4" applyFont="1" applyFill="1" applyBorder="1" applyAlignment="1">
      <alignment vertical="center"/>
    </xf>
    <xf numFmtId="0" fontId="7" fillId="0" borderId="65" xfId="4" applyFont="1" applyBorder="1" applyAlignment="1">
      <alignment vertical="center" wrapText="1"/>
    </xf>
    <xf numFmtId="4" fontId="53" fillId="0" borderId="23" xfId="4" applyNumberFormat="1" applyFont="1" applyFill="1" applyBorder="1" applyAlignment="1">
      <alignment vertical="center"/>
    </xf>
    <xf numFmtId="0" fontId="10" fillId="0" borderId="16" xfId="83" applyFont="1" applyFill="1" applyBorder="1" applyAlignment="1">
      <alignment vertical="center"/>
    </xf>
    <xf numFmtId="4" fontId="7" fillId="31" borderId="10" xfId="4" applyNumberFormat="1" applyFont="1" applyFill="1" applyBorder="1" applyAlignment="1">
      <alignment vertical="center"/>
    </xf>
    <xf numFmtId="4" fontId="53" fillId="31" borderId="22" xfId="4" applyNumberFormat="1" applyFont="1" applyFill="1" applyBorder="1" applyAlignment="1">
      <alignment vertical="center"/>
    </xf>
    <xf numFmtId="0" fontId="37" fillId="27" borderId="45" xfId="121" applyFont="1" applyFill="1" applyBorder="1" applyAlignment="1">
      <alignment horizontal="center"/>
    </xf>
    <xf numFmtId="0" fontId="6" fillId="0" borderId="0" xfId="72" applyFont="1" applyFill="1" applyAlignment="1">
      <alignment horizontal="center" vertical="center"/>
    </xf>
    <xf numFmtId="0" fontId="9" fillId="0" borderId="4" xfId="4" applyFont="1" applyFill="1" applyBorder="1" applyAlignment="1">
      <alignment horizontal="center" vertical="center"/>
    </xf>
    <xf numFmtId="0" fontId="3" fillId="0" borderId="18" xfId="2" applyFill="1" applyBorder="1" applyAlignment="1">
      <alignment horizontal="center" vertical="center"/>
    </xf>
    <xf numFmtId="0" fontId="7" fillId="29" borderId="5" xfId="4" applyFont="1" applyFill="1" applyBorder="1" applyAlignment="1">
      <alignment horizontal="center" vertical="center"/>
    </xf>
    <xf numFmtId="2" fontId="7" fillId="29" borderId="2" xfId="4" applyNumberFormat="1" applyFont="1" applyFill="1" applyBorder="1" applyAlignment="1">
      <alignment horizontal="left" vertical="center" wrapText="1"/>
    </xf>
    <xf numFmtId="2" fontId="7" fillId="29" borderId="53" xfId="4" applyNumberFormat="1" applyFont="1" applyFill="1" applyBorder="1" applyAlignment="1">
      <alignment horizontal="left" vertical="center" wrapText="1"/>
    </xf>
    <xf numFmtId="2" fontId="7" fillId="29" borderId="3" xfId="4" applyNumberFormat="1" applyFont="1" applyFill="1" applyBorder="1" applyAlignment="1">
      <alignment horizontal="left" vertical="center" wrapText="1"/>
    </xf>
    <xf numFmtId="0" fontId="10" fillId="0" borderId="0" xfId="3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2" applyFont="1" applyFill="1" applyAlignment="1">
      <alignment horizontal="center"/>
    </xf>
    <xf numFmtId="0" fontId="9" fillId="0" borderId="2" xfId="83" applyFont="1" applyFill="1" applyBorder="1" applyAlignment="1">
      <alignment horizontal="center" vertical="center"/>
    </xf>
    <xf numFmtId="0" fontId="9" fillId="0" borderId="3" xfId="83" applyFont="1" applyFill="1" applyBorder="1" applyAlignment="1">
      <alignment horizontal="center" vertical="center"/>
    </xf>
    <xf numFmtId="0" fontId="9" fillId="29" borderId="2" xfId="83" applyFont="1" applyFill="1" applyBorder="1" applyAlignment="1">
      <alignment horizontal="center" vertical="center"/>
    </xf>
    <xf numFmtId="0" fontId="9" fillId="29" borderId="3" xfId="83" applyFont="1" applyFill="1" applyBorder="1" applyAlignment="1">
      <alignment horizontal="center" vertical="center"/>
    </xf>
    <xf numFmtId="4" fontId="7" fillId="29" borderId="2" xfId="83" applyNumberFormat="1" applyFont="1" applyFill="1" applyBorder="1" applyAlignment="1">
      <alignment horizontal="center" vertical="center"/>
    </xf>
    <xf numFmtId="4" fontId="7" fillId="29" borderId="53" xfId="83" applyNumberFormat="1" applyFont="1" applyFill="1" applyBorder="1" applyAlignment="1">
      <alignment horizontal="center" vertical="center"/>
    </xf>
    <xf numFmtId="4" fontId="7" fillId="29" borderId="52" xfId="83" applyNumberFormat="1" applyFont="1" applyFill="1" applyBorder="1" applyAlignment="1">
      <alignment horizontal="center" vertical="center"/>
    </xf>
    <xf numFmtId="0" fontId="9" fillId="29" borderId="2" xfId="4" applyFont="1" applyFill="1" applyBorder="1" applyAlignment="1">
      <alignment horizontal="center" vertical="center"/>
    </xf>
    <xf numFmtId="0" fontId="9" fillId="29" borderId="3" xfId="4" applyFont="1" applyFill="1" applyBorder="1" applyAlignment="1">
      <alignment horizontal="center" vertical="center"/>
    </xf>
    <xf numFmtId="0" fontId="6" fillId="0" borderId="0" xfId="72" applyFont="1" applyFill="1" applyAlignment="1">
      <alignment horizontal="center" wrapText="1"/>
    </xf>
    <xf numFmtId="0" fontId="9" fillId="0" borderId="2" xfId="4" applyFont="1" applyFill="1" applyBorder="1" applyAlignment="1">
      <alignment horizontal="center" vertical="center"/>
    </xf>
    <xf numFmtId="0" fontId="9" fillId="0" borderId="3" xfId="4" applyFont="1" applyFill="1" applyBorder="1" applyAlignment="1">
      <alignment horizontal="center" vertical="center"/>
    </xf>
    <xf numFmtId="0" fontId="11" fillId="0" borderId="4" xfId="81" applyFont="1" applyFill="1" applyBorder="1" applyAlignment="1">
      <alignment horizontal="center" vertical="center"/>
    </xf>
    <xf numFmtId="0" fontId="11" fillId="0" borderId="18" xfId="81" applyFont="1" applyFill="1" applyBorder="1" applyAlignment="1">
      <alignment horizontal="center" vertical="center"/>
    </xf>
    <xf numFmtId="49" fontId="32" fillId="0" borderId="2" xfId="83" applyNumberFormat="1" applyFont="1" applyFill="1" applyBorder="1" applyAlignment="1">
      <alignment horizontal="center" vertical="center"/>
    </xf>
    <xf numFmtId="0" fontId="54" fillId="0" borderId="3" xfId="81" applyFont="1" applyFill="1" applyBorder="1" applyAlignment="1">
      <alignment horizontal="center" vertical="center"/>
    </xf>
    <xf numFmtId="49" fontId="32" fillId="29" borderId="2" xfId="83" applyNumberFormat="1" applyFont="1" applyFill="1" applyBorder="1" applyAlignment="1">
      <alignment horizontal="center" vertical="center"/>
    </xf>
    <xf numFmtId="0" fontId="54" fillId="29" borderId="3" xfId="81" applyFont="1" applyFill="1" applyBorder="1" applyAlignment="1">
      <alignment horizontal="center" vertical="center"/>
    </xf>
    <xf numFmtId="49" fontId="58" fillId="0" borderId="4" xfId="83" applyNumberFormat="1" applyFont="1" applyFill="1" applyBorder="1" applyAlignment="1">
      <alignment horizontal="center" vertical="center"/>
    </xf>
    <xf numFmtId="0" fontId="59" fillId="0" borderId="18" xfId="81" applyFont="1" applyFill="1" applyBorder="1" applyAlignment="1">
      <alignment horizontal="center" vertical="center"/>
    </xf>
    <xf numFmtId="0" fontId="7" fillId="0" borderId="5" xfId="4" applyFont="1" applyFill="1" applyBorder="1" applyAlignment="1">
      <alignment horizontal="center" vertical="center"/>
    </xf>
    <xf numFmtId="4" fontId="7" fillId="0" borderId="0" xfId="83" applyNumberFormat="1" applyFont="1" applyFill="1" applyBorder="1" applyAlignment="1">
      <alignment horizontal="center" vertical="center"/>
    </xf>
    <xf numFmtId="49" fontId="53" fillId="0" borderId="20" xfId="83" applyNumberFormat="1" applyFont="1" applyFill="1" applyBorder="1" applyAlignment="1">
      <alignment horizontal="center" vertical="center"/>
    </xf>
    <xf numFmtId="0" fontId="48" fillId="0" borderId="21" xfId="81" applyFont="1" applyFill="1" applyBorder="1" applyAlignment="1">
      <alignment horizontal="center" vertical="center"/>
    </xf>
    <xf numFmtId="49" fontId="53" fillId="0" borderId="21" xfId="83" applyNumberFormat="1" applyFont="1" applyFill="1" applyBorder="1" applyAlignment="1">
      <alignment horizontal="center" vertical="center"/>
    </xf>
    <xf numFmtId="49" fontId="53" fillId="30" borderId="20" xfId="4" applyNumberFormat="1" applyFont="1" applyFill="1" applyBorder="1" applyAlignment="1">
      <alignment horizontal="center" vertical="center"/>
    </xf>
    <xf numFmtId="49" fontId="53" fillId="30" borderId="21" xfId="4" applyNumberFormat="1" applyFont="1" applyFill="1" applyBorder="1" applyAlignment="1">
      <alignment horizontal="center" vertical="center"/>
    </xf>
    <xf numFmtId="0" fontId="10" fillId="0" borderId="0" xfId="3" applyFont="1" applyAlignment="1">
      <alignment horizontal="right"/>
    </xf>
    <xf numFmtId="0" fontId="9" fillId="29" borderId="4" xfId="83" applyFont="1" applyFill="1" applyBorder="1" applyAlignment="1">
      <alignment horizontal="center" vertical="center"/>
    </xf>
    <xf numFmtId="0" fontId="9" fillId="29" borderId="18" xfId="83" applyFont="1" applyFill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0" fontId="7" fillId="29" borderId="2" xfId="4" applyFont="1" applyFill="1" applyBorder="1" applyAlignment="1">
      <alignment horizontal="center" vertical="center"/>
    </xf>
    <xf numFmtId="0" fontId="7" fillId="29" borderId="3" xfId="4" applyFont="1" applyFill="1" applyBorder="1" applyAlignment="1">
      <alignment horizontal="center" vertical="center"/>
    </xf>
    <xf numFmtId="49" fontId="53" fillId="0" borderId="20" xfId="4" applyNumberFormat="1" applyFont="1" applyFill="1" applyBorder="1" applyAlignment="1">
      <alignment horizontal="center" vertical="center"/>
    </xf>
    <xf numFmtId="0" fontId="48" fillId="0" borderId="21" xfId="2" applyFont="1" applyBorder="1" applyAlignment="1">
      <alignment horizontal="center" vertical="center"/>
    </xf>
    <xf numFmtId="49" fontId="53" fillId="0" borderId="20" xfId="4" applyNumberFormat="1" applyFont="1" applyBorder="1" applyAlignment="1">
      <alignment horizontal="center" vertical="center"/>
    </xf>
    <xf numFmtId="49" fontId="53" fillId="0" borderId="21" xfId="4" applyNumberFormat="1" applyFont="1" applyBorder="1" applyAlignment="1">
      <alignment horizontal="center" vertical="center"/>
    </xf>
    <xf numFmtId="49" fontId="7" fillId="29" borderId="2" xfId="4" applyNumberFormat="1" applyFont="1" applyFill="1" applyBorder="1" applyAlignment="1">
      <alignment horizontal="center" vertical="center"/>
    </xf>
    <xf numFmtId="49" fontId="7" fillId="29" borderId="3" xfId="4" applyNumberFormat="1" applyFont="1" applyFill="1" applyBorder="1" applyAlignment="1">
      <alignment horizontal="center" vertical="center"/>
    </xf>
    <xf numFmtId="49" fontId="53" fillId="29" borderId="20" xfId="4" applyNumberFormat="1" applyFont="1" applyFill="1" applyBorder="1" applyAlignment="1">
      <alignment horizontal="center" vertical="center"/>
    </xf>
    <xf numFmtId="49" fontId="53" fillId="29" borderId="21" xfId="4" applyNumberFormat="1" applyFont="1" applyFill="1" applyBorder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49" fontId="32" fillId="0" borderId="2" xfId="4" applyNumberFormat="1" applyFont="1" applyFill="1" applyBorder="1" applyAlignment="1">
      <alignment horizontal="center" vertical="center"/>
    </xf>
    <xf numFmtId="49" fontId="32" fillId="0" borderId="3" xfId="4" applyNumberFormat="1" applyFont="1" applyFill="1" applyBorder="1" applyAlignment="1">
      <alignment horizontal="center" vertical="center"/>
    </xf>
    <xf numFmtId="4" fontId="9" fillId="29" borderId="2" xfId="83" applyNumberFormat="1" applyFont="1" applyFill="1" applyBorder="1" applyAlignment="1">
      <alignment horizontal="center" vertical="center"/>
    </xf>
    <xf numFmtId="4" fontId="9" fillId="29" borderId="53" xfId="83" applyNumberFormat="1" applyFont="1" applyFill="1" applyBorder="1" applyAlignment="1">
      <alignment horizontal="center" vertical="center"/>
    </xf>
    <xf numFmtId="4" fontId="9" fillId="29" borderId="52" xfId="83" applyNumberFormat="1" applyFont="1" applyFill="1" applyBorder="1" applyAlignment="1">
      <alignment horizontal="center" vertical="center"/>
    </xf>
    <xf numFmtId="0" fontId="6" fillId="0" borderId="0" xfId="6" applyFont="1" applyFill="1" applyAlignment="1">
      <alignment horizontal="center"/>
    </xf>
    <xf numFmtId="0" fontId="9" fillId="29" borderId="2" xfId="124" applyFont="1" applyFill="1" applyBorder="1" applyAlignment="1">
      <alignment horizontal="center" vertical="center"/>
    </xf>
    <xf numFmtId="0" fontId="9" fillId="29" borderId="3" xfId="124" applyFont="1" applyFill="1" applyBorder="1" applyAlignment="1">
      <alignment horizontal="center" vertical="center"/>
    </xf>
  </cellXfs>
  <cellStyles count="128">
    <cellStyle name="20 % – Zvýraznění1 2" xfId="8"/>
    <cellStyle name="20 % – Zvýraznění1 3" xfId="9"/>
    <cellStyle name="20 % – Zvýraznění2 2" xfId="10"/>
    <cellStyle name="20 % – Zvýraznění2 3" xfId="11"/>
    <cellStyle name="20 % – Zvýraznění3 2" xfId="12"/>
    <cellStyle name="20 % – Zvýraznění3 3" xfId="13"/>
    <cellStyle name="20 % – Zvýraznění4 2" xfId="14"/>
    <cellStyle name="20 % – Zvýraznění4 3" xfId="15"/>
    <cellStyle name="20 % – Zvýraznění5 2" xfId="16"/>
    <cellStyle name="20 % – Zvýraznění5 3" xfId="17"/>
    <cellStyle name="20 % – Zvýraznění6 2" xfId="18"/>
    <cellStyle name="20 % – Zvýraznění6 3" xfId="19"/>
    <cellStyle name="40 % – Zvýraznění1 2" xfId="20"/>
    <cellStyle name="40 % – Zvýraznění1 3" xfId="21"/>
    <cellStyle name="40 % – Zvýraznění2 2" xfId="22"/>
    <cellStyle name="40 % – Zvýraznění2 3" xfId="23"/>
    <cellStyle name="40 % – Zvýraznění3 2" xfId="24"/>
    <cellStyle name="40 % – Zvýraznění3 3" xfId="25"/>
    <cellStyle name="40 % – Zvýraznění4 2" xfId="26"/>
    <cellStyle name="40 % – Zvýraznění4 3" xfId="27"/>
    <cellStyle name="40 % – Zvýraznění5 2" xfId="28"/>
    <cellStyle name="40 % – Zvýraznění5 3" xfId="29"/>
    <cellStyle name="40 % – Zvýraznění6 2" xfId="30"/>
    <cellStyle name="40 % – Zvýraznění6 3" xfId="31"/>
    <cellStyle name="60 % – Zvýraznění1 2" xfId="32"/>
    <cellStyle name="60 % – Zvýraznění1 3" xfId="33"/>
    <cellStyle name="60 % – Zvýraznění2 2" xfId="34"/>
    <cellStyle name="60 % – Zvýraznění2 3" xfId="35"/>
    <cellStyle name="60 % – Zvýraznění3 2" xfId="36"/>
    <cellStyle name="60 % – Zvýraznění3 3" xfId="37"/>
    <cellStyle name="60 % – Zvýraznění4 2" xfId="38"/>
    <cellStyle name="60 % – Zvýraznění4 3" xfId="39"/>
    <cellStyle name="60 % – Zvýraznění5 2" xfId="40"/>
    <cellStyle name="60 % – Zvýraznění5 3" xfId="41"/>
    <cellStyle name="60 % – Zvýraznění6 2" xfId="42"/>
    <cellStyle name="60 % – Zvýraznění6 3" xfId="43"/>
    <cellStyle name="Celkem 2" xfId="44"/>
    <cellStyle name="Celkem 3" xfId="45"/>
    <cellStyle name="Čárka 2" xfId="46"/>
    <cellStyle name="čárky 2" xfId="7"/>
    <cellStyle name="čárky 2 2" xfId="47"/>
    <cellStyle name="čárky 3" xfId="48"/>
    <cellStyle name="čárky 3 2" xfId="49"/>
    <cellStyle name="čárky 3 3" xfId="50"/>
    <cellStyle name="Chybně 2" xfId="51"/>
    <cellStyle name="Chybně 3" xfId="52"/>
    <cellStyle name="Kontrolní buňka 2" xfId="53"/>
    <cellStyle name="Kontrolní buňka 3" xfId="54"/>
    <cellStyle name="Nadpis 1 2" xfId="55"/>
    <cellStyle name="Nadpis 1 3" xfId="56"/>
    <cellStyle name="Nadpis 2 2" xfId="57"/>
    <cellStyle name="Nadpis 2 3" xfId="58"/>
    <cellStyle name="Nadpis 3 2" xfId="59"/>
    <cellStyle name="Nadpis 3 3" xfId="60"/>
    <cellStyle name="Nadpis 4 2" xfId="61"/>
    <cellStyle name="Nadpis 4 3" xfId="62"/>
    <cellStyle name="Název 2" xfId="63"/>
    <cellStyle name="Název 3" xfId="64"/>
    <cellStyle name="Neutrální 2" xfId="65"/>
    <cellStyle name="Neutrální 3" xfId="66"/>
    <cellStyle name="Normální" xfId="0" builtinId="0"/>
    <cellStyle name="Normální 10" xfId="67"/>
    <cellStyle name="Normální 11" xfId="68"/>
    <cellStyle name="Normální 12" xfId="5"/>
    <cellStyle name="Normální 13" xfId="69"/>
    <cellStyle name="Normální 14" xfId="116"/>
    <cellStyle name="Normální 15" xfId="121"/>
    <cellStyle name="normální 2" xfId="2"/>
    <cellStyle name="normální 2 2" xfId="70"/>
    <cellStyle name="Normální 22" xfId="113"/>
    <cellStyle name="Normální 3" xfId="6"/>
    <cellStyle name="Normální 3 2" xfId="71"/>
    <cellStyle name="Normální 4" xfId="72"/>
    <cellStyle name="Normální 4 2" xfId="73"/>
    <cellStyle name="Normální 4 2 2" xfId="74"/>
    <cellStyle name="Normální 5" xfId="75"/>
    <cellStyle name="Normální 5 2" xfId="76"/>
    <cellStyle name="Normální 5 2 2" xfId="115"/>
    <cellStyle name="Normální 5 3" xfId="114"/>
    <cellStyle name="Normální 6" xfId="77"/>
    <cellStyle name="Normální 7" xfId="78"/>
    <cellStyle name="Normální 8" xfId="79"/>
    <cellStyle name="Normální 9" xfId="80"/>
    <cellStyle name="normální_03 Podrobny_rozpis_rozpoctu_2010_Klíma" xfId="127"/>
    <cellStyle name="normální_04 - OSMTVS" xfId="81"/>
    <cellStyle name="normální_2. čtení rozpočtu 2006 - příjmy" xfId="82"/>
    <cellStyle name="normální_2. čtení rozpočtu 2006 - příjmy 2" xfId="119"/>
    <cellStyle name="normální_2. Rozpočet 2007 - tabulky" xfId="1"/>
    <cellStyle name="normální_Rozpis výdajů 03 bez PO 2 2" xfId="4"/>
    <cellStyle name="normální_Rozpis výdajů 03 bez PO 2 2 2" xfId="118"/>
    <cellStyle name="normální_Rozpis výdajů 03 bez PO 3" xfId="124"/>
    <cellStyle name="normální_Rozpis výdajů 03 bez PO_02 - ORREP" xfId="123"/>
    <cellStyle name="normální_Rozpis výdajů 03 bez PO_03. Ekonomický" xfId="125"/>
    <cellStyle name="normální_Rozpis výdajů 03 bez PO_04 - OSMTVS" xfId="83"/>
    <cellStyle name="normální_Rozpis výdajů 03 bez PO_04 - OSMTVS 2" xfId="120"/>
    <cellStyle name="normální_Rozpis výdajů 03 bez PO_UR 2008 1-168 tisk" xfId="122"/>
    <cellStyle name="normální_Rozpočet 2004 (ZK)" xfId="3"/>
    <cellStyle name="normální_Rozpočet 2005 (ZK) 2" xfId="126"/>
    <cellStyle name="Poznámka 2" xfId="84"/>
    <cellStyle name="Poznámka 3" xfId="85"/>
    <cellStyle name="Poznámka 4" xfId="117"/>
    <cellStyle name="Propojená buňka 2" xfId="86"/>
    <cellStyle name="Propojená buňka 3" xfId="87"/>
    <cellStyle name="S8M1" xfId="88"/>
    <cellStyle name="Správně 2" xfId="89"/>
    <cellStyle name="Správně 3" xfId="90"/>
    <cellStyle name="Text upozornění 2" xfId="91"/>
    <cellStyle name="Text upozornění 3" xfId="92"/>
    <cellStyle name="Vstup 2" xfId="93"/>
    <cellStyle name="Vstup 3" xfId="94"/>
    <cellStyle name="Výpočet 2" xfId="95"/>
    <cellStyle name="Výpočet 3" xfId="96"/>
    <cellStyle name="Výstup 2" xfId="97"/>
    <cellStyle name="Výstup 3" xfId="98"/>
    <cellStyle name="Vysvětlující text 2" xfId="99"/>
    <cellStyle name="Vysvětlující text 3" xfId="100"/>
    <cellStyle name="Zvýraznění 1 2" xfId="101"/>
    <cellStyle name="Zvýraznění 1 3" xfId="102"/>
    <cellStyle name="Zvýraznění 2 2" xfId="103"/>
    <cellStyle name="Zvýraznění 2 3" xfId="104"/>
    <cellStyle name="Zvýraznění 3 2" xfId="105"/>
    <cellStyle name="Zvýraznění 3 3" xfId="106"/>
    <cellStyle name="Zvýraznění 4 2" xfId="107"/>
    <cellStyle name="Zvýraznění 4 3" xfId="108"/>
    <cellStyle name="Zvýraznění 5 2" xfId="109"/>
    <cellStyle name="Zvýraznění 5 3" xfId="110"/>
    <cellStyle name="Zvýraznění 6 2" xfId="111"/>
    <cellStyle name="Zvýraznění 6 3" xfId="112"/>
  </cellStyles>
  <dxfs count="1">
    <dxf>
      <font>
        <color rgb="FFC00000"/>
      </font>
    </dxf>
  </dxfs>
  <tableStyles count="0" defaultTableStyle="TableStyleMedium2" defaultPivotStyle="PivotStyleLight16"/>
  <colors>
    <mruColors>
      <color rgb="FFFFFFCC"/>
      <color rgb="FFFFFF99"/>
      <color rgb="FFE1F5FF"/>
      <color rgb="FF000080"/>
      <color rgb="FFABE3FF"/>
      <color rgb="FF0000FF"/>
      <color rgb="FFFF99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60</xdr:row>
      <xdr:rowOff>0</xdr:rowOff>
    </xdr:from>
    <xdr:to>
      <xdr:col>1</xdr:col>
      <xdr:colOff>133350</xdr:colOff>
      <xdr:row>60</xdr:row>
      <xdr:rowOff>0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266700" y="212693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60</xdr:row>
      <xdr:rowOff>0</xdr:rowOff>
    </xdr:from>
    <xdr:to>
      <xdr:col>1</xdr:col>
      <xdr:colOff>133350</xdr:colOff>
      <xdr:row>60</xdr:row>
      <xdr:rowOff>0</xdr:rowOff>
    </xdr:to>
    <xdr:sp macro="" textlink="">
      <xdr:nvSpPr>
        <xdr:cNvPr id="43" name="Text Box 2"/>
        <xdr:cNvSpPr txBox="1">
          <a:spLocks noChangeArrowheads="1"/>
        </xdr:cNvSpPr>
      </xdr:nvSpPr>
      <xdr:spPr bwMode="auto">
        <a:xfrm>
          <a:off x="266700" y="212693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60</xdr:row>
      <xdr:rowOff>0</xdr:rowOff>
    </xdr:from>
    <xdr:to>
      <xdr:col>1</xdr:col>
      <xdr:colOff>133350</xdr:colOff>
      <xdr:row>60</xdr:row>
      <xdr:rowOff>0</xdr:rowOff>
    </xdr:to>
    <xdr:sp macro="" textlink="">
      <xdr:nvSpPr>
        <xdr:cNvPr id="44" name="Text Box 3"/>
        <xdr:cNvSpPr txBox="1">
          <a:spLocks noChangeArrowheads="1"/>
        </xdr:cNvSpPr>
      </xdr:nvSpPr>
      <xdr:spPr bwMode="auto">
        <a:xfrm>
          <a:off x="266700" y="212693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60</xdr:row>
      <xdr:rowOff>0</xdr:rowOff>
    </xdr:from>
    <xdr:to>
      <xdr:col>1</xdr:col>
      <xdr:colOff>133350</xdr:colOff>
      <xdr:row>60</xdr:row>
      <xdr:rowOff>0</xdr:rowOff>
    </xdr:to>
    <xdr:sp macro="" textlink="">
      <xdr:nvSpPr>
        <xdr:cNvPr id="45" name="Text Box 4"/>
        <xdr:cNvSpPr txBox="1">
          <a:spLocks noChangeArrowheads="1"/>
        </xdr:cNvSpPr>
      </xdr:nvSpPr>
      <xdr:spPr bwMode="auto">
        <a:xfrm>
          <a:off x="266700" y="212693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60</xdr:row>
      <xdr:rowOff>0</xdr:rowOff>
    </xdr:from>
    <xdr:to>
      <xdr:col>1</xdr:col>
      <xdr:colOff>133350</xdr:colOff>
      <xdr:row>60</xdr:row>
      <xdr:rowOff>0</xdr:rowOff>
    </xdr:to>
    <xdr:sp macro="" textlink="">
      <xdr:nvSpPr>
        <xdr:cNvPr id="46" name="Text Box 5"/>
        <xdr:cNvSpPr txBox="1">
          <a:spLocks noChangeArrowheads="1"/>
        </xdr:cNvSpPr>
      </xdr:nvSpPr>
      <xdr:spPr bwMode="auto">
        <a:xfrm>
          <a:off x="266700" y="212693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60</xdr:row>
      <xdr:rowOff>0</xdr:rowOff>
    </xdr:from>
    <xdr:to>
      <xdr:col>1</xdr:col>
      <xdr:colOff>133350</xdr:colOff>
      <xdr:row>60</xdr:row>
      <xdr:rowOff>0</xdr:rowOff>
    </xdr:to>
    <xdr:sp macro="" textlink="">
      <xdr:nvSpPr>
        <xdr:cNvPr id="47" name="Text Box 6"/>
        <xdr:cNvSpPr txBox="1">
          <a:spLocks noChangeArrowheads="1"/>
        </xdr:cNvSpPr>
      </xdr:nvSpPr>
      <xdr:spPr bwMode="auto">
        <a:xfrm>
          <a:off x="266700" y="212693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60</xdr:row>
      <xdr:rowOff>0</xdr:rowOff>
    </xdr:from>
    <xdr:to>
      <xdr:col>1</xdr:col>
      <xdr:colOff>133350</xdr:colOff>
      <xdr:row>60</xdr:row>
      <xdr:rowOff>0</xdr:rowOff>
    </xdr:to>
    <xdr:sp macro="" textlink="">
      <xdr:nvSpPr>
        <xdr:cNvPr id="48" name="Text Box 7"/>
        <xdr:cNvSpPr txBox="1">
          <a:spLocks noChangeArrowheads="1"/>
        </xdr:cNvSpPr>
      </xdr:nvSpPr>
      <xdr:spPr bwMode="auto">
        <a:xfrm>
          <a:off x="266700" y="212693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60</xdr:row>
      <xdr:rowOff>0</xdr:rowOff>
    </xdr:from>
    <xdr:to>
      <xdr:col>1</xdr:col>
      <xdr:colOff>133350</xdr:colOff>
      <xdr:row>60</xdr:row>
      <xdr:rowOff>0</xdr:rowOff>
    </xdr:to>
    <xdr:sp macro="" textlink="">
      <xdr:nvSpPr>
        <xdr:cNvPr id="49" name="Text Box 8"/>
        <xdr:cNvSpPr txBox="1">
          <a:spLocks noChangeArrowheads="1"/>
        </xdr:cNvSpPr>
      </xdr:nvSpPr>
      <xdr:spPr bwMode="auto">
        <a:xfrm>
          <a:off x="266700" y="212693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61</xdr:row>
      <xdr:rowOff>0</xdr:rowOff>
    </xdr:from>
    <xdr:to>
      <xdr:col>1</xdr:col>
      <xdr:colOff>133350</xdr:colOff>
      <xdr:row>61</xdr:row>
      <xdr:rowOff>0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266700" y="216027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61</xdr:row>
      <xdr:rowOff>0</xdr:rowOff>
    </xdr:from>
    <xdr:to>
      <xdr:col>1</xdr:col>
      <xdr:colOff>133350</xdr:colOff>
      <xdr:row>61</xdr:row>
      <xdr:rowOff>0</xdr:rowOff>
    </xdr:to>
    <xdr:sp macro="" textlink="">
      <xdr:nvSpPr>
        <xdr:cNvPr id="51" name="Text Box 2"/>
        <xdr:cNvSpPr txBox="1">
          <a:spLocks noChangeArrowheads="1"/>
        </xdr:cNvSpPr>
      </xdr:nvSpPr>
      <xdr:spPr bwMode="auto">
        <a:xfrm>
          <a:off x="266700" y="216027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61</xdr:row>
      <xdr:rowOff>0</xdr:rowOff>
    </xdr:from>
    <xdr:to>
      <xdr:col>1</xdr:col>
      <xdr:colOff>133350</xdr:colOff>
      <xdr:row>61</xdr:row>
      <xdr:rowOff>0</xdr:rowOff>
    </xdr:to>
    <xdr:sp macro="" textlink="">
      <xdr:nvSpPr>
        <xdr:cNvPr id="52" name="Text Box 3"/>
        <xdr:cNvSpPr txBox="1">
          <a:spLocks noChangeArrowheads="1"/>
        </xdr:cNvSpPr>
      </xdr:nvSpPr>
      <xdr:spPr bwMode="auto">
        <a:xfrm>
          <a:off x="266700" y="216027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61</xdr:row>
      <xdr:rowOff>0</xdr:rowOff>
    </xdr:from>
    <xdr:to>
      <xdr:col>1</xdr:col>
      <xdr:colOff>133350</xdr:colOff>
      <xdr:row>61</xdr:row>
      <xdr:rowOff>0</xdr:rowOff>
    </xdr:to>
    <xdr:sp macro="" textlink="">
      <xdr:nvSpPr>
        <xdr:cNvPr id="53" name="Text Box 4"/>
        <xdr:cNvSpPr txBox="1">
          <a:spLocks noChangeArrowheads="1"/>
        </xdr:cNvSpPr>
      </xdr:nvSpPr>
      <xdr:spPr bwMode="auto">
        <a:xfrm>
          <a:off x="266700" y="216027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61</xdr:row>
      <xdr:rowOff>0</xdr:rowOff>
    </xdr:from>
    <xdr:to>
      <xdr:col>1</xdr:col>
      <xdr:colOff>133350</xdr:colOff>
      <xdr:row>61</xdr:row>
      <xdr:rowOff>0</xdr:rowOff>
    </xdr:to>
    <xdr:sp macro="" textlink="">
      <xdr:nvSpPr>
        <xdr:cNvPr id="54" name="Text Box 5"/>
        <xdr:cNvSpPr txBox="1">
          <a:spLocks noChangeArrowheads="1"/>
        </xdr:cNvSpPr>
      </xdr:nvSpPr>
      <xdr:spPr bwMode="auto">
        <a:xfrm>
          <a:off x="266700" y="216027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61</xdr:row>
      <xdr:rowOff>0</xdr:rowOff>
    </xdr:from>
    <xdr:to>
      <xdr:col>1</xdr:col>
      <xdr:colOff>133350</xdr:colOff>
      <xdr:row>61</xdr:row>
      <xdr:rowOff>0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266700" y="216027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61</xdr:row>
      <xdr:rowOff>0</xdr:rowOff>
    </xdr:from>
    <xdr:to>
      <xdr:col>1</xdr:col>
      <xdr:colOff>133350</xdr:colOff>
      <xdr:row>61</xdr:row>
      <xdr:rowOff>0</xdr:rowOff>
    </xdr:to>
    <xdr:sp macro="" textlink="">
      <xdr:nvSpPr>
        <xdr:cNvPr id="56" name="Text Box 7"/>
        <xdr:cNvSpPr txBox="1">
          <a:spLocks noChangeArrowheads="1"/>
        </xdr:cNvSpPr>
      </xdr:nvSpPr>
      <xdr:spPr bwMode="auto">
        <a:xfrm>
          <a:off x="266700" y="216027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61</xdr:row>
      <xdr:rowOff>0</xdr:rowOff>
    </xdr:from>
    <xdr:to>
      <xdr:col>1</xdr:col>
      <xdr:colOff>133350</xdr:colOff>
      <xdr:row>61</xdr:row>
      <xdr:rowOff>0</xdr:rowOff>
    </xdr:to>
    <xdr:sp macro="" textlink="">
      <xdr:nvSpPr>
        <xdr:cNvPr id="57" name="Text Box 8"/>
        <xdr:cNvSpPr txBox="1">
          <a:spLocks noChangeArrowheads="1"/>
        </xdr:cNvSpPr>
      </xdr:nvSpPr>
      <xdr:spPr bwMode="auto">
        <a:xfrm>
          <a:off x="266700" y="216027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53</xdr:row>
      <xdr:rowOff>0</xdr:rowOff>
    </xdr:from>
    <xdr:to>
      <xdr:col>1</xdr:col>
      <xdr:colOff>133350</xdr:colOff>
      <xdr:row>53</xdr:row>
      <xdr:rowOff>0</xdr:rowOff>
    </xdr:to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266700" y="91440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53</xdr:row>
      <xdr:rowOff>0</xdr:rowOff>
    </xdr:from>
    <xdr:to>
      <xdr:col>1</xdr:col>
      <xdr:colOff>133350</xdr:colOff>
      <xdr:row>53</xdr:row>
      <xdr:rowOff>0</xdr:rowOff>
    </xdr:to>
    <xdr:sp macro="" textlink="">
      <xdr:nvSpPr>
        <xdr:cNvPr id="123" name="Text Box 2"/>
        <xdr:cNvSpPr txBox="1">
          <a:spLocks noChangeArrowheads="1"/>
        </xdr:cNvSpPr>
      </xdr:nvSpPr>
      <xdr:spPr bwMode="auto">
        <a:xfrm>
          <a:off x="266700" y="91440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53</xdr:row>
      <xdr:rowOff>0</xdr:rowOff>
    </xdr:from>
    <xdr:to>
      <xdr:col>1</xdr:col>
      <xdr:colOff>133350</xdr:colOff>
      <xdr:row>53</xdr:row>
      <xdr:rowOff>0</xdr:rowOff>
    </xdr:to>
    <xdr:sp macro="" textlink="">
      <xdr:nvSpPr>
        <xdr:cNvPr id="124" name="Text Box 3"/>
        <xdr:cNvSpPr txBox="1">
          <a:spLocks noChangeArrowheads="1"/>
        </xdr:cNvSpPr>
      </xdr:nvSpPr>
      <xdr:spPr bwMode="auto">
        <a:xfrm>
          <a:off x="266700" y="91440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53</xdr:row>
      <xdr:rowOff>0</xdr:rowOff>
    </xdr:from>
    <xdr:to>
      <xdr:col>1</xdr:col>
      <xdr:colOff>133350</xdr:colOff>
      <xdr:row>53</xdr:row>
      <xdr:rowOff>0</xdr:rowOff>
    </xdr:to>
    <xdr:sp macro="" textlink="">
      <xdr:nvSpPr>
        <xdr:cNvPr id="125" name="Text Box 4"/>
        <xdr:cNvSpPr txBox="1">
          <a:spLocks noChangeArrowheads="1"/>
        </xdr:cNvSpPr>
      </xdr:nvSpPr>
      <xdr:spPr bwMode="auto">
        <a:xfrm>
          <a:off x="266700" y="91440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53</xdr:row>
      <xdr:rowOff>0</xdr:rowOff>
    </xdr:from>
    <xdr:to>
      <xdr:col>1</xdr:col>
      <xdr:colOff>133350</xdr:colOff>
      <xdr:row>53</xdr:row>
      <xdr:rowOff>0</xdr:rowOff>
    </xdr:to>
    <xdr:sp macro="" textlink="">
      <xdr:nvSpPr>
        <xdr:cNvPr id="126" name="Text Box 5"/>
        <xdr:cNvSpPr txBox="1">
          <a:spLocks noChangeArrowheads="1"/>
        </xdr:cNvSpPr>
      </xdr:nvSpPr>
      <xdr:spPr bwMode="auto">
        <a:xfrm>
          <a:off x="266700" y="91440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53</xdr:row>
      <xdr:rowOff>0</xdr:rowOff>
    </xdr:from>
    <xdr:to>
      <xdr:col>1</xdr:col>
      <xdr:colOff>133350</xdr:colOff>
      <xdr:row>53</xdr:row>
      <xdr:rowOff>0</xdr:rowOff>
    </xdr:to>
    <xdr:sp macro="" textlink="">
      <xdr:nvSpPr>
        <xdr:cNvPr id="127" name="Text Box 6"/>
        <xdr:cNvSpPr txBox="1">
          <a:spLocks noChangeArrowheads="1"/>
        </xdr:cNvSpPr>
      </xdr:nvSpPr>
      <xdr:spPr bwMode="auto">
        <a:xfrm>
          <a:off x="266700" y="91440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53</xdr:row>
      <xdr:rowOff>0</xdr:rowOff>
    </xdr:from>
    <xdr:to>
      <xdr:col>1</xdr:col>
      <xdr:colOff>133350</xdr:colOff>
      <xdr:row>53</xdr:row>
      <xdr:rowOff>0</xdr:rowOff>
    </xdr:to>
    <xdr:sp macro="" textlink="">
      <xdr:nvSpPr>
        <xdr:cNvPr id="128" name="Text Box 7"/>
        <xdr:cNvSpPr txBox="1">
          <a:spLocks noChangeArrowheads="1"/>
        </xdr:cNvSpPr>
      </xdr:nvSpPr>
      <xdr:spPr bwMode="auto">
        <a:xfrm>
          <a:off x="266700" y="91440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53</xdr:row>
      <xdr:rowOff>0</xdr:rowOff>
    </xdr:from>
    <xdr:to>
      <xdr:col>1</xdr:col>
      <xdr:colOff>133350</xdr:colOff>
      <xdr:row>53</xdr:row>
      <xdr:rowOff>0</xdr:rowOff>
    </xdr:to>
    <xdr:sp macro="" textlink="">
      <xdr:nvSpPr>
        <xdr:cNvPr id="129" name="Text Box 8"/>
        <xdr:cNvSpPr txBox="1">
          <a:spLocks noChangeArrowheads="1"/>
        </xdr:cNvSpPr>
      </xdr:nvSpPr>
      <xdr:spPr bwMode="auto">
        <a:xfrm>
          <a:off x="266700" y="91440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56</xdr:row>
      <xdr:rowOff>0</xdr:rowOff>
    </xdr:from>
    <xdr:to>
      <xdr:col>1</xdr:col>
      <xdr:colOff>133350</xdr:colOff>
      <xdr:row>56</xdr:row>
      <xdr:rowOff>0</xdr:rowOff>
    </xdr:to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266700" y="9477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56</xdr:row>
      <xdr:rowOff>0</xdr:rowOff>
    </xdr:from>
    <xdr:to>
      <xdr:col>1</xdr:col>
      <xdr:colOff>133350</xdr:colOff>
      <xdr:row>56</xdr:row>
      <xdr:rowOff>0</xdr:rowOff>
    </xdr:to>
    <xdr:sp macro="" textlink="">
      <xdr:nvSpPr>
        <xdr:cNvPr id="131" name="Text Box 2"/>
        <xdr:cNvSpPr txBox="1">
          <a:spLocks noChangeArrowheads="1"/>
        </xdr:cNvSpPr>
      </xdr:nvSpPr>
      <xdr:spPr bwMode="auto">
        <a:xfrm>
          <a:off x="266700" y="9477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56</xdr:row>
      <xdr:rowOff>0</xdr:rowOff>
    </xdr:from>
    <xdr:to>
      <xdr:col>1</xdr:col>
      <xdr:colOff>133350</xdr:colOff>
      <xdr:row>56</xdr:row>
      <xdr:rowOff>0</xdr:rowOff>
    </xdr:to>
    <xdr:sp macro="" textlink="">
      <xdr:nvSpPr>
        <xdr:cNvPr id="132" name="Text Box 3"/>
        <xdr:cNvSpPr txBox="1">
          <a:spLocks noChangeArrowheads="1"/>
        </xdr:cNvSpPr>
      </xdr:nvSpPr>
      <xdr:spPr bwMode="auto">
        <a:xfrm>
          <a:off x="266700" y="9477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56</xdr:row>
      <xdr:rowOff>0</xdr:rowOff>
    </xdr:from>
    <xdr:to>
      <xdr:col>1</xdr:col>
      <xdr:colOff>133350</xdr:colOff>
      <xdr:row>56</xdr:row>
      <xdr:rowOff>0</xdr:rowOff>
    </xdr:to>
    <xdr:sp macro="" textlink="">
      <xdr:nvSpPr>
        <xdr:cNvPr id="133" name="Text Box 4"/>
        <xdr:cNvSpPr txBox="1">
          <a:spLocks noChangeArrowheads="1"/>
        </xdr:cNvSpPr>
      </xdr:nvSpPr>
      <xdr:spPr bwMode="auto">
        <a:xfrm>
          <a:off x="266700" y="9477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56</xdr:row>
      <xdr:rowOff>0</xdr:rowOff>
    </xdr:from>
    <xdr:to>
      <xdr:col>1</xdr:col>
      <xdr:colOff>133350</xdr:colOff>
      <xdr:row>56</xdr:row>
      <xdr:rowOff>0</xdr:rowOff>
    </xdr:to>
    <xdr:sp macro="" textlink="">
      <xdr:nvSpPr>
        <xdr:cNvPr id="134" name="Text Box 5"/>
        <xdr:cNvSpPr txBox="1">
          <a:spLocks noChangeArrowheads="1"/>
        </xdr:cNvSpPr>
      </xdr:nvSpPr>
      <xdr:spPr bwMode="auto">
        <a:xfrm>
          <a:off x="266700" y="9477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56</xdr:row>
      <xdr:rowOff>0</xdr:rowOff>
    </xdr:from>
    <xdr:to>
      <xdr:col>1</xdr:col>
      <xdr:colOff>133350</xdr:colOff>
      <xdr:row>56</xdr:row>
      <xdr:rowOff>0</xdr:rowOff>
    </xdr:to>
    <xdr:sp macro="" textlink="">
      <xdr:nvSpPr>
        <xdr:cNvPr id="135" name="Text Box 6"/>
        <xdr:cNvSpPr txBox="1">
          <a:spLocks noChangeArrowheads="1"/>
        </xdr:cNvSpPr>
      </xdr:nvSpPr>
      <xdr:spPr bwMode="auto">
        <a:xfrm>
          <a:off x="266700" y="9477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56</xdr:row>
      <xdr:rowOff>0</xdr:rowOff>
    </xdr:from>
    <xdr:to>
      <xdr:col>1</xdr:col>
      <xdr:colOff>133350</xdr:colOff>
      <xdr:row>56</xdr:row>
      <xdr:rowOff>0</xdr:rowOff>
    </xdr:to>
    <xdr:sp macro="" textlink="">
      <xdr:nvSpPr>
        <xdr:cNvPr id="136" name="Text Box 7"/>
        <xdr:cNvSpPr txBox="1">
          <a:spLocks noChangeArrowheads="1"/>
        </xdr:cNvSpPr>
      </xdr:nvSpPr>
      <xdr:spPr bwMode="auto">
        <a:xfrm>
          <a:off x="266700" y="9477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56</xdr:row>
      <xdr:rowOff>0</xdr:rowOff>
    </xdr:from>
    <xdr:to>
      <xdr:col>1</xdr:col>
      <xdr:colOff>133350</xdr:colOff>
      <xdr:row>56</xdr:row>
      <xdr:rowOff>0</xdr:rowOff>
    </xdr:to>
    <xdr:sp macro="" textlink="">
      <xdr:nvSpPr>
        <xdr:cNvPr id="137" name="Text Box 8"/>
        <xdr:cNvSpPr txBox="1">
          <a:spLocks noChangeArrowheads="1"/>
        </xdr:cNvSpPr>
      </xdr:nvSpPr>
      <xdr:spPr bwMode="auto">
        <a:xfrm>
          <a:off x="266700" y="9477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57</xdr:row>
      <xdr:rowOff>0</xdr:rowOff>
    </xdr:from>
    <xdr:to>
      <xdr:col>1</xdr:col>
      <xdr:colOff>133350</xdr:colOff>
      <xdr:row>57</xdr:row>
      <xdr:rowOff>0</xdr:rowOff>
    </xdr:to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266700" y="96393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57</xdr:row>
      <xdr:rowOff>0</xdr:rowOff>
    </xdr:from>
    <xdr:to>
      <xdr:col>1</xdr:col>
      <xdr:colOff>133350</xdr:colOff>
      <xdr:row>57</xdr:row>
      <xdr:rowOff>0</xdr:rowOff>
    </xdr:to>
    <xdr:sp macro="" textlink="">
      <xdr:nvSpPr>
        <xdr:cNvPr id="139" name="Text Box 2"/>
        <xdr:cNvSpPr txBox="1">
          <a:spLocks noChangeArrowheads="1"/>
        </xdr:cNvSpPr>
      </xdr:nvSpPr>
      <xdr:spPr bwMode="auto">
        <a:xfrm>
          <a:off x="266700" y="96393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57</xdr:row>
      <xdr:rowOff>0</xdr:rowOff>
    </xdr:from>
    <xdr:to>
      <xdr:col>1</xdr:col>
      <xdr:colOff>133350</xdr:colOff>
      <xdr:row>57</xdr:row>
      <xdr:rowOff>0</xdr:rowOff>
    </xdr:to>
    <xdr:sp macro="" textlink="">
      <xdr:nvSpPr>
        <xdr:cNvPr id="140" name="Text Box 3"/>
        <xdr:cNvSpPr txBox="1">
          <a:spLocks noChangeArrowheads="1"/>
        </xdr:cNvSpPr>
      </xdr:nvSpPr>
      <xdr:spPr bwMode="auto">
        <a:xfrm>
          <a:off x="266700" y="96393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57</xdr:row>
      <xdr:rowOff>0</xdr:rowOff>
    </xdr:from>
    <xdr:to>
      <xdr:col>1</xdr:col>
      <xdr:colOff>133350</xdr:colOff>
      <xdr:row>57</xdr:row>
      <xdr:rowOff>0</xdr:rowOff>
    </xdr:to>
    <xdr:sp macro="" textlink="">
      <xdr:nvSpPr>
        <xdr:cNvPr id="141" name="Text Box 4"/>
        <xdr:cNvSpPr txBox="1">
          <a:spLocks noChangeArrowheads="1"/>
        </xdr:cNvSpPr>
      </xdr:nvSpPr>
      <xdr:spPr bwMode="auto">
        <a:xfrm>
          <a:off x="266700" y="96393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57</xdr:row>
      <xdr:rowOff>0</xdr:rowOff>
    </xdr:from>
    <xdr:to>
      <xdr:col>1</xdr:col>
      <xdr:colOff>133350</xdr:colOff>
      <xdr:row>57</xdr:row>
      <xdr:rowOff>0</xdr:rowOff>
    </xdr:to>
    <xdr:sp macro="" textlink="">
      <xdr:nvSpPr>
        <xdr:cNvPr id="142" name="Text Box 5"/>
        <xdr:cNvSpPr txBox="1">
          <a:spLocks noChangeArrowheads="1"/>
        </xdr:cNvSpPr>
      </xdr:nvSpPr>
      <xdr:spPr bwMode="auto">
        <a:xfrm>
          <a:off x="266700" y="96393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57</xdr:row>
      <xdr:rowOff>0</xdr:rowOff>
    </xdr:from>
    <xdr:to>
      <xdr:col>1</xdr:col>
      <xdr:colOff>133350</xdr:colOff>
      <xdr:row>57</xdr:row>
      <xdr:rowOff>0</xdr:rowOff>
    </xdr:to>
    <xdr:sp macro="" textlink="">
      <xdr:nvSpPr>
        <xdr:cNvPr id="143" name="Text Box 6"/>
        <xdr:cNvSpPr txBox="1">
          <a:spLocks noChangeArrowheads="1"/>
        </xdr:cNvSpPr>
      </xdr:nvSpPr>
      <xdr:spPr bwMode="auto">
        <a:xfrm>
          <a:off x="266700" y="96393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57</xdr:row>
      <xdr:rowOff>0</xdr:rowOff>
    </xdr:from>
    <xdr:to>
      <xdr:col>1</xdr:col>
      <xdr:colOff>133350</xdr:colOff>
      <xdr:row>57</xdr:row>
      <xdr:rowOff>0</xdr:rowOff>
    </xdr:to>
    <xdr:sp macro="" textlink="">
      <xdr:nvSpPr>
        <xdr:cNvPr id="144" name="Text Box 7"/>
        <xdr:cNvSpPr txBox="1">
          <a:spLocks noChangeArrowheads="1"/>
        </xdr:cNvSpPr>
      </xdr:nvSpPr>
      <xdr:spPr bwMode="auto">
        <a:xfrm>
          <a:off x="266700" y="96393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57</xdr:row>
      <xdr:rowOff>0</xdr:rowOff>
    </xdr:from>
    <xdr:to>
      <xdr:col>1</xdr:col>
      <xdr:colOff>133350</xdr:colOff>
      <xdr:row>57</xdr:row>
      <xdr:rowOff>0</xdr:rowOff>
    </xdr:to>
    <xdr:sp macro="" textlink="">
      <xdr:nvSpPr>
        <xdr:cNvPr id="145" name="Text Box 8"/>
        <xdr:cNvSpPr txBox="1">
          <a:spLocks noChangeArrowheads="1"/>
        </xdr:cNvSpPr>
      </xdr:nvSpPr>
      <xdr:spPr bwMode="auto">
        <a:xfrm>
          <a:off x="266700" y="96393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58</xdr:row>
      <xdr:rowOff>0</xdr:rowOff>
    </xdr:from>
    <xdr:to>
      <xdr:col>1</xdr:col>
      <xdr:colOff>133350</xdr:colOff>
      <xdr:row>58</xdr:row>
      <xdr:rowOff>0</xdr:rowOff>
    </xdr:to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266700" y="99250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58</xdr:row>
      <xdr:rowOff>0</xdr:rowOff>
    </xdr:from>
    <xdr:to>
      <xdr:col>1</xdr:col>
      <xdr:colOff>133350</xdr:colOff>
      <xdr:row>58</xdr:row>
      <xdr:rowOff>0</xdr:rowOff>
    </xdr:to>
    <xdr:sp macro="" textlink="">
      <xdr:nvSpPr>
        <xdr:cNvPr id="147" name="Text Box 2"/>
        <xdr:cNvSpPr txBox="1">
          <a:spLocks noChangeArrowheads="1"/>
        </xdr:cNvSpPr>
      </xdr:nvSpPr>
      <xdr:spPr bwMode="auto">
        <a:xfrm>
          <a:off x="266700" y="99250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58</xdr:row>
      <xdr:rowOff>0</xdr:rowOff>
    </xdr:from>
    <xdr:to>
      <xdr:col>1</xdr:col>
      <xdr:colOff>133350</xdr:colOff>
      <xdr:row>58</xdr:row>
      <xdr:rowOff>0</xdr:rowOff>
    </xdr:to>
    <xdr:sp macro="" textlink="">
      <xdr:nvSpPr>
        <xdr:cNvPr id="148" name="Text Box 3"/>
        <xdr:cNvSpPr txBox="1">
          <a:spLocks noChangeArrowheads="1"/>
        </xdr:cNvSpPr>
      </xdr:nvSpPr>
      <xdr:spPr bwMode="auto">
        <a:xfrm>
          <a:off x="266700" y="99250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58</xdr:row>
      <xdr:rowOff>0</xdr:rowOff>
    </xdr:from>
    <xdr:to>
      <xdr:col>1</xdr:col>
      <xdr:colOff>133350</xdr:colOff>
      <xdr:row>58</xdr:row>
      <xdr:rowOff>0</xdr:rowOff>
    </xdr:to>
    <xdr:sp macro="" textlink="">
      <xdr:nvSpPr>
        <xdr:cNvPr id="149" name="Text Box 4"/>
        <xdr:cNvSpPr txBox="1">
          <a:spLocks noChangeArrowheads="1"/>
        </xdr:cNvSpPr>
      </xdr:nvSpPr>
      <xdr:spPr bwMode="auto">
        <a:xfrm>
          <a:off x="266700" y="99250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58</xdr:row>
      <xdr:rowOff>0</xdr:rowOff>
    </xdr:from>
    <xdr:to>
      <xdr:col>1</xdr:col>
      <xdr:colOff>133350</xdr:colOff>
      <xdr:row>58</xdr:row>
      <xdr:rowOff>0</xdr:rowOff>
    </xdr:to>
    <xdr:sp macro="" textlink="">
      <xdr:nvSpPr>
        <xdr:cNvPr id="150" name="Text Box 5"/>
        <xdr:cNvSpPr txBox="1">
          <a:spLocks noChangeArrowheads="1"/>
        </xdr:cNvSpPr>
      </xdr:nvSpPr>
      <xdr:spPr bwMode="auto">
        <a:xfrm>
          <a:off x="266700" y="99250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58</xdr:row>
      <xdr:rowOff>0</xdr:rowOff>
    </xdr:from>
    <xdr:to>
      <xdr:col>1</xdr:col>
      <xdr:colOff>133350</xdr:colOff>
      <xdr:row>58</xdr:row>
      <xdr:rowOff>0</xdr:rowOff>
    </xdr:to>
    <xdr:sp macro="" textlink="">
      <xdr:nvSpPr>
        <xdr:cNvPr id="151" name="Text Box 6"/>
        <xdr:cNvSpPr txBox="1">
          <a:spLocks noChangeArrowheads="1"/>
        </xdr:cNvSpPr>
      </xdr:nvSpPr>
      <xdr:spPr bwMode="auto">
        <a:xfrm>
          <a:off x="266700" y="99250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58</xdr:row>
      <xdr:rowOff>0</xdr:rowOff>
    </xdr:from>
    <xdr:to>
      <xdr:col>1</xdr:col>
      <xdr:colOff>133350</xdr:colOff>
      <xdr:row>58</xdr:row>
      <xdr:rowOff>0</xdr:rowOff>
    </xdr:to>
    <xdr:sp macro="" textlink="">
      <xdr:nvSpPr>
        <xdr:cNvPr id="152" name="Text Box 7"/>
        <xdr:cNvSpPr txBox="1">
          <a:spLocks noChangeArrowheads="1"/>
        </xdr:cNvSpPr>
      </xdr:nvSpPr>
      <xdr:spPr bwMode="auto">
        <a:xfrm>
          <a:off x="266700" y="99250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58</xdr:row>
      <xdr:rowOff>0</xdr:rowOff>
    </xdr:from>
    <xdr:to>
      <xdr:col>1</xdr:col>
      <xdr:colOff>133350</xdr:colOff>
      <xdr:row>58</xdr:row>
      <xdr:rowOff>0</xdr:rowOff>
    </xdr:to>
    <xdr:sp macro="" textlink="">
      <xdr:nvSpPr>
        <xdr:cNvPr id="153" name="Text Box 8"/>
        <xdr:cNvSpPr txBox="1">
          <a:spLocks noChangeArrowheads="1"/>
        </xdr:cNvSpPr>
      </xdr:nvSpPr>
      <xdr:spPr bwMode="auto">
        <a:xfrm>
          <a:off x="266700" y="99250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zoomScaleNormal="100" workbookViewId="0">
      <selection activeCell="G47" sqref="G47"/>
    </sheetView>
  </sheetViews>
  <sheetFormatPr defaultRowHeight="12.75" x14ac:dyDescent="0.2"/>
  <cols>
    <col min="1" max="1" width="36.5703125" style="108" bestFit="1" customWidth="1"/>
    <col min="2" max="2" width="7.28515625" style="108" customWidth="1"/>
    <col min="3" max="3" width="13.85546875" style="108" customWidth="1"/>
    <col min="4" max="4" width="12.140625" style="108" customWidth="1"/>
    <col min="5" max="5" width="14.140625" style="108" customWidth="1"/>
    <col min="6" max="9" width="9.140625" style="108"/>
    <col min="10" max="10" width="11.7109375" style="108" bestFit="1" customWidth="1"/>
    <col min="11" max="256" width="9.140625" style="108"/>
    <col min="257" max="257" width="36.5703125" style="108" bestFit="1" customWidth="1"/>
    <col min="258" max="258" width="7.28515625" style="108" customWidth="1"/>
    <col min="259" max="259" width="13.85546875" style="108" customWidth="1"/>
    <col min="260" max="260" width="10.7109375" style="108" bestFit="1" customWidth="1"/>
    <col min="261" max="261" width="14.140625" style="108" customWidth="1"/>
    <col min="262" max="265" width="9.140625" style="108"/>
    <col min="266" max="266" width="11.7109375" style="108" bestFit="1" customWidth="1"/>
    <col min="267" max="512" width="9.140625" style="108"/>
    <col min="513" max="513" width="36.5703125" style="108" bestFit="1" customWidth="1"/>
    <col min="514" max="514" width="7.28515625" style="108" customWidth="1"/>
    <col min="515" max="515" width="13.85546875" style="108" customWidth="1"/>
    <col min="516" max="516" width="10.7109375" style="108" bestFit="1" customWidth="1"/>
    <col min="517" max="517" width="14.140625" style="108" customWidth="1"/>
    <col min="518" max="521" width="9.140625" style="108"/>
    <col min="522" max="522" width="11.7109375" style="108" bestFit="1" customWidth="1"/>
    <col min="523" max="768" width="9.140625" style="108"/>
    <col min="769" max="769" width="36.5703125" style="108" bestFit="1" customWidth="1"/>
    <col min="770" max="770" width="7.28515625" style="108" customWidth="1"/>
    <col min="771" max="771" width="13.85546875" style="108" customWidth="1"/>
    <col min="772" max="772" width="10.7109375" style="108" bestFit="1" customWidth="1"/>
    <col min="773" max="773" width="14.140625" style="108" customWidth="1"/>
    <col min="774" max="777" width="9.140625" style="108"/>
    <col min="778" max="778" width="11.7109375" style="108" bestFit="1" customWidth="1"/>
    <col min="779" max="1024" width="9.140625" style="108"/>
    <col min="1025" max="1025" width="36.5703125" style="108" bestFit="1" customWidth="1"/>
    <col min="1026" max="1026" width="7.28515625" style="108" customWidth="1"/>
    <col min="1027" max="1027" width="13.85546875" style="108" customWidth="1"/>
    <col min="1028" max="1028" width="10.7109375" style="108" bestFit="1" customWidth="1"/>
    <col min="1029" max="1029" width="14.140625" style="108" customWidth="1"/>
    <col min="1030" max="1033" width="9.140625" style="108"/>
    <col min="1034" max="1034" width="11.7109375" style="108" bestFit="1" customWidth="1"/>
    <col min="1035" max="1280" width="9.140625" style="108"/>
    <col min="1281" max="1281" width="36.5703125" style="108" bestFit="1" customWidth="1"/>
    <col min="1282" max="1282" width="7.28515625" style="108" customWidth="1"/>
    <col min="1283" max="1283" width="13.85546875" style="108" customWidth="1"/>
    <col min="1284" max="1284" width="10.7109375" style="108" bestFit="1" customWidth="1"/>
    <col min="1285" max="1285" width="14.140625" style="108" customWidth="1"/>
    <col min="1286" max="1289" width="9.140625" style="108"/>
    <col min="1290" max="1290" width="11.7109375" style="108" bestFit="1" customWidth="1"/>
    <col min="1291" max="1536" width="9.140625" style="108"/>
    <col min="1537" max="1537" width="36.5703125" style="108" bestFit="1" customWidth="1"/>
    <col min="1538" max="1538" width="7.28515625" style="108" customWidth="1"/>
    <col min="1539" max="1539" width="13.85546875" style="108" customWidth="1"/>
    <col min="1540" max="1540" width="10.7109375" style="108" bestFit="1" customWidth="1"/>
    <col min="1541" max="1541" width="14.140625" style="108" customWidth="1"/>
    <col min="1542" max="1545" width="9.140625" style="108"/>
    <col min="1546" max="1546" width="11.7109375" style="108" bestFit="1" customWidth="1"/>
    <col min="1547" max="1792" width="9.140625" style="108"/>
    <col min="1793" max="1793" width="36.5703125" style="108" bestFit="1" customWidth="1"/>
    <col min="1794" max="1794" width="7.28515625" style="108" customWidth="1"/>
    <col min="1795" max="1795" width="13.85546875" style="108" customWidth="1"/>
    <col min="1796" max="1796" width="10.7109375" style="108" bestFit="1" customWidth="1"/>
    <col min="1797" max="1797" width="14.140625" style="108" customWidth="1"/>
    <col min="1798" max="1801" width="9.140625" style="108"/>
    <col min="1802" max="1802" width="11.7109375" style="108" bestFit="1" customWidth="1"/>
    <col min="1803" max="2048" width="9.140625" style="108"/>
    <col min="2049" max="2049" width="36.5703125" style="108" bestFit="1" customWidth="1"/>
    <col min="2050" max="2050" width="7.28515625" style="108" customWidth="1"/>
    <col min="2051" max="2051" width="13.85546875" style="108" customWidth="1"/>
    <col min="2052" max="2052" width="10.7109375" style="108" bestFit="1" customWidth="1"/>
    <col min="2053" max="2053" width="14.140625" style="108" customWidth="1"/>
    <col min="2054" max="2057" width="9.140625" style="108"/>
    <col min="2058" max="2058" width="11.7109375" style="108" bestFit="1" customWidth="1"/>
    <col min="2059" max="2304" width="9.140625" style="108"/>
    <col min="2305" max="2305" width="36.5703125" style="108" bestFit="1" customWidth="1"/>
    <col min="2306" max="2306" width="7.28515625" style="108" customWidth="1"/>
    <col min="2307" max="2307" width="13.85546875" style="108" customWidth="1"/>
    <col min="2308" max="2308" width="10.7109375" style="108" bestFit="1" customWidth="1"/>
    <col min="2309" max="2309" width="14.140625" style="108" customWidth="1"/>
    <col min="2310" max="2313" width="9.140625" style="108"/>
    <col min="2314" max="2314" width="11.7109375" style="108" bestFit="1" customWidth="1"/>
    <col min="2315" max="2560" width="9.140625" style="108"/>
    <col min="2561" max="2561" width="36.5703125" style="108" bestFit="1" customWidth="1"/>
    <col min="2562" max="2562" width="7.28515625" style="108" customWidth="1"/>
    <col min="2563" max="2563" width="13.85546875" style="108" customWidth="1"/>
    <col min="2564" max="2564" width="10.7109375" style="108" bestFit="1" customWidth="1"/>
    <col min="2565" max="2565" width="14.140625" style="108" customWidth="1"/>
    <col min="2566" max="2569" width="9.140625" style="108"/>
    <col min="2570" max="2570" width="11.7109375" style="108" bestFit="1" customWidth="1"/>
    <col min="2571" max="2816" width="9.140625" style="108"/>
    <col min="2817" max="2817" width="36.5703125" style="108" bestFit="1" customWidth="1"/>
    <col min="2818" max="2818" width="7.28515625" style="108" customWidth="1"/>
    <col min="2819" max="2819" width="13.85546875" style="108" customWidth="1"/>
    <col min="2820" max="2820" width="10.7109375" style="108" bestFit="1" customWidth="1"/>
    <col min="2821" max="2821" width="14.140625" style="108" customWidth="1"/>
    <col min="2822" max="2825" width="9.140625" style="108"/>
    <col min="2826" max="2826" width="11.7109375" style="108" bestFit="1" customWidth="1"/>
    <col min="2827" max="3072" width="9.140625" style="108"/>
    <col min="3073" max="3073" width="36.5703125" style="108" bestFit="1" customWidth="1"/>
    <col min="3074" max="3074" width="7.28515625" style="108" customWidth="1"/>
    <col min="3075" max="3075" width="13.85546875" style="108" customWidth="1"/>
    <col min="3076" max="3076" width="10.7109375" style="108" bestFit="1" customWidth="1"/>
    <col min="3077" max="3077" width="14.140625" style="108" customWidth="1"/>
    <col min="3078" max="3081" width="9.140625" style="108"/>
    <col min="3082" max="3082" width="11.7109375" style="108" bestFit="1" customWidth="1"/>
    <col min="3083" max="3328" width="9.140625" style="108"/>
    <col min="3329" max="3329" width="36.5703125" style="108" bestFit="1" customWidth="1"/>
    <col min="3330" max="3330" width="7.28515625" style="108" customWidth="1"/>
    <col min="3331" max="3331" width="13.85546875" style="108" customWidth="1"/>
    <col min="3332" max="3332" width="10.7109375" style="108" bestFit="1" customWidth="1"/>
    <col min="3333" max="3333" width="14.140625" style="108" customWidth="1"/>
    <col min="3334" max="3337" width="9.140625" style="108"/>
    <col min="3338" max="3338" width="11.7109375" style="108" bestFit="1" customWidth="1"/>
    <col min="3339" max="3584" width="9.140625" style="108"/>
    <col min="3585" max="3585" width="36.5703125" style="108" bestFit="1" customWidth="1"/>
    <col min="3586" max="3586" width="7.28515625" style="108" customWidth="1"/>
    <col min="3587" max="3587" width="13.85546875" style="108" customWidth="1"/>
    <col min="3588" max="3588" width="10.7109375" style="108" bestFit="1" customWidth="1"/>
    <col min="3589" max="3589" width="14.140625" style="108" customWidth="1"/>
    <col min="3590" max="3593" width="9.140625" style="108"/>
    <col min="3594" max="3594" width="11.7109375" style="108" bestFit="1" customWidth="1"/>
    <col min="3595" max="3840" width="9.140625" style="108"/>
    <col min="3841" max="3841" width="36.5703125" style="108" bestFit="1" customWidth="1"/>
    <col min="3842" max="3842" width="7.28515625" style="108" customWidth="1"/>
    <col min="3843" max="3843" width="13.85546875" style="108" customWidth="1"/>
    <col min="3844" max="3844" width="10.7109375" style="108" bestFit="1" customWidth="1"/>
    <col min="3845" max="3845" width="14.140625" style="108" customWidth="1"/>
    <col min="3846" max="3849" width="9.140625" style="108"/>
    <col min="3850" max="3850" width="11.7109375" style="108" bestFit="1" customWidth="1"/>
    <col min="3851" max="4096" width="9.140625" style="108"/>
    <col min="4097" max="4097" width="36.5703125" style="108" bestFit="1" customWidth="1"/>
    <col min="4098" max="4098" width="7.28515625" style="108" customWidth="1"/>
    <col min="4099" max="4099" width="13.85546875" style="108" customWidth="1"/>
    <col min="4100" max="4100" width="10.7109375" style="108" bestFit="1" customWidth="1"/>
    <col min="4101" max="4101" width="14.140625" style="108" customWidth="1"/>
    <col min="4102" max="4105" width="9.140625" style="108"/>
    <col min="4106" max="4106" width="11.7109375" style="108" bestFit="1" customWidth="1"/>
    <col min="4107" max="4352" width="9.140625" style="108"/>
    <col min="4353" max="4353" width="36.5703125" style="108" bestFit="1" customWidth="1"/>
    <col min="4354" max="4354" width="7.28515625" style="108" customWidth="1"/>
    <col min="4355" max="4355" width="13.85546875" style="108" customWidth="1"/>
    <col min="4356" max="4356" width="10.7109375" style="108" bestFit="1" customWidth="1"/>
    <col min="4357" max="4357" width="14.140625" style="108" customWidth="1"/>
    <col min="4358" max="4361" width="9.140625" style="108"/>
    <col min="4362" max="4362" width="11.7109375" style="108" bestFit="1" customWidth="1"/>
    <col min="4363" max="4608" width="9.140625" style="108"/>
    <col min="4609" max="4609" width="36.5703125" style="108" bestFit="1" customWidth="1"/>
    <col min="4610" max="4610" width="7.28515625" style="108" customWidth="1"/>
    <col min="4611" max="4611" width="13.85546875" style="108" customWidth="1"/>
    <col min="4612" max="4612" width="10.7109375" style="108" bestFit="1" customWidth="1"/>
    <col min="4613" max="4613" width="14.140625" style="108" customWidth="1"/>
    <col min="4614" max="4617" width="9.140625" style="108"/>
    <col min="4618" max="4618" width="11.7109375" style="108" bestFit="1" customWidth="1"/>
    <col min="4619" max="4864" width="9.140625" style="108"/>
    <col min="4865" max="4865" width="36.5703125" style="108" bestFit="1" customWidth="1"/>
    <col min="4866" max="4866" width="7.28515625" style="108" customWidth="1"/>
    <col min="4867" max="4867" width="13.85546875" style="108" customWidth="1"/>
    <col min="4868" max="4868" width="10.7109375" style="108" bestFit="1" customWidth="1"/>
    <col min="4869" max="4869" width="14.140625" style="108" customWidth="1"/>
    <col min="4870" max="4873" width="9.140625" style="108"/>
    <col min="4874" max="4874" width="11.7109375" style="108" bestFit="1" customWidth="1"/>
    <col min="4875" max="5120" width="9.140625" style="108"/>
    <col min="5121" max="5121" width="36.5703125" style="108" bestFit="1" customWidth="1"/>
    <col min="5122" max="5122" width="7.28515625" style="108" customWidth="1"/>
    <col min="5123" max="5123" width="13.85546875" style="108" customWidth="1"/>
    <col min="5124" max="5124" width="10.7109375" style="108" bestFit="1" customWidth="1"/>
    <col min="5125" max="5125" width="14.140625" style="108" customWidth="1"/>
    <col min="5126" max="5129" width="9.140625" style="108"/>
    <col min="5130" max="5130" width="11.7109375" style="108" bestFit="1" customWidth="1"/>
    <col min="5131" max="5376" width="9.140625" style="108"/>
    <col min="5377" max="5377" width="36.5703125" style="108" bestFit="1" customWidth="1"/>
    <col min="5378" max="5378" width="7.28515625" style="108" customWidth="1"/>
    <col min="5379" max="5379" width="13.85546875" style="108" customWidth="1"/>
    <col min="5380" max="5380" width="10.7109375" style="108" bestFit="1" customWidth="1"/>
    <col min="5381" max="5381" width="14.140625" style="108" customWidth="1"/>
    <col min="5382" max="5385" width="9.140625" style="108"/>
    <col min="5386" max="5386" width="11.7109375" style="108" bestFit="1" customWidth="1"/>
    <col min="5387" max="5632" width="9.140625" style="108"/>
    <col min="5633" max="5633" width="36.5703125" style="108" bestFit="1" customWidth="1"/>
    <col min="5634" max="5634" width="7.28515625" style="108" customWidth="1"/>
    <col min="5635" max="5635" width="13.85546875" style="108" customWidth="1"/>
    <col min="5636" max="5636" width="10.7109375" style="108" bestFit="1" customWidth="1"/>
    <col min="5637" max="5637" width="14.140625" style="108" customWidth="1"/>
    <col min="5638" max="5641" width="9.140625" style="108"/>
    <col min="5642" max="5642" width="11.7109375" style="108" bestFit="1" customWidth="1"/>
    <col min="5643" max="5888" width="9.140625" style="108"/>
    <col min="5889" max="5889" width="36.5703125" style="108" bestFit="1" customWidth="1"/>
    <col min="5890" max="5890" width="7.28515625" style="108" customWidth="1"/>
    <col min="5891" max="5891" width="13.85546875" style="108" customWidth="1"/>
    <col min="5892" max="5892" width="10.7109375" style="108" bestFit="1" customWidth="1"/>
    <col min="5893" max="5893" width="14.140625" style="108" customWidth="1"/>
    <col min="5894" max="5897" width="9.140625" style="108"/>
    <col min="5898" max="5898" width="11.7109375" style="108" bestFit="1" customWidth="1"/>
    <col min="5899" max="6144" width="9.140625" style="108"/>
    <col min="6145" max="6145" width="36.5703125" style="108" bestFit="1" customWidth="1"/>
    <col min="6146" max="6146" width="7.28515625" style="108" customWidth="1"/>
    <col min="6147" max="6147" width="13.85546875" style="108" customWidth="1"/>
    <col min="6148" max="6148" width="10.7109375" style="108" bestFit="1" customWidth="1"/>
    <col min="6149" max="6149" width="14.140625" style="108" customWidth="1"/>
    <col min="6150" max="6153" width="9.140625" style="108"/>
    <col min="6154" max="6154" width="11.7109375" style="108" bestFit="1" customWidth="1"/>
    <col min="6155" max="6400" width="9.140625" style="108"/>
    <col min="6401" max="6401" width="36.5703125" style="108" bestFit="1" customWidth="1"/>
    <col min="6402" max="6402" width="7.28515625" style="108" customWidth="1"/>
    <col min="6403" max="6403" width="13.85546875" style="108" customWidth="1"/>
    <col min="6404" max="6404" width="10.7109375" style="108" bestFit="1" customWidth="1"/>
    <col min="6405" max="6405" width="14.140625" style="108" customWidth="1"/>
    <col min="6406" max="6409" width="9.140625" style="108"/>
    <col min="6410" max="6410" width="11.7109375" style="108" bestFit="1" customWidth="1"/>
    <col min="6411" max="6656" width="9.140625" style="108"/>
    <col min="6657" max="6657" width="36.5703125" style="108" bestFit="1" customWidth="1"/>
    <col min="6658" max="6658" width="7.28515625" style="108" customWidth="1"/>
    <col min="6659" max="6659" width="13.85546875" style="108" customWidth="1"/>
    <col min="6660" max="6660" width="10.7109375" style="108" bestFit="1" customWidth="1"/>
    <col min="6661" max="6661" width="14.140625" style="108" customWidth="1"/>
    <col min="6662" max="6665" width="9.140625" style="108"/>
    <col min="6666" max="6666" width="11.7109375" style="108" bestFit="1" customWidth="1"/>
    <col min="6667" max="6912" width="9.140625" style="108"/>
    <col min="6913" max="6913" width="36.5703125" style="108" bestFit="1" customWidth="1"/>
    <col min="6914" max="6914" width="7.28515625" style="108" customWidth="1"/>
    <col min="6915" max="6915" width="13.85546875" style="108" customWidth="1"/>
    <col min="6916" max="6916" width="10.7109375" style="108" bestFit="1" customWidth="1"/>
    <col min="6917" max="6917" width="14.140625" style="108" customWidth="1"/>
    <col min="6918" max="6921" width="9.140625" style="108"/>
    <col min="6922" max="6922" width="11.7109375" style="108" bestFit="1" customWidth="1"/>
    <col min="6923" max="7168" width="9.140625" style="108"/>
    <col min="7169" max="7169" width="36.5703125" style="108" bestFit="1" customWidth="1"/>
    <col min="7170" max="7170" width="7.28515625" style="108" customWidth="1"/>
    <col min="7171" max="7171" width="13.85546875" style="108" customWidth="1"/>
    <col min="7172" max="7172" width="10.7109375" style="108" bestFit="1" customWidth="1"/>
    <col min="7173" max="7173" width="14.140625" style="108" customWidth="1"/>
    <col min="7174" max="7177" width="9.140625" style="108"/>
    <col min="7178" max="7178" width="11.7109375" style="108" bestFit="1" customWidth="1"/>
    <col min="7179" max="7424" width="9.140625" style="108"/>
    <col min="7425" max="7425" width="36.5703125" style="108" bestFit="1" customWidth="1"/>
    <col min="7426" max="7426" width="7.28515625" style="108" customWidth="1"/>
    <col min="7427" max="7427" width="13.85546875" style="108" customWidth="1"/>
    <col min="7428" max="7428" width="10.7109375" style="108" bestFit="1" customWidth="1"/>
    <col min="7429" max="7429" width="14.140625" style="108" customWidth="1"/>
    <col min="7430" max="7433" width="9.140625" style="108"/>
    <col min="7434" max="7434" width="11.7109375" style="108" bestFit="1" customWidth="1"/>
    <col min="7435" max="7680" width="9.140625" style="108"/>
    <col min="7681" max="7681" width="36.5703125" style="108" bestFit="1" customWidth="1"/>
    <col min="7682" max="7682" width="7.28515625" style="108" customWidth="1"/>
    <col min="7683" max="7683" width="13.85546875" style="108" customWidth="1"/>
    <col min="7684" max="7684" width="10.7109375" style="108" bestFit="1" customWidth="1"/>
    <col min="7685" max="7685" width="14.140625" style="108" customWidth="1"/>
    <col min="7686" max="7689" width="9.140625" style="108"/>
    <col min="7690" max="7690" width="11.7109375" style="108" bestFit="1" customWidth="1"/>
    <col min="7691" max="7936" width="9.140625" style="108"/>
    <col min="7937" max="7937" width="36.5703125" style="108" bestFit="1" customWidth="1"/>
    <col min="7938" max="7938" width="7.28515625" style="108" customWidth="1"/>
    <col min="7939" max="7939" width="13.85546875" style="108" customWidth="1"/>
    <col min="7940" max="7940" width="10.7109375" style="108" bestFit="1" customWidth="1"/>
    <col min="7941" max="7941" width="14.140625" style="108" customWidth="1"/>
    <col min="7942" max="7945" width="9.140625" style="108"/>
    <col min="7946" max="7946" width="11.7109375" style="108" bestFit="1" customWidth="1"/>
    <col min="7947" max="8192" width="9.140625" style="108"/>
    <col min="8193" max="8193" width="36.5703125" style="108" bestFit="1" customWidth="1"/>
    <col min="8194" max="8194" width="7.28515625" style="108" customWidth="1"/>
    <col min="8195" max="8195" width="13.85546875" style="108" customWidth="1"/>
    <col min="8196" max="8196" width="10.7109375" style="108" bestFit="1" customWidth="1"/>
    <col min="8197" max="8197" width="14.140625" style="108" customWidth="1"/>
    <col min="8198" max="8201" width="9.140625" style="108"/>
    <col min="8202" max="8202" width="11.7109375" style="108" bestFit="1" customWidth="1"/>
    <col min="8203" max="8448" width="9.140625" style="108"/>
    <col min="8449" max="8449" width="36.5703125" style="108" bestFit="1" customWidth="1"/>
    <col min="8450" max="8450" width="7.28515625" style="108" customWidth="1"/>
    <col min="8451" max="8451" width="13.85546875" style="108" customWidth="1"/>
    <col min="8452" max="8452" width="10.7109375" style="108" bestFit="1" customWidth="1"/>
    <col min="8453" max="8453" width="14.140625" style="108" customWidth="1"/>
    <col min="8454" max="8457" width="9.140625" style="108"/>
    <col min="8458" max="8458" width="11.7109375" style="108" bestFit="1" customWidth="1"/>
    <col min="8459" max="8704" width="9.140625" style="108"/>
    <col min="8705" max="8705" width="36.5703125" style="108" bestFit="1" customWidth="1"/>
    <col min="8706" max="8706" width="7.28515625" style="108" customWidth="1"/>
    <col min="8707" max="8707" width="13.85546875" style="108" customWidth="1"/>
    <col min="8708" max="8708" width="10.7109375" style="108" bestFit="1" customWidth="1"/>
    <col min="8709" max="8709" width="14.140625" style="108" customWidth="1"/>
    <col min="8710" max="8713" width="9.140625" style="108"/>
    <col min="8714" max="8714" width="11.7109375" style="108" bestFit="1" customWidth="1"/>
    <col min="8715" max="8960" width="9.140625" style="108"/>
    <col min="8961" max="8961" width="36.5703125" style="108" bestFit="1" customWidth="1"/>
    <col min="8962" max="8962" width="7.28515625" style="108" customWidth="1"/>
    <col min="8963" max="8963" width="13.85546875" style="108" customWidth="1"/>
    <col min="8964" max="8964" width="10.7109375" style="108" bestFit="1" customWidth="1"/>
    <col min="8965" max="8965" width="14.140625" style="108" customWidth="1"/>
    <col min="8966" max="8969" width="9.140625" style="108"/>
    <col min="8970" max="8970" width="11.7109375" style="108" bestFit="1" customWidth="1"/>
    <col min="8971" max="9216" width="9.140625" style="108"/>
    <col min="9217" max="9217" width="36.5703125" style="108" bestFit="1" customWidth="1"/>
    <col min="9218" max="9218" width="7.28515625" style="108" customWidth="1"/>
    <col min="9219" max="9219" width="13.85546875" style="108" customWidth="1"/>
    <col min="9220" max="9220" width="10.7109375" style="108" bestFit="1" customWidth="1"/>
    <col min="9221" max="9221" width="14.140625" style="108" customWidth="1"/>
    <col min="9222" max="9225" width="9.140625" style="108"/>
    <col min="9226" max="9226" width="11.7109375" style="108" bestFit="1" customWidth="1"/>
    <col min="9227" max="9472" width="9.140625" style="108"/>
    <col min="9473" max="9473" width="36.5703125" style="108" bestFit="1" customWidth="1"/>
    <col min="9474" max="9474" width="7.28515625" style="108" customWidth="1"/>
    <col min="9475" max="9475" width="13.85546875" style="108" customWidth="1"/>
    <col min="9476" max="9476" width="10.7109375" style="108" bestFit="1" customWidth="1"/>
    <col min="9477" max="9477" width="14.140625" style="108" customWidth="1"/>
    <col min="9478" max="9481" width="9.140625" style="108"/>
    <col min="9482" max="9482" width="11.7109375" style="108" bestFit="1" customWidth="1"/>
    <col min="9483" max="9728" width="9.140625" style="108"/>
    <col min="9729" max="9729" width="36.5703125" style="108" bestFit="1" customWidth="1"/>
    <col min="9730" max="9730" width="7.28515625" style="108" customWidth="1"/>
    <col min="9731" max="9731" width="13.85546875" style="108" customWidth="1"/>
    <col min="9732" max="9732" width="10.7109375" style="108" bestFit="1" customWidth="1"/>
    <col min="9733" max="9733" width="14.140625" style="108" customWidth="1"/>
    <col min="9734" max="9737" width="9.140625" style="108"/>
    <col min="9738" max="9738" width="11.7109375" style="108" bestFit="1" customWidth="1"/>
    <col min="9739" max="9984" width="9.140625" style="108"/>
    <col min="9985" max="9985" width="36.5703125" style="108" bestFit="1" customWidth="1"/>
    <col min="9986" max="9986" width="7.28515625" style="108" customWidth="1"/>
    <col min="9987" max="9987" width="13.85546875" style="108" customWidth="1"/>
    <col min="9988" max="9988" width="10.7109375" style="108" bestFit="1" customWidth="1"/>
    <col min="9989" max="9989" width="14.140625" style="108" customWidth="1"/>
    <col min="9990" max="9993" width="9.140625" style="108"/>
    <col min="9994" max="9994" width="11.7109375" style="108" bestFit="1" customWidth="1"/>
    <col min="9995" max="10240" width="9.140625" style="108"/>
    <col min="10241" max="10241" width="36.5703125" style="108" bestFit="1" customWidth="1"/>
    <col min="10242" max="10242" width="7.28515625" style="108" customWidth="1"/>
    <col min="10243" max="10243" width="13.85546875" style="108" customWidth="1"/>
    <col min="10244" max="10244" width="10.7109375" style="108" bestFit="1" customWidth="1"/>
    <col min="10245" max="10245" width="14.140625" style="108" customWidth="1"/>
    <col min="10246" max="10249" width="9.140625" style="108"/>
    <col min="10250" max="10250" width="11.7109375" style="108" bestFit="1" customWidth="1"/>
    <col min="10251" max="10496" width="9.140625" style="108"/>
    <col min="10497" max="10497" width="36.5703125" style="108" bestFit="1" customWidth="1"/>
    <col min="10498" max="10498" width="7.28515625" style="108" customWidth="1"/>
    <col min="10499" max="10499" width="13.85546875" style="108" customWidth="1"/>
    <col min="10500" max="10500" width="10.7109375" style="108" bestFit="1" customWidth="1"/>
    <col min="10501" max="10501" width="14.140625" style="108" customWidth="1"/>
    <col min="10502" max="10505" width="9.140625" style="108"/>
    <col min="10506" max="10506" width="11.7109375" style="108" bestFit="1" customWidth="1"/>
    <col min="10507" max="10752" width="9.140625" style="108"/>
    <col min="10753" max="10753" width="36.5703125" style="108" bestFit="1" customWidth="1"/>
    <col min="10754" max="10754" width="7.28515625" style="108" customWidth="1"/>
    <col min="10755" max="10755" width="13.85546875" style="108" customWidth="1"/>
    <col min="10756" max="10756" width="10.7109375" style="108" bestFit="1" customWidth="1"/>
    <col min="10757" max="10757" width="14.140625" style="108" customWidth="1"/>
    <col min="10758" max="10761" width="9.140625" style="108"/>
    <col min="10762" max="10762" width="11.7109375" style="108" bestFit="1" customWidth="1"/>
    <col min="10763" max="11008" width="9.140625" style="108"/>
    <col min="11009" max="11009" width="36.5703125" style="108" bestFit="1" customWidth="1"/>
    <col min="11010" max="11010" width="7.28515625" style="108" customWidth="1"/>
    <col min="11011" max="11011" width="13.85546875" style="108" customWidth="1"/>
    <col min="11012" max="11012" width="10.7109375" style="108" bestFit="1" customWidth="1"/>
    <col min="11013" max="11013" width="14.140625" style="108" customWidth="1"/>
    <col min="11014" max="11017" width="9.140625" style="108"/>
    <col min="11018" max="11018" width="11.7109375" style="108" bestFit="1" customWidth="1"/>
    <col min="11019" max="11264" width="9.140625" style="108"/>
    <col min="11265" max="11265" width="36.5703125" style="108" bestFit="1" customWidth="1"/>
    <col min="11266" max="11266" width="7.28515625" style="108" customWidth="1"/>
    <col min="11267" max="11267" width="13.85546875" style="108" customWidth="1"/>
    <col min="11268" max="11268" width="10.7109375" style="108" bestFit="1" customWidth="1"/>
    <col min="11269" max="11269" width="14.140625" style="108" customWidth="1"/>
    <col min="11270" max="11273" width="9.140625" style="108"/>
    <col min="11274" max="11274" width="11.7109375" style="108" bestFit="1" customWidth="1"/>
    <col min="11275" max="11520" width="9.140625" style="108"/>
    <col min="11521" max="11521" width="36.5703125" style="108" bestFit="1" customWidth="1"/>
    <col min="11522" max="11522" width="7.28515625" style="108" customWidth="1"/>
    <col min="11523" max="11523" width="13.85546875" style="108" customWidth="1"/>
    <col min="11524" max="11524" width="10.7109375" style="108" bestFit="1" customWidth="1"/>
    <col min="11525" max="11525" width="14.140625" style="108" customWidth="1"/>
    <col min="11526" max="11529" width="9.140625" style="108"/>
    <col min="11530" max="11530" width="11.7109375" style="108" bestFit="1" customWidth="1"/>
    <col min="11531" max="11776" width="9.140625" style="108"/>
    <col min="11777" max="11777" width="36.5703125" style="108" bestFit="1" customWidth="1"/>
    <col min="11778" max="11778" width="7.28515625" style="108" customWidth="1"/>
    <col min="11779" max="11779" width="13.85546875" style="108" customWidth="1"/>
    <col min="11780" max="11780" width="10.7109375" style="108" bestFit="1" customWidth="1"/>
    <col min="11781" max="11781" width="14.140625" style="108" customWidth="1"/>
    <col min="11782" max="11785" width="9.140625" style="108"/>
    <col min="11786" max="11786" width="11.7109375" style="108" bestFit="1" customWidth="1"/>
    <col min="11787" max="12032" width="9.140625" style="108"/>
    <col min="12033" max="12033" width="36.5703125" style="108" bestFit="1" customWidth="1"/>
    <col min="12034" max="12034" width="7.28515625" style="108" customWidth="1"/>
    <col min="12035" max="12035" width="13.85546875" style="108" customWidth="1"/>
    <col min="12036" max="12036" width="10.7109375" style="108" bestFit="1" customWidth="1"/>
    <col min="12037" max="12037" width="14.140625" style="108" customWidth="1"/>
    <col min="12038" max="12041" width="9.140625" style="108"/>
    <col min="12042" max="12042" width="11.7109375" style="108" bestFit="1" customWidth="1"/>
    <col min="12043" max="12288" width="9.140625" style="108"/>
    <col min="12289" max="12289" width="36.5703125" style="108" bestFit="1" customWidth="1"/>
    <col min="12290" max="12290" width="7.28515625" style="108" customWidth="1"/>
    <col min="12291" max="12291" width="13.85546875" style="108" customWidth="1"/>
    <col min="12292" max="12292" width="10.7109375" style="108" bestFit="1" customWidth="1"/>
    <col min="12293" max="12293" width="14.140625" style="108" customWidth="1"/>
    <col min="12294" max="12297" width="9.140625" style="108"/>
    <col min="12298" max="12298" width="11.7109375" style="108" bestFit="1" customWidth="1"/>
    <col min="12299" max="12544" width="9.140625" style="108"/>
    <col min="12545" max="12545" width="36.5703125" style="108" bestFit="1" customWidth="1"/>
    <col min="12546" max="12546" width="7.28515625" style="108" customWidth="1"/>
    <col min="12547" max="12547" width="13.85546875" style="108" customWidth="1"/>
    <col min="12548" max="12548" width="10.7109375" style="108" bestFit="1" customWidth="1"/>
    <col min="12549" max="12549" width="14.140625" style="108" customWidth="1"/>
    <col min="12550" max="12553" width="9.140625" style="108"/>
    <col min="12554" max="12554" width="11.7109375" style="108" bestFit="1" customWidth="1"/>
    <col min="12555" max="12800" width="9.140625" style="108"/>
    <col min="12801" max="12801" width="36.5703125" style="108" bestFit="1" customWidth="1"/>
    <col min="12802" max="12802" width="7.28515625" style="108" customWidth="1"/>
    <col min="12803" max="12803" width="13.85546875" style="108" customWidth="1"/>
    <col min="12804" max="12804" width="10.7109375" style="108" bestFit="1" customWidth="1"/>
    <col min="12805" max="12805" width="14.140625" style="108" customWidth="1"/>
    <col min="12806" max="12809" width="9.140625" style="108"/>
    <col min="12810" max="12810" width="11.7109375" style="108" bestFit="1" customWidth="1"/>
    <col min="12811" max="13056" width="9.140625" style="108"/>
    <col min="13057" max="13057" width="36.5703125" style="108" bestFit="1" customWidth="1"/>
    <col min="13058" max="13058" width="7.28515625" style="108" customWidth="1"/>
    <col min="13059" max="13059" width="13.85546875" style="108" customWidth="1"/>
    <col min="13060" max="13060" width="10.7109375" style="108" bestFit="1" customWidth="1"/>
    <col min="13061" max="13061" width="14.140625" style="108" customWidth="1"/>
    <col min="13062" max="13065" width="9.140625" style="108"/>
    <col min="13066" max="13066" width="11.7109375" style="108" bestFit="1" customWidth="1"/>
    <col min="13067" max="13312" width="9.140625" style="108"/>
    <col min="13313" max="13313" width="36.5703125" style="108" bestFit="1" customWidth="1"/>
    <col min="13314" max="13314" width="7.28515625" style="108" customWidth="1"/>
    <col min="13315" max="13315" width="13.85546875" style="108" customWidth="1"/>
    <col min="13316" max="13316" width="10.7109375" style="108" bestFit="1" customWidth="1"/>
    <col min="13317" max="13317" width="14.140625" style="108" customWidth="1"/>
    <col min="13318" max="13321" width="9.140625" style="108"/>
    <col min="13322" max="13322" width="11.7109375" style="108" bestFit="1" customWidth="1"/>
    <col min="13323" max="13568" width="9.140625" style="108"/>
    <col min="13569" max="13569" width="36.5703125" style="108" bestFit="1" customWidth="1"/>
    <col min="13570" max="13570" width="7.28515625" style="108" customWidth="1"/>
    <col min="13571" max="13571" width="13.85546875" style="108" customWidth="1"/>
    <col min="13572" max="13572" width="10.7109375" style="108" bestFit="1" customWidth="1"/>
    <col min="13573" max="13573" width="14.140625" style="108" customWidth="1"/>
    <col min="13574" max="13577" width="9.140625" style="108"/>
    <col min="13578" max="13578" width="11.7109375" style="108" bestFit="1" customWidth="1"/>
    <col min="13579" max="13824" width="9.140625" style="108"/>
    <col min="13825" max="13825" width="36.5703125" style="108" bestFit="1" customWidth="1"/>
    <col min="13826" max="13826" width="7.28515625" style="108" customWidth="1"/>
    <col min="13827" max="13827" width="13.85546875" style="108" customWidth="1"/>
    <col min="13828" max="13828" width="10.7109375" style="108" bestFit="1" customWidth="1"/>
    <col min="13829" max="13829" width="14.140625" style="108" customWidth="1"/>
    <col min="13830" max="13833" width="9.140625" style="108"/>
    <col min="13834" max="13834" width="11.7109375" style="108" bestFit="1" customWidth="1"/>
    <col min="13835" max="14080" width="9.140625" style="108"/>
    <col min="14081" max="14081" width="36.5703125" style="108" bestFit="1" customWidth="1"/>
    <col min="14082" max="14082" width="7.28515625" style="108" customWidth="1"/>
    <col min="14083" max="14083" width="13.85546875" style="108" customWidth="1"/>
    <col min="14084" max="14084" width="10.7109375" style="108" bestFit="1" customWidth="1"/>
    <col min="14085" max="14085" width="14.140625" style="108" customWidth="1"/>
    <col min="14086" max="14089" width="9.140625" style="108"/>
    <col min="14090" max="14090" width="11.7109375" style="108" bestFit="1" customWidth="1"/>
    <col min="14091" max="14336" width="9.140625" style="108"/>
    <col min="14337" max="14337" width="36.5703125" style="108" bestFit="1" customWidth="1"/>
    <col min="14338" max="14338" width="7.28515625" style="108" customWidth="1"/>
    <col min="14339" max="14339" width="13.85546875" style="108" customWidth="1"/>
    <col min="14340" max="14340" width="10.7109375" style="108" bestFit="1" customWidth="1"/>
    <col min="14341" max="14341" width="14.140625" style="108" customWidth="1"/>
    <col min="14342" max="14345" width="9.140625" style="108"/>
    <col min="14346" max="14346" width="11.7109375" style="108" bestFit="1" customWidth="1"/>
    <col min="14347" max="14592" width="9.140625" style="108"/>
    <col min="14593" max="14593" width="36.5703125" style="108" bestFit="1" customWidth="1"/>
    <col min="14594" max="14594" width="7.28515625" style="108" customWidth="1"/>
    <col min="14595" max="14595" width="13.85546875" style="108" customWidth="1"/>
    <col min="14596" max="14596" width="10.7109375" style="108" bestFit="1" customWidth="1"/>
    <col min="14597" max="14597" width="14.140625" style="108" customWidth="1"/>
    <col min="14598" max="14601" width="9.140625" style="108"/>
    <col min="14602" max="14602" width="11.7109375" style="108" bestFit="1" customWidth="1"/>
    <col min="14603" max="14848" width="9.140625" style="108"/>
    <col min="14849" max="14849" width="36.5703125" style="108" bestFit="1" customWidth="1"/>
    <col min="14850" max="14850" width="7.28515625" style="108" customWidth="1"/>
    <col min="14851" max="14851" width="13.85546875" style="108" customWidth="1"/>
    <col min="14852" max="14852" width="10.7109375" style="108" bestFit="1" customWidth="1"/>
    <col min="14853" max="14853" width="14.140625" style="108" customWidth="1"/>
    <col min="14854" max="14857" width="9.140625" style="108"/>
    <col min="14858" max="14858" width="11.7109375" style="108" bestFit="1" customWidth="1"/>
    <col min="14859" max="15104" width="9.140625" style="108"/>
    <col min="15105" max="15105" width="36.5703125" style="108" bestFit="1" customWidth="1"/>
    <col min="15106" max="15106" width="7.28515625" style="108" customWidth="1"/>
    <col min="15107" max="15107" width="13.85546875" style="108" customWidth="1"/>
    <col min="15108" max="15108" width="10.7109375" style="108" bestFit="1" customWidth="1"/>
    <col min="15109" max="15109" width="14.140625" style="108" customWidth="1"/>
    <col min="15110" max="15113" width="9.140625" style="108"/>
    <col min="15114" max="15114" width="11.7109375" style="108" bestFit="1" customWidth="1"/>
    <col min="15115" max="15360" width="9.140625" style="108"/>
    <col min="15361" max="15361" width="36.5703125" style="108" bestFit="1" customWidth="1"/>
    <col min="15362" max="15362" width="7.28515625" style="108" customWidth="1"/>
    <col min="15363" max="15363" width="13.85546875" style="108" customWidth="1"/>
    <col min="15364" max="15364" width="10.7109375" style="108" bestFit="1" customWidth="1"/>
    <col min="15365" max="15365" width="14.140625" style="108" customWidth="1"/>
    <col min="15366" max="15369" width="9.140625" style="108"/>
    <col min="15370" max="15370" width="11.7109375" style="108" bestFit="1" customWidth="1"/>
    <col min="15371" max="15616" width="9.140625" style="108"/>
    <col min="15617" max="15617" width="36.5703125" style="108" bestFit="1" customWidth="1"/>
    <col min="15618" max="15618" width="7.28515625" style="108" customWidth="1"/>
    <col min="15619" max="15619" width="13.85546875" style="108" customWidth="1"/>
    <col min="15620" max="15620" width="10.7109375" style="108" bestFit="1" customWidth="1"/>
    <col min="15621" max="15621" width="14.140625" style="108" customWidth="1"/>
    <col min="15622" max="15625" width="9.140625" style="108"/>
    <col min="15626" max="15626" width="11.7109375" style="108" bestFit="1" customWidth="1"/>
    <col min="15627" max="15872" width="9.140625" style="108"/>
    <col min="15873" max="15873" width="36.5703125" style="108" bestFit="1" customWidth="1"/>
    <col min="15874" max="15874" width="7.28515625" style="108" customWidth="1"/>
    <col min="15875" max="15875" width="13.85546875" style="108" customWidth="1"/>
    <col min="15876" max="15876" width="10.7109375" style="108" bestFit="1" customWidth="1"/>
    <col min="15877" max="15877" width="14.140625" style="108" customWidth="1"/>
    <col min="15878" max="15881" width="9.140625" style="108"/>
    <col min="15882" max="15882" width="11.7109375" style="108" bestFit="1" customWidth="1"/>
    <col min="15883" max="16128" width="9.140625" style="108"/>
    <col min="16129" max="16129" width="36.5703125" style="108" bestFit="1" customWidth="1"/>
    <col min="16130" max="16130" width="7.28515625" style="108" customWidth="1"/>
    <col min="16131" max="16131" width="13.85546875" style="108" customWidth="1"/>
    <col min="16132" max="16132" width="10.7109375" style="108" bestFit="1" customWidth="1"/>
    <col min="16133" max="16133" width="14.140625" style="108" customWidth="1"/>
    <col min="16134" max="16137" width="9.140625" style="108"/>
    <col min="16138" max="16138" width="11.7109375" style="108" bestFit="1" customWidth="1"/>
    <col min="16139" max="16384" width="9.140625" style="108"/>
  </cols>
  <sheetData>
    <row r="1" spans="1:10" x14ac:dyDescent="0.2">
      <c r="E1" s="1145" t="s">
        <v>33</v>
      </c>
    </row>
    <row r="2" spans="1:10" x14ac:dyDescent="0.2">
      <c r="F2" s="51"/>
      <c r="G2" s="51"/>
    </row>
    <row r="3" spans="1:10" ht="13.5" thickBot="1" x14ac:dyDescent="0.25">
      <c r="A3" s="1226" t="s">
        <v>49</v>
      </c>
      <c r="B3" s="1226"/>
      <c r="C3" s="106"/>
      <c r="D3" s="106"/>
      <c r="E3" s="107" t="s">
        <v>50</v>
      </c>
    </row>
    <row r="4" spans="1:10" ht="13.5" thickBot="1" x14ac:dyDescent="0.25">
      <c r="A4" s="109" t="s">
        <v>51</v>
      </c>
      <c r="B4" s="110" t="s">
        <v>52</v>
      </c>
      <c r="C4" s="1071" t="s">
        <v>53</v>
      </c>
      <c r="D4" s="110" t="s">
        <v>35</v>
      </c>
      <c r="E4" s="1072" t="s">
        <v>54</v>
      </c>
    </row>
    <row r="5" spans="1:10" ht="15" customHeight="1" x14ac:dyDescent="0.2">
      <c r="A5" s="111" t="s">
        <v>55</v>
      </c>
      <c r="B5" s="112" t="s">
        <v>56</v>
      </c>
      <c r="C5" s="113">
        <f>C6+C7+C8</f>
        <v>3035966.79</v>
      </c>
      <c r="D5" s="113">
        <f>D6+D7+D8</f>
        <v>0</v>
      </c>
      <c r="E5" s="114">
        <f t="shared" ref="E5:E26" si="0">C5+D5</f>
        <v>3035966.79</v>
      </c>
    </row>
    <row r="6" spans="1:10" ht="15" customHeight="1" x14ac:dyDescent="0.2">
      <c r="A6" s="115" t="s">
        <v>57</v>
      </c>
      <c r="B6" s="116" t="s">
        <v>58</v>
      </c>
      <c r="C6" s="117">
        <v>2960700</v>
      </c>
      <c r="D6" s="118">
        <v>0</v>
      </c>
      <c r="E6" s="119">
        <f t="shared" si="0"/>
        <v>2960700</v>
      </c>
      <c r="J6" s="120"/>
    </row>
    <row r="7" spans="1:10" ht="15" customHeight="1" x14ac:dyDescent="0.2">
      <c r="A7" s="115" t="s">
        <v>59</v>
      </c>
      <c r="B7" s="116" t="s">
        <v>60</v>
      </c>
      <c r="C7" s="117">
        <v>75266.789999999994</v>
      </c>
      <c r="D7" s="121">
        <v>0</v>
      </c>
      <c r="E7" s="119">
        <f t="shared" si="0"/>
        <v>75266.789999999994</v>
      </c>
    </row>
    <row r="8" spans="1:10" ht="15" customHeight="1" x14ac:dyDescent="0.2">
      <c r="A8" s="115" t="s">
        <v>61</v>
      </c>
      <c r="B8" s="116" t="s">
        <v>62</v>
      </c>
      <c r="C8" s="117">
        <v>0</v>
      </c>
      <c r="D8" s="117">
        <v>0</v>
      </c>
      <c r="E8" s="119">
        <f t="shared" si="0"/>
        <v>0</v>
      </c>
    </row>
    <row r="9" spans="1:10" ht="15" customHeight="1" x14ac:dyDescent="0.2">
      <c r="A9" s="122" t="s">
        <v>63</v>
      </c>
      <c r="B9" s="116" t="s">
        <v>64</v>
      </c>
      <c r="C9" s="123">
        <f>C10+C16</f>
        <v>97325.97</v>
      </c>
      <c r="D9" s="123">
        <f>D10+D16</f>
        <v>0</v>
      </c>
      <c r="E9" s="124">
        <f t="shared" si="0"/>
        <v>97325.97</v>
      </c>
    </row>
    <row r="10" spans="1:10" ht="15" customHeight="1" x14ac:dyDescent="0.2">
      <c r="A10" s="115" t="s">
        <v>65</v>
      </c>
      <c r="B10" s="116" t="s">
        <v>66</v>
      </c>
      <c r="C10" s="117">
        <f>C11+C12+C14+C15+C13</f>
        <v>97325.97</v>
      </c>
      <c r="D10" s="117">
        <f>D11+D12+D14+D15</f>
        <v>0</v>
      </c>
      <c r="E10" s="125">
        <f t="shared" si="0"/>
        <v>97325.97</v>
      </c>
    </row>
    <row r="11" spans="1:10" ht="15" customHeight="1" x14ac:dyDescent="0.2">
      <c r="A11" s="115" t="s">
        <v>67</v>
      </c>
      <c r="B11" s="116" t="s">
        <v>68</v>
      </c>
      <c r="C11" s="117">
        <v>70970.2</v>
      </c>
      <c r="D11" s="117">
        <v>0</v>
      </c>
      <c r="E11" s="125">
        <f t="shared" si="0"/>
        <v>70970.2</v>
      </c>
    </row>
    <row r="12" spans="1:10" ht="15" customHeight="1" x14ac:dyDescent="0.2">
      <c r="A12" s="115" t="s">
        <v>69</v>
      </c>
      <c r="B12" s="116" t="s">
        <v>66</v>
      </c>
      <c r="C12" s="117">
        <v>200</v>
      </c>
      <c r="D12" s="117">
        <v>0</v>
      </c>
      <c r="E12" s="125">
        <f t="shared" si="0"/>
        <v>200</v>
      </c>
    </row>
    <row r="13" spans="1:10" ht="15" customHeight="1" x14ac:dyDescent="0.2">
      <c r="A13" s="115" t="s">
        <v>70</v>
      </c>
      <c r="B13" s="116">
        <v>4123</v>
      </c>
      <c r="C13" s="117">
        <v>0</v>
      </c>
      <c r="D13" s="117">
        <v>0</v>
      </c>
      <c r="E13" s="125">
        <f>SUM(C13:D13)</f>
        <v>0</v>
      </c>
    </row>
    <row r="14" spans="1:10" ht="15" customHeight="1" x14ac:dyDescent="0.2">
      <c r="A14" s="115" t="s">
        <v>71</v>
      </c>
      <c r="B14" s="116" t="s">
        <v>72</v>
      </c>
      <c r="C14" s="117">
        <v>0</v>
      </c>
      <c r="D14" s="117">
        <v>0</v>
      </c>
      <c r="E14" s="125">
        <f>SUM(C14:D14)</f>
        <v>0</v>
      </c>
    </row>
    <row r="15" spans="1:10" ht="15" customHeight="1" x14ac:dyDescent="0.2">
      <c r="A15" s="115" t="s">
        <v>73</v>
      </c>
      <c r="B15" s="116">
        <v>4121</v>
      </c>
      <c r="C15" s="117">
        <v>26155.77</v>
      </c>
      <c r="D15" s="117">
        <v>0</v>
      </c>
      <c r="E15" s="125">
        <f>SUM(C15:D15)</f>
        <v>26155.77</v>
      </c>
    </row>
    <row r="16" spans="1:10" ht="15" customHeight="1" x14ac:dyDescent="0.2">
      <c r="A16" s="115" t="s">
        <v>74</v>
      </c>
      <c r="B16" s="116" t="s">
        <v>75</v>
      </c>
      <c r="C16" s="117">
        <f>C17+C18+C19+C20</f>
        <v>0</v>
      </c>
      <c r="D16" s="117">
        <f>D17+D19+D20</f>
        <v>0</v>
      </c>
      <c r="E16" s="125">
        <f t="shared" si="0"/>
        <v>0</v>
      </c>
    </row>
    <row r="17" spans="1:5" ht="15" customHeight="1" x14ac:dyDescent="0.2">
      <c r="A17" s="115" t="s">
        <v>76</v>
      </c>
      <c r="B17" s="116" t="s">
        <v>77</v>
      </c>
      <c r="C17" s="117">
        <v>0</v>
      </c>
      <c r="D17" s="117">
        <v>0</v>
      </c>
      <c r="E17" s="125">
        <f t="shared" si="0"/>
        <v>0</v>
      </c>
    </row>
    <row r="18" spans="1:5" ht="15" customHeight="1" x14ac:dyDescent="0.2">
      <c r="A18" s="115" t="s">
        <v>78</v>
      </c>
      <c r="B18" s="116">
        <v>4223</v>
      </c>
      <c r="C18" s="117">
        <v>0</v>
      </c>
      <c r="D18" s="117">
        <v>0</v>
      </c>
      <c r="E18" s="125">
        <f>SUM(C18:D18)</f>
        <v>0</v>
      </c>
    </row>
    <row r="19" spans="1:5" ht="15" customHeight="1" x14ac:dyDescent="0.2">
      <c r="A19" s="115" t="s">
        <v>79</v>
      </c>
      <c r="B19" s="116" t="s">
        <v>80</v>
      </c>
      <c r="C19" s="117">
        <v>0</v>
      </c>
      <c r="D19" s="117">
        <v>0</v>
      </c>
      <c r="E19" s="125">
        <f>SUM(C19:D19)</f>
        <v>0</v>
      </c>
    </row>
    <row r="20" spans="1:5" ht="15" customHeight="1" x14ac:dyDescent="0.2">
      <c r="A20" s="115" t="s">
        <v>81</v>
      </c>
      <c r="B20" s="116">
        <v>4221</v>
      </c>
      <c r="C20" s="117">
        <v>0</v>
      </c>
      <c r="D20" s="117">
        <v>0</v>
      </c>
      <c r="E20" s="125">
        <f>SUM(C20:D20)</f>
        <v>0</v>
      </c>
    </row>
    <row r="21" spans="1:5" ht="15" customHeight="1" x14ac:dyDescent="0.2">
      <c r="A21" s="122" t="s">
        <v>82</v>
      </c>
      <c r="B21" s="126" t="s">
        <v>83</v>
      </c>
      <c r="C21" s="123">
        <f>C5+C9</f>
        <v>3133292.7600000002</v>
      </c>
      <c r="D21" s="123">
        <f>D5+D9</f>
        <v>0</v>
      </c>
      <c r="E21" s="124">
        <f t="shared" si="0"/>
        <v>3133292.7600000002</v>
      </c>
    </row>
    <row r="22" spans="1:5" ht="15" customHeight="1" x14ac:dyDescent="0.2">
      <c r="A22" s="122" t="s">
        <v>84</v>
      </c>
      <c r="B22" s="126" t="s">
        <v>85</v>
      </c>
      <c r="C22" s="123">
        <f>SUM(C23:C25)</f>
        <v>199289.63</v>
      </c>
      <c r="D22" s="123">
        <f>SUM(D23:D25)</f>
        <v>415845</v>
      </c>
      <c r="E22" s="124">
        <f t="shared" si="0"/>
        <v>615134.63</v>
      </c>
    </row>
    <row r="23" spans="1:5" ht="15" customHeight="1" x14ac:dyDescent="0.2">
      <c r="A23" s="115" t="s">
        <v>86</v>
      </c>
      <c r="B23" s="116" t="s">
        <v>87</v>
      </c>
      <c r="C23" s="117">
        <v>84192.510000000009</v>
      </c>
      <c r="D23" s="117">
        <v>0</v>
      </c>
      <c r="E23" s="125">
        <f t="shared" si="0"/>
        <v>84192.510000000009</v>
      </c>
    </row>
    <row r="24" spans="1:5" ht="15" customHeight="1" x14ac:dyDescent="0.2">
      <c r="A24" s="115" t="s">
        <v>88</v>
      </c>
      <c r="B24" s="116">
        <v>8115</v>
      </c>
      <c r="C24" s="117">
        <v>211972.12</v>
      </c>
      <c r="D24" s="117">
        <v>415845</v>
      </c>
      <c r="E24" s="125">
        <f>SUM(C24:D24)</f>
        <v>627817.12</v>
      </c>
    </row>
    <row r="25" spans="1:5" ht="15" customHeight="1" thickBot="1" x14ac:dyDescent="0.25">
      <c r="A25" s="127" t="s">
        <v>89</v>
      </c>
      <c r="B25" s="128">
        <v>-8124</v>
      </c>
      <c r="C25" s="129">
        <v>-96875</v>
      </c>
      <c r="D25" s="129">
        <v>0</v>
      </c>
      <c r="E25" s="130">
        <f>C25+D25</f>
        <v>-96875</v>
      </c>
    </row>
    <row r="26" spans="1:5" ht="15" customHeight="1" thickBot="1" x14ac:dyDescent="0.25">
      <c r="A26" s="131" t="s">
        <v>90</v>
      </c>
      <c r="B26" s="132"/>
      <c r="C26" s="133">
        <f>C5+C9+C22</f>
        <v>3332582.39</v>
      </c>
      <c r="D26" s="133">
        <f>D21+D22</f>
        <v>415845</v>
      </c>
      <c r="E26" s="134">
        <f t="shared" si="0"/>
        <v>3748427.39</v>
      </c>
    </row>
    <row r="27" spans="1:5" ht="13.5" thickBot="1" x14ac:dyDescent="0.25">
      <c r="A27" s="1226" t="s">
        <v>91</v>
      </c>
      <c r="B27" s="1226"/>
      <c r="C27" s="135"/>
      <c r="D27" s="135"/>
      <c r="E27" s="136" t="s">
        <v>50</v>
      </c>
    </row>
    <row r="28" spans="1:5" ht="13.5" thickBot="1" x14ac:dyDescent="0.25">
      <c r="A28" s="109" t="s">
        <v>92</v>
      </c>
      <c r="B28" s="110" t="s">
        <v>3</v>
      </c>
      <c r="C28" s="1071" t="s">
        <v>36</v>
      </c>
      <c r="D28" s="110" t="s">
        <v>35</v>
      </c>
      <c r="E28" s="1072" t="s">
        <v>93</v>
      </c>
    </row>
    <row r="29" spans="1:5" ht="15" customHeight="1" x14ac:dyDescent="0.2">
      <c r="A29" s="137" t="s">
        <v>94</v>
      </c>
      <c r="B29" s="138" t="s">
        <v>95</v>
      </c>
      <c r="C29" s="121">
        <v>31838.7</v>
      </c>
      <c r="D29" s="121">
        <v>0</v>
      </c>
      <c r="E29" s="139">
        <f>C29+D29</f>
        <v>31838.7</v>
      </c>
    </row>
    <row r="30" spans="1:5" ht="15" customHeight="1" x14ac:dyDescent="0.2">
      <c r="A30" s="140" t="s">
        <v>96</v>
      </c>
      <c r="B30" s="116" t="s">
        <v>95</v>
      </c>
      <c r="C30" s="117">
        <v>293744.42</v>
      </c>
      <c r="D30" s="121">
        <v>0</v>
      </c>
      <c r="E30" s="139">
        <f t="shared" ref="E30:E45" si="1">C30+D30</f>
        <v>293744.42</v>
      </c>
    </row>
    <row r="31" spans="1:5" ht="15" customHeight="1" x14ac:dyDescent="0.2">
      <c r="A31" s="140" t="s">
        <v>97</v>
      </c>
      <c r="B31" s="116" t="s">
        <v>98</v>
      </c>
      <c r="C31" s="117">
        <v>69715.92</v>
      </c>
      <c r="D31" s="121">
        <v>65323</v>
      </c>
      <c r="E31" s="139">
        <f>SUM(C31:D31)</f>
        <v>135038.91999999998</v>
      </c>
    </row>
    <row r="32" spans="1:5" ht="15" customHeight="1" x14ac:dyDescent="0.2">
      <c r="A32" s="140" t="s">
        <v>99</v>
      </c>
      <c r="B32" s="116" t="s">
        <v>95</v>
      </c>
      <c r="C32" s="117">
        <v>1043445.62</v>
      </c>
      <c r="D32" s="121">
        <v>0</v>
      </c>
      <c r="E32" s="139">
        <f t="shared" si="1"/>
        <v>1043445.62</v>
      </c>
    </row>
    <row r="33" spans="1:7" ht="15" customHeight="1" x14ac:dyDescent="0.2">
      <c r="A33" s="140" t="s">
        <v>100</v>
      </c>
      <c r="B33" s="116" t="s">
        <v>95</v>
      </c>
      <c r="C33" s="117">
        <v>751395.3600000001</v>
      </c>
      <c r="D33" s="121">
        <v>7550</v>
      </c>
      <c r="E33" s="139">
        <f t="shared" si="1"/>
        <v>758945.3600000001</v>
      </c>
    </row>
    <row r="34" spans="1:7" ht="15" customHeight="1" x14ac:dyDescent="0.2">
      <c r="A34" s="140" t="s">
        <v>101</v>
      </c>
      <c r="B34" s="116" t="s">
        <v>95</v>
      </c>
      <c r="C34" s="117">
        <v>0</v>
      </c>
      <c r="D34" s="121">
        <v>0</v>
      </c>
      <c r="E34" s="139">
        <f>C34+D34</f>
        <v>0</v>
      </c>
    </row>
    <row r="35" spans="1:7" ht="15" customHeight="1" x14ac:dyDescent="0.2">
      <c r="A35" s="140" t="s">
        <v>102</v>
      </c>
      <c r="B35" s="116" t="s">
        <v>98</v>
      </c>
      <c r="C35" s="117">
        <v>124939.72</v>
      </c>
      <c r="D35" s="121">
        <v>41400</v>
      </c>
      <c r="E35" s="139">
        <f t="shared" si="1"/>
        <v>166339.72</v>
      </c>
    </row>
    <row r="36" spans="1:7" ht="15" customHeight="1" x14ac:dyDescent="0.2">
      <c r="A36" s="140" t="s">
        <v>103</v>
      </c>
      <c r="B36" s="116" t="s">
        <v>95</v>
      </c>
      <c r="C36" s="117">
        <v>58150</v>
      </c>
      <c r="D36" s="121">
        <v>75069</v>
      </c>
      <c r="E36" s="139">
        <f t="shared" si="1"/>
        <v>133219</v>
      </c>
    </row>
    <row r="37" spans="1:7" ht="15" customHeight="1" x14ac:dyDescent="0.2">
      <c r="A37" s="140" t="s">
        <v>104</v>
      </c>
      <c r="B37" s="116" t="s">
        <v>98</v>
      </c>
      <c r="C37" s="117">
        <v>236397.78</v>
      </c>
      <c r="D37" s="121">
        <v>217603</v>
      </c>
      <c r="E37" s="139">
        <f t="shared" si="1"/>
        <v>454000.78</v>
      </c>
    </row>
    <row r="38" spans="1:7" ht="15" customHeight="1" x14ac:dyDescent="0.2">
      <c r="A38" s="140" t="s">
        <v>105</v>
      </c>
      <c r="B38" s="116" t="s">
        <v>106</v>
      </c>
      <c r="C38" s="117">
        <v>0</v>
      </c>
      <c r="D38" s="121">
        <v>0</v>
      </c>
      <c r="E38" s="139">
        <f t="shared" si="1"/>
        <v>0</v>
      </c>
    </row>
    <row r="39" spans="1:7" ht="15" customHeight="1" x14ac:dyDescent="0.2">
      <c r="A39" s="140" t="s">
        <v>107</v>
      </c>
      <c r="B39" s="116" t="s">
        <v>98</v>
      </c>
      <c r="C39" s="117">
        <v>476872.16000000003</v>
      </c>
      <c r="D39" s="121">
        <v>0</v>
      </c>
      <c r="E39" s="139">
        <f t="shared" si="1"/>
        <v>476872.16000000003</v>
      </c>
    </row>
    <row r="40" spans="1:7" ht="15" customHeight="1" x14ac:dyDescent="0.2">
      <c r="A40" s="140" t="s">
        <v>108</v>
      </c>
      <c r="B40" s="116" t="s">
        <v>98</v>
      </c>
      <c r="C40" s="117">
        <v>15500</v>
      </c>
      <c r="D40" s="121">
        <v>0</v>
      </c>
      <c r="E40" s="139">
        <f t="shared" si="1"/>
        <v>15500</v>
      </c>
    </row>
    <row r="41" spans="1:7" ht="15" customHeight="1" x14ac:dyDescent="0.2">
      <c r="A41" s="140" t="s">
        <v>109</v>
      </c>
      <c r="B41" s="116" t="s">
        <v>95</v>
      </c>
      <c r="C41" s="117">
        <v>7390.2</v>
      </c>
      <c r="D41" s="121">
        <v>0</v>
      </c>
      <c r="E41" s="139">
        <f t="shared" si="1"/>
        <v>7390.2</v>
      </c>
    </row>
    <row r="42" spans="1:7" ht="15" customHeight="1" x14ac:dyDescent="0.2">
      <c r="A42" s="140" t="s">
        <v>110</v>
      </c>
      <c r="B42" s="116" t="s">
        <v>98</v>
      </c>
      <c r="C42" s="117">
        <v>121519.45</v>
      </c>
      <c r="D42" s="121">
        <v>8900</v>
      </c>
      <c r="E42" s="139">
        <f>C42+D42</f>
        <v>130419.45</v>
      </c>
    </row>
    <row r="43" spans="1:7" ht="15" customHeight="1" x14ac:dyDescent="0.2">
      <c r="A43" s="140" t="s">
        <v>111</v>
      </c>
      <c r="B43" s="116" t="s">
        <v>98</v>
      </c>
      <c r="C43" s="117">
        <v>15293.36</v>
      </c>
      <c r="D43" s="121">
        <v>0</v>
      </c>
      <c r="E43" s="139">
        <f t="shared" si="1"/>
        <v>15293.36</v>
      </c>
    </row>
    <row r="44" spans="1:7" ht="15" customHeight="1" x14ac:dyDescent="0.2">
      <c r="A44" s="140" t="s">
        <v>112</v>
      </c>
      <c r="B44" s="116" t="s">
        <v>98</v>
      </c>
      <c r="C44" s="117">
        <v>81065.55</v>
      </c>
      <c r="D44" s="121">
        <v>0</v>
      </c>
      <c r="E44" s="139">
        <f t="shared" si="1"/>
        <v>81065.55</v>
      </c>
    </row>
    <row r="45" spans="1:7" ht="15" customHeight="1" thickBot="1" x14ac:dyDescent="0.25">
      <c r="A45" s="140" t="s">
        <v>113</v>
      </c>
      <c r="B45" s="116" t="s">
        <v>98</v>
      </c>
      <c r="C45" s="117">
        <v>5314.15</v>
      </c>
      <c r="D45" s="121">
        <v>0</v>
      </c>
      <c r="E45" s="139">
        <f t="shared" si="1"/>
        <v>5314.15</v>
      </c>
    </row>
    <row r="46" spans="1:7" ht="15" customHeight="1" thickBot="1" x14ac:dyDescent="0.25">
      <c r="A46" s="141" t="s">
        <v>114</v>
      </c>
      <c r="B46" s="132"/>
      <c r="C46" s="133">
        <f>C29+C30+C32+C33+C34+C35+C36+C37+C38+C39+C40+C41+C42+C43+C44+C45+C31</f>
        <v>3332582.39</v>
      </c>
      <c r="D46" s="133">
        <f>SUM(D29:D45)</f>
        <v>415845</v>
      </c>
      <c r="E46" s="134">
        <f>SUM(E29:E45)</f>
        <v>3748427.3900000006</v>
      </c>
      <c r="G46" s="120"/>
    </row>
    <row r="47" spans="1:7" x14ac:dyDescent="0.2">
      <c r="C47" s="120"/>
      <c r="E47" s="120"/>
    </row>
    <row r="48" spans="1:7" x14ac:dyDescent="0.2">
      <c r="C48" s="120"/>
      <c r="E48" s="120"/>
    </row>
    <row r="49" spans="3:5" x14ac:dyDescent="0.2">
      <c r="C49" s="120"/>
      <c r="E49" s="120"/>
    </row>
    <row r="50" spans="3:5" x14ac:dyDescent="0.2">
      <c r="C50" s="120"/>
      <c r="E50" s="120"/>
    </row>
    <row r="51" spans="3:5" x14ac:dyDescent="0.2">
      <c r="C51" s="120"/>
    </row>
    <row r="52" spans="3:5" ht="12" customHeight="1" x14ac:dyDescent="0.2">
      <c r="C52" s="120"/>
    </row>
    <row r="55" spans="3:5" x14ac:dyDescent="0.2">
      <c r="C55" s="120"/>
    </row>
    <row r="56" spans="3:5" x14ac:dyDescent="0.2">
      <c r="C56" s="120"/>
    </row>
    <row r="57" spans="3:5" x14ac:dyDescent="0.2">
      <c r="C57" s="120"/>
    </row>
    <row r="58" spans="3:5" x14ac:dyDescent="0.2">
      <c r="C58" s="120"/>
    </row>
    <row r="59" spans="3:5" x14ac:dyDescent="0.2">
      <c r="C59" s="120"/>
    </row>
    <row r="60" spans="3:5" x14ac:dyDescent="0.2">
      <c r="C60" s="120"/>
    </row>
    <row r="61" spans="3:5" x14ac:dyDescent="0.2">
      <c r="C61" s="120"/>
    </row>
  </sheetData>
  <mergeCells count="2">
    <mergeCell ref="A3:B3"/>
    <mergeCell ref="A27:B27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L87"/>
  <sheetViews>
    <sheetView topLeftCell="A55" zoomScaleNormal="100" workbookViewId="0"/>
  </sheetViews>
  <sheetFormatPr defaultColWidth="3.140625" defaultRowHeight="12.75" x14ac:dyDescent="0.2"/>
  <cols>
    <col min="1" max="1" width="3.140625" style="1" customWidth="1"/>
    <col min="2" max="2" width="7.28515625" style="1" customWidth="1"/>
    <col min="3" max="3" width="4.28515625" style="1" customWidth="1"/>
    <col min="4" max="4" width="4.7109375" style="1" customWidth="1"/>
    <col min="5" max="5" width="5.7109375" style="1" customWidth="1"/>
    <col min="6" max="6" width="38.28515625" style="1" customWidth="1"/>
    <col min="7" max="7" width="8.7109375" style="278" customWidth="1"/>
    <col min="8" max="8" width="8.140625" style="278" bestFit="1" customWidth="1"/>
    <col min="9" max="9" width="7.42578125" style="1" bestFit="1" customWidth="1"/>
    <col min="10" max="10" width="8.140625" style="1" bestFit="1" customWidth="1"/>
    <col min="11" max="244" width="9.140625" style="1" customWidth="1"/>
    <col min="245" max="16384" width="3.140625" style="1"/>
  </cols>
  <sheetData>
    <row r="1" spans="1:12" s="46" customFormat="1" ht="15" customHeight="1" x14ac:dyDescent="0.2">
      <c r="A1" s="47"/>
      <c r="B1" s="47"/>
      <c r="C1" s="47"/>
      <c r="D1" s="47"/>
      <c r="E1" s="47"/>
      <c r="F1" s="47"/>
      <c r="G1" s="48"/>
      <c r="H1" s="1234" t="s">
        <v>33</v>
      </c>
      <c r="I1" s="1234"/>
      <c r="J1" s="1234"/>
      <c r="L1" s="8"/>
    </row>
    <row r="2" spans="1:12" s="46" customFormat="1" x14ac:dyDescent="0.2">
      <c r="A2" s="47"/>
      <c r="B2" s="47"/>
      <c r="C2" s="47"/>
      <c r="D2" s="47"/>
      <c r="E2" s="47"/>
      <c r="F2" s="47"/>
      <c r="G2" s="48"/>
      <c r="H2" s="48"/>
      <c r="I2" s="47"/>
      <c r="J2" s="56"/>
      <c r="L2" s="8"/>
    </row>
    <row r="3" spans="1:12" s="46" customFormat="1" ht="18" x14ac:dyDescent="0.25">
      <c r="A3" s="1235" t="s">
        <v>34</v>
      </c>
      <c r="B3" s="1235"/>
      <c r="C3" s="1235"/>
      <c r="D3" s="1235"/>
      <c r="E3" s="1235"/>
      <c r="F3" s="1235"/>
      <c r="G3" s="1235"/>
      <c r="H3" s="1235"/>
      <c r="I3" s="1235"/>
      <c r="J3" s="1235"/>
      <c r="L3" s="8"/>
    </row>
    <row r="4" spans="1:12" s="46" customFormat="1" ht="12.75" customHeight="1" x14ac:dyDescent="0.25">
      <c r="A4" s="101"/>
      <c r="B4" s="101"/>
      <c r="C4" s="101"/>
      <c r="D4" s="101"/>
      <c r="E4" s="101"/>
      <c r="F4" s="101"/>
      <c r="G4" s="101"/>
      <c r="H4" s="101"/>
      <c r="I4" s="101"/>
      <c r="J4" s="101"/>
      <c r="L4" s="8"/>
    </row>
    <row r="5" spans="1:12" ht="15.75" x14ac:dyDescent="0.25">
      <c r="A5" s="1236" t="s">
        <v>115</v>
      </c>
      <c r="B5" s="1236"/>
      <c r="C5" s="1236"/>
      <c r="D5" s="1236"/>
      <c r="E5" s="1236"/>
      <c r="F5" s="1236"/>
      <c r="G5" s="1236"/>
      <c r="H5" s="1236"/>
      <c r="I5" s="1236"/>
      <c r="J5" s="1236"/>
    </row>
    <row r="6" spans="1:12" ht="12.75" customHeight="1" x14ac:dyDescent="0.25">
      <c r="A6" s="142"/>
      <c r="B6" s="142"/>
      <c r="C6" s="142"/>
      <c r="D6" s="142"/>
      <c r="E6" s="142"/>
      <c r="F6" s="142"/>
      <c r="G6" s="142"/>
      <c r="H6" s="142"/>
      <c r="I6" s="142"/>
      <c r="J6" s="142"/>
    </row>
    <row r="7" spans="1:12" s="46" customFormat="1" ht="15.75" x14ac:dyDescent="0.2">
      <c r="A7" s="1227" t="s">
        <v>116</v>
      </c>
      <c r="B7" s="1227"/>
      <c r="C7" s="1227"/>
      <c r="D7" s="1227"/>
      <c r="E7" s="1227"/>
      <c r="F7" s="1227"/>
      <c r="G7" s="1227"/>
      <c r="H7" s="1227"/>
      <c r="I7" s="1227"/>
      <c r="J7" s="1227"/>
      <c r="L7" s="8"/>
    </row>
    <row r="8" spans="1:12" ht="12.75" customHeight="1" thickBot="1" x14ac:dyDescent="0.25">
      <c r="A8" s="143"/>
      <c r="B8" s="143"/>
      <c r="C8" s="143"/>
      <c r="D8" s="143"/>
      <c r="E8" s="143"/>
      <c r="F8" s="143"/>
      <c r="G8" s="144"/>
      <c r="H8" s="144"/>
      <c r="I8" s="143"/>
      <c r="J8" s="1144" t="s">
        <v>117</v>
      </c>
    </row>
    <row r="9" spans="1:12" ht="23.25" customHeight="1" thickBot="1" x14ac:dyDescent="0.25">
      <c r="A9" s="146" t="s">
        <v>0</v>
      </c>
      <c r="B9" s="1237" t="s">
        <v>1</v>
      </c>
      <c r="C9" s="1238"/>
      <c r="D9" s="147" t="s">
        <v>2</v>
      </c>
      <c r="E9" s="148" t="s">
        <v>3</v>
      </c>
      <c r="F9" s="147" t="s">
        <v>118</v>
      </c>
      <c r="G9" s="149" t="s">
        <v>36</v>
      </c>
      <c r="H9" s="9" t="s">
        <v>37</v>
      </c>
      <c r="I9" s="9" t="s">
        <v>35</v>
      </c>
      <c r="J9" s="150" t="s">
        <v>748</v>
      </c>
    </row>
    <row r="10" spans="1:12" ht="12.75" customHeight="1" thickBot="1" x14ac:dyDescent="0.25">
      <c r="A10" s="1022" t="s">
        <v>4</v>
      </c>
      <c r="B10" s="1239" t="s">
        <v>5</v>
      </c>
      <c r="C10" s="1240"/>
      <c r="D10" s="1086" t="s">
        <v>5</v>
      </c>
      <c r="E10" s="1086" t="s">
        <v>5</v>
      </c>
      <c r="F10" s="981" t="s">
        <v>119</v>
      </c>
      <c r="G10" s="1141">
        <f>G11+G13+G17+G19+G21+G23+G25+G27+G29+G31+G33+G35+G37+G39+G15+G41+G43+G62+G45+G47+G49+G51+G53+G58+G60</f>
        <v>2400</v>
      </c>
      <c r="H10" s="1142">
        <f>H11+H13+H17+H19+H21+H23+H25+H27+H29+H31+H33+H35+H37+H39+H15+H41+H43+H62+H45+H47+H49+H51+H53+H58+H60</f>
        <v>6592.2614800000001</v>
      </c>
      <c r="I10" s="1049">
        <f>I11+I13+I17+I19+I21+I23+I25+I27+I29+I31+I33+I35+I37+I39+I15+I41+I43+I62+I45+I47+I49+I51+I53+I58+I60</f>
        <v>4000</v>
      </c>
      <c r="J10" s="1143">
        <f>J11+J13+J17+J19+J21+J23+J25+J27+J29+J31+J33+J35+J37+J39+J15+J41+J43+J62+J45+J47+J49+J51+J53+J58+J60</f>
        <v>10580.261480000001</v>
      </c>
    </row>
    <row r="11" spans="1:12" ht="12.75" customHeight="1" x14ac:dyDescent="0.2">
      <c r="A11" s="151" t="s">
        <v>4</v>
      </c>
      <c r="B11" s="152" t="s">
        <v>120</v>
      </c>
      <c r="C11" s="5" t="s">
        <v>8</v>
      </c>
      <c r="D11" s="6" t="s">
        <v>5</v>
      </c>
      <c r="E11" s="153" t="s">
        <v>5</v>
      </c>
      <c r="F11" s="154" t="s">
        <v>121</v>
      </c>
      <c r="G11" s="155">
        <f>G12</f>
        <v>500</v>
      </c>
      <c r="H11" s="155">
        <f>H12</f>
        <v>500</v>
      </c>
      <c r="I11" s="155">
        <f>I12</f>
        <v>0</v>
      </c>
      <c r="J11" s="156">
        <f>J12</f>
        <v>500</v>
      </c>
    </row>
    <row r="12" spans="1:12" ht="12.75" customHeight="1" thickBot="1" x14ac:dyDescent="0.25">
      <c r="A12" s="157"/>
      <c r="B12" s="158"/>
      <c r="C12" s="159"/>
      <c r="D12" s="160">
        <v>3639</v>
      </c>
      <c r="E12" s="161">
        <v>6341</v>
      </c>
      <c r="F12" s="162" t="s">
        <v>122</v>
      </c>
      <c r="G12" s="163">
        <v>500</v>
      </c>
      <c r="H12" s="163">
        <v>500</v>
      </c>
      <c r="I12" s="163">
        <v>0</v>
      </c>
      <c r="J12" s="164">
        <f>H12+I12</f>
        <v>500</v>
      </c>
    </row>
    <row r="13" spans="1:12" ht="12.75" customHeight="1" x14ac:dyDescent="0.2">
      <c r="A13" s="165" t="s">
        <v>4</v>
      </c>
      <c r="B13" s="152" t="s">
        <v>123</v>
      </c>
      <c r="C13" s="5" t="s">
        <v>8</v>
      </c>
      <c r="D13" s="6" t="s">
        <v>5</v>
      </c>
      <c r="E13" s="153" t="s">
        <v>5</v>
      </c>
      <c r="F13" s="154" t="s">
        <v>124</v>
      </c>
      <c r="G13" s="155">
        <f>G14</f>
        <v>410</v>
      </c>
      <c r="H13" s="155">
        <f>H14</f>
        <v>410</v>
      </c>
      <c r="I13" s="155">
        <f>I14</f>
        <v>0</v>
      </c>
      <c r="J13" s="156">
        <f>J14</f>
        <v>410</v>
      </c>
    </row>
    <row r="14" spans="1:12" ht="12.75" customHeight="1" thickBot="1" x14ac:dyDescent="0.25">
      <c r="A14" s="157"/>
      <c r="B14" s="158"/>
      <c r="C14" s="159"/>
      <c r="D14" s="160">
        <v>3636</v>
      </c>
      <c r="E14" s="161">
        <v>5222</v>
      </c>
      <c r="F14" s="162" t="s">
        <v>125</v>
      </c>
      <c r="G14" s="163">
        <v>410</v>
      </c>
      <c r="H14" s="163">
        <v>410</v>
      </c>
      <c r="I14" s="163">
        <v>0</v>
      </c>
      <c r="J14" s="164">
        <f>H14+I14</f>
        <v>410</v>
      </c>
    </row>
    <row r="15" spans="1:12" ht="12.75" customHeight="1" x14ac:dyDescent="0.2">
      <c r="A15" s="151" t="s">
        <v>4</v>
      </c>
      <c r="B15" s="152" t="s">
        <v>126</v>
      </c>
      <c r="C15" s="5" t="s">
        <v>8</v>
      </c>
      <c r="D15" s="6" t="s">
        <v>5</v>
      </c>
      <c r="E15" s="153" t="s">
        <v>5</v>
      </c>
      <c r="F15" s="154" t="s">
        <v>127</v>
      </c>
      <c r="G15" s="155">
        <f>G16</f>
        <v>200</v>
      </c>
      <c r="H15" s="155">
        <f>H16</f>
        <v>220</v>
      </c>
      <c r="I15" s="155">
        <f>I16</f>
        <v>0</v>
      </c>
      <c r="J15" s="156">
        <f>J16</f>
        <v>220</v>
      </c>
    </row>
    <row r="16" spans="1:12" ht="12.75" customHeight="1" thickBot="1" x14ac:dyDescent="0.25">
      <c r="A16" s="157"/>
      <c r="B16" s="158"/>
      <c r="C16" s="159"/>
      <c r="D16" s="160">
        <v>3636</v>
      </c>
      <c r="E16" s="161">
        <v>5222</v>
      </c>
      <c r="F16" s="162" t="s">
        <v>125</v>
      </c>
      <c r="G16" s="163">
        <v>200</v>
      </c>
      <c r="H16" s="163">
        <v>220</v>
      </c>
      <c r="I16" s="163">
        <v>0</v>
      </c>
      <c r="J16" s="164">
        <f>H16+I16</f>
        <v>220</v>
      </c>
    </row>
    <row r="17" spans="1:10" ht="12.75" customHeight="1" x14ac:dyDescent="0.2">
      <c r="A17" s="151" t="s">
        <v>4</v>
      </c>
      <c r="B17" s="152" t="s">
        <v>128</v>
      </c>
      <c r="C17" s="5" t="s">
        <v>8</v>
      </c>
      <c r="D17" s="6" t="s">
        <v>5</v>
      </c>
      <c r="E17" s="153" t="s">
        <v>5</v>
      </c>
      <c r="F17" s="154" t="s">
        <v>129</v>
      </c>
      <c r="G17" s="155">
        <f>G18</f>
        <v>120</v>
      </c>
      <c r="H17" s="155">
        <v>132</v>
      </c>
      <c r="I17" s="155">
        <f>I18</f>
        <v>0</v>
      </c>
      <c r="J17" s="156">
        <f>J18</f>
        <v>120</v>
      </c>
    </row>
    <row r="18" spans="1:10" ht="12.75" customHeight="1" thickBot="1" x14ac:dyDescent="0.25">
      <c r="A18" s="157"/>
      <c r="B18" s="158"/>
      <c r="C18" s="159"/>
      <c r="D18" s="160">
        <v>3636</v>
      </c>
      <c r="E18" s="161">
        <v>5222</v>
      </c>
      <c r="F18" s="162" t="s">
        <v>125</v>
      </c>
      <c r="G18" s="163">
        <v>120</v>
      </c>
      <c r="H18" s="163">
        <v>120</v>
      </c>
      <c r="I18" s="163">
        <v>0</v>
      </c>
      <c r="J18" s="164">
        <f>H18+I18</f>
        <v>120</v>
      </c>
    </row>
    <row r="19" spans="1:10" ht="12.75" customHeight="1" x14ac:dyDescent="0.2">
      <c r="A19" s="151" t="s">
        <v>4</v>
      </c>
      <c r="B19" s="152" t="s">
        <v>130</v>
      </c>
      <c r="C19" s="5" t="s">
        <v>8</v>
      </c>
      <c r="D19" s="6" t="s">
        <v>5</v>
      </c>
      <c r="E19" s="153" t="s">
        <v>5</v>
      </c>
      <c r="F19" s="154" t="s">
        <v>131</v>
      </c>
      <c r="G19" s="155">
        <f>G20</f>
        <v>60</v>
      </c>
      <c r="H19" s="155">
        <f>H20</f>
        <v>66</v>
      </c>
      <c r="I19" s="155">
        <f>I20</f>
        <v>0</v>
      </c>
      <c r="J19" s="156">
        <f>J20</f>
        <v>66</v>
      </c>
    </row>
    <row r="20" spans="1:10" ht="12.75" customHeight="1" thickBot="1" x14ac:dyDescent="0.25">
      <c r="A20" s="157"/>
      <c r="B20" s="158"/>
      <c r="C20" s="159"/>
      <c r="D20" s="160">
        <v>3636</v>
      </c>
      <c r="E20" s="161">
        <v>5222</v>
      </c>
      <c r="F20" s="162" t="s">
        <v>125</v>
      </c>
      <c r="G20" s="163">
        <v>60</v>
      </c>
      <c r="H20" s="163">
        <v>66</v>
      </c>
      <c r="I20" s="163">
        <v>0</v>
      </c>
      <c r="J20" s="164">
        <f>H20+I20</f>
        <v>66</v>
      </c>
    </row>
    <row r="21" spans="1:10" ht="12.75" customHeight="1" x14ac:dyDescent="0.2">
      <c r="A21" s="151" t="s">
        <v>4</v>
      </c>
      <c r="B21" s="152" t="s">
        <v>132</v>
      </c>
      <c r="C21" s="5" t="s">
        <v>8</v>
      </c>
      <c r="D21" s="6" t="s">
        <v>5</v>
      </c>
      <c r="E21" s="153" t="s">
        <v>5</v>
      </c>
      <c r="F21" s="154" t="s">
        <v>133</v>
      </c>
      <c r="G21" s="155">
        <f>G22</f>
        <v>120</v>
      </c>
      <c r="H21" s="155">
        <f>H22</f>
        <v>132</v>
      </c>
      <c r="I21" s="155">
        <f>I22</f>
        <v>0</v>
      </c>
      <c r="J21" s="156">
        <f>J22</f>
        <v>132</v>
      </c>
    </row>
    <row r="22" spans="1:10" ht="12.75" customHeight="1" thickBot="1" x14ac:dyDescent="0.25">
      <c r="A22" s="157"/>
      <c r="B22" s="158"/>
      <c r="C22" s="159"/>
      <c r="D22" s="160">
        <v>3636</v>
      </c>
      <c r="E22" s="161">
        <v>5222</v>
      </c>
      <c r="F22" s="162" t="s">
        <v>125</v>
      </c>
      <c r="G22" s="163">
        <v>120</v>
      </c>
      <c r="H22" s="163">
        <v>132</v>
      </c>
      <c r="I22" s="163">
        <v>0</v>
      </c>
      <c r="J22" s="164">
        <f>H22+I22</f>
        <v>132</v>
      </c>
    </row>
    <row r="23" spans="1:10" ht="12.75" customHeight="1" x14ac:dyDescent="0.2">
      <c r="A23" s="151" t="s">
        <v>4</v>
      </c>
      <c r="B23" s="152" t="s">
        <v>134</v>
      </c>
      <c r="C23" s="5" t="s">
        <v>8</v>
      </c>
      <c r="D23" s="6" t="s">
        <v>5</v>
      </c>
      <c r="E23" s="153" t="s">
        <v>5</v>
      </c>
      <c r="F23" s="154" t="s">
        <v>135</v>
      </c>
      <c r="G23" s="155">
        <f>G24</f>
        <v>120</v>
      </c>
      <c r="H23" s="155">
        <f>H24</f>
        <v>132</v>
      </c>
      <c r="I23" s="155">
        <f>I24</f>
        <v>0</v>
      </c>
      <c r="J23" s="156">
        <f>J24</f>
        <v>132</v>
      </c>
    </row>
    <row r="24" spans="1:10" ht="12.75" customHeight="1" thickBot="1" x14ac:dyDescent="0.25">
      <c r="A24" s="157"/>
      <c r="B24" s="158"/>
      <c r="C24" s="159"/>
      <c r="D24" s="160">
        <v>3636</v>
      </c>
      <c r="E24" s="161">
        <v>5222</v>
      </c>
      <c r="F24" s="162" t="s">
        <v>125</v>
      </c>
      <c r="G24" s="163">
        <v>120</v>
      </c>
      <c r="H24" s="163">
        <v>132</v>
      </c>
      <c r="I24" s="163">
        <v>0</v>
      </c>
      <c r="J24" s="164">
        <f>H24+I24</f>
        <v>132</v>
      </c>
    </row>
    <row r="25" spans="1:10" ht="12.75" customHeight="1" x14ac:dyDescent="0.2">
      <c r="A25" s="151" t="s">
        <v>4</v>
      </c>
      <c r="B25" s="152" t="s">
        <v>136</v>
      </c>
      <c r="C25" s="5" t="s">
        <v>8</v>
      </c>
      <c r="D25" s="6" t="s">
        <v>5</v>
      </c>
      <c r="E25" s="153" t="s">
        <v>5</v>
      </c>
      <c r="F25" s="154" t="s">
        <v>137</v>
      </c>
      <c r="G25" s="155">
        <f>G26</f>
        <v>60</v>
      </c>
      <c r="H25" s="155">
        <f>H26</f>
        <v>66</v>
      </c>
      <c r="I25" s="155">
        <f>I26</f>
        <v>0</v>
      </c>
      <c r="J25" s="156">
        <f>J26</f>
        <v>66</v>
      </c>
    </row>
    <row r="26" spans="1:10" ht="12.75" customHeight="1" thickBot="1" x14ac:dyDescent="0.25">
      <c r="A26" s="157"/>
      <c r="B26" s="158"/>
      <c r="C26" s="159"/>
      <c r="D26" s="160">
        <v>3636</v>
      </c>
      <c r="E26" s="161">
        <v>5222</v>
      </c>
      <c r="F26" s="162" t="s">
        <v>125</v>
      </c>
      <c r="G26" s="163">
        <v>60</v>
      </c>
      <c r="H26" s="163">
        <v>66</v>
      </c>
      <c r="I26" s="163">
        <v>0</v>
      </c>
      <c r="J26" s="164">
        <f>H26+I26</f>
        <v>66</v>
      </c>
    </row>
    <row r="27" spans="1:10" ht="12.75" customHeight="1" x14ac:dyDescent="0.2">
      <c r="A27" s="151" t="s">
        <v>4</v>
      </c>
      <c r="B27" s="152" t="s">
        <v>138</v>
      </c>
      <c r="C27" s="5" t="s">
        <v>8</v>
      </c>
      <c r="D27" s="6" t="s">
        <v>5</v>
      </c>
      <c r="E27" s="153" t="s">
        <v>5</v>
      </c>
      <c r="F27" s="154" t="s">
        <v>139</v>
      </c>
      <c r="G27" s="155">
        <f>G28</f>
        <v>120</v>
      </c>
      <c r="H27" s="155">
        <f>H28</f>
        <v>132</v>
      </c>
      <c r="I27" s="155">
        <f>I28</f>
        <v>0</v>
      </c>
      <c r="J27" s="156">
        <f>J28</f>
        <v>132</v>
      </c>
    </row>
    <row r="28" spans="1:10" ht="12.75" customHeight="1" thickBot="1" x14ac:dyDescent="0.25">
      <c r="A28" s="157"/>
      <c r="B28" s="158"/>
      <c r="C28" s="159"/>
      <c r="D28" s="160">
        <v>3636</v>
      </c>
      <c r="E28" s="161">
        <v>5222</v>
      </c>
      <c r="F28" s="162" t="s">
        <v>125</v>
      </c>
      <c r="G28" s="163">
        <v>120</v>
      </c>
      <c r="H28" s="163">
        <v>132</v>
      </c>
      <c r="I28" s="163">
        <v>0</v>
      </c>
      <c r="J28" s="164">
        <f>H28+I28</f>
        <v>132</v>
      </c>
    </row>
    <row r="29" spans="1:10" ht="12.75" customHeight="1" x14ac:dyDescent="0.2">
      <c r="A29" s="166" t="s">
        <v>4</v>
      </c>
      <c r="B29" s="167" t="s">
        <v>140</v>
      </c>
      <c r="C29" s="168" t="s">
        <v>8</v>
      </c>
      <c r="D29" s="169" t="s">
        <v>5</v>
      </c>
      <c r="E29" s="170" t="s">
        <v>5</v>
      </c>
      <c r="F29" s="171" t="s">
        <v>141</v>
      </c>
      <c r="G29" s="172">
        <f>G30</f>
        <v>120</v>
      </c>
      <c r="H29" s="172">
        <f>H30</f>
        <v>132</v>
      </c>
      <c r="I29" s="172">
        <f>I30</f>
        <v>0</v>
      </c>
      <c r="J29" s="173">
        <f>J30</f>
        <v>132</v>
      </c>
    </row>
    <row r="30" spans="1:10" ht="12.75" customHeight="1" thickBot="1" x14ac:dyDescent="0.25">
      <c r="A30" s="157"/>
      <c r="B30" s="158"/>
      <c r="C30" s="159"/>
      <c r="D30" s="160">
        <v>3636</v>
      </c>
      <c r="E30" s="161">
        <v>5222</v>
      </c>
      <c r="F30" s="162" t="s">
        <v>125</v>
      </c>
      <c r="G30" s="163">
        <v>120</v>
      </c>
      <c r="H30" s="163">
        <v>132</v>
      </c>
      <c r="I30" s="163">
        <v>0</v>
      </c>
      <c r="J30" s="164">
        <f>H30+I30</f>
        <v>132</v>
      </c>
    </row>
    <row r="31" spans="1:10" ht="12.75" customHeight="1" x14ac:dyDescent="0.2">
      <c r="A31" s="151" t="s">
        <v>4</v>
      </c>
      <c r="B31" s="152" t="s">
        <v>142</v>
      </c>
      <c r="C31" s="5" t="s">
        <v>8</v>
      </c>
      <c r="D31" s="6" t="s">
        <v>5</v>
      </c>
      <c r="E31" s="153" t="s">
        <v>5</v>
      </c>
      <c r="F31" s="154" t="s">
        <v>143</v>
      </c>
      <c r="G31" s="155">
        <f>G32</f>
        <v>60</v>
      </c>
      <c r="H31" s="155">
        <f>H32</f>
        <v>66</v>
      </c>
      <c r="I31" s="155">
        <f>I32</f>
        <v>0</v>
      </c>
      <c r="J31" s="156">
        <f>J32</f>
        <v>66</v>
      </c>
    </row>
    <row r="32" spans="1:10" ht="12.75" customHeight="1" thickBot="1" x14ac:dyDescent="0.25">
      <c r="A32" s="157"/>
      <c r="B32" s="158"/>
      <c r="C32" s="159"/>
      <c r="D32" s="160">
        <v>3636</v>
      </c>
      <c r="E32" s="161">
        <v>5221</v>
      </c>
      <c r="F32" s="162" t="s">
        <v>144</v>
      </c>
      <c r="G32" s="163">
        <v>60</v>
      </c>
      <c r="H32" s="163">
        <v>66</v>
      </c>
      <c r="I32" s="163">
        <v>0</v>
      </c>
      <c r="J32" s="164">
        <f>H32+I32</f>
        <v>66</v>
      </c>
    </row>
    <row r="33" spans="1:10" ht="12.75" customHeight="1" x14ac:dyDescent="0.2">
      <c r="A33" s="151" t="s">
        <v>4</v>
      </c>
      <c r="B33" s="152" t="s">
        <v>145</v>
      </c>
      <c r="C33" s="5" t="s">
        <v>8</v>
      </c>
      <c r="D33" s="6" t="s">
        <v>5</v>
      </c>
      <c r="E33" s="153" t="s">
        <v>5</v>
      </c>
      <c r="F33" s="154" t="s">
        <v>146</v>
      </c>
      <c r="G33" s="155">
        <f>G34</f>
        <v>120</v>
      </c>
      <c r="H33" s="155">
        <f>H34</f>
        <v>132</v>
      </c>
      <c r="I33" s="155">
        <f>I34</f>
        <v>0</v>
      </c>
      <c r="J33" s="156">
        <f>J34</f>
        <v>132</v>
      </c>
    </row>
    <row r="34" spans="1:10" ht="12.75" customHeight="1" thickBot="1" x14ac:dyDescent="0.25">
      <c r="A34" s="157"/>
      <c r="B34" s="158"/>
      <c r="C34" s="159"/>
      <c r="D34" s="160">
        <v>3636</v>
      </c>
      <c r="E34" s="161">
        <v>5222</v>
      </c>
      <c r="F34" s="162" t="s">
        <v>125</v>
      </c>
      <c r="G34" s="163">
        <v>120</v>
      </c>
      <c r="H34" s="163">
        <v>132</v>
      </c>
      <c r="I34" s="163">
        <v>0</v>
      </c>
      <c r="J34" s="164">
        <f>H34+I34</f>
        <v>132</v>
      </c>
    </row>
    <row r="35" spans="1:10" ht="12.75" customHeight="1" x14ac:dyDescent="0.2">
      <c r="A35" s="166" t="s">
        <v>4</v>
      </c>
      <c r="B35" s="167" t="s">
        <v>147</v>
      </c>
      <c r="C35" s="168" t="s">
        <v>8</v>
      </c>
      <c r="D35" s="169" t="s">
        <v>5</v>
      </c>
      <c r="E35" s="170" t="s">
        <v>5</v>
      </c>
      <c r="F35" s="171" t="s">
        <v>148</v>
      </c>
      <c r="G35" s="172">
        <f>G36</f>
        <v>20</v>
      </c>
      <c r="H35" s="172">
        <f>H36</f>
        <v>20</v>
      </c>
      <c r="I35" s="172">
        <f>I36</f>
        <v>0</v>
      </c>
      <c r="J35" s="173">
        <f>J36</f>
        <v>20</v>
      </c>
    </row>
    <row r="36" spans="1:10" ht="12.75" customHeight="1" thickBot="1" x14ac:dyDescent="0.25">
      <c r="A36" s="157"/>
      <c r="B36" s="158"/>
      <c r="C36" s="159"/>
      <c r="D36" s="160">
        <v>3636</v>
      </c>
      <c r="E36" s="161">
        <v>5321</v>
      </c>
      <c r="F36" s="162" t="s">
        <v>149</v>
      </c>
      <c r="G36" s="163">
        <v>20</v>
      </c>
      <c r="H36" s="163">
        <v>20</v>
      </c>
      <c r="I36" s="163">
        <v>0</v>
      </c>
      <c r="J36" s="164">
        <f>H36+I36</f>
        <v>20</v>
      </c>
    </row>
    <row r="37" spans="1:10" ht="12.75" customHeight="1" x14ac:dyDescent="0.2">
      <c r="A37" s="151" t="s">
        <v>4</v>
      </c>
      <c r="B37" s="152" t="s">
        <v>150</v>
      </c>
      <c r="C37" s="5" t="s">
        <v>8</v>
      </c>
      <c r="D37" s="6" t="s">
        <v>5</v>
      </c>
      <c r="E37" s="153" t="s">
        <v>5</v>
      </c>
      <c r="F37" s="154" t="s">
        <v>151</v>
      </c>
      <c r="G37" s="155">
        <f>G38</f>
        <v>20</v>
      </c>
      <c r="H37" s="155">
        <f>H38</f>
        <v>20</v>
      </c>
      <c r="I37" s="155">
        <f>I38</f>
        <v>0</v>
      </c>
      <c r="J37" s="156">
        <f>J38</f>
        <v>20</v>
      </c>
    </row>
    <row r="38" spans="1:10" ht="12.75" customHeight="1" thickBot="1" x14ac:dyDescent="0.25">
      <c r="A38" s="157"/>
      <c r="B38" s="158"/>
      <c r="C38" s="159"/>
      <c r="D38" s="160">
        <v>3636</v>
      </c>
      <c r="E38" s="161">
        <v>5321</v>
      </c>
      <c r="F38" s="162" t="s">
        <v>149</v>
      </c>
      <c r="G38" s="163">
        <v>20</v>
      </c>
      <c r="H38" s="163">
        <v>20</v>
      </c>
      <c r="I38" s="163">
        <v>0</v>
      </c>
      <c r="J38" s="164">
        <f>H38+I38</f>
        <v>20</v>
      </c>
    </row>
    <row r="39" spans="1:10" ht="12.75" customHeight="1" x14ac:dyDescent="0.2">
      <c r="A39" s="151" t="s">
        <v>4</v>
      </c>
      <c r="B39" s="152" t="s">
        <v>152</v>
      </c>
      <c r="C39" s="5" t="s">
        <v>8</v>
      </c>
      <c r="D39" s="6" t="s">
        <v>5</v>
      </c>
      <c r="E39" s="153" t="s">
        <v>5</v>
      </c>
      <c r="F39" s="154" t="s">
        <v>153</v>
      </c>
      <c r="G39" s="155">
        <f>G40</f>
        <v>200</v>
      </c>
      <c r="H39" s="155">
        <f>H40</f>
        <v>220</v>
      </c>
      <c r="I39" s="155">
        <f>I40</f>
        <v>0</v>
      </c>
      <c r="J39" s="156">
        <f>J40</f>
        <v>220</v>
      </c>
    </row>
    <row r="40" spans="1:10" ht="23.25" thickBot="1" x14ac:dyDescent="0.25">
      <c r="A40" s="157"/>
      <c r="B40" s="158"/>
      <c r="C40" s="159"/>
      <c r="D40" s="160">
        <v>3636</v>
      </c>
      <c r="E40" s="161">
        <v>5329</v>
      </c>
      <c r="F40" s="185" t="s">
        <v>154</v>
      </c>
      <c r="G40" s="163">
        <v>200</v>
      </c>
      <c r="H40" s="163">
        <v>220</v>
      </c>
      <c r="I40" s="163">
        <v>0</v>
      </c>
      <c r="J40" s="164">
        <f>H40+I40</f>
        <v>220</v>
      </c>
    </row>
    <row r="41" spans="1:10" ht="12.75" customHeight="1" x14ac:dyDescent="0.2">
      <c r="A41" s="151" t="s">
        <v>4</v>
      </c>
      <c r="B41" s="152" t="s">
        <v>155</v>
      </c>
      <c r="C41" s="5" t="s">
        <v>8</v>
      </c>
      <c r="D41" s="6" t="s">
        <v>5</v>
      </c>
      <c r="E41" s="153" t="s">
        <v>5</v>
      </c>
      <c r="F41" s="154" t="s">
        <v>156</v>
      </c>
      <c r="G41" s="155">
        <f>G42</f>
        <v>100</v>
      </c>
      <c r="H41" s="155">
        <f>H42</f>
        <v>100</v>
      </c>
      <c r="I41" s="155">
        <f>I42</f>
        <v>0</v>
      </c>
      <c r="J41" s="156">
        <f>J42</f>
        <v>100</v>
      </c>
    </row>
    <row r="42" spans="1:10" ht="12.75" customHeight="1" thickBot="1" x14ac:dyDescent="0.25">
      <c r="A42" s="157"/>
      <c r="B42" s="158"/>
      <c r="C42" s="159"/>
      <c r="D42" s="160">
        <v>3636</v>
      </c>
      <c r="E42" s="161">
        <v>5222</v>
      </c>
      <c r="F42" s="162" t="s">
        <v>125</v>
      </c>
      <c r="G42" s="163">
        <v>100</v>
      </c>
      <c r="H42" s="163">
        <v>100</v>
      </c>
      <c r="I42" s="163">
        <v>0</v>
      </c>
      <c r="J42" s="164">
        <f>H42+I42</f>
        <v>100</v>
      </c>
    </row>
    <row r="43" spans="1:10" ht="12.75" customHeight="1" x14ac:dyDescent="0.2">
      <c r="A43" s="151" t="s">
        <v>4</v>
      </c>
      <c r="B43" s="152" t="s">
        <v>157</v>
      </c>
      <c r="C43" s="5" t="s">
        <v>8</v>
      </c>
      <c r="D43" s="6" t="s">
        <v>5</v>
      </c>
      <c r="E43" s="153" t="s">
        <v>5</v>
      </c>
      <c r="F43" s="154" t="s">
        <v>158</v>
      </c>
      <c r="G43" s="155">
        <f>G44</f>
        <v>50</v>
      </c>
      <c r="H43" s="155">
        <f>H44</f>
        <v>50</v>
      </c>
      <c r="I43" s="155">
        <f>I44</f>
        <v>0</v>
      </c>
      <c r="J43" s="156">
        <f>J44</f>
        <v>50</v>
      </c>
    </row>
    <row r="44" spans="1:10" ht="12.75" customHeight="1" thickBot="1" x14ac:dyDescent="0.25">
      <c r="A44" s="157"/>
      <c r="B44" s="158"/>
      <c r="C44" s="159"/>
      <c r="D44" s="160">
        <v>3636</v>
      </c>
      <c r="E44" s="161">
        <v>5212</v>
      </c>
      <c r="F44" s="162" t="s">
        <v>125</v>
      </c>
      <c r="G44" s="163">
        <v>50</v>
      </c>
      <c r="H44" s="163">
        <v>50</v>
      </c>
      <c r="I44" s="163">
        <v>0</v>
      </c>
      <c r="J44" s="164">
        <f>H44+I44</f>
        <v>50</v>
      </c>
    </row>
    <row r="45" spans="1:10" ht="12.75" customHeight="1" x14ac:dyDescent="0.2">
      <c r="A45" s="174" t="s">
        <v>4</v>
      </c>
      <c r="B45" s="175" t="s">
        <v>159</v>
      </c>
      <c r="C45" s="176" t="s">
        <v>160</v>
      </c>
      <c r="D45" s="177" t="s">
        <v>5</v>
      </c>
      <c r="E45" s="177" t="s">
        <v>5</v>
      </c>
      <c r="F45" s="178" t="s">
        <v>161</v>
      </c>
      <c r="G45" s="179">
        <v>0</v>
      </c>
      <c r="H45" s="179">
        <v>15</v>
      </c>
      <c r="I45" s="155">
        <f t="shared" ref="I45:J45" si="0">I46</f>
        <v>0</v>
      </c>
      <c r="J45" s="156">
        <f t="shared" si="0"/>
        <v>15</v>
      </c>
    </row>
    <row r="46" spans="1:10" ht="12.75" customHeight="1" thickBot="1" x14ac:dyDescent="0.25">
      <c r="A46" s="180"/>
      <c r="B46" s="181"/>
      <c r="C46" s="182"/>
      <c r="D46" s="183">
        <v>3299</v>
      </c>
      <c r="E46" s="184">
        <v>6341</v>
      </c>
      <c r="F46" s="185" t="s">
        <v>122</v>
      </c>
      <c r="G46" s="186">
        <v>0</v>
      </c>
      <c r="H46" s="186">
        <v>15</v>
      </c>
      <c r="I46" s="163">
        <v>0</v>
      </c>
      <c r="J46" s="164">
        <f t="shared" ref="J46" si="1">H46+I46</f>
        <v>15</v>
      </c>
    </row>
    <row r="47" spans="1:10" ht="22.5" customHeight="1" x14ac:dyDescent="0.2">
      <c r="A47" s="174" t="s">
        <v>4</v>
      </c>
      <c r="B47" s="175" t="s">
        <v>162</v>
      </c>
      <c r="C47" s="176" t="s">
        <v>163</v>
      </c>
      <c r="D47" s="177" t="s">
        <v>5</v>
      </c>
      <c r="E47" s="177" t="s">
        <v>5</v>
      </c>
      <c r="F47" s="910" t="s">
        <v>164</v>
      </c>
      <c r="G47" s="187">
        <v>0</v>
      </c>
      <c r="H47" s="187">
        <v>50</v>
      </c>
      <c r="I47" s="155">
        <f t="shared" ref="I47:J47" si="2">I48</f>
        <v>0</v>
      </c>
      <c r="J47" s="156">
        <f t="shared" si="2"/>
        <v>50</v>
      </c>
    </row>
    <row r="48" spans="1:10" ht="12.75" customHeight="1" thickBot="1" x14ac:dyDescent="0.25">
      <c r="A48" s="180"/>
      <c r="B48" s="181"/>
      <c r="C48" s="182"/>
      <c r="D48" s="183">
        <v>3636</v>
      </c>
      <c r="E48" s="184">
        <v>5321</v>
      </c>
      <c r="F48" s="162" t="s">
        <v>149</v>
      </c>
      <c r="G48" s="186">
        <v>0</v>
      </c>
      <c r="H48" s="186">
        <v>50</v>
      </c>
      <c r="I48" s="163">
        <v>0</v>
      </c>
      <c r="J48" s="164">
        <f t="shared" ref="J48" si="3">H48+I48</f>
        <v>50</v>
      </c>
    </row>
    <row r="49" spans="1:10" ht="12.75" customHeight="1" x14ac:dyDescent="0.2">
      <c r="A49" s="151" t="s">
        <v>4</v>
      </c>
      <c r="B49" s="152" t="s">
        <v>165</v>
      </c>
      <c r="C49" s="5" t="s">
        <v>8</v>
      </c>
      <c r="D49" s="6" t="s">
        <v>5</v>
      </c>
      <c r="E49" s="153" t="s">
        <v>5</v>
      </c>
      <c r="F49" s="154" t="s">
        <v>166</v>
      </c>
      <c r="G49" s="155">
        <v>0</v>
      </c>
      <c r="H49" s="189">
        <v>5</v>
      </c>
      <c r="I49" s="155">
        <f t="shared" ref="I49:J49" si="4">I50</f>
        <v>0</v>
      </c>
      <c r="J49" s="156">
        <f t="shared" si="4"/>
        <v>5</v>
      </c>
    </row>
    <row r="50" spans="1:10" ht="12.75" customHeight="1" thickBot="1" x14ac:dyDescent="0.25">
      <c r="A50" s="157"/>
      <c r="B50" s="158"/>
      <c r="C50" s="159"/>
      <c r="D50" s="160">
        <v>3636</v>
      </c>
      <c r="E50" s="161">
        <v>5219</v>
      </c>
      <c r="F50" s="162" t="s">
        <v>167</v>
      </c>
      <c r="G50" s="163">
        <v>0</v>
      </c>
      <c r="H50" s="190">
        <v>5</v>
      </c>
      <c r="I50" s="163">
        <v>0</v>
      </c>
      <c r="J50" s="164">
        <f t="shared" ref="J50" si="5">H50+I50</f>
        <v>5</v>
      </c>
    </row>
    <row r="51" spans="1:10" ht="12.75" customHeight="1" x14ac:dyDescent="0.2">
      <c r="A51" s="191" t="s">
        <v>4</v>
      </c>
      <c r="B51" s="192" t="s">
        <v>168</v>
      </c>
      <c r="C51" s="192" t="s">
        <v>169</v>
      </c>
      <c r="D51" s="6" t="s">
        <v>5</v>
      </c>
      <c r="E51" s="153" t="s">
        <v>5</v>
      </c>
      <c r="F51" s="154" t="s">
        <v>170</v>
      </c>
      <c r="G51" s="155">
        <v>0</v>
      </c>
      <c r="H51" s="193">
        <v>15</v>
      </c>
      <c r="I51" s="155">
        <f t="shared" ref="I51:J51" si="6">I52</f>
        <v>0</v>
      </c>
      <c r="J51" s="156">
        <f t="shared" si="6"/>
        <v>15</v>
      </c>
    </row>
    <row r="52" spans="1:10" ht="12.75" customHeight="1" thickBot="1" x14ac:dyDescent="0.25">
      <c r="A52" s="194"/>
      <c r="B52" s="195"/>
      <c r="C52" s="195"/>
      <c r="D52" s="196">
        <v>2219</v>
      </c>
      <c r="E52" s="197">
        <v>5321</v>
      </c>
      <c r="F52" s="198" t="s">
        <v>149</v>
      </c>
      <c r="G52" s="199">
        <v>0</v>
      </c>
      <c r="H52" s="200">
        <v>15</v>
      </c>
      <c r="I52" s="163">
        <v>0</v>
      </c>
      <c r="J52" s="164">
        <f t="shared" ref="J52" si="7">H52+I52</f>
        <v>15</v>
      </c>
    </row>
    <row r="53" spans="1:10" ht="12.75" customHeight="1" x14ac:dyDescent="0.2">
      <c r="A53" s="191" t="s">
        <v>4</v>
      </c>
      <c r="B53" s="192" t="s">
        <v>171</v>
      </c>
      <c r="C53" s="192" t="s">
        <v>172</v>
      </c>
      <c r="D53" s="6" t="s">
        <v>5</v>
      </c>
      <c r="E53" s="153" t="s">
        <v>5</v>
      </c>
      <c r="F53" s="154" t="s">
        <v>173</v>
      </c>
      <c r="G53" s="155">
        <v>0</v>
      </c>
      <c r="H53" s="193">
        <v>15</v>
      </c>
      <c r="I53" s="155">
        <f t="shared" ref="I53:J53" si="8">I54</f>
        <v>0</v>
      </c>
      <c r="J53" s="156">
        <f t="shared" si="8"/>
        <v>15</v>
      </c>
    </row>
    <row r="54" spans="1:10" ht="12.75" customHeight="1" thickBot="1" x14ac:dyDescent="0.25">
      <c r="A54" s="194"/>
      <c r="B54" s="195"/>
      <c r="C54" s="195"/>
      <c r="D54" s="196">
        <v>3421</v>
      </c>
      <c r="E54" s="197">
        <v>6341</v>
      </c>
      <c r="F54" s="198" t="s">
        <v>122</v>
      </c>
      <c r="G54" s="199">
        <v>0</v>
      </c>
      <c r="H54" s="200">
        <v>15</v>
      </c>
      <c r="I54" s="163">
        <v>0</v>
      </c>
      <c r="J54" s="164">
        <f t="shared" ref="J54" si="9">H54+I54</f>
        <v>15</v>
      </c>
    </row>
    <row r="55" spans="1:10" s="1113" customFormat="1" ht="32.25" customHeight="1" thickBot="1" x14ac:dyDescent="0.25">
      <c r="A55" s="1112"/>
      <c r="B55" s="202"/>
      <c r="C55" s="202"/>
      <c r="D55" s="203"/>
      <c r="E55" s="203"/>
      <c r="F55" s="554"/>
      <c r="G55" s="204"/>
      <c r="H55" s="204"/>
      <c r="I55" s="204"/>
      <c r="J55" s="1206" t="s">
        <v>117</v>
      </c>
    </row>
    <row r="56" spans="1:10" ht="23.25" customHeight="1" thickBot="1" x14ac:dyDescent="0.25">
      <c r="A56" s="433" t="s">
        <v>0</v>
      </c>
      <c r="B56" s="1237" t="s">
        <v>1</v>
      </c>
      <c r="C56" s="1238"/>
      <c r="D56" s="434" t="s">
        <v>2</v>
      </c>
      <c r="E56" s="1073" t="s">
        <v>3</v>
      </c>
      <c r="F56" s="434" t="s">
        <v>118</v>
      </c>
      <c r="G56" s="149" t="s">
        <v>36</v>
      </c>
      <c r="H56" s="9" t="s">
        <v>37</v>
      </c>
      <c r="I56" s="9" t="s">
        <v>35</v>
      </c>
      <c r="J56" s="150" t="s">
        <v>748</v>
      </c>
    </row>
    <row r="57" spans="1:10" ht="12.75" customHeight="1" thickBot="1" x14ac:dyDescent="0.25">
      <c r="A57" s="1022" t="s">
        <v>4</v>
      </c>
      <c r="B57" s="1239" t="s">
        <v>5</v>
      </c>
      <c r="C57" s="1240"/>
      <c r="D57" s="1075" t="s">
        <v>5</v>
      </c>
      <c r="E57" s="1075" t="s">
        <v>5</v>
      </c>
      <c r="F57" s="981" t="s">
        <v>119</v>
      </c>
      <c r="G57" s="1241" t="s">
        <v>761</v>
      </c>
      <c r="H57" s="1242"/>
      <c r="I57" s="1242"/>
      <c r="J57" s="1243"/>
    </row>
    <row r="58" spans="1:10" ht="12.75" customHeight="1" x14ac:dyDescent="0.2">
      <c r="A58" s="205" t="s">
        <v>4</v>
      </c>
      <c r="B58" s="206" t="s">
        <v>174</v>
      </c>
      <c r="C58" s="206" t="s">
        <v>175</v>
      </c>
      <c r="D58" s="207" t="s">
        <v>5</v>
      </c>
      <c r="E58" s="208" t="s">
        <v>5</v>
      </c>
      <c r="F58" s="906" t="s">
        <v>176</v>
      </c>
      <c r="G58" s="179">
        <v>0</v>
      </c>
      <c r="H58" s="179">
        <v>50</v>
      </c>
      <c r="I58" s="155">
        <f t="shared" ref="I58:J58" si="10">I59</f>
        <v>0</v>
      </c>
      <c r="J58" s="156">
        <f t="shared" si="10"/>
        <v>50</v>
      </c>
    </row>
    <row r="59" spans="1:10" ht="12.75" customHeight="1" thickBot="1" x14ac:dyDescent="0.25">
      <c r="A59" s="209"/>
      <c r="B59" s="210"/>
      <c r="C59" s="210"/>
      <c r="D59" s="211">
        <v>3636</v>
      </c>
      <c r="E59" s="212">
        <v>5321</v>
      </c>
      <c r="F59" s="907" t="s">
        <v>149</v>
      </c>
      <c r="G59" s="163">
        <v>0</v>
      </c>
      <c r="H59" s="163">
        <v>50</v>
      </c>
      <c r="I59" s="163">
        <v>0</v>
      </c>
      <c r="J59" s="164">
        <f t="shared" ref="J59" si="11">H59+I59</f>
        <v>50</v>
      </c>
    </row>
    <row r="60" spans="1:10" ht="12.75" customHeight="1" x14ac:dyDescent="0.2">
      <c r="A60" s="213" t="s">
        <v>4</v>
      </c>
      <c r="B60" s="214" t="s">
        <v>177</v>
      </c>
      <c r="C60" s="214" t="s">
        <v>178</v>
      </c>
      <c r="D60" s="215" t="s">
        <v>5</v>
      </c>
      <c r="E60" s="216" t="s">
        <v>5</v>
      </c>
      <c r="F60" s="908" t="s">
        <v>179</v>
      </c>
      <c r="G60" s="155">
        <v>0</v>
      </c>
      <c r="H60" s="193">
        <v>10</v>
      </c>
      <c r="I60" s="155">
        <f t="shared" ref="I60:J60" si="12">I61</f>
        <v>0</v>
      </c>
      <c r="J60" s="156">
        <f t="shared" si="12"/>
        <v>10</v>
      </c>
    </row>
    <row r="61" spans="1:10" ht="12.75" customHeight="1" thickBot="1" x14ac:dyDescent="0.25">
      <c r="A61" s="209"/>
      <c r="B61" s="217"/>
      <c r="C61" s="217"/>
      <c r="D61" s="211">
        <v>3631</v>
      </c>
      <c r="E61" s="218">
        <v>5321</v>
      </c>
      <c r="F61" s="907" t="s">
        <v>149</v>
      </c>
      <c r="G61" s="199">
        <v>0</v>
      </c>
      <c r="H61" s="200">
        <v>10</v>
      </c>
      <c r="I61" s="163">
        <v>0</v>
      </c>
      <c r="J61" s="164">
        <f t="shared" ref="J61" si="13">H61+I61</f>
        <v>10</v>
      </c>
    </row>
    <row r="62" spans="1:10" ht="12.75" customHeight="1" x14ac:dyDescent="0.2">
      <c r="A62" s="1134" t="s">
        <v>4</v>
      </c>
      <c r="B62" s="1135" t="s">
        <v>180</v>
      </c>
      <c r="C62" s="5" t="s">
        <v>8</v>
      </c>
      <c r="D62" s="1136" t="s">
        <v>5</v>
      </c>
      <c r="E62" s="1136" t="s">
        <v>5</v>
      </c>
      <c r="F62" s="1137" t="s">
        <v>181</v>
      </c>
      <c r="G62" s="1138">
        <f>G63</f>
        <v>0</v>
      </c>
      <c r="H62" s="1138">
        <f>H63</f>
        <v>3902.2614800000001</v>
      </c>
      <c r="I62" s="1050">
        <f>I63</f>
        <v>4000</v>
      </c>
      <c r="J62" s="1139">
        <f>J63</f>
        <v>7902.2614800000001</v>
      </c>
    </row>
    <row r="63" spans="1:10" ht="13.5" thickBot="1" x14ac:dyDescent="0.25">
      <c r="A63" s="219"/>
      <c r="B63" s="220"/>
      <c r="C63" s="221"/>
      <c r="D63" s="905">
        <v>3636</v>
      </c>
      <c r="E63" s="905">
        <v>5219</v>
      </c>
      <c r="F63" s="909" t="s">
        <v>167</v>
      </c>
      <c r="G63" s="222">
        <v>0</v>
      </c>
      <c r="H63" s="222">
        <f>3500+402.26148</f>
        <v>3902.2614800000001</v>
      </c>
      <c r="I63" s="222">
        <v>4000</v>
      </c>
      <c r="J63" s="223">
        <f>H63+I63</f>
        <v>7902.2614800000001</v>
      </c>
    </row>
    <row r="64" spans="1:10" ht="12.75" customHeight="1" x14ac:dyDescent="0.2">
      <c r="A64" s="224"/>
      <c r="B64" s="225"/>
      <c r="C64" s="202"/>
      <c r="D64" s="226"/>
      <c r="E64" s="226"/>
      <c r="F64" s="227"/>
      <c r="G64" s="228"/>
      <c r="H64" s="228"/>
      <c r="I64" s="228"/>
      <c r="J64" s="228"/>
    </row>
    <row r="65" spans="1:12" ht="12.75" customHeight="1" x14ac:dyDescent="0.2">
      <c r="A65" s="224"/>
      <c r="B65" s="225"/>
      <c r="C65" s="202"/>
      <c r="D65" s="226"/>
      <c r="E65" s="226"/>
      <c r="F65" s="227"/>
      <c r="G65" s="228"/>
      <c r="H65" s="228"/>
      <c r="I65" s="228"/>
      <c r="J65" s="228"/>
    </row>
    <row r="66" spans="1:12" s="46" customFormat="1" ht="15.75" x14ac:dyDescent="0.2">
      <c r="A66" s="1227" t="s">
        <v>182</v>
      </c>
      <c r="B66" s="1227"/>
      <c r="C66" s="1227"/>
      <c r="D66" s="1227"/>
      <c r="E66" s="1227"/>
      <c r="F66" s="1227"/>
      <c r="G66" s="1227"/>
      <c r="H66" s="1227"/>
      <c r="I66" s="1227"/>
      <c r="J66" s="1227"/>
      <c r="L66" s="8"/>
    </row>
    <row r="67" spans="1:12" s="46" customFormat="1" ht="12.75" customHeight="1" x14ac:dyDescent="0.2">
      <c r="A67" s="99"/>
      <c r="B67" s="99"/>
      <c r="C67" s="99"/>
      <c r="D67" s="99"/>
      <c r="E67" s="99"/>
      <c r="F67" s="99"/>
      <c r="G67" s="99"/>
      <c r="H67" s="99"/>
      <c r="I67" s="99"/>
      <c r="J67" s="99"/>
      <c r="L67" s="8"/>
    </row>
    <row r="68" spans="1:12" ht="12" customHeight="1" thickBot="1" x14ac:dyDescent="0.25">
      <c r="A68" s="10"/>
      <c r="B68" s="11"/>
      <c r="C68" s="11"/>
      <c r="D68" s="11"/>
      <c r="E68" s="11"/>
      <c r="F68" s="11"/>
      <c r="G68" s="12"/>
      <c r="H68" s="12"/>
      <c r="I68" s="11"/>
      <c r="J68" s="1140" t="s">
        <v>7</v>
      </c>
    </row>
    <row r="69" spans="1:12" ht="23.25" customHeight="1" thickBot="1" x14ac:dyDescent="0.25">
      <c r="A69" s="7" t="s">
        <v>0</v>
      </c>
      <c r="B69" s="1228" t="s">
        <v>1</v>
      </c>
      <c r="C69" s="1229"/>
      <c r="D69" s="3" t="s">
        <v>2</v>
      </c>
      <c r="E69" s="100" t="s">
        <v>3</v>
      </c>
      <c r="F69" s="229" t="s">
        <v>183</v>
      </c>
      <c r="G69" s="54" t="s">
        <v>36</v>
      </c>
      <c r="H69" s="9" t="s">
        <v>37</v>
      </c>
      <c r="I69" s="9" t="s">
        <v>35</v>
      </c>
      <c r="J69" s="150" t="s">
        <v>38</v>
      </c>
    </row>
    <row r="70" spans="1:12" ht="15.75" customHeight="1" thickBot="1" x14ac:dyDescent="0.25">
      <c r="A70" s="1002" t="s">
        <v>4</v>
      </c>
      <c r="B70" s="1230" t="s">
        <v>5</v>
      </c>
      <c r="C70" s="1230"/>
      <c r="D70" s="1088" t="s">
        <v>5</v>
      </c>
      <c r="E70" s="1087" t="s">
        <v>5</v>
      </c>
      <c r="F70" s="981" t="s">
        <v>184</v>
      </c>
      <c r="G70" s="1004">
        <f>G71</f>
        <v>28000</v>
      </c>
      <c r="H70" s="1004">
        <f>H71</f>
        <v>34872.353320000002</v>
      </c>
      <c r="I70" s="1005">
        <f t="shared" ref="I70:J70" si="14">I71</f>
        <v>6000</v>
      </c>
      <c r="J70" s="787">
        <f t="shared" si="14"/>
        <v>40872.353320000002</v>
      </c>
    </row>
    <row r="71" spans="1:12" ht="12" customHeight="1" thickBot="1" x14ac:dyDescent="0.25">
      <c r="A71" s="230" t="s">
        <v>4</v>
      </c>
      <c r="B71" s="1231" t="s">
        <v>185</v>
      </c>
      <c r="C71" s="1232"/>
      <c r="D71" s="1232"/>
      <c r="E71" s="1232"/>
      <c r="F71" s="1233"/>
      <c r="G71" s="231">
        <f>G72+G84+G81+G78+G75</f>
        <v>28000</v>
      </c>
      <c r="H71" s="232">
        <f>H72+H84+H81+H78+H75</f>
        <v>34872.353320000002</v>
      </c>
      <c r="I71" s="232">
        <f t="shared" ref="I71:J71" si="15">I72+I84+I81+I78+I75</f>
        <v>6000</v>
      </c>
      <c r="J71" s="233">
        <f t="shared" si="15"/>
        <v>40872.353320000002</v>
      </c>
    </row>
    <row r="72" spans="1:12" x14ac:dyDescent="0.2">
      <c r="A72" s="166" t="s">
        <v>4</v>
      </c>
      <c r="B72" s="788" t="s">
        <v>186</v>
      </c>
      <c r="C72" s="789" t="s">
        <v>8</v>
      </c>
      <c r="D72" s="790" t="s">
        <v>5</v>
      </c>
      <c r="E72" s="791" t="s">
        <v>5</v>
      </c>
      <c r="F72" s="792" t="s">
        <v>187</v>
      </c>
      <c r="G72" s="793">
        <f>G73+G74</f>
        <v>20000</v>
      </c>
      <c r="H72" s="794">
        <f>H73+H74</f>
        <v>25575.262920000001</v>
      </c>
      <c r="I72" s="1048">
        <f t="shared" ref="I72:J72" si="16">I73+I74</f>
        <v>6000</v>
      </c>
      <c r="J72" s="1133">
        <f t="shared" si="16"/>
        <v>31575.262920000001</v>
      </c>
    </row>
    <row r="73" spans="1:12" s="242" customFormat="1" x14ac:dyDescent="0.2">
      <c r="A73" s="201"/>
      <c r="B73" s="234"/>
      <c r="C73" s="235"/>
      <c r="D73" s="236" t="s">
        <v>188</v>
      </c>
      <c r="E73" s="237" t="s">
        <v>188</v>
      </c>
      <c r="F73" s="238" t="s">
        <v>189</v>
      </c>
      <c r="G73" s="239">
        <v>0</v>
      </c>
      <c r="H73" s="240">
        <v>5575.2629199999992</v>
      </c>
      <c r="I73" s="240">
        <v>0</v>
      </c>
      <c r="J73" s="241">
        <f>H73+I73</f>
        <v>5575.2629199999992</v>
      </c>
    </row>
    <row r="74" spans="1:12" ht="13.5" thickBot="1" x14ac:dyDescent="0.25">
      <c r="A74" s="243"/>
      <c r="B74" s="244"/>
      <c r="C74" s="245"/>
      <c r="D74" s="264">
        <v>3636</v>
      </c>
      <c r="E74" s="798">
        <v>5901</v>
      </c>
      <c r="F74" s="799" t="s">
        <v>9</v>
      </c>
      <c r="G74" s="246">
        <v>20000</v>
      </c>
      <c r="H74" s="247">
        <v>20000</v>
      </c>
      <c r="I74" s="247">
        <v>6000</v>
      </c>
      <c r="J74" s="248">
        <f>H74+I74</f>
        <v>26000</v>
      </c>
    </row>
    <row r="75" spans="1:12" x14ac:dyDescent="0.2">
      <c r="A75" s="249" t="s">
        <v>4</v>
      </c>
      <c r="B75" s="250" t="s">
        <v>190</v>
      </c>
      <c r="C75" s="251" t="s">
        <v>8</v>
      </c>
      <c r="D75" s="252" t="s">
        <v>5</v>
      </c>
      <c r="E75" s="253" t="s">
        <v>5</v>
      </c>
      <c r="F75" s="254" t="s">
        <v>191</v>
      </c>
      <c r="G75" s="255">
        <f>G76+G77</f>
        <v>3000</v>
      </c>
      <c r="H75" s="256">
        <f>H76+H77</f>
        <v>3462.4380000000001</v>
      </c>
      <c r="I75" s="256">
        <f t="shared" ref="I75:J75" si="17">I76+I77</f>
        <v>0</v>
      </c>
      <c r="J75" s="257">
        <f t="shared" si="17"/>
        <v>3462.4380000000001</v>
      </c>
    </row>
    <row r="76" spans="1:12" s="242" customFormat="1" x14ac:dyDescent="0.2">
      <c r="A76" s="258"/>
      <c r="B76" s="259"/>
      <c r="C76" s="260"/>
      <c r="D76" s="261">
        <v>2125</v>
      </c>
      <c r="E76" s="237" t="s">
        <v>188</v>
      </c>
      <c r="F76" s="238" t="s">
        <v>192</v>
      </c>
      <c r="G76" s="262">
        <v>0</v>
      </c>
      <c r="H76" s="263">
        <v>462.43799999999999</v>
      </c>
      <c r="I76" s="263">
        <v>0</v>
      </c>
      <c r="J76" s="241">
        <f>H76+I76</f>
        <v>462.43799999999999</v>
      </c>
    </row>
    <row r="77" spans="1:12" ht="13.5" thickBot="1" x14ac:dyDescent="0.25">
      <c r="A77" s="243"/>
      <c r="B77" s="244"/>
      <c r="C77" s="245"/>
      <c r="D77" s="264">
        <v>2125</v>
      </c>
      <c r="E77" s="265">
        <v>5901</v>
      </c>
      <c r="F77" s="266" t="s">
        <v>9</v>
      </c>
      <c r="G77" s="246">
        <v>3000</v>
      </c>
      <c r="H77" s="247">
        <v>3000</v>
      </c>
      <c r="I77" s="247">
        <v>0</v>
      </c>
      <c r="J77" s="248">
        <f>H77+I77</f>
        <v>3000</v>
      </c>
    </row>
    <row r="78" spans="1:12" ht="22.5" x14ac:dyDescent="0.2">
      <c r="A78" s="249" t="s">
        <v>4</v>
      </c>
      <c r="B78" s="250" t="s">
        <v>193</v>
      </c>
      <c r="C78" s="251" t="s">
        <v>8</v>
      </c>
      <c r="D78" s="252" t="s">
        <v>5</v>
      </c>
      <c r="E78" s="253" t="s">
        <v>5</v>
      </c>
      <c r="F78" s="254" t="s">
        <v>194</v>
      </c>
      <c r="G78" s="255">
        <f>G79+G80</f>
        <v>1600</v>
      </c>
      <c r="H78" s="256">
        <f>H79+H80</f>
        <v>2153.9263999999998</v>
      </c>
      <c r="I78" s="256">
        <f t="shared" ref="I78:J78" si="18">I79+I80</f>
        <v>0</v>
      </c>
      <c r="J78" s="257">
        <f t="shared" si="18"/>
        <v>2153.9263999999998</v>
      </c>
    </row>
    <row r="79" spans="1:12" s="242" customFormat="1" x14ac:dyDescent="0.2">
      <c r="A79" s="258"/>
      <c r="B79" s="259"/>
      <c r="C79" s="260"/>
      <c r="D79" s="261">
        <v>2510</v>
      </c>
      <c r="E79" s="237" t="s">
        <v>188</v>
      </c>
      <c r="F79" s="238" t="s">
        <v>195</v>
      </c>
      <c r="G79" s="262">
        <v>0</v>
      </c>
      <c r="H79" s="263">
        <v>553.92639999999983</v>
      </c>
      <c r="I79" s="263">
        <v>0</v>
      </c>
      <c r="J79" s="241">
        <f t="shared" ref="J79:J80" si="19">H79+I79</f>
        <v>553.92639999999983</v>
      </c>
    </row>
    <row r="80" spans="1:12" ht="13.5" thickBot="1" x14ac:dyDescent="0.25">
      <c r="A80" s="243"/>
      <c r="B80" s="244"/>
      <c r="C80" s="245"/>
      <c r="D80" s="264">
        <v>2510</v>
      </c>
      <c r="E80" s="265">
        <v>5901</v>
      </c>
      <c r="F80" s="266" t="s">
        <v>9</v>
      </c>
      <c r="G80" s="246">
        <v>1600</v>
      </c>
      <c r="H80" s="247">
        <v>1600</v>
      </c>
      <c r="I80" s="247">
        <v>0</v>
      </c>
      <c r="J80" s="248">
        <f t="shared" si="19"/>
        <v>1600</v>
      </c>
    </row>
    <row r="81" spans="1:10" x14ac:dyDescent="0.2">
      <c r="A81" s="249" t="s">
        <v>4</v>
      </c>
      <c r="B81" s="250" t="s">
        <v>196</v>
      </c>
      <c r="C81" s="251" t="s">
        <v>8</v>
      </c>
      <c r="D81" s="252" t="s">
        <v>5</v>
      </c>
      <c r="E81" s="253" t="s">
        <v>5</v>
      </c>
      <c r="F81" s="254" t="s">
        <v>197</v>
      </c>
      <c r="G81" s="255">
        <f>G82+G83</f>
        <v>800</v>
      </c>
      <c r="H81" s="256">
        <f>H82+H83</f>
        <v>878.26</v>
      </c>
      <c r="I81" s="256">
        <f t="shared" ref="I81:J81" si="20">I82+I83</f>
        <v>0</v>
      </c>
      <c r="J81" s="257">
        <f t="shared" si="20"/>
        <v>878.26</v>
      </c>
    </row>
    <row r="82" spans="1:10" s="242" customFormat="1" x14ac:dyDescent="0.2">
      <c r="A82" s="258"/>
      <c r="B82" s="259"/>
      <c r="C82" s="260"/>
      <c r="D82" s="261">
        <v>3636</v>
      </c>
      <c r="E82" s="237" t="s">
        <v>188</v>
      </c>
      <c r="F82" s="238" t="s">
        <v>198</v>
      </c>
      <c r="G82" s="262">
        <v>0</v>
      </c>
      <c r="H82" s="263">
        <v>78.259999999999991</v>
      </c>
      <c r="I82" s="263">
        <v>0</v>
      </c>
      <c r="J82" s="241">
        <f t="shared" ref="J82:J83" si="21">H82+I82</f>
        <v>78.259999999999991</v>
      </c>
    </row>
    <row r="83" spans="1:10" ht="13.5" thickBot="1" x14ac:dyDescent="0.25">
      <c r="A83" s="243"/>
      <c r="B83" s="244"/>
      <c r="C83" s="245"/>
      <c r="D83" s="264">
        <v>3636</v>
      </c>
      <c r="E83" s="265">
        <v>5901</v>
      </c>
      <c r="F83" s="266" t="s">
        <v>9</v>
      </c>
      <c r="G83" s="246">
        <v>800</v>
      </c>
      <c r="H83" s="247">
        <v>800</v>
      </c>
      <c r="I83" s="247">
        <v>0</v>
      </c>
      <c r="J83" s="248">
        <f t="shared" si="21"/>
        <v>800</v>
      </c>
    </row>
    <row r="84" spans="1:10" x14ac:dyDescent="0.2">
      <c r="A84" s="267" t="s">
        <v>4</v>
      </c>
      <c r="B84" s="268" t="s">
        <v>199</v>
      </c>
      <c r="C84" s="269" t="s">
        <v>8</v>
      </c>
      <c r="D84" s="270" t="s">
        <v>5</v>
      </c>
      <c r="E84" s="271" t="s">
        <v>5</v>
      </c>
      <c r="F84" s="272" t="s">
        <v>200</v>
      </c>
      <c r="G84" s="273">
        <f>G85+G86</f>
        <v>2600</v>
      </c>
      <c r="H84" s="274">
        <f>H85+H86</f>
        <v>2802.4659999999999</v>
      </c>
      <c r="I84" s="274">
        <f>I85+I86</f>
        <v>0</v>
      </c>
      <c r="J84" s="275">
        <f>J85+J86</f>
        <v>2802.4659999999999</v>
      </c>
    </row>
    <row r="85" spans="1:10" s="242" customFormat="1" x14ac:dyDescent="0.2">
      <c r="A85" s="258"/>
      <c r="B85" s="259"/>
      <c r="C85" s="260"/>
      <c r="D85" s="261">
        <v>3429</v>
      </c>
      <c r="E85" s="237" t="s">
        <v>188</v>
      </c>
      <c r="F85" s="238" t="s">
        <v>201</v>
      </c>
      <c r="G85" s="262">
        <v>0</v>
      </c>
      <c r="H85" s="263">
        <v>202.46599999999981</v>
      </c>
      <c r="I85" s="263">
        <v>0</v>
      </c>
      <c r="J85" s="241">
        <f t="shared" ref="J85:J86" si="22">H85+I85</f>
        <v>202.46599999999981</v>
      </c>
    </row>
    <row r="86" spans="1:10" ht="13.5" thickBot="1" x14ac:dyDescent="0.25">
      <c r="A86" s="243"/>
      <c r="B86" s="244"/>
      <c r="C86" s="245"/>
      <c r="D86" s="264">
        <v>3429</v>
      </c>
      <c r="E86" s="265">
        <v>5901</v>
      </c>
      <c r="F86" s="266" t="s">
        <v>9</v>
      </c>
      <c r="G86" s="246">
        <v>2600</v>
      </c>
      <c r="H86" s="247">
        <v>2600</v>
      </c>
      <c r="I86" s="247">
        <v>0</v>
      </c>
      <c r="J86" s="248">
        <f t="shared" si="22"/>
        <v>2600</v>
      </c>
    </row>
    <row r="87" spans="1:10" ht="12" customHeight="1" x14ac:dyDescent="0.2">
      <c r="A87" s="276"/>
      <c r="B87" s="276"/>
      <c r="C87" s="276"/>
      <c r="D87" s="276"/>
      <c r="E87" s="276"/>
      <c r="F87" s="276"/>
      <c r="G87" s="276"/>
      <c r="H87" s="276"/>
      <c r="I87" s="277"/>
      <c r="J87" s="277"/>
    </row>
  </sheetData>
  <mergeCells count="13">
    <mergeCell ref="A66:J66"/>
    <mergeCell ref="B69:C69"/>
    <mergeCell ref="B70:C70"/>
    <mergeCell ref="B71:F71"/>
    <mergeCell ref="H1:J1"/>
    <mergeCell ref="A3:J3"/>
    <mergeCell ref="A5:J5"/>
    <mergeCell ref="A7:J7"/>
    <mergeCell ref="B9:C9"/>
    <mergeCell ref="B10:C10"/>
    <mergeCell ref="B56:C56"/>
    <mergeCell ref="B57:C57"/>
    <mergeCell ref="G57:J57"/>
  </mergeCells>
  <printOptions horizontalCentered="1"/>
  <pageMargins left="0.39370078740157483" right="0.39370078740157483" top="0.59055118110236227" bottom="0.59055118110236227" header="0.51181102362204722" footer="0.51181102362204722"/>
  <pageSetup fitToHeight="0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J37"/>
  <sheetViews>
    <sheetView zoomScaleNormal="100" workbookViewId="0">
      <selection activeCell="K26" sqref="K26"/>
    </sheetView>
  </sheetViews>
  <sheetFormatPr defaultColWidth="3.140625" defaultRowHeight="12.75" x14ac:dyDescent="0.2"/>
  <cols>
    <col min="1" max="1" width="3.140625" style="46" customWidth="1"/>
    <col min="2" max="2" width="6.140625" style="46" bestFit="1" customWidth="1"/>
    <col min="3" max="4" width="4.7109375" style="46" customWidth="1"/>
    <col min="5" max="5" width="7.85546875" style="46" customWidth="1"/>
    <col min="6" max="6" width="40.85546875" style="46" customWidth="1"/>
    <col min="7" max="10" width="8.7109375" style="46" customWidth="1"/>
    <col min="11" max="250" width="9.140625" style="46" customWidth="1"/>
    <col min="251" max="16384" width="3.140625" style="46"/>
  </cols>
  <sheetData>
    <row r="1" spans="1:10" ht="15" customHeight="1" x14ac:dyDescent="0.2">
      <c r="A1" s="47"/>
      <c r="B1" s="47"/>
      <c r="C1" s="47"/>
      <c r="D1" s="47"/>
      <c r="E1" s="47"/>
      <c r="F1" s="47"/>
      <c r="G1" s="48"/>
      <c r="H1" s="1234" t="s">
        <v>33</v>
      </c>
      <c r="I1" s="1234"/>
      <c r="J1" s="1234"/>
    </row>
    <row r="2" spans="1:10" x14ac:dyDescent="0.2">
      <c r="A2" s="47"/>
      <c r="B2" s="47"/>
      <c r="C2" s="47"/>
      <c r="D2" s="47"/>
      <c r="E2" s="47"/>
      <c r="F2" s="47"/>
      <c r="G2" s="48"/>
      <c r="H2" s="48"/>
      <c r="I2" s="47"/>
      <c r="J2" s="56"/>
    </row>
    <row r="3" spans="1:10" ht="18" x14ac:dyDescent="0.25">
      <c r="A3" s="1235" t="s">
        <v>34</v>
      </c>
      <c r="B3" s="1235"/>
      <c r="C3" s="1235"/>
      <c r="D3" s="1235"/>
      <c r="E3" s="1235"/>
      <c r="F3" s="1235"/>
      <c r="G3" s="1235"/>
      <c r="H3" s="1235"/>
      <c r="I3" s="1235"/>
      <c r="J3" s="1235"/>
    </row>
    <row r="4" spans="1:10" ht="12.75" customHeight="1" x14ac:dyDescent="0.25">
      <c r="A4" s="279"/>
      <c r="B4" s="279"/>
      <c r="C4" s="279"/>
      <c r="D4" s="279"/>
      <c r="E4" s="279"/>
      <c r="F4" s="279"/>
      <c r="G4" s="279"/>
      <c r="H4" s="279"/>
      <c r="I4" s="279"/>
      <c r="J4" s="279"/>
    </row>
    <row r="5" spans="1:10" ht="15.75" customHeight="1" x14ac:dyDescent="0.25">
      <c r="A5" s="1246" t="s">
        <v>202</v>
      </c>
      <c r="B5" s="1246"/>
      <c r="C5" s="1246"/>
      <c r="D5" s="1246"/>
      <c r="E5" s="1246"/>
      <c r="F5" s="1246"/>
      <c r="G5" s="1246"/>
      <c r="H5" s="1246"/>
      <c r="I5" s="1246"/>
      <c r="J5" s="1246"/>
    </row>
    <row r="6" spans="1:10" ht="12.75" customHeight="1" x14ac:dyDescent="0.25">
      <c r="A6" s="280"/>
      <c r="B6" s="280"/>
      <c r="C6" s="280"/>
      <c r="D6" s="280"/>
      <c r="E6" s="280"/>
      <c r="F6" s="280"/>
      <c r="G6" s="280"/>
      <c r="H6" s="280"/>
    </row>
    <row r="7" spans="1:10" ht="15.75" x14ac:dyDescent="0.2">
      <c r="A7" s="1227" t="s">
        <v>203</v>
      </c>
      <c r="B7" s="1227"/>
      <c r="C7" s="1227"/>
      <c r="D7" s="1227"/>
      <c r="E7" s="1227"/>
      <c r="F7" s="1227"/>
      <c r="G7" s="1227"/>
      <c r="H7" s="1227"/>
      <c r="I7" s="1227"/>
      <c r="J7" s="1227"/>
    </row>
    <row r="8" spans="1:10" x14ac:dyDescent="0.2">
      <c r="A8" s="281"/>
      <c r="B8" s="281"/>
      <c r="C8" s="281"/>
      <c r="D8" s="281"/>
      <c r="E8" s="281"/>
      <c r="F8" s="281"/>
      <c r="G8" s="281"/>
      <c r="H8" s="281"/>
    </row>
    <row r="9" spans="1:10" ht="13.5" thickBot="1" x14ac:dyDescent="0.25">
      <c r="A9" s="282"/>
      <c r="B9" s="282"/>
      <c r="C9" s="282"/>
      <c r="D9" s="282"/>
      <c r="E9" s="282"/>
      <c r="F9" s="282"/>
      <c r="G9" s="283"/>
      <c r="H9" s="283"/>
      <c r="I9" s="282"/>
      <c r="J9" s="284" t="s">
        <v>7</v>
      </c>
    </row>
    <row r="10" spans="1:10" s="286" customFormat="1" ht="23.25" thickBot="1" x14ac:dyDescent="0.25">
      <c r="A10" s="285" t="s">
        <v>0</v>
      </c>
      <c r="B10" s="1247" t="s">
        <v>1</v>
      </c>
      <c r="C10" s="1248"/>
      <c r="D10" s="3" t="s">
        <v>2</v>
      </c>
      <c r="E10" s="100" t="s">
        <v>3</v>
      </c>
      <c r="F10" s="3" t="s">
        <v>204</v>
      </c>
      <c r="G10" s="149" t="s">
        <v>36</v>
      </c>
      <c r="H10" s="9" t="s">
        <v>37</v>
      </c>
      <c r="I10" s="9" t="s">
        <v>35</v>
      </c>
      <c r="J10" s="150" t="s">
        <v>748</v>
      </c>
    </row>
    <row r="11" spans="1:10" ht="13.5" thickBot="1" x14ac:dyDescent="0.25">
      <c r="A11" s="1052" t="s">
        <v>4</v>
      </c>
      <c r="B11" s="1244" t="s">
        <v>5</v>
      </c>
      <c r="C11" s="1245"/>
      <c r="D11" s="1053" t="s">
        <v>5</v>
      </c>
      <c r="E11" s="1001" t="s">
        <v>5</v>
      </c>
      <c r="F11" s="1054" t="s">
        <v>205</v>
      </c>
      <c r="G11" s="1055">
        <f>G12+G14+G16+G18</f>
        <v>58150</v>
      </c>
      <c r="H11" s="1055">
        <f>H12+H14+H16+H18</f>
        <v>58150</v>
      </c>
      <c r="I11" s="1051">
        <f>I12+I14+I16+I18</f>
        <v>75069</v>
      </c>
      <c r="J11" s="1055">
        <f>J12+J14+J16+J18</f>
        <v>133219</v>
      </c>
    </row>
    <row r="12" spans="1:10" x14ac:dyDescent="0.2">
      <c r="A12" s="4" t="s">
        <v>4</v>
      </c>
      <c r="B12" s="152" t="s">
        <v>206</v>
      </c>
      <c r="C12" s="5" t="s">
        <v>8</v>
      </c>
      <c r="D12" s="6" t="s">
        <v>5</v>
      </c>
      <c r="E12" s="287" t="s">
        <v>5</v>
      </c>
      <c r="F12" s="154" t="s">
        <v>207</v>
      </c>
      <c r="G12" s="288">
        <f>G13</f>
        <v>29600</v>
      </c>
      <c r="H12" s="289">
        <f>H13</f>
        <v>29600</v>
      </c>
      <c r="I12" s="289">
        <f>I13</f>
        <v>0</v>
      </c>
      <c r="J12" s="290">
        <f>H12+I12</f>
        <v>29600</v>
      </c>
    </row>
    <row r="13" spans="1:10" ht="13.5" thickBot="1" x14ac:dyDescent="0.25">
      <c r="A13" s="291"/>
      <c r="B13" s="292"/>
      <c r="C13" s="221"/>
      <c r="D13" s="160">
        <v>6172</v>
      </c>
      <c r="E13" s="293" t="s">
        <v>208</v>
      </c>
      <c r="F13" s="294" t="s">
        <v>9</v>
      </c>
      <c r="G13" s="295">
        <v>29600</v>
      </c>
      <c r="H13" s="296">
        <v>29600</v>
      </c>
      <c r="I13" s="297">
        <v>0</v>
      </c>
      <c r="J13" s="298">
        <f>H13+I13</f>
        <v>29600</v>
      </c>
    </row>
    <row r="14" spans="1:10" s="301" customFormat="1" x14ac:dyDescent="0.2">
      <c r="A14" s="4" t="s">
        <v>4</v>
      </c>
      <c r="B14" s="152" t="s">
        <v>209</v>
      </c>
      <c r="C14" s="5" t="s">
        <v>8</v>
      </c>
      <c r="D14" s="6" t="s">
        <v>5</v>
      </c>
      <c r="E14" s="287" t="s">
        <v>5</v>
      </c>
      <c r="F14" s="154" t="s">
        <v>210</v>
      </c>
      <c r="G14" s="288">
        <f>G15</f>
        <v>28550</v>
      </c>
      <c r="H14" s="289">
        <f>H15</f>
        <v>28550</v>
      </c>
      <c r="I14" s="299">
        <f>I15</f>
        <v>0</v>
      </c>
      <c r="J14" s="300">
        <f t="shared" ref="J14:J17" si="0">H14+I14</f>
        <v>28550</v>
      </c>
    </row>
    <row r="15" spans="1:10" ht="13.5" thickBot="1" x14ac:dyDescent="0.25">
      <c r="A15" s="291"/>
      <c r="B15" s="292"/>
      <c r="C15" s="221"/>
      <c r="D15" s="160">
        <v>6172</v>
      </c>
      <c r="E15" s="293" t="s">
        <v>208</v>
      </c>
      <c r="F15" s="294" t="s">
        <v>9</v>
      </c>
      <c r="G15" s="295">
        <v>28550</v>
      </c>
      <c r="H15" s="296">
        <v>28550</v>
      </c>
      <c r="I15" s="297">
        <v>0</v>
      </c>
      <c r="J15" s="298">
        <f t="shared" si="0"/>
        <v>28550</v>
      </c>
    </row>
    <row r="16" spans="1:10" ht="22.5" x14ac:dyDescent="0.2">
      <c r="A16" s="302" t="s">
        <v>4</v>
      </c>
      <c r="B16" s="167" t="s">
        <v>211</v>
      </c>
      <c r="C16" s="168" t="s">
        <v>8</v>
      </c>
      <c r="D16" s="169" t="s">
        <v>5</v>
      </c>
      <c r="E16" s="303" t="s">
        <v>5</v>
      </c>
      <c r="F16" s="304" t="s">
        <v>212</v>
      </c>
      <c r="G16" s="305">
        <f>G17</f>
        <v>0</v>
      </c>
      <c r="H16" s="919">
        <f>H17</f>
        <v>0</v>
      </c>
      <c r="I16" s="920">
        <f>I17</f>
        <v>15069</v>
      </c>
      <c r="J16" s="921">
        <f t="shared" si="0"/>
        <v>15069</v>
      </c>
    </row>
    <row r="17" spans="1:10" ht="13.5" thickBot="1" x14ac:dyDescent="0.25">
      <c r="A17" s="291"/>
      <c r="B17" s="292"/>
      <c r="C17" s="221"/>
      <c r="D17" s="160">
        <v>6172</v>
      </c>
      <c r="E17" s="293" t="s">
        <v>208</v>
      </c>
      <c r="F17" s="294" t="s">
        <v>9</v>
      </c>
      <c r="G17" s="295">
        <v>0</v>
      </c>
      <c r="H17" s="306">
        <v>0</v>
      </c>
      <c r="I17" s="307">
        <v>15069</v>
      </c>
      <c r="J17" s="308">
        <f t="shared" si="0"/>
        <v>15069</v>
      </c>
    </row>
    <row r="18" spans="1:10" ht="45" x14ac:dyDescent="0.2">
      <c r="A18" s="911" t="s">
        <v>4</v>
      </c>
      <c r="B18" s="912" t="s">
        <v>213</v>
      </c>
      <c r="C18" s="913" t="s">
        <v>8</v>
      </c>
      <c r="D18" s="914" t="s">
        <v>5</v>
      </c>
      <c r="E18" s="915" t="s">
        <v>5</v>
      </c>
      <c r="F18" s="916" t="s">
        <v>749</v>
      </c>
      <c r="G18" s="917">
        <f>G19</f>
        <v>0</v>
      </c>
      <c r="H18" s="917">
        <f>H19</f>
        <v>0</v>
      </c>
      <c r="I18" s="917">
        <f>I19</f>
        <v>60000</v>
      </c>
      <c r="J18" s="918">
        <f>H18+I18</f>
        <v>60000</v>
      </c>
    </row>
    <row r="19" spans="1:10" s="286" customFormat="1" ht="13.5" thickBot="1" x14ac:dyDescent="0.25">
      <c r="A19" s="1078"/>
      <c r="B19" s="1079"/>
      <c r="C19" s="1080"/>
      <c r="D19" s="1081">
        <v>2221</v>
      </c>
      <c r="E19" s="1082">
        <v>6901</v>
      </c>
      <c r="F19" s="1083" t="s">
        <v>214</v>
      </c>
      <c r="G19" s="1084">
        <v>0</v>
      </c>
      <c r="H19" s="1084">
        <v>0</v>
      </c>
      <c r="I19" s="297">
        <v>60000</v>
      </c>
      <c r="J19" s="1085">
        <f>H19+I19</f>
        <v>60000</v>
      </c>
    </row>
    <row r="20" spans="1:10" x14ac:dyDescent="0.2">
      <c r="A20" s="309"/>
      <c r="B20" s="310"/>
      <c r="C20" s="310"/>
      <c r="D20" s="309"/>
      <c r="E20" s="309"/>
      <c r="F20" s="311"/>
      <c r="G20" s="312"/>
      <c r="H20" s="312"/>
      <c r="I20" s="313"/>
      <c r="J20" s="312"/>
    </row>
    <row r="21" spans="1:10" x14ac:dyDescent="0.2">
      <c r="A21" s="314"/>
      <c r="B21" s="315"/>
      <c r="C21" s="315"/>
      <c r="D21" s="314"/>
      <c r="E21" s="309"/>
      <c r="F21" s="311"/>
      <c r="G21" s="312"/>
      <c r="H21" s="312"/>
      <c r="I21" s="316"/>
      <c r="J21" s="316"/>
    </row>
    <row r="22" spans="1:10" x14ac:dyDescent="0.2">
      <c r="A22" s="317"/>
      <c r="B22" s="317"/>
      <c r="C22" s="317"/>
      <c r="D22" s="317"/>
      <c r="E22" s="317"/>
      <c r="F22" s="317"/>
      <c r="G22" s="317"/>
      <c r="H22" s="317"/>
      <c r="I22" s="317"/>
      <c r="J22" s="317"/>
    </row>
    <row r="23" spans="1:10" x14ac:dyDescent="0.2">
      <c r="A23" s="318"/>
      <c r="B23" s="317"/>
      <c r="C23" s="317"/>
      <c r="D23" s="319"/>
      <c r="E23" s="320"/>
      <c r="F23" s="321"/>
      <c r="G23" s="322"/>
      <c r="H23" s="322"/>
      <c r="I23" s="323"/>
      <c r="J23" s="323"/>
    </row>
    <row r="24" spans="1:10" x14ac:dyDescent="0.2">
      <c r="A24" s="317"/>
      <c r="B24" s="317"/>
      <c r="C24" s="317"/>
      <c r="D24" s="317"/>
      <c r="E24" s="317"/>
      <c r="F24" s="317"/>
      <c r="G24" s="317"/>
      <c r="H24" s="317"/>
      <c r="I24" s="317"/>
      <c r="J24" s="317"/>
    </row>
    <row r="25" spans="1:10" x14ac:dyDescent="0.2">
      <c r="A25" s="318"/>
      <c r="B25" s="317"/>
      <c r="C25" s="317"/>
      <c r="D25" s="319"/>
      <c r="E25" s="320"/>
      <c r="F25" s="321"/>
      <c r="G25" s="322"/>
      <c r="H25" s="322"/>
      <c r="I25" s="323"/>
      <c r="J25" s="323"/>
    </row>
    <row r="26" spans="1:10" x14ac:dyDescent="0.2">
      <c r="A26" s="318"/>
      <c r="B26" s="317"/>
      <c r="C26" s="317"/>
      <c r="D26" s="319"/>
      <c r="E26" s="320"/>
      <c r="F26" s="321"/>
      <c r="G26" s="322"/>
      <c r="H26" s="322"/>
      <c r="I26" s="323"/>
      <c r="J26" s="323"/>
    </row>
    <row r="27" spans="1:10" x14ac:dyDescent="0.2">
      <c r="A27" s="318"/>
      <c r="B27" s="317"/>
      <c r="C27" s="317"/>
      <c r="D27" s="319"/>
      <c r="E27" s="324"/>
      <c r="F27" s="321"/>
      <c r="G27" s="322"/>
      <c r="H27" s="322"/>
      <c r="I27" s="323"/>
      <c r="J27" s="323"/>
    </row>
    <row r="28" spans="1:10" x14ac:dyDescent="0.2">
      <c r="A28" s="318"/>
      <c r="B28" s="317"/>
      <c r="C28" s="317"/>
      <c r="D28" s="319"/>
      <c r="E28" s="320"/>
      <c r="F28" s="321"/>
      <c r="G28" s="322"/>
      <c r="H28" s="322"/>
      <c r="I28" s="323"/>
      <c r="J28" s="323"/>
    </row>
    <row r="29" spans="1:10" x14ac:dyDescent="0.2">
      <c r="A29" s="318"/>
      <c r="B29" s="317"/>
      <c r="C29" s="317"/>
      <c r="D29" s="319"/>
      <c r="E29" s="320"/>
      <c r="F29" s="321"/>
      <c r="G29" s="322"/>
      <c r="H29" s="322"/>
      <c r="I29" s="323"/>
      <c r="J29" s="323"/>
    </row>
    <row r="30" spans="1:10" x14ac:dyDescent="0.2">
      <c r="A30" s="314"/>
      <c r="B30" s="315"/>
      <c r="C30" s="315"/>
      <c r="D30" s="314"/>
      <c r="E30" s="309"/>
      <c r="F30" s="311"/>
      <c r="G30" s="312"/>
      <c r="H30" s="312"/>
      <c r="I30" s="316"/>
      <c r="J30" s="316"/>
    </row>
    <row r="31" spans="1:10" x14ac:dyDescent="0.2">
      <c r="A31" s="314"/>
      <c r="B31" s="315"/>
      <c r="C31" s="315"/>
      <c r="D31" s="314"/>
      <c r="E31" s="309"/>
      <c r="F31" s="311"/>
      <c r="G31" s="312"/>
      <c r="H31" s="312"/>
      <c r="I31" s="316"/>
      <c r="J31" s="316"/>
    </row>
    <row r="32" spans="1:10" x14ac:dyDescent="0.2">
      <c r="A32" s="314"/>
      <c r="B32" s="315"/>
      <c r="C32" s="315"/>
      <c r="D32" s="314"/>
      <c r="E32" s="309"/>
      <c r="F32" s="311"/>
      <c r="G32" s="312"/>
      <c r="H32" s="312"/>
      <c r="I32" s="316"/>
      <c r="J32" s="316"/>
    </row>
    <row r="33" spans="1:10" x14ac:dyDescent="0.2">
      <c r="A33" s="314"/>
      <c r="B33" s="315"/>
      <c r="C33" s="315"/>
      <c r="D33" s="314"/>
      <c r="E33" s="309"/>
      <c r="F33" s="311"/>
      <c r="G33" s="312"/>
      <c r="H33" s="312"/>
      <c r="I33" s="316"/>
      <c r="J33" s="316"/>
    </row>
    <row r="34" spans="1:10" x14ac:dyDescent="0.2">
      <c r="A34" s="314"/>
      <c r="B34" s="315"/>
      <c r="C34" s="315"/>
      <c r="D34" s="314"/>
      <c r="E34" s="309"/>
      <c r="F34" s="311"/>
      <c r="G34" s="312"/>
      <c r="H34" s="312"/>
      <c r="I34" s="316"/>
      <c r="J34" s="316"/>
    </row>
    <row r="35" spans="1:10" x14ac:dyDescent="0.2">
      <c r="A35" s="314"/>
      <c r="B35" s="315"/>
      <c r="C35" s="315"/>
      <c r="D35" s="314"/>
      <c r="E35" s="309"/>
      <c r="F35" s="311"/>
      <c r="G35" s="312"/>
      <c r="H35" s="312"/>
      <c r="I35" s="316"/>
      <c r="J35" s="316"/>
    </row>
    <row r="36" spans="1:10" x14ac:dyDescent="0.2">
      <c r="A36" s="314"/>
      <c r="B36" s="315"/>
      <c r="C36" s="315"/>
      <c r="D36" s="314"/>
      <c r="E36" s="309"/>
      <c r="F36" s="311"/>
      <c r="G36" s="312"/>
      <c r="H36" s="312"/>
      <c r="I36" s="316"/>
      <c r="J36" s="316"/>
    </row>
    <row r="37" spans="1:10" x14ac:dyDescent="0.2">
      <c r="A37" s="314"/>
      <c r="B37" s="315"/>
      <c r="C37" s="315"/>
      <c r="D37" s="314"/>
      <c r="E37" s="309"/>
      <c r="F37" s="311"/>
      <c r="G37" s="312"/>
      <c r="H37" s="312"/>
      <c r="I37" s="316"/>
      <c r="J37" s="316"/>
    </row>
  </sheetData>
  <mergeCells count="6">
    <mergeCell ref="B11:C11"/>
    <mergeCell ref="H1:J1"/>
    <mergeCell ref="A3:J3"/>
    <mergeCell ref="A5:J5"/>
    <mergeCell ref="A7:J7"/>
    <mergeCell ref="B10:C10"/>
  </mergeCells>
  <printOptions horizontalCentered="1"/>
  <pageMargins left="0.39370078740157483" right="0.39370078740157483" top="0.59055118110236227" bottom="0.59055118110236227" header="0.51181102362204722" footer="0.51181102362204722"/>
  <pageSetup scale="95" orientation="portrait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IR189"/>
  <sheetViews>
    <sheetView topLeftCell="A91" zoomScaleNormal="100" workbookViewId="0">
      <selection activeCell="F85" sqref="F85"/>
    </sheetView>
  </sheetViews>
  <sheetFormatPr defaultColWidth="3.140625" defaultRowHeight="12.75" x14ac:dyDescent="0.2"/>
  <cols>
    <col min="1" max="1" width="3.140625" style="646" customWidth="1"/>
    <col min="2" max="2" width="8" style="646" customWidth="1"/>
    <col min="3" max="4" width="4.5703125" style="646" customWidth="1"/>
    <col min="5" max="5" width="5.85546875" style="646" customWidth="1"/>
    <col min="6" max="6" width="40.85546875" style="646" customWidth="1"/>
    <col min="7" max="7" width="8.7109375" style="812" customWidth="1"/>
    <col min="8" max="8" width="8.140625" style="812" bestFit="1" customWidth="1"/>
    <col min="9" max="9" width="7.85546875" style="646" bestFit="1" customWidth="1"/>
    <col min="10" max="10" width="8.5703125" style="646" bestFit="1" customWidth="1"/>
    <col min="11" max="252" width="9.140625" style="646" customWidth="1"/>
    <col min="253" max="16384" width="3.140625" style="646"/>
  </cols>
  <sheetData>
    <row r="1" spans="1:13" s="46" customFormat="1" ht="15" customHeight="1" x14ac:dyDescent="0.2">
      <c r="A1" s="47"/>
      <c r="B1" s="47"/>
      <c r="C1" s="47"/>
      <c r="D1" s="47"/>
      <c r="E1" s="47"/>
      <c r="F1" s="47"/>
      <c r="G1" s="48"/>
      <c r="H1" s="1234" t="s">
        <v>33</v>
      </c>
      <c r="I1" s="1234"/>
      <c r="J1" s="1234"/>
      <c r="L1" s="8"/>
    </row>
    <row r="2" spans="1:13" s="46" customFormat="1" x14ac:dyDescent="0.2">
      <c r="A2" s="47"/>
      <c r="B2" s="47"/>
      <c r="C2" s="47"/>
      <c r="D2" s="47"/>
      <c r="E2" s="47"/>
      <c r="F2" s="47"/>
      <c r="G2" s="48"/>
      <c r="H2" s="48"/>
      <c r="I2" s="47"/>
      <c r="J2" s="56"/>
      <c r="L2" s="8"/>
    </row>
    <row r="3" spans="1:13" s="46" customFormat="1" ht="18" x14ac:dyDescent="0.25">
      <c r="A3" s="1235" t="s">
        <v>34</v>
      </c>
      <c r="B3" s="1235"/>
      <c r="C3" s="1235"/>
      <c r="D3" s="1235"/>
      <c r="E3" s="1235"/>
      <c r="F3" s="1235"/>
      <c r="G3" s="1235"/>
      <c r="H3" s="1235"/>
      <c r="I3" s="1235"/>
      <c r="J3" s="1235"/>
      <c r="L3" s="8"/>
    </row>
    <row r="4" spans="1:13" s="46" customFormat="1" ht="12.75" customHeight="1" x14ac:dyDescent="0.25">
      <c r="A4" s="104"/>
      <c r="B4" s="104"/>
      <c r="C4" s="104"/>
      <c r="D4" s="104"/>
      <c r="E4" s="104"/>
      <c r="F4" s="104"/>
      <c r="G4" s="104"/>
      <c r="H4" s="104"/>
      <c r="I4" s="104"/>
      <c r="J4" s="104"/>
      <c r="L4" s="8"/>
    </row>
    <row r="5" spans="1:13" ht="15.75" x14ac:dyDescent="0.25">
      <c r="A5" s="1236" t="s">
        <v>490</v>
      </c>
      <c r="B5" s="1236"/>
      <c r="C5" s="1236"/>
      <c r="D5" s="1236"/>
      <c r="E5" s="1236"/>
      <c r="F5" s="1236"/>
      <c r="G5" s="1236"/>
      <c r="H5" s="1236"/>
      <c r="I5" s="1236"/>
      <c r="J5" s="1236"/>
    </row>
    <row r="6" spans="1:13" ht="12" customHeight="1" x14ac:dyDescent="0.2">
      <c r="A6" s="647"/>
      <c r="B6" s="647"/>
      <c r="C6" s="647"/>
      <c r="D6" s="647"/>
      <c r="E6" s="647"/>
      <c r="F6" s="647"/>
      <c r="G6" s="647"/>
      <c r="H6" s="647"/>
      <c r="I6" s="648"/>
      <c r="J6" s="648"/>
    </row>
    <row r="7" spans="1:13" s="46" customFormat="1" ht="15.75" x14ac:dyDescent="0.2">
      <c r="A7" s="1227" t="s">
        <v>491</v>
      </c>
      <c r="B7" s="1227"/>
      <c r="C7" s="1227"/>
      <c r="D7" s="1227"/>
      <c r="E7" s="1227"/>
      <c r="F7" s="1227"/>
      <c r="G7" s="1227"/>
      <c r="H7" s="1227"/>
      <c r="I7" s="1227"/>
      <c r="J7" s="1227"/>
      <c r="K7" s="52"/>
      <c r="M7" s="8"/>
    </row>
    <row r="8" spans="1:13" s="1" customFormat="1" ht="12.75" customHeight="1" x14ac:dyDescent="0.25">
      <c r="A8" s="325"/>
      <c r="B8" s="325"/>
      <c r="C8" s="325"/>
      <c r="D8" s="325"/>
      <c r="E8" s="325"/>
      <c r="F8" s="325"/>
      <c r="G8" s="325"/>
      <c r="H8" s="325"/>
      <c r="I8" s="325"/>
      <c r="J8" s="325"/>
    </row>
    <row r="9" spans="1:13" s="1" customFormat="1" ht="13.5" thickBot="1" x14ac:dyDescent="0.25">
      <c r="A9" s="13"/>
      <c r="B9" s="13"/>
      <c r="C9" s="13"/>
      <c r="D9" s="14"/>
      <c r="E9" s="14"/>
      <c r="F9" s="14"/>
      <c r="G9" s="15"/>
      <c r="H9" s="14"/>
      <c r="I9" s="15"/>
      <c r="J9" s="15" t="s">
        <v>7</v>
      </c>
    </row>
    <row r="10" spans="1:13" s="1" customFormat="1" ht="23.25" thickBot="1" x14ac:dyDescent="0.25">
      <c r="A10" s="16" t="s">
        <v>0</v>
      </c>
      <c r="B10" s="1249" t="s">
        <v>1</v>
      </c>
      <c r="C10" s="1250"/>
      <c r="D10" s="17" t="s">
        <v>2</v>
      </c>
      <c r="E10" s="105" t="s">
        <v>3</v>
      </c>
      <c r="F10" s="18" t="s">
        <v>492</v>
      </c>
      <c r="G10" s="54" t="s">
        <v>36</v>
      </c>
      <c r="H10" s="9" t="s">
        <v>37</v>
      </c>
      <c r="I10" s="50" t="s">
        <v>35</v>
      </c>
      <c r="J10" s="69" t="s">
        <v>38</v>
      </c>
    </row>
    <row r="11" spans="1:13" s="1" customFormat="1" ht="15.75" customHeight="1" thickBot="1" x14ac:dyDescent="0.25">
      <c r="A11" s="978" t="s">
        <v>4</v>
      </c>
      <c r="B11" s="1239" t="s">
        <v>5</v>
      </c>
      <c r="C11" s="1240"/>
      <c r="D11" s="979" t="s">
        <v>5</v>
      </c>
      <c r="E11" s="980" t="s">
        <v>5</v>
      </c>
      <c r="F11" s="981" t="s">
        <v>11</v>
      </c>
      <c r="G11" s="982">
        <f>G12+G14+G16+G18+G20+G22+G24+G26+G28+G30+G32+G34+G36+G41+G43+G45+G47+G49+G51+G53+G55+G57+G59+G61+G63+G65+G67+G72+G74+G76+G78+G80+G82+G84</f>
        <v>3910</v>
      </c>
      <c r="H11" s="983">
        <f>H12+H14+H16+H18+H20+H22+H24+H26+H28+H30+H32+H34+H36+H41+H43+H45+H47+H49+H51+H53+H55+H57+H59+H61+H63+H65+H67+H72+H74+H76+H78+H80+H82+H84</f>
        <v>29288.923000000003</v>
      </c>
      <c r="I11" s="985">
        <f>I12+I14+I16+I18+I20+I22+I24+I26+I28+I30+I32+I34+I36+I41+I43+I45+I47+I49+I51+I53+I55+I57+I59+I61+I63+I65+I67+I72+I74+I76+I78+I80+I82+I84</f>
        <v>3900</v>
      </c>
      <c r="J11" s="984">
        <f>J12+J14+J16+J18+J20+J22+J24+J26+J28+J30+J32+J34+J36+J41+J43+J45+J47+J49+J51+J53+J55+J57+J59+J61+J63+J65+J67+J72+J74+J76+J78+J80+J82+J84</f>
        <v>33188.923000000003</v>
      </c>
    </row>
    <row r="12" spans="1:13" s="326" customFormat="1" x14ac:dyDescent="0.2">
      <c r="A12" s="649" t="s">
        <v>6</v>
      </c>
      <c r="B12" s="650" t="s">
        <v>493</v>
      </c>
      <c r="C12" s="651" t="s">
        <v>8</v>
      </c>
      <c r="D12" s="652" t="s">
        <v>5</v>
      </c>
      <c r="E12" s="653" t="s">
        <v>5</v>
      </c>
      <c r="F12" s="654" t="s">
        <v>494</v>
      </c>
      <c r="G12" s="655">
        <f>+G13</f>
        <v>3000</v>
      </c>
      <c r="H12" s="656">
        <f t="shared" ref="H12" si="0">H13</f>
        <v>3000</v>
      </c>
      <c r="I12" s="655">
        <f>I13</f>
        <v>0</v>
      </c>
      <c r="J12" s="657">
        <f>J13</f>
        <v>3000</v>
      </c>
    </row>
    <row r="13" spans="1:13" s="1" customFormat="1" ht="23.25" thickBot="1" x14ac:dyDescent="0.25">
      <c r="A13" s="19"/>
      <c r="B13" s="20"/>
      <c r="C13" s="21"/>
      <c r="D13" s="327">
        <v>3299</v>
      </c>
      <c r="E13" s="328">
        <v>5331</v>
      </c>
      <c r="F13" s="329" t="s">
        <v>12</v>
      </c>
      <c r="G13" s="22">
        <v>3000</v>
      </c>
      <c r="H13" s="22">
        <v>3000</v>
      </c>
      <c r="I13" s="330">
        <v>0</v>
      </c>
      <c r="J13" s="68">
        <f>H13+I13</f>
        <v>3000</v>
      </c>
    </row>
    <row r="14" spans="1:13" s="659" customFormat="1" ht="22.5" x14ac:dyDescent="0.2">
      <c r="A14" s="649" t="s">
        <v>6</v>
      </c>
      <c r="B14" s="650" t="s">
        <v>495</v>
      </c>
      <c r="C14" s="651" t="s">
        <v>8</v>
      </c>
      <c r="D14" s="652" t="s">
        <v>5</v>
      </c>
      <c r="E14" s="653" t="s">
        <v>5</v>
      </c>
      <c r="F14" s="658" t="s">
        <v>496</v>
      </c>
      <c r="G14" s="656">
        <f>+G15</f>
        <v>270</v>
      </c>
      <c r="H14" s="656">
        <f t="shared" ref="H14:J14" si="1">H15</f>
        <v>270</v>
      </c>
      <c r="I14" s="655">
        <f t="shared" si="1"/>
        <v>0</v>
      </c>
      <c r="J14" s="657">
        <f t="shared" si="1"/>
        <v>270</v>
      </c>
    </row>
    <row r="15" spans="1:13" ht="23.25" thickBot="1" x14ac:dyDescent="0.25">
      <c r="A15" s="19"/>
      <c r="B15" s="20"/>
      <c r="C15" s="21"/>
      <c r="D15" s="327">
        <v>3299</v>
      </c>
      <c r="E15" s="328">
        <v>5331</v>
      </c>
      <c r="F15" s="329" t="s">
        <v>12</v>
      </c>
      <c r="G15" s="22">
        <v>270</v>
      </c>
      <c r="H15" s="22">
        <v>270</v>
      </c>
      <c r="I15" s="330">
        <v>0</v>
      </c>
      <c r="J15" s="68">
        <f t="shared" ref="J15" si="2">H15+I15</f>
        <v>270</v>
      </c>
    </row>
    <row r="16" spans="1:13" s="659" customFormat="1" x14ac:dyDescent="0.2">
      <c r="A16" s="649" t="s">
        <v>6</v>
      </c>
      <c r="B16" s="650" t="s">
        <v>497</v>
      </c>
      <c r="C16" s="651" t="s">
        <v>8</v>
      </c>
      <c r="D16" s="652" t="s">
        <v>5</v>
      </c>
      <c r="E16" s="653" t="s">
        <v>5</v>
      </c>
      <c r="F16" s="658" t="s">
        <v>498</v>
      </c>
      <c r="G16" s="656">
        <f>+G17</f>
        <v>450</v>
      </c>
      <c r="H16" s="656">
        <f t="shared" ref="H16:J16" si="3">H17</f>
        <v>450</v>
      </c>
      <c r="I16" s="655">
        <f t="shared" si="3"/>
        <v>0</v>
      </c>
      <c r="J16" s="657">
        <f t="shared" si="3"/>
        <v>450</v>
      </c>
    </row>
    <row r="17" spans="1:10" ht="23.25" thickBot="1" x14ac:dyDescent="0.25">
      <c r="A17" s="19"/>
      <c r="B17" s="20"/>
      <c r="C17" s="21"/>
      <c r="D17" s="327">
        <v>3299</v>
      </c>
      <c r="E17" s="328">
        <v>5331</v>
      </c>
      <c r="F17" s="329" t="s">
        <v>12</v>
      </c>
      <c r="G17" s="22">
        <v>450</v>
      </c>
      <c r="H17" s="22">
        <v>450</v>
      </c>
      <c r="I17" s="330">
        <v>0</v>
      </c>
      <c r="J17" s="68">
        <f t="shared" ref="J17" si="4">H17+I17</f>
        <v>450</v>
      </c>
    </row>
    <row r="18" spans="1:10" s="659" customFormat="1" ht="22.5" x14ac:dyDescent="0.2">
      <c r="A18" s="649" t="s">
        <v>6</v>
      </c>
      <c r="B18" s="660" t="s">
        <v>499</v>
      </c>
      <c r="C18" s="651" t="s">
        <v>500</v>
      </c>
      <c r="D18" s="652" t="s">
        <v>5</v>
      </c>
      <c r="E18" s="653" t="s">
        <v>5</v>
      </c>
      <c r="F18" s="661" t="s">
        <v>501</v>
      </c>
      <c r="G18" s="656">
        <f>+G19</f>
        <v>20</v>
      </c>
      <c r="H18" s="656">
        <f t="shared" ref="H18:J18" si="5">H19</f>
        <v>20</v>
      </c>
      <c r="I18" s="655">
        <f t="shared" si="5"/>
        <v>0</v>
      </c>
      <c r="J18" s="657">
        <f t="shared" si="5"/>
        <v>20</v>
      </c>
    </row>
    <row r="19" spans="1:10" ht="23.25" thickBot="1" x14ac:dyDescent="0.25">
      <c r="A19" s="19"/>
      <c r="B19" s="662"/>
      <c r="C19" s="663"/>
      <c r="D19" s="327">
        <v>3123</v>
      </c>
      <c r="E19" s="328">
        <v>5331</v>
      </c>
      <c r="F19" s="329" t="s">
        <v>12</v>
      </c>
      <c r="G19" s="22">
        <v>20</v>
      </c>
      <c r="H19" s="22">
        <v>20</v>
      </c>
      <c r="I19" s="330">
        <v>0</v>
      </c>
      <c r="J19" s="68">
        <f t="shared" ref="J19" si="6">H19+I19</f>
        <v>20</v>
      </c>
    </row>
    <row r="20" spans="1:10" s="659" customFormat="1" ht="22.5" x14ac:dyDescent="0.2">
      <c r="A20" s="649" t="s">
        <v>6</v>
      </c>
      <c r="B20" s="660" t="s">
        <v>502</v>
      </c>
      <c r="C20" s="651" t="s">
        <v>503</v>
      </c>
      <c r="D20" s="652" t="s">
        <v>5</v>
      </c>
      <c r="E20" s="653" t="s">
        <v>5</v>
      </c>
      <c r="F20" s="664" t="s">
        <v>504</v>
      </c>
      <c r="G20" s="656">
        <f>+G21</f>
        <v>20</v>
      </c>
      <c r="H20" s="656">
        <f t="shared" ref="H20:J20" si="7">H21</f>
        <v>20</v>
      </c>
      <c r="I20" s="655">
        <f t="shared" si="7"/>
        <v>0</v>
      </c>
      <c r="J20" s="657">
        <f t="shared" si="7"/>
        <v>20</v>
      </c>
    </row>
    <row r="21" spans="1:10" ht="23.25" thickBot="1" x14ac:dyDescent="0.25">
      <c r="A21" s="19"/>
      <c r="B21" s="662"/>
      <c r="C21" s="663"/>
      <c r="D21" s="327">
        <v>3122</v>
      </c>
      <c r="E21" s="328">
        <v>5331</v>
      </c>
      <c r="F21" s="329" t="s">
        <v>12</v>
      </c>
      <c r="G21" s="22">
        <v>20</v>
      </c>
      <c r="H21" s="22">
        <v>20</v>
      </c>
      <c r="I21" s="330">
        <v>0</v>
      </c>
      <c r="J21" s="68">
        <f t="shared" ref="J21" si="8">H21+I21</f>
        <v>20</v>
      </c>
    </row>
    <row r="22" spans="1:10" s="659" customFormat="1" ht="22.5" x14ac:dyDescent="0.2">
      <c r="A22" s="649" t="s">
        <v>6</v>
      </c>
      <c r="B22" s="660" t="s">
        <v>505</v>
      </c>
      <c r="C22" s="651" t="s">
        <v>506</v>
      </c>
      <c r="D22" s="652" t="s">
        <v>5</v>
      </c>
      <c r="E22" s="653" t="s">
        <v>5</v>
      </c>
      <c r="F22" s="665" t="s">
        <v>507</v>
      </c>
      <c r="G22" s="656">
        <f>+G23</f>
        <v>150</v>
      </c>
      <c r="H22" s="656">
        <f>H23</f>
        <v>150</v>
      </c>
      <c r="I22" s="655">
        <f t="shared" ref="I22:J22" si="9">I23</f>
        <v>0</v>
      </c>
      <c r="J22" s="657">
        <f t="shared" si="9"/>
        <v>150</v>
      </c>
    </row>
    <row r="23" spans="1:10" ht="23.25" thickBot="1" x14ac:dyDescent="0.25">
      <c r="A23" s="19"/>
      <c r="B23" s="662"/>
      <c r="C23" s="663"/>
      <c r="D23" s="327">
        <v>3121</v>
      </c>
      <c r="E23" s="328">
        <v>5331</v>
      </c>
      <c r="F23" s="329" t="s">
        <v>12</v>
      </c>
      <c r="G23" s="22">
        <v>150</v>
      </c>
      <c r="H23" s="22">
        <v>150</v>
      </c>
      <c r="I23" s="330">
        <v>0</v>
      </c>
      <c r="J23" s="68">
        <f t="shared" ref="J23" si="10">H23+I23</f>
        <v>150</v>
      </c>
    </row>
    <row r="24" spans="1:10" ht="33.75" x14ac:dyDescent="0.2">
      <c r="A24" s="649" t="s">
        <v>6</v>
      </c>
      <c r="B24" s="660" t="s">
        <v>508</v>
      </c>
      <c r="C24" s="651" t="s">
        <v>503</v>
      </c>
      <c r="D24" s="652" t="s">
        <v>5</v>
      </c>
      <c r="E24" s="653" t="s">
        <v>5</v>
      </c>
      <c r="F24" s="665" t="s">
        <v>509</v>
      </c>
      <c r="G24" s="656">
        <v>0</v>
      </c>
      <c r="H24" s="666">
        <f>+H25</f>
        <v>548.32299999999998</v>
      </c>
      <c r="I24" s="655">
        <f t="shared" ref="I24:J24" si="11">I25</f>
        <v>0</v>
      </c>
      <c r="J24" s="657">
        <f t="shared" si="11"/>
        <v>548.32299999999998</v>
      </c>
    </row>
    <row r="25" spans="1:10" ht="13.5" thickBot="1" x14ac:dyDescent="0.25">
      <c r="A25" s="19"/>
      <c r="B25" s="662"/>
      <c r="C25" s="663"/>
      <c r="D25" s="327">
        <v>3122</v>
      </c>
      <c r="E25" s="328">
        <v>6351</v>
      </c>
      <c r="F25" s="329" t="s">
        <v>221</v>
      </c>
      <c r="G25" s="22">
        <v>0</v>
      </c>
      <c r="H25" s="667">
        <v>548.32299999999998</v>
      </c>
      <c r="I25" s="330">
        <v>0</v>
      </c>
      <c r="J25" s="68">
        <f t="shared" ref="J25" si="12">H25+I25</f>
        <v>548.32299999999998</v>
      </c>
    </row>
    <row r="26" spans="1:10" ht="22.5" x14ac:dyDescent="0.2">
      <c r="A26" s="649" t="s">
        <v>6</v>
      </c>
      <c r="B26" s="660" t="s">
        <v>510</v>
      </c>
      <c r="C26" s="651" t="s">
        <v>511</v>
      </c>
      <c r="D26" s="652" t="s">
        <v>5</v>
      </c>
      <c r="E26" s="653" t="s">
        <v>5</v>
      </c>
      <c r="F26" s="665" t="s">
        <v>512</v>
      </c>
      <c r="G26" s="656">
        <v>0</v>
      </c>
      <c r="H26" s="666">
        <f t="shared" ref="H26" si="13">+H27</f>
        <v>351.80700000000002</v>
      </c>
      <c r="I26" s="655">
        <f t="shared" ref="I26:J26" si="14">I27</f>
        <v>0</v>
      </c>
      <c r="J26" s="657">
        <f t="shared" si="14"/>
        <v>351.80700000000002</v>
      </c>
    </row>
    <row r="27" spans="1:10" ht="13.5" thickBot="1" x14ac:dyDescent="0.25">
      <c r="A27" s="19"/>
      <c r="B27" s="662"/>
      <c r="C27" s="663"/>
      <c r="D27" s="327">
        <v>3122</v>
      </c>
      <c r="E27" s="328">
        <v>6351</v>
      </c>
      <c r="F27" s="329" t="s">
        <v>221</v>
      </c>
      <c r="G27" s="22">
        <v>0</v>
      </c>
      <c r="H27" s="667">
        <v>351.80700000000002</v>
      </c>
      <c r="I27" s="330">
        <v>0</v>
      </c>
      <c r="J27" s="68">
        <f t="shared" ref="J27" si="15">H27+I27</f>
        <v>351.80700000000002</v>
      </c>
    </row>
    <row r="28" spans="1:10" ht="33.75" x14ac:dyDescent="0.2">
      <c r="A28" s="649" t="s">
        <v>6</v>
      </c>
      <c r="B28" s="660" t="s">
        <v>513</v>
      </c>
      <c r="C28" s="651" t="s">
        <v>514</v>
      </c>
      <c r="D28" s="652" t="s">
        <v>5</v>
      </c>
      <c r="E28" s="653" t="s">
        <v>5</v>
      </c>
      <c r="F28" s="665" t="s">
        <v>515</v>
      </c>
      <c r="G28" s="656">
        <v>0</v>
      </c>
      <c r="H28" s="666">
        <f t="shared" ref="H28" si="16">+H29</f>
        <v>0.96</v>
      </c>
      <c r="I28" s="655">
        <f t="shared" ref="I28:J28" si="17">I29</f>
        <v>0</v>
      </c>
      <c r="J28" s="657">
        <f t="shared" si="17"/>
        <v>0.96</v>
      </c>
    </row>
    <row r="29" spans="1:10" ht="13.5" thickBot="1" x14ac:dyDescent="0.25">
      <c r="A29" s="19"/>
      <c r="B29" s="662"/>
      <c r="C29" s="663"/>
      <c r="D29" s="327">
        <v>3122</v>
      </c>
      <c r="E29" s="328">
        <v>6351</v>
      </c>
      <c r="F29" s="329" t="s">
        <v>221</v>
      </c>
      <c r="G29" s="22">
        <v>0</v>
      </c>
      <c r="H29" s="667">
        <v>0.96</v>
      </c>
      <c r="I29" s="330">
        <v>0</v>
      </c>
      <c r="J29" s="68">
        <f t="shared" ref="J29" si="18">H29+I29</f>
        <v>0.96</v>
      </c>
    </row>
    <row r="30" spans="1:10" ht="33.75" x14ac:dyDescent="0.2">
      <c r="A30" s="649" t="s">
        <v>6</v>
      </c>
      <c r="B30" s="660" t="s">
        <v>516</v>
      </c>
      <c r="C30" s="651" t="s">
        <v>500</v>
      </c>
      <c r="D30" s="652" t="s">
        <v>5</v>
      </c>
      <c r="E30" s="653" t="s">
        <v>5</v>
      </c>
      <c r="F30" s="665" t="s">
        <v>517</v>
      </c>
      <c r="G30" s="656">
        <v>0</v>
      </c>
      <c r="H30" s="666">
        <f t="shared" ref="H30" si="19">+H31</f>
        <v>276.81</v>
      </c>
      <c r="I30" s="655">
        <f t="shared" ref="I30:J30" si="20">I31</f>
        <v>0</v>
      </c>
      <c r="J30" s="657">
        <f t="shared" si="20"/>
        <v>276.81</v>
      </c>
    </row>
    <row r="31" spans="1:10" ht="13.5" thickBot="1" x14ac:dyDescent="0.25">
      <c r="A31" s="19"/>
      <c r="B31" s="662"/>
      <c r="C31" s="663"/>
      <c r="D31" s="327">
        <v>3123</v>
      </c>
      <c r="E31" s="328">
        <v>6351</v>
      </c>
      <c r="F31" s="329" t="s">
        <v>221</v>
      </c>
      <c r="G31" s="22">
        <v>0</v>
      </c>
      <c r="H31" s="667">
        <v>276.81</v>
      </c>
      <c r="I31" s="330">
        <v>0</v>
      </c>
      <c r="J31" s="68">
        <f t="shared" ref="J31" si="21">H31+I31</f>
        <v>276.81</v>
      </c>
    </row>
    <row r="32" spans="1:10" ht="33.75" x14ac:dyDescent="0.2">
      <c r="A32" s="649" t="s">
        <v>6</v>
      </c>
      <c r="B32" s="660" t="s">
        <v>518</v>
      </c>
      <c r="C32" s="651" t="s">
        <v>519</v>
      </c>
      <c r="D32" s="652" t="s">
        <v>5</v>
      </c>
      <c r="E32" s="653" t="s">
        <v>5</v>
      </c>
      <c r="F32" s="665" t="s">
        <v>520</v>
      </c>
      <c r="G32" s="656">
        <v>0</v>
      </c>
      <c r="H32" s="666">
        <f t="shared" ref="H32" si="22">+H33</f>
        <v>14.52</v>
      </c>
      <c r="I32" s="655">
        <f t="shared" ref="I32:J32" si="23">I33</f>
        <v>0</v>
      </c>
      <c r="J32" s="657">
        <f t="shared" si="23"/>
        <v>14.52</v>
      </c>
    </row>
    <row r="33" spans="1:10" ht="13.5" thickBot="1" x14ac:dyDescent="0.25">
      <c r="A33" s="19"/>
      <c r="B33" s="662"/>
      <c r="C33" s="663"/>
      <c r="D33" s="327">
        <v>3123</v>
      </c>
      <c r="E33" s="328">
        <v>6351</v>
      </c>
      <c r="F33" s="329" t="s">
        <v>221</v>
      </c>
      <c r="G33" s="22">
        <v>0</v>
      </c>
      <c r="H33" s="667">
        <v>14.52</v>
      </c>
      <c r="I33" s="330">
        <v>0</v>
      </c>
      <c r="J33" s="68">
        <f t="shared" ref="J33" si="24">H33+I33</f>
        <v>14.52</v>
      </c>
    </row>
    <row r="34" spans="1:10" ht="33.75" x14ac:dyDescent="0.2">
      <c r="A34" s="649" t="s">
        <v>6</v>
      </c>
      <c r="B34" s="660" t="s">
        <v>521</v>
      </c>
      <c r="C34" s="651" t="s">
        <v>522</v>
      </c>
      <c r="D34" s="652" t="s">
        <v>5</v>
      </c>
      <c r="E34" s="653" t="s">
        <v>5</v>
      </c>
      <c r="F34" s="665" t="s">
        <v>523</v>
      </c>
      <c r="G34" s="656">
        <v>0</v>
      </c>
      <c r="H34" s="666">
        <f t="shared" ref="H34" si="25">+H35</f>
        <v>300.08</v>
      </c>
      <c r="I34" s="655">
        <f t="shared" ref="I34:J34" si="26">I35</f>
        <v>0</v>
      </c>
      <c r="J34" s="657">
        <f t="shared" si="26"/>
        <v>300.08</v>
      </c>
    </row>
    <row r="35" spans="1:10" ht="13.5" thickBot="1" x14ac:dyDescent="0.25">
      <c r="A35" s="19"/>
      <c r="B35" s="662"/>
      <c r="C35" s="663"/>
      <c r="D35" s="327">
        <v>3123</v>
      </c>
      <c r="E35" s="328">
        <v>6351</v>
      </c>
      <c r="F35" s="329" t="s">
        <v>221</v>
      </c>
      <c r="G35" s="22">
        <v>0</v>
      </c>
      <c r="H35" s="667">
        <v>300.08</v>
      </c>
      <c r="I35" s="330">
        <v>0</v>
      </c>
      <c r="J35" s="68">
        <f t="shared" ref="J35" si="27">H35+I35</f>
        <v>300.08</v>
      </c>
    </row>
    <row r="36" spans="1:10" ht="22.5" x14ac:dyDescent="0.2">
      <c r="A36" s="649" t="s">
        <v>6</v>
      </c>
      <c r="B36" s="660" t="s">
        <v>524</v>
      </c>
      <c r="C36" s="651" t="s">
        <v>525</v>
      </c>
      <c r="D36" s="652" t="s">
        <v>5</v>
      </c>
      <c r="E36" s="653" t="s">
        <v>5</v>
      </c>
      <c r="F36" s="665" t="s">
        <v>526</v>
      </c>
      <c r="G36" s="656">
        <v>0</v>
      </c>
      <c r="H36" s="666">
        <f t="shared" ref="H36" si="28">+H37</f>
        <v>1569.9749999999999</v>
      </c>
      <c r="I36" s="655">
        <f t="shared" ref="I36:J36" si="29">I37</f>
        <v>0</v>
      </c>
      <c r="J36" s="657">
        <f t="shared" si="29"/>
        <v>1569.9749999999999</v>
      </c>
    </row>
    <row r="37" spans="1:10" ht="13.5" thickBot="1" x14ac:dyDescent="0.25">
      <c r="A37" s="19"/>
      <c r="B37" s="662"/>
      <c r="C37" s="663"/>
      <c r="D37" s="327">
        <v>3123</v>
      </c>
      <c r="E37" s="328">
        <v>6351</v>
      </c>
      <c r="F37" s="329" t="s">
        <v>221</v>
      </c>
      <c r="G37" s="22">
        <v>0</v>
      </c>
      <c r="H37" s="667">
        <v>1569.9749999999999</v>
      </c>
      <c r="I37" s="330">
        <v>0</v>
      </c>
      <c r="J37" s="68">
        <f t="shared" ref="J37" si="30">H37+I37</f>
        <v>1569.9749999999999</v>
      </c>
    </row>
    <row r="38" spans="1:10" ht="13.5" thickBot="1" x14ac:dyDescent="0.25">
      <c r="A38" s="13"/>
      <c r="B38" s="13"/>
      <c r="C38" s="13"/>
      <c r="D38" s="14"/>
      <c r="E38" s="14"/>
      <c r="F38" s="14"/>
      <c r="G38" s="15"/>
      <c r="H38" s="14"/>
      <c r="I38" s="15"/>
      <c r="J38" s="15" t="s">
        <v>7</v>
      </c>
    </row>
    <row r="39" spans="1:10" ht="23.25" thickBot="1" x14ac:dyDescent="0.25">
      <c r="A39" s="16" t="s">
        <v>0</v>
      </c>
      <c r="B39" s="1249" t="s">
        <v>1</v>
      </c>
      <c r="C39" s="1250"/>
      <c r="D39" s="17" t="s">
        <v>2</v>
      </c>
      <c r="E39" s="1074" t="s">
        <v>3</v>
      </c>
      <c r="F39" s="18" t="s">
        <v>492</v>
      </c>
      <c r="G39" s="54" t="s">
        <v>36</v>
      </c>
      <c r="H39" s="9" t="s">
        <v>37</v>
      </c>
      <c r="I39" s="50" t="s">
        <v>35</v>
      </c>
      <c r="J39" s="69" t="s">
        <v>38</v>
      </c>
    </row>
    <row r="40" spans="1:10" ht="15.75" customHeight="1" thickBot="1" x14ac:dyDescent="0.25">
      <c r="A40" s="978" t="s">
        <v>4</v>
      </c>
      <c r="B40" s="1239" t="s">
        <v>5</v>
      </c>
      <c r="C40" s="1240"/>
      <c r="D40" s="979" t="s">
        <v>5</v>
      </c>
      <c r="E40" s="1075" t="s">
        <v>5</v>
      </c>
      <c r="F40" s="981" t="s">
        <v>763</v>
      </c>
      <c r="G40" s="1241" t="s">
        <v>761</v>
      </c>
      <c r="H40" s="1242"/>
      <c r="I40" s="1242"/>
      <c r="J40" s="1243"/>
    </row>
    <row r="41" spans="1:10" ht="45" x14ac:dyDescent="0.2">
      <c r="A41" s="649" t="s">
        <v>6</v>
      </c>
      <c r="B41" s="660" t="s">
        <v>527</v>
      </c>
      <c r="C41" s="651" t="s">
        <v>528</v>
      </c>
      <c r="D41" s="652" t="s">
        <v>5</v>
      </c>
      <c r="E41" s="653" t="s">
        <v>5</v>
      </c>
      <c r="F41" s="665" t="s">
        <v>529</v>
      </c>
      <c r="G41" s="656">
        <v>0</v>
      </c>
      <c r="H41" s="666">
        <f t="shared" ref="H41" si="31">+H42</f>
        <v>145.1</v>
      </c>
      <c r="I41" s="655">
        <f t="shared" ref="I41:J41" si="32">I42</f>
        <v>0</v>
      </c>
      <c r="J41" s="657">
        <f t="shared" si="32"/>
        <v>145.1</v>
      </c>
    </row>
    <row r="42" spans="1:10" ht="13.5" thickBot="1" x14ac:dyDescent="0.25">
      <c r="A42" s="19"/>
      <c r="B42" s="662"/>
      <c r="C42" s="663"/>
      <c r="D42" s="327">
        <v>3122</v>
      </c>
      <c r="E42" s="328">
        <v>6351</v>
      </c>
      <c r="F42" s="329" t="s">
        <v>221</v>
      </c>
      <c r="G42" s="22">
        <v>0</v>
      </c>
      <c r="H42" s="667">
        <v>145.1</v>
      </c>
      <c r="I42" s="330">
        <v>0</v>
      </c>
      <c r="J42" s="68">
        <f t="shared" ref="J42" si="33">H42+I42</f>
        <v>145.1</v>
      </c>
    </row>
    <row r="43" spans="1:10" ht="33.75" x14ac:dyDescent="0.2">
      <c r="A43" s="649" t="s">
        <v>6</v>
      </c>
      <c r="B43" s="660" t="s">
        <v>530</v>
      </c>
      <c r="C43" s="651" t="s">
        <v>525</v>
      </c>
      <c r="D43" s="652" t="s">
        <v>5</v>
      </c>
      <c r="E43" s="653" t="s">
        <v>5</v>
      </c>
      <c r="F43" s="665" t="s">
        <v>531</v>
      </c>
      <c r="G43" s="656">
        <v>0</v>
      </c>
      <c r="H43" s="666">
        <f t="shared" ref="H43" si="34">+H44</f>
        <v>184.66200000000001</v>
      </c>
      <c r="I43" s="655">
        <f t="shared" ref="I43:J43" si="35">I44</f>
        <v>0</v>
      </c>
      <c r="J43" s="657">
        <f t="shared" si="35"/>
        <v>184.66200000000001</v>
      </c>
    </row>
    <row r="44" spans="1:10" ht="13.5" thickBot="1" x14ac:dyDescent="0.25">
      <c r="A44" s="19"/>
      <c r="B44" s="662"/>
      <c r="C44" s="663"/>
      <c r="D44" s="327">
        <v>3123</v>
      </c>
      <c r="E44" s="328">
        <v>6351</v>
      </c>
      <c r="F44" s="329" t="s">
        <v>221</v>
      </c>
      <c r="G44" s="22">
        <v>0</v>
      </c>
      <c r="H44" s="667">
        <v>184.66200000000001</v>
      </c>
      <c r="I44" s="330">
        <v>0</v>
      </c>
      <c r="J44" s="68">
        <f t="shared" ref="J44" si="36">H44+I44</f>
        <v>184.66200000000001</v>
      </c>
    </row>
    <row r="45" spans="1:10" ht="33.75" x14ac:dyDescent="0.2">
      <c r="A45" s="649" t="s">
        <v>6</v>
      </c>
      <c r="B45" s="660" t="s">
        <v>532</v>
      </c>
      <c r="C45" s="651" t="s">
        <v>533</v>
      </c>
      <c r="D45" s="652" t="s">
        <v>5</v>
      </c>
      <c r="E45" s="653" t="s">
        <v>5</v>
      </c>
      <c r="F45" s="665" t="s">
        <v>534</v>
      </c>
      <c r="G45" s="656">
        <v>0</v>
      </c>
      <c r="H45" s="666">
        <f t="shared" ref="H45" si="37">+H46</f>
        <v>170.58500000000001</v>
      </c>
      <c r="I45" s="655">
        <f t="shared" ref="I45:J45" si="38">I46</f>
        <v>0</v>
      </c>
      <c r="J45" s="657">
        <f t="shared" si="38"/>
        <v>170.58500000000001</v>
      </c>
    </row>
    <row r="46" spans="1:10" ht="13.5" thickBot="1" x14ac:dyDescent="0.25">
      <c r="A46" s="19"/>
      <c r="B46" s="662"/>
      <c r="C46" s="663"/>
      <c r="D46" s="327">
        <v>3123</v>
      </c>
      <c r="E46" s="328">
        <v>6351</v>
      </c>
      <c r="F46" s="329" t="s">
        <v>221</v>
      </c>
      <c r="G46" s="22">
        <v>0</v>
      </c>
      <c r="H46" s="667">
        <v>170.58500000000001</v>
      </c>
      <c r="I46" s="330">
        <v>0</v>
      </c>
      <c r="J46" s="68">
        <f t="shared" ref="J46" si="39">H46+I46</f>
        <v>170.58500000000001</v>
      </c>
    </row>
    <row r="47" spans="1:10" ht="33.75" x14ac:dyDescent="0.2">
      <c r="A47" s="649" t="s">
        <v>6</v>
      </c>
      <c r="B47" s="660" t="s">
        <v>535</v>
      </c>
      <c r="C47" s="651" t="s">
        <v>500</v>
      </c>
      <c r="D47" s="652" t="s">
        <v>5</v>
      </c>
      <c r="E47" s="653" t="s">
        <v>5</v>
      </c>
      <c r="F47" s="665" t="s">
        <v>536</v>
      </c>
      <c r="G47" s="656">
        <v>0</v>
      </c>
      <c r="H47" s="666">
        <f t="shared" ref="H47" si="40">+H48</f>
        <v>128.37</v>
      </c>
      <c r="I47" s="655">
        <f t="shared" ref="I47:J47" si="41">I48</f>
        <v>0</v>
      </c>
      <c r="J47" s="657">
        <f t="shared" si="41"/>
        <v>128.37</v>
      </c>
    </row>
    <row r="48" spans="1:10" ht="13.5" thickBot="1" x14ac:dyDescent="0.25">
      <c r="A48" s="19"/>
      <c r="B48" s="662"/>
      <c r="C48" s="663"/>
      <c r="D48" s="327">
        <v>3123</v>
      </c>
      <c r="E48" s="328">
        <v>6351</v>
      </c>
      <c r="F48" s="329" t="s">
        <v>221</v>
      </c>
      <c r="G48" s="22">
        <v>0</v>
      </c>
      <c r="H48" s="667">
        <v>128.37</v>
      </c>
      <c r="I48" s="330">
        <v>0</v>
      </c>
      <c r="J48" s="68">
        <f t="shared" ref="J48" si="42">H48+I48</f>
        <v>128.37</v>
      </c>
    </row>
    <row r="49" spans="1:10" ht="22.5" x14ac:dyDescent="0.2">
      <c r="A49" s="649" t="s">
        <v>6</v>
      </c>
      <c r="B49" s="660" t="s">
        <v>537</v>
      </c>
      <c r="C49" s="651" t="s">
        <v>538</v>
      </c>
      <c r="D49" s="652" t="s">
        <v>5</v>
      </c>
      <c r="E49" s="653" t="s">
        <v>5</v>
      </c>
      <c r="F49" s="665" t="s">
        <v>539</v>
      </c>
      <c r="G49" s="656">
        <v>0</v>
      </c>
      <c r="H49" s="666">
        <f t="shared" ref="H49" si="43">+H50</f>
        <v>450</v>
      </c>
      <c r="I49" s="655">
        <f t="shared" ref="I49:J49" si="44">I50</f>
        <v>0</v>
      </c>
      <c r="J49" s="657">
        <f t="shared" si="44"/>
        <v>450</v>
      </c>
    </row>
    <row r="50" spans="1:10" ht="23.25" thickBot="1" x14ac:dyDescent="0.25">
      <c r="A50" s="19"/>
      <c r="B50" s="662"/>
      <c r="C50" s="663"/>
      <c r="D50" s="327">
        <v>3123</v>
      </c>
      <c r="E50" s="328">
        <v>5331</v>
      </c>
      <c r="F50" s="329" t="s">
        <v>12</v>
      </c>
      <c r="G50" s="22">
        <v>0</v>
      </c>
      <c r="H50" s="667">
        <v>450</v>
      </c>
      <c r="I50" s="330">
        <v>0</v>
      </c>
      <c r="J50" s="68">
        <f t="shared" ref="J50" si="45">H50+I50</f>
        <v>450</v>
      </c>
    </row>
    <row r="51" spans="1:10" ht="33.75" x14ac:dyDescent="0.2">
      <c r="A51" s="649" t="s">
        <v>6</v>
      </c>
      <c r="B51" s="660" t="s">
        <v>540</v>
      </c>
      <c r="C51" s="651" t="s">
        <v>541</v>
      </c>
      <c r="D51" s="652" t="s">
        <v>5</v>
      </c>
      <c r="E51" s="653" t="s">
        <v>5</v>
      </c>
      <c r="F51" s="665" t="s">
        <v>542</v>
      </c>
      <c r="G51" s="656">
        <v>0</v>
      </c>
      <c r="H51" s="666">
        <f t="shared" ref="H51" si="46">+H52</f>
        <v>227.71</v>
      </c>
      <c r="I51" s="655">
        <f t="shared" ref="I51:J51" si="47">I52</f>
        <v>0</v>
      </c>
      <c r="J51" s="657">
        <f t="shared" si="47"/>
        <v>227.71</v>
      </c>
    </row>
    <row r="52" spans="1:10" ht="13.5" thickBot="1" x14ac:dyDescent="0.25">
      <c r="A52" s="19"/>
      <c r="B52" s="662"/>
      <c r="C52" s="663"/>
      <c r="D52" s="327">
        <v>3122</v>
      </c>
      <c r="E52" s="328">
        <v>6351</v>
      </c>
      <c r="F52" s="329" t="s">
        <v>221</v>
      </c>
      <c r="G52" s="22">
        <v>0</v>
      </c>
      <c r="H52" s="667">
        <v>227.71</v>
      </c>
      <c r="I52" s="330">
        <v>0</v>
      </c>
      <c r="J52" s="68">
        <f t="shared" ref="J52" si="48">H52+I52</f>
        <v>227.71</v>
      </c>
    </row>
    <row r="53" spans="1:10" ht="45" x14ac:dyDescent="0.2">
      <c r="A53" s="649" t="s">
        <v>4</v>
      </c>
      <c r="B53" s="660" t="s">
        <v>543</v>
      </c>
      <c r="C53" s="651" t="s">
        <v>514</v>
      </c>
      <c r="D53" s="652" t="s">
        <v>5</v>
      </c>
      <c r="E53" s="653" t="s">
        <v>5</v>
      </c>
      <c r="F53" s="665" t="s">
        <v>544</v>
      </c>
      <c r="G53" s="656">
        <v>0</v>
      </c>
      <c r="H53" s="666">
        <f t="shared" ref="H53:H84" si="49">+H54</f>
        <v>1200</v>
      </c>
      <c r="I53" s="655">
        <f t="shared" ref="I53:J53" si="50">I54</f>
        <v>0</v>
      </c>
      <c r="J53" s="657">
        <f t="shared" si="50"/>
        <v>1200</v>
      </c>
    </row>
    <row r="54" spans="1:10" ht="23.25" thickBot="1" x14ac:dyDescent="0.25">
      <c r="A54" s="19"/>
      <c r="B54" s="662"/>
      <c r="C54" s="663"/>
      <c r="D54" s="327">
        <v>3122</v>
      </c>
      <c r="E54" s="328">
        <v>5331</v>
      </c>
      <c r="F54" s="329" t="s">
        <v>12</v>
      </c>
      <c r="G54" s="22">
        <v>0</v>
      </c>
      <c r="H54" s="667">
        <v>1200</v>
      </c>
      <c r="I54" s="330">
        <v>0</v>
      </c>
      <c r="J54" s="68">
        <f t="shared" ref="J54" si="51">H54+I54</f>
        <v>1200</v>
      </c>
    </row>
    <row r="55" spans="1:10" ht="33.75" x14ac:dyDescent="0.2">
      <c r="A55" s="668" t="s">
        <v>6</v>
      </c>
      <c r="B55" s="669" t="s">
        <v>545</v>
      </c>
      <c r="C55" s="670" t="s">
        <v>546</v>
      </c>
      <c r="D55" s="671" t="s">
        <v>5</v>
      </c>
      <c r="E55" s="672" t="s">
        <v>5</v>
      </c>
      <c r="F55" s="673" t="s">
        <v>547</v>
      </c>
      <c r="G55" s="656">
        <v>0</v>
      </c>
      <c r="H55" s="666">
        <f t="shared" si="49"/>
        <v>1473</v>
      </c>
      <c r="I55" s="655">
        <f t="shared" ref="I55:J55" si="52">I56</f>
        <v>0</v>
      </c>
      <c r="J55" s="657">
        <f t="shared" si="52"/>
        <v>1473</v>
      </c>
    </row>
    <row r="56" spans="1:10" ht="23.25" thickBot="1" x14ac:dyDescent="0.25">
      <c r="A56" s="674"/>
      <c r="B56" s="675"/>
      <c r="C56" s="676"/>
      <c r="D56" s="677">
        <v>3121</v>
      </c>
      <c r="E56" s="678">
        <v>5331</v>
      </c>
      <c r="F56" s="679" t="s">
        <v>12</v>
      </c>
      <c r="G56" s="22">
        <v>0</v>
      </c>
      <c r="H56" s="667">
        <v>1473</v>
      </c>
      <c r="I56" s="330">
        <v>0</v>
      </c>
      <c r="J56" s="68">
        <f t="shared" ref="J56" si="53">H56+I56</f>
        <v>1473</v>
      </c>
    </row>
    <row r="57" spans="1:10" ht="24" customHeight="1" x14ac:dyDescent="0.2">
      <c r="A57" s="668" t="s">
        <v>6</v>
      </c>
      <c r="B57" s="669" t="s">
        <v>548</v>
      </c>
      <c r="C57" s="670" t="s">
        <v>546</v>
      </c>
      <c r="D57" s="671" t="s">
        <v>5</v>
      </c>
      <c r="E57" s="672" t="s">
        <v>5</v>
      </c>
      <c r="F57" s="673" t="s">
        <v>549</v>
      </c>
      <c r="G57" s="656">
        <v>0</v>
      </c>
      <c r="H57" s="666">
        <f t="shared" si="49"/>
        <v>1674.5</v>
      </c>
      <c r="I57" s="655">
        <f t="shared" ref="I57:J57" si="54">I58</f>
        <v>0</v>
      </c>
      <c r="J57" s="657">
        <f t="shared" si="54"/>
        <v>1674.5</v>
      </c>
    </row>
    <row r="58" spans="1:10" ht="23.25" thickBot="1" x14ac:dyDescent="0.25">
      <c r="A58" s="674"/>
      <c r="B58" s="675"/>
      <c r="C58" s="676"/>
      <c r="D58" s="677">
        <v>3121</v>
      </c>
      <c r="E58" s="678">
        <v>5331</v>
      </c>
      <c r="F58" s="679" t="s">
        <v>12</v>
      </c>
      <c r="G58" s="22">
        <v>0</v>
      </c>
      <c r="H58" s="667">
        <v>1674.5</v>
      </c>
      <c r="I58" s="330">
        <v>0</v>
      </c>
      <c r="J58" s="68">
        <f t="shared" ref="J58" si="55">H58+I58</f>
        <v>1674.5</v>
      </c>
    </row>
    <row r="59" spans="1:10" ht="22.5" x14ac:dyDescent="0.2">
      <c r="A59" s="680" t="s">
        <v>4</v>
      </c>
      <c r="B59" s="681" t="s">
        <v>550</v>
      </c>
      <c r="C59" s="682">
        <v>1440</v>
      </c>
      <c r="D59" s="682" t="s">
        <v>5</v>
      </c>
      <c r="E59" s="683" t="s">
        <v>5</v>
      </c>
      <c r="F59" s="684" t="s">
        <v>551</v>
      </c>
      <c r="G59" s="656">
        <v>0</v>
      </c>
      <c r="H59" s="666">
        <f t="shared" si="49"/>
        <v>7048.3940000000002</v>
      </c>
      <c r="I59" s="655">
        <f t="shared" ref="I59:J59" si="56">I60</f>
        <v>0</v>
      </c>
      <c r="J59" s="657">
        <f t="shared" si="56"/>
        <v>7048.3940000000002</v>
      </c>
    </row>
    <row r="60" spans="1:10" ht="23.25" thickBot="1" x14ac:dyDescent="0.25">
      <c r="A60" s="685"/>
      <c r="B60" s="686"/>
      <c r="C60" s="687"/>
      <c r="D60" s="688">
        <v>3123</v>
      </c>
      <c r="E60" s="689">
        <v>5331</v>
      </c>
      <c r="F60" s="332" t="s">
        <v>12</v>
      </c>
      <c r="G60" s="22">
        <v>0</v>
      </c>
      <c r="H60" s="667">
        <v>7048.3940000000002</v>
      </c>
      <c r="I60" s="330">
        <v>0</v>
      </c>
      <c r="J60" s="68">
        <f t="shared" ref="J60" si="57">H60+I60</f>
        <v>7048.3940000000002</v>
      </c>
    </row>
    <row r="61" spans="1:10" ht="33.75" x14ac:dyDescent="0.2">
      <c r="A61" s="680" t="s">
        <v>4</v>
      </c>
      <c r="B61" s="681" t="s">
        <v>552</v>
      </c>
      <c r="C61" s="682">
        <v>1425</v>
      </c>
      <c r="D61" s="682" t="s">
        <v>5</v>
      </c>
      <c r="E61" s="683" t="s">
        <v>5</v>
      </c>
      <c r="F61" s="684" t="s">
        <v>553</v>
      </c>
      <c r="G61" s="656">
        <v>0</v>
      </c>
      <c r="H61" s="666">
        <f t="shared" si="49"/>
        <v>500</v>
      </c>
      <c r="I61" s="655">
        <f t="shared" ref="I61:J61" si="58">I62</f>
        <v>0</v>
      </c>
      <c r="J61" s="657">
        <f t="shared" si="58"/>
        <v>500</v>
      </c>
    </row>
    <row r="62" spans="1:10" ht="23.25" thickBot="1" x14ac:dyDescent="0.25">
      <c r="A62" s="685"/>
      <c r="B62" s="686"/>
      <c r="C62" s="687"/>
      <c r="D62" s="688">
        <v>3122</v>
      </c>
      <c r="E62" s="689">
        <v>5331</v>
      </c>
      <c r="F62" s="332" t="s">
        <v>12</v>
      </c>
      <c r="G62" s="22">
        <v>0</v>
      </c>
      <c r="H62" s="667">
        <v>500</v>
      </c>
      <c r="I62" s="330">
        <v>0</v>
      </c>
      <c r="J62" s="68">
        <f t="shared" ref="J62" si="59">H62+I62</f>
        <v>500</v>
      </c>
    </row>
    <row r="63" spans="1:10" ht="45" x14ac:dyDescent="0.2">
      <c r="A63" s="649" t="s">
        <v>4</v>
      </c>
      <c r="B63" s="690" t="s">
        <v>554</v>
      </c>
      <c r="C63" s="651" t="s">
        <v>528</v>
      </c>
      <c r="D63" s="652" t="s">
        <v>5</v>
      </c>
      <c r="E63" s="653" t="s">
        <v>5</v>
      </c>
      <c r="F63" s="665" t="s">
        <v>555</v>
      </c>
      <c r="G63" s="656">
        <v>0</v>
      </c>
      <c r="H63" s="666">
        <f t="shared" si="49"/>
        <v>1000</v>
      </c>
      <c r="I63" s="655">
        <f t="shared" ref="I63:J63" si="60">I64</f>
        <v>0</v>
      </c>
      <c r="J63" s="657">
        <f t="shared" si="60"/>
        <v>1000</v>
      </c>
    </row>
    <row r="64" spans="1:10" ht="13.5" thickBot="1" x14ac:dyDescent="0.25">
      <c r="A64" s="19"/>
      <c r="B64" s="691"/>
      <c r="C64" s="21"/>
      <c r="D64" s="327">
        <v>3122</v>
      </c>
      <c r="E64" s="692">
        <v>6351</v>
      </c>
      <c r="F64" s="693" t="s">
        <v>221</v>
      </c>
      <c r="G64" s="22">
        <v>0</v>
      </c>
      <c r="H64" s="667">
        <v>1000</v>
      </c>
      <c r="I64" s="330">
        <v>0</v>
      </c>
      <c r="J64" s="68">
        <f t="shared" ref="J64" si="61">H64+I64</f>
        <v>1000</v>
      </c>
    </row>
    <row r="65" spans="1:10" ht="33.75" x14ac:dyDescent="0.2">
      <c r="A65" s="680" t="s">
        <v>6</v>
      </c>
      <c r="B65" s="681" t="s">
        <v>556</v>
      </c>
      <c r="C65" s="682">
        <v>1427</v>
      </c>
      <c r="D65" s="682" t="s">
        <v>5</v>
      </c>
      <c r="E65" s="683" t="s">
        <v>5</v>
      </c>
      <c r="F65" s="665" t="s">
        <v>557</v>
      </c>
      <c r="G65" s="656">
        <v>0</v>
      </c>
      <c r="H65" s="666">
        <f t="shared" si="49"/>
        <v>278.78199999999998</v>
      </c>
      <c r="I65" s="655">
        <f t="shared" ref="I65:J65" si="62">I66</f>
        <v>0</v>
      </c>
      <c r="J65" s="657">
        <f t="shared" si="62"/>
        <v>278.78199999999998</v>
      </c>
    </row>
    <row r="66" spans="1:10" ht="13.5" thickBot="1" x14ac:dyDescent="0.25">
      <c r="A66" s="685"/>
      <c r="B66" s="694"/>
      <c r="C66" s="688"/>
      <c r="D66" s="688">
        <v>3122</v>
      </c>
      <c r="E66" s="689">
        <v>6351</v>
      </c>
      <c r="F66" s="693" t="s">
        <v>221</v>
      </c>
      <c r="G66" s="22">
        <v>0</v>
      </c>
      <c r="H66" s="667">
        <v>278.78199999999998</v>
      </c>
      <c r="I66" s="330">
        <v>0</v>
      </c>
      <c r="J66" s="68">
        <f t="shared" ref="J66" si="63">H66+I66</f>
        <v>278.78199999999998</v>
      </c>
    </row>
    <row r="67" spans="1:10" ht="33.75" x14ac:dyDescent="0.2">
      <c r="A67" s="680" t="s">
        <v>6</v>
      </c>
      <c r="B67" s="681" t="s">
        <v>558</v>
      </c>
      <c r="C67" s="682">
        <v>1409</v>
      </c>
      <c r="D67" s="682" t="s">
        <v>5</v>
      </c>
      <c r="E67" s="683" t="s">
        <v>5</v>
      </c>
      <c r="F67" s="665" t="s">
        <v>559</v>
      </c>
      <c r="G67" s="656">
        <v>0</v>
      </c>
      <c r="H67" s="666">
        <f t="shared" si="49"/>
        <v>500</v>
      </c>
      <c r="I67" s="655">
        <f t="shared" ref="I67:J67" si="64">I68</f>
        <v>0</v>
      </c>
      <c r="J67" s="657">
        <f t="shared" si="64"/>
        <v>500</v>
      </c>
    </row>
    <row r="68" spans="1:10" ht="13.5" thickBot="1" x14ac:dyDescent="0.25">
      <c r="A68" s="685"/>
      <c r="B68" s="694"/>
      <c r="C68" s="688"/>
      <c r="D68" s="688">
        <v>3121</v>
      </c>
      <c r="E68" s="689">
        <v>6351</v>
      </c>
      <c r="F68" s="693" t="s">
        <v>221</v>
      </c>
      <c r="G68" s="22">
        <v>0</v>
      </c>
      <c r="H68" s="667">
        <v>500</v>
      </c>
      <c r="I68" s="330">
        <v>0</v>
      </c>
      <c r="J68" s="68">
        <f t="shared" ref="J68" si="65">H68+I68</f>
        <v>500</v>
      </c>
    </row>
    <row r="69" spans="1:10" s="1114" customFormat="1" ht="13.5" thickBot="1" x14ac:dyDescent="0.25">
      <c r="A69" s="13"/>
      <c r="B69" s="13"/>
      <c r="C69" s="13"/>
      <c r="D69" s="14"/>
      <c r="E69" s="14"/>
      <c r="F69" s="14"/>
      <c r="G69" s="15"/>
      <c r="H69" s="14"/>
      <c r="I69" s="15"/>
      <c r="J69" s="15" t="s">
        <v>7</v>
      </c>
    </row>
    <row r="70" spans="1:10" s="1114" customFormat="1" ht="23.25" thickBot="1" x14ac:dyDescent="0.25">
      <c r="A70" s="16" t="s">
        <v>0</v>
      </c>
      <c r="B70" s="1249" t="s">
        <v>1</v>
      </c>
      <c r="C70" s="1250"/>
      <c r="D70" s="17" t="s">
        <v>2</v>
      </c>
      <c r="E70" s="1074" t="s">
        <v>3</v>
      </c>
      <c r="F70" s="18" t="s">
        <v>492</v>
      </c>
      <c r="G70" s="54" t="s">
        <v>36</v>
      </c>
      <c r="H70" s="9" t="s">
        <v>37</v>
      </c>
      <c r="I70" s="50" t="s">
        <v>35</v>
      </c>
      <c r="J70" s="69" t="s">
        <v>38</v>
      </c>
    </row>
    <row r="71" spans="1:10" s="1114" customFormat="1" ht="13.5" thickBot="1" x14ac:dyDescent="0.25">
      <c r="A71" s="978" t="s">
        <v>4</v>
      </c>
      <c r="B71" s="1239" t="s">
        <v>5</v>
      </c>
      <c r="C71" s="1240"/>
      <c r="D71" s="979" t="s">
        <v>5</v>
      </c>
      <c r="E71" s="1075" t="s">
        <v>5</v>
      </c>
      <c r="F71" s="981" t="s">
        <v>763</v>
      </c>
      <c r="G71" s="1241" t="s">
        <v>761</v>
      </c>
      <c r="H71" s="1242"/>
      <c r="I71" s="1242"/>
      <c r="J71" s="1243"/>
    </row>
    <row r="72" spans="1:10" ht="23.25" customHeight="1" x14ac:dyDescent="0.2">
      <c r="A72" s="1115" t="s">
        <v>6</v>
      </c>
      <c r="B72" s="1116" t="s">
        <v>560</v>
      </c>
      <c r="C72" s="1117">
        <v>1406</v>
      </c>
      <c r="D72" s="1117" t="s">
        <v>5</v>
      </c>
      <c r="E72" s="1118" t="s">
        <v>5</v>
      </c>
      <c r="F72" s="1119" t="s">
        <v>561</v>
      </c>
      <c r="G72" s="29">
        <v>0</v>
      </c>
      <c r="H72" s="1120">
        <f t="shared" si="49"/>
        <v>130.07499999999999</v>
      </c>
      <c r="I72" s="708">
        <f t="shared" ref="I72:J72" si="66">I73</f>
        <v>0</v>
      </c>
      <c r="J72" s="70">
        <f t="shared" si="66"/>
        <v>130.07499999999999</v>
      </c>
    </row>
    <row r="73" spans="1:10" ht="13.5" thickBot="1" x14ac:dyDescent="0.25">
      <c r="A73" s="685"/>
      <c r="B73" s="694"/>
      <c r="C73" s="688"/>
      <c r="D73" s="688">
        <v>3121</v>
      </c>
      <c r="E73" s="695">
        <v>6351</v>
      </c>
      <c r="F73" s="696" t="s">
        <v>562</v>
      </c>
      <c r="G73" s="22">
        <v>0</v>
      </c>
      <c r="H73" s="667">
        <v>130.07499999999999</v>
      </c>
      <c r="I73" s="330">
        <v>0</v>
      </c>
      <c r="J73" s="68">
        <f t="shared" ref="J73" si="67">H73+I73</f>
        <v>130.07499999999999</v>
      </c>
    </row>
    <row r="74" spans="1:10" ht="22.5" x14ac:dyDescent="0.2">
      <c r="A74" s="680" t="s">
        <v>6</v>
      </c>
      <c r="B74" s="681" t="s">
        <v>563</v>
      </c>
      <c r="C74" s="682">
        <v>1402</v>
      </c>
      <c r="D74" s="682" t="s">
        <v>5</v>
      </c>
      <c r="E74" s="683" t="s">
        <v>5</v>
      </c>
      <c r="F74" s="665" t="s">
        <v>564</v>
      </c>
      <c r="G74" s="656">
        <v>0</v>
      </c>
      <c r="H74" s="666">
        <f t="shared" si="49"/>
        <v>105.27</v>
      </c>
      <c r="I74" s="655">
        <f t="shared" ref="I74:J74" si="68">I75</f>
        <v>0</v>
      </c>
      <c r="J74" s="657">
        <f t="shared" si="68"/>
        <v>105.27</v>
      </c>
    </row>
    <row r="75" spans="1:10" ht="13.5" thickBot="1" x14ac:dyDescent="0.25">
      <c r="A75" s="685"/>
      <c r="B75" s="694"/>
      <c r="C75" s="688"/>
      <c r="D75" s="688">
        <v>3121</v>
      </c>
      <c r="E75" s="695">
        <v>6351</v>
      </c>
      <c r="F75" s="693" t="s">
        <v>221</v>
      </c>
      <c r="G75" s="22">
        <v>0</v>
      </c>
      <c r="H75" s="667">
        <v>105.27</v>
      </c>
      <c r="I75" s="330">
        <v>0</v>
      </c>
      <c r="J75" s="68">
        <f t="shared" ref="J75" si="69">H75+I75</f>
        <v>105.27</v>
      </c>
    </row>
    <row r="76" spans="1:10" ht="33.75" x14ac:dyDescent="0.2">
      <c r="A76" s="680" t="s">
        <v>6</v>
      </c>
      <c r="B76" s="681" t="s">
        <v>565</v>
      </c>
      <c r="C76" s="682">
        <v>1427</v>
      </c>
      <c r="D76" s="682" t="s">
        <v>5</v>
      </c>
      <c r="E76" s="683" t="s">
        <v>5</v>
      </c>
      <c r="F76" s="665" t="s">
        <v>566</v>
      </c>
      <c r="G76" s="656">
        <v>0</v>
      </c>
      <c r="H76" s="666">
        <f t="shared" si="49"/>
        <v>2500</v>
      </c>
      <c r="I76" s="655">
        <f t="shared" ref="I76:J76" si="70">I77</f>
        <v>0</v>
      </c>
      <c r="J76" s="657">
        <f t="shared" si="70"/>
        <v>2500</v>
      </c>
    </row>
    <row r="77" spans="1:10" ht="13.5" thickBot="1" x14ac:dyDescent="0.25">
      <c r="A77" s="685"/>
      <c r="B77" s="694"/>
      <c r="C77" s="688"/>
      <c r="D77" s="688">
        <v>3122</v>
      </c>
      <c r="E77" s="689">
        <v>6351</v>
      </c>
      <c r="F77" s="693" t="s">
        <v>221</v>
      </c>
      <c r="G77" s="22">
        <v>0</v>
      </c>
      <c r="H77" s="667">
        <v>2500</v>
      </c>
      <c r="I77" s="330">
        <v>0</v>
      </c>
      <c r="J77" s="68">
        <f t="shared" ref="J77" si="71">H77+I77</f>
        <v>2500</v>
      </c>
    </row>
    <row r="78" spans="1:10" ht="22.5" x14ac:dyDescent="0.2">
      <c r="A78" s="680" t="s">
        <v>6</v>
      </c>
      <c r="B78" s="681" t="s">
        <v>567</v>
      </c>
      <c r="C78" s="682">
        <v>1429</v>
      </c>
      <c r="D78" s="682" t="s">
        <v>5</v>
      </c>
      <c r="E78" s="683" t="s">
        <v>5</v>
      </c>
      <c r="F78" s="665" t="s">
        <v>568</v>
      </c>
      <c r="G78" s="656">
        <v>0</v>
      </c>
      <c r="H78" s="666">
        <f t="shared" si="49"/>
        <v>750</v>
      </c>
      <c r="I78" s="655">
        <f t="shared" ref="I78:J78" si="72">I79</f>
        <v>0</v>
      </c>
      <c r="J78" s="657">
        <f t="shared" si="72"/>
        <v>750</v>
      </c>
    </row>
    <row r="79" spans="1:10" ht="13.5" thickBot="1" x14ac:dyDescent="0.25">
      <c r="A79" s="685"/>
      <c r="B79" s="694"/>
      <c r="C79" s="688"/>
      <c r="D79" s="688">
        <v>3122</v>
      </c>
      <c r="E79" s="695">
        <v>6351</v>
      </c>
      <c r="F79" s="693" t="s">
        <v>221</v>
      </c>
      <c r="G79" s="22">
        <v>0</v>
      </c>
      <c r="H79" s="667">
        <v>750</v>
      </c>
      <c r="I79" s="330">
        <v>0</v>
      </c>
      <c r="J79" s="68">
        <f t="shared" ref="J79" si="73">H79+I79</f>
        <v>750</v>
      </c>
    </row>
    <row r="80" spans="1:10" ht="22.5" x14ac:dyDescent="0.2">
      <c r="A80" s="680" t="s">
        <v>6</v>
      </c>
      <c r="B80" s="681" t="s">
        <v>569</v>
      </c>
      <c r="C80" s="682">
        <v>1437</v>
      </c>
      <c r="D80" s="682" t="s">
        <v>5</v>
      </c>
      <c r="E80" s="683" t="s">
        <v>5</v>
      </c>
      <c r="F80" s="665" t="s">
        <v>570</v>
      </c>
      <c r="G80" s="656">
        <v>0</v>
      </c>
      <c r="H80" s="666">
        <f t="shared" si="49"/>
        <v>3850</v>
      </c>
      <c r="I80" s="655">
        <f t="shared" ref="I80:J80" si="74">I81</f>
        <v>0</v>
      </c>
      <c r="J80" s="657">
        <f t="shared" si="74"/>
        <v>3850</v>
      </c>
    </row>
    <row r="81" spans="1:13" ht="23.25" thickBot="1" x14ac:dyDescent="0.25">
      <c r="A81" s="697"/>
      <c r="B81" s="698"/>
      <c r="C81" s="699"/>
      <c r="D81" s="688">
        <v>3123</v>
      </c>
      <c r="E81" s="689">
        <v>5331</v>
      </c>
      <c r="F81" s="332" t="s">
        <v>12</v>
      </c>
      <c r="G81" s="22">
        <v>0</v>
      </c>
      <c r="H81" s="667">
        <v>3850</v>
      </c>
      <c r="I81" s="330">
        <v>0</v>
      </c>
      <c r="J81" s="68">
        <f t="shared" ref="J81" si="75">H81+I81</f>
        <v>3850</v>
      </c>
    </row>
    <row r="82" spans="1:13" ht="22.5" x14ac:dyDescent="0.2">
      <c r="A82" s="922" t="s">
        <v>6</v>
      </c>
      <c r="B82" s="923" t="s">
        <v>571</v>
      </c>
      <c r="C82" s="924">
        <v>1437</v>
      </c>
      <c r="D82" s="924" t="s">
        <v>5</v>
      </c>
      <c r="E82" s="925" t="s">
        <v>5</v>
      </c>
      <c r="F82" s="926" t="s">
        <v>572</v>
      </c>
      <c r="G82" s="927">
        <v>0</v>
      </c>
      <c r="H82" s="928">
        <f t="shared" si="49"/>
        <v>0</v>
      </c>
      <c r="I82" s="929">
        <f t="shared" ref="I82:J82" si="76">I83</f>
        <v>2400</v>
      </c>
      <c r="J82" s="930">
        <f t="shared" si="76"/>
        <v>2400</v>
      </c>
    </row>
    <row r="83" spans="1:13" ht="23.25" thickBot="1" x14ac:dyDescent="0.25">
      <c r="A83" s="697"/>
      <c r="B83" s="698"/>
      <c r="C83" s="699"/>
      <c r="D83" s="688">
        <v>3123</v>
      </c>
      <c r="E83" s="689">
        <v>5331</v>
      </c>
      <c r="F83" s="332" t="s">
        <v>12</v>
      </c>
      <c r="G83" s="22">
        <v>0</v>
      </c>
      <c r="H83" s="667">
        <v>0</v>
      </c>
      <c r="I83" s="330">
        <v>2400</v>
      </c>
      <c r="J83" s="68">
        <f t="shared" ref="J83" si="77">H83+I83</f>
        <v>2400</v>
      </c>
    </row>
    <row r="84" spans="1:13" ht="22.5" x14ac:dyDescent="0.2">
      <c r="A84" s="922" t="s">
        <v>6</v>
      </c>
      <c r="B84" s="923" t="s">
        <v>573</v>
      </c>
      <c r="C84" s="931" t="s">
        <v>8</v>
      </c>
      <c r="D84" s="924" t="s">
        <v>5</v>
      </c>
      <c r="E84" s="925" t="s">
        <v>5</v>
      </c>
      <c r="F84" s="926" t="s">
        <v>574</v>
      </c>
      <c r="G84" s="927">
        <v>0</v>
      </c>
      <c r="H84" s="928">
        <f t="shared" si="49"/>
        <v>0</v>
      </c>
      <c r="I84" s="929">
        <f t="shared" ref="I84:J84" si="78">I85</f>
        <v>1500</v>
      </c>
      <c r="J84" s="930">
        <f t="shared" si="78"/>
        <v>1500</v>
      </c>
    </row>
    <row r="85" spans="1:13" ht="23.25" thickBot="1" x14ac:dyDescent="0.25">
      <c r="A85" s="697"/>
      <c r="B85" s="698"/>
      <c r="C85" s="699"/>
      <c r="D85" s="688">
        <v>3299</v>
      </c>
      <c r="E85" s="689">
        <v>5331</v>
      </c>
      <c r="F85" s="332" t="s">
        <v>12</v>
      </c>
      <c r="G85" s="22">
        <v>0</v>
      </c>
      <c r="H85" s="667">
        <v>0</v>
      </c>
      <c r="I85" s="330">
        <v>1500</v>
      </c>
      <c r="J85" s="68">
        <f t="shared" ref="J85" si="79">H85+I85</f>
        <v>1500</v>
      </c>
    </row>
    <row r="86" spans="1:13" ht="12" customHeight="1" x14ac:dyDescent="0.2">
      <c r="A86" s="647"/>
      <c r="B86" s="647"/>
      <c r="C86" s="647"/>
      <c r="D86" s="647"/>
      <c r="E86" s="647"/>
      <c r="F86" s="647"/>
      <c r="G86" s="647"/>
      <c r="H86" s="647"/>
      <c r="I86" s="648"/>
      <c r="J86" s="648"/>
    </row>
    <row r="87" spans="1:13" ht="9.75" customHeight="1" x14ac:dyDescent="0.2">
      <c r="A87" s="647"/>
      <c r="B87" s="647"/>
      <c r="C87" s="647"/>
      <c r="D87" s="647"/>
      <c r="E87" s="647"/>
      <c r="F87" s="647"/>
      <c r="G87" s="647"/>
      <c r="H87" s="647"/>
      <c r="I87" s="648"/>
      <c r="J87" s="648"/>
    </row>
    <row r="88" spans="1:13" s="46" customFormat="1" ht="15.75" x14ac:dyDescent="0.2">
      <c r="A88" s="1227" t="s">
        <v>575</v>
      </c>
      <c r="B88" s="1227"/>
      <c r="C88" s="1227"/>
      <c r="D88" s="1227"/>
      <c r="E88" s="1227"/>
      <c r="F88" s="1227"/>
      <c r="G88" s="1227"/>
      <c r="H88" s="1227"/>
      <c r="I88" s="1227"/>
      <c r="J88" s="1227"/>
      <c r="K88" s="52"/>
      <c r="M88" s="8"/>
    </row>
    <row r="89" spans="1:13" s="1" customFormat="1" ht="9.75" customHeight="1" x14ac:dyDescent="0.25">
      <c r="A89" s="325"/>
      <c r="B89" s="325"/>
      <c r="C89" s="325"/>
      <c r="D89" s="325"/>
      <c r="E89" s="325"/>
      <c r="F89" s="325"/>
      <c r="G89" s="325"/>
      <c r="H89" s="325"/>
      <c r="I89" s="325"/>
      <c r="J89" s="325"/>
    </row>
    <row r="90" spans="1:13" s="1" customFormat="1" ht="13.5" thickBot="1" x14ac:dyDescent="0.25">
      <c r="A90" s="13"/>
      <c r="B90" s="13"/>
      <c r="C90" s="13"/>
      <c r="D90" s="14"/>
      <c r="E90" s="14"/>
      <c r="F90" s="14"/>
      <c r="G90" s="15"/>
      <c r="H90" s="14"/>
      <c r="I90" s="15"/>
      <c r="J90" s="15" t="s">
        <v>7</v>
      </c>
    </row>
    <row r="91" spans="1:13" ht="23.25" thickBot="1" x14ac:dyDescent="0.25">
      <c r="A91" s="16" t="s">
        <v>0</v>
      </c>
      <c r="B91" s="1249" t="s">
        <v>1</v>
      </c>
      <c r="C91" s="1250"/>
      <c r="D91" s="17" t="s">
        <v>2</v>
      </c>
      <c r="E91" s="105" t="s">
        <v>3</v>
      </c>
      <c r="F91" s="18" t="s">
        <v>576</v>
      </c>
      <c r="G91" s="54" t="s">
        <v>36</v>
      </c>
      <c r="H91" s="50" t="s">
        <v>37</v>
      </c>
      <c r="I91" s="50" t="s">
        <v>35</v>
      </c>
      <c r="J91" s="69" t="s">
        <v>748</v>
      </c>
    </row>
    <row r="92" spans="1:13" ht="15.75" customHeight="1" thickBot="1" x14ac:dyDescent="0.25">
      <c r="A92" s="978" t="s">
        <v>4</v>
      </c>
      <c r="B92" s="1239" t="s">
        <v>5</v>
      </c>
      <c r="C92" s="1240"/>
      <c r="D92" s="979" t="s">
        <v>5</v>
      </c>
      <c r="E92" s="1075" t="s">
        <v>5</v>
      </c>
      <c r="F92" s="981" t="s">
        <v>205</v>
      </c>
      <c r="G92" s="982">
        <f>+G93+G98+G104+G110</f>
        <v>7390</v>
      </c>
      <c r="H92" s="983">
        <f>+H93+H98+H104+H110</f>
        <v>7390</v>
      </c>
      <c r="I92" s="985">
        <f>+I93+I98+I104+I110</f>
        <v>3200</v>
      </c>
      <c r="J92" s="984">
        <f>+J93+J98+J104+J110</f>
        <v>10590</v>
      </c>
    </row>
    <row r="93" spans="1:13" ht="12" customHeight="1" x14ac:dyDescent="0.2">
      <c r="A93" s="700" t="s">
        <v>6</v>
      </c>
      <c r="B93" s="1259" t="s">
        <v>5</v>
      </c>
      <c r="C93" s="1260"/>
      <c r="D93" s="701" t="s">
        <v>5</v>
      </c>
      <c r="E93" s="702" t="s">
        <v>5</v>
      </c>
      <c r="F93" s="703" t="s">
        <v>577</v>
      </c>
      <c r="G93" s="704">
        <f>G94+G95+G96+G97</f>
        <v>780</v>
      </c>
      <c r="H93" s="705">
        <f>H94+H95+H96+H97</f>
        <v>780</v>
      </c>
      <c r="I93" s="705">
        <f>I94+I95+I96+I97</f>
        <v>0</v>
      </c>
      <c r="J93" s="706">
        <f>J94+J95+J96+J97</f>
        <v>780</v>
      </c>
    </row>
    <row r="94" spans="1:13" ht="12" customHeight="1" x14ac:dyDescent="0.2">
      <c r="A94" s="24" t="s">
        <v>254</v>
      </c>
      <c r="B94" s="25" t="s">
        <v>578</v>
      </c>
      <c r="C94" s="26" t="s">
        <v>8</v>
      </c>
      <c r="D94" s="27" t="s">
        <v>5</v>
      </c>
      <c r="E94" s="28" t="s">
        <v>5</v>
      </c>
      <c r="F94" s="707" t="s">
        <v>579</v>
      </c>
      <c r="G94" s="708">
        <v>150</v>
      </c>
      <c r="H94" s="709">
        <v>150</v>
      </c>
      <c r="I94" s="709">
        <v>0</v>
      </c>
      <c r="J94" s="70">
        <f>H94+I94</f>
        <v>150</v>
      </c>
    </row>
    <row r="95" spans="1:13" ht="12" customHeight="1" x14ac:dyDescent="0.2">
      <c r="A95" s="710" t="s">
        <v>254</v>
      </c>
      <c r="B95" s="711" t="s">
        <v>580</v>
      </c>
      <c r="C95" s="712" t="s">
        <v>8</v>
      </c>
      <c r="D95" s="713" t="s">
        <v>5</v>
      </c>
      <c r="E95" s="714" t="s">
        <v>5</v>
      </c>
      <c r="F95" s="715" t="s">
        <v>581</v>
      </c>
      <c r="G95" s="708">
        <v>350</v>
      </c>
      <c r="H95" s="716">
        <v>350</v>
      </c>
      <c r="I95" s="716">
        <v>0</v>
      </c>
      <c r="J95" s="717">
        <f t="shared" ref="J95:J97" si="80">H95+I95</f>
        <v>350</v>
      </c>
    </row>
    <row r="96" spans="1:13" ht="12" customHeight="1" x14ac:dyDescent="0.2">
      <c r="A96" s="24" t="s">
        <v>254</v>
      </c>
      <c r="B96" s="25" t="s">
        <v>582</v>
      </c>
      <c r="C96" s="26" t="s">
        <v>8</v>
      </c>
      <c r="D96" s="27" t="s">
        <v>5</v>
      </c>
      <c r="E96" s="28" t="s">
        <v>5</v>
      </c>
      <c r="F96" s="707" t="s">
        <v>583</v>
      </c>
      <c r="G96" s="708">
        <v>200</v>
      </c>
      <c r="H96" s="709">
        <v>200</v>
      </c>
      <c r="I96" s="709">
        <v>0</v>
      </c>
      <c r="J96" s="70">
        <f t="shared" si="80"/>
        <v>200</v>
      </c>
    </row>
    <row r="97" spans="1:10" ht="12" customHeight="1" thickBot="1" x14ac:dyDescent="0.25">
      <c r="A97" s="710" t="s">
        <v>254</v>
      </c>
      <c r="B97" s="711" t="s">
        <v>584</v>
      </c>
      <c r="C97" s="712" t="s">
        <v>8</v>
      </c>
      <c r="D97" s="713" t="s">
        <v>5</v>
      </c>
      <c r="E97" s="714" t="s">
        <v>5</v>
      </c>
      <c r="F97" s="715" t="s">
        <v>585</v>
      </c>
      <c r="G97" s="708">
        <v>80</v>
      </c>
      <c r="H97" s="716">
        <v>80</v>
      </c>
      <c r="I97" s="716">
        <v>0</v>
      </c>
      <c r="J97" s="717">
        <f t="shared" si="80"/>
        <v>80</v>
      </c>
    </row>
    <row r="98" spans="1:10" ht="12" customHeight="1" x14ac:dyDescent="0.2">
      <c r="A98" s="700" t="s">
        <v>6</v>
      </c>
      <c r="B98" s="1259" t="s">
        <v>5</v>
      </c>
      <c r="C98" s="1260"/>
      <c r="D98" s="701" t="s">
        <v>5</v>
      </c>
      <c r="E98" s="702" t="s">
        <v>5</v>
      </c>
      <c r="F98" s="703" t="s">
        <v>586</v>
      </c>
      <c r="G98" s="704">
        <f>G99+G100+G101+G102+G103</f>
        <v>1230</v>
      </c>
      <c r="H98" s="705">
        <f>H99+H100+H101+H102+H103</f>
        <v>1230</v>
      </c>
      <c r="I98" s="705">
        <f>I99+I100+I101+I102+I103</f>
        <v>0</v>
      </c>
      <c r="J98" s="706">
        <f>J99+J100+J101+J102+J103</f>
        <v>1230</v>
      </c>
    </row>
    <row r="99" spans="1:10" ht="12" customHeight="1" x14ac:dyDescent="0.2">
      <c r="A99" s="24" t="s">
        <v>254</v>
      </c>
      <c r="B99" s="25" t="s">
        <v>587</v>
      </c>
      <c r="C99" s="26" t="s">
        <v>8</v>
      </c>
      <c r="D99" s="27" t="s">
        <v>5</v>
      </c>
      <c r="E99" s="28" t="s">
        <v>5</v>
      </c>
      <c r="F99" s="718" t="s">
        <v>588</v>
      </c>
      <c r="G99" s="708">
        <v>30</v>
      </c>
      <c r="H99" s="719">
        <v>30</v>
      </c>
      <c r="I99" s="709">
        <v>0</v>
      </c>
      <c r="J99" s="70">
        <f t="shared" ref="J99:J103" si="81">H99+I99</f>
        <v>30</v>
      </c>
    </row>
    <row r="100" spans="1:10" ht="12" customHeight="1" x14ac:dyDescent="0.2">
      <c r="A100" s="710" t="s">
        <v>254</v>
      </c>
      <c r="B100" s="711" t="s">
        <v>589</v>
      </c>
      <c r="C100" s="712" t="s">
        <v>8</v>
      </c>
      <c r="D100" s="713" t="s">
        <v>5</v>
      </c>
      <c r="E100" s="714" t="s">
        <v>5</v>
      </c>
      <c r="F100" s="720" t="s">
        <v>590</v>
      </c>
      <c r="G100" s="721">
        <v>100</v>
      </c>
      <c r="H100" s="722">
        <v>100</v>
      </c>
      <c r="I100" s="716">
        <v>0</v>
      </c>
      <c r="J100" s="717">
        <f t="shared" si="81"/>
        <v>100</v>
      </c>
    </row>
    <row r="101" spans="1:10" ht="12" customHeight="1" x14ac:dyDescent="0.2">
      <c r="A101" s="710" t="s">
        <v>254</v>
      </c>
      <c r="B101" s="711" t="s">
        <v>591</v>
      </c>
      <c r="C101" s="712" t="s">
        <v>8</v>
      </c>
      <c r="D101" s="713" t="s">
        <v>5</v>
      </c>
      <c r="E101" s="714" t="s">
        <v>5</v>
      </c>
      <c r="F101" s="720" t="s">
        <v>592</v>
      </c>
      <c r="G101" s="721">
        <v>600</v>
      </c>
      <c r="H101" s="722">
        <v>600</v>
      </c>
      <c r="I101" s="716">
        <v>0</v>
      </c>
      <c r="J101" s="717">
        <f t="shared" si="81"/>
        <v>600</v>
      </c>
    </row>
    <row r="102" spans="1:10" ht="12" customHeight="1" x14ac:dyDescent="0.2">
      <c r="A102" s="710" t="s">
        <v>254</v>
      </c>
      <c r="B102" s="711" t="s">
        <v>593</v>
      </c>
      <c r="C102" s="712" t="s">
        <v>8</v>
      </c>
      <c r="D102" s="713" t="s">
        <v>5</v>
      </c>
      <c r="E102" s="714" t="s">
        <v>5</v>
      </c>
      <c r="F102" s="720" t="s">
        <v>594</v>
      </c>
      <c r="G102" s="721">
        <v>100</v>
      </c>
      <c r="H102" s="722">
        <v>100</v>
      </c>
      <c r="I102" s="716">
        <v>0</v>
      </c>
      <c r="J102" s="717">
        <f t="shared" si="81"/>
        <v>100</v>
      </c>
    </row>
    <row r="103" spans="1:10" ht="12" customHeight="1" thickBot="1" x14ac:dyDescent="0.25">
      <c r="A103" s="710" t="s">
        <v>254</v>
      </c>
      <c r="B103" s="711" t="s">
        <v>595</v>
      </c>
      <c r="C103" s="712" t="s">
        <v>8</v>
      </c>
      <c r="D103" s="713" t="s">
        <v>5</v>
      </c>
      <c r="E103" s="714" t="s">
        <v>5</v>
      </c>
      <c r="F103" s="720" t="s">
        <v>596</v>
      </c>
      <c r="G103" s="721">
        <v>400</v>
      </c>
      <c r="H103" s="722">
        <v>400</v>
      </c>
      <c r="I103" s="716">
        <v>0</v>
      </c>
      <c r="J103" s="717">
        <f t="shared" si="81"/>
        <v>400</v>
      </c>
    </row>
    <row r="104" spans="1:10" ht="22.5" x14ac:dyDescent="0.2">
      <c r="A104" s="700" t="s">
        <v>6</v>
      </c>
      <c r="B104" s="1259" t="s">
        <v>5</v>
      </c>
      <c r="C104" s="1260"/>
      <c r="D104" s="701" t="s">
        <v>5</v>
      </c>
      <c r="E104" s="702" t="s">
        <v>5</v>
      </c>
      <c r="F104" s="723" t="s">
        <v>597</v>
      </c>
      <c r="G104" s="704">
        <f>G105+G106+G107+G108+G109</f>
        <v>1080</v>
      </c>
      <c r="H104" s="705">
        <f>H105+H106+H107+H108+H109</f>
        <v>1080</v>
      </c>
      <c r="I104" s="705">
        <f>I105+I106+I107+I108+I109</f>
        <v>0</v>
      </c>
      <c r="J104" s="706">
        <f>J105+J106+J107+J108+J109</f>
        <v>1080</v>
      </c>
    </row>
    <row r="105" spans="1:10" ht="21.75" customHeight="1" x14ac:dyDescent="0.2">
      <c r="A105" s="24" t="s">
        <v>6</v>
      </c>
      <c r="B105" s="25" t="s">
        <v>598</v>
      </c>
      <c r="C105" s="26" t="s">
        <v>8</v>
      </c>
      <c r="D105" s="27" t="s">
        <v>5</v>
      </c>
      <c r="E105" s="28" t="s">
        <v>5</v>
      </c>
      <c r="F105" s="718" t="s">
        <v>599</v>
      </c>
      <c r="G105" s="708">
        <v>70</v>
      </c>
      <c r="H105" s="719">
        <v>70</v>
      </c>
      <c r="I105" s="709">
        <v>0</v>
      </c>
      <c r="J105" s="70">
        <f t="shared" ref="J105:J109" si="82">H105+I105</f>
        <v>70</v>
      </c>
    </row>
    <row r="106" spans="1:10" ht="12" customHeight="1" x14ac:dyDescent="0.2">
      <c r="A106" s="24" t="s">
        <v>6</v>
      </c>
      <c r="B106" s="25" t="s">
        <v>600</v>
      </c>
      <c r="C106" s="26" t="s">
        <v>8</v>
      </c>
      <c r="D106" s="27" t="s">
        <v>5</v>
      </c>
      <c r="E106" s="28" t="s">
        <v>5</v>
      </c>
      <c r="F106" s="707" t="s">
        <v>601</v>
      </c>
      <c r="G106" s="708">
        <v>500</v>
      </c>
      <c r="H106" s="719">
        <v>500</v>
      </c>
      <c r="I106" s="709">
        <v>0</v>
      </c>
      <c r="J106" s="70">
        <f t="shared" si="82"/>
        <v>500</v>
      </c>
    </row>
    <row r="107" spans="1:10" ht="12" customHeight="1" x14ac:dyDescent="0.2">
      <c r="A107" s="710" t="s">
        <v>6</v>
      </c>
      <c r="B107" s="711" t="s">
        <v>602</v>
      </c>
      <c r="C107" s="712" t="s">
        <v>8</v>
      </c>
      <c r="D107" s="713" t="s">
        <v>5</v>
      </c>
      <c r="E107" s="714" t="s">
        <v>5</v>
      </c>
      <c r="F107" s="715" t="s">
        <v>603</v>
      </c>
      <c r="G107" s="721">
        <v>10</v>
      </c>
      <c r="H107" s="722">
        <v>10</v>
      </c>
      <c r="I107" s="716">
        <v>0</v>
      </c>
      <c r="J107" s="717">
        <f t="shared" si="82"/>
        <v>10</v>
      </c>
    </row>
    <row r="108" spans="1:10" ht="12" customHeight="1" x14ac:dyDescent="0.2">
      <c r="A108" s="710" t="s">
        <v>6</v>
      </c>
      <c r="B108" s="711" t="s">
        <v>604</v>
      </c>
      <c r="C108" s="712" t="s">
        <v>8</v>
      </c>
      <c r="D108" s="713" t="s">
        <v>5</v>
      </c>
      <c r="E108" s="714" t="s">
        <v>5</v>
      </c>
      <c r="F108" s="715" t="s">
        <v>605</v>
      </c>
      <c r="G108" s="721">
        <v>250</v>
      </c>
      <c r="H108" s="722">
        <v>250</v>
      </c>
      <c r="I108" s="716">
        <v>0</v>
      </c>
      <c r="J108" s="717">
        <f t="shared" si="82"/>
        <v>250</v>
      </c>
    </row>
    <row r="109" spans="1:10" ht="21.75" customHeight="1" thickBot="1" x14ac:dyDescent="0.25">
      <c r="A109" s="710" t="s">
        <v>6</v>
      </c>
      <c r="B109" s="711" t="s">
        <v>606</v>
      </c>
      <c r="C109" s="712" t="s">
        <v>8</v>
      </c>
      <c r="D109" s="713" t="s">
        <v>5</v>
      </c>
      <c r="E109" s="714" t="s">
        <v>5</v>
      </c>
      <c r="F109" s="720" t="s">
        <v>607</v>
      </c>
      <c r="G109" s="721">
        <v>250</v>
      </c>
      <c r="H109" s="722">
        <v>250</v>
      </c>
      <c r="I109" s="716">
        <v>0</v>
      </c>
      <c r="J109" s="717">
        <f t="shared" si="82"/>
        <v>250</v>
      </c>
    </row>
    <row r="110" spans="1:10" ht="12" customHeight="1" x14ac:dyDescent="0.2">
      <c r="A110" s="700" t="s">
        <v>6</v>
      </c>
      <c r="B110" s="1259" t="s">
        <v>5</v>
      </c>
      <c r="C110" s="1261"/>
      <c r="D110" s="701" t="s">
        <v>5</v>
      </c>
      <c r="E110" s="702" t="s">
        <v>5</v>
      </c>
      <c r="F110" s="703" t="s">
        <v>608</v>
      </c>
      <c r="G110" s="704">
        <f>G111+G116</f>
        <v>4300</v>
      </c>
      <c r="H110" s="705">
        <f>H111+H116</f>
        <v>4300</v>
      </c>
      <c r="I110" s="955">
        <f>I111+I116</f>
        <v>3200</v>
      </c>
      <c r="J110" s="706">
        <f>J111+J116</f>
        <v>7500</v>
      </c>
    </row>
    <row r="111" spans="1:10" ht="12" customHeight="1" x14ac:dyDescent="0.2">
      <c r="A111" s="24" t="s">
        <v>6</v>
      </c>
      <c r="B111" s="25" t="s">
        <v>609</v>
      </c>
      <c r="C111" s="26" t="s">
        <v>8</v>
      </c>
      <c r="D111" s="27" t="s">
        <v>5</v>
      </c>
      <c r="E111" s="28" t="s">
        <v>5</v>
      </c>
      <c r="F111" s="707" t="s">
        <v>610</v>
      </c>
      <c r="G111" s="708">
        <f>SUM(G112:G115)</f>
        <v>2300</v>
      </c>
      <c r="H111" s="709">
        <f>SUM(H112:H115)</f>
        <v>2300</v>
      </c>
      <c r="I111" s="954">
        <f>SUM(I112:I115)</f>
        <v>200</v>
      </c>
      <c r="J111" s="70">
        <f>H111+I111</f>
        <v>2500</v>
      </c>
    </row>
    <row r="112" spans="1:10" ht="12" customHeight="1" x14ac:dyDescent="0.2">
      <c r="A112" s="710"/>
      <c r="B112" s="724"/>
      <c r="C112" s="724"/>
      <c r="D112" s="932">
        <v>3419</v>
      </c>
      <c r="E112" s="759">
        <v>5021</v>
      </c>
      <c r="F112" s="933" t="s">
        <v>278</v>
      </c>
      <c r="G112" s="934">
        <v>300</v>
      </c>
      <c r="H112" s="935">
        <v>300</v>
      </c>
      <c r="I112" s="761">
        <v>0</v>
      </c>
      <c r="J112" s="936">
        <f t="shared" ref="J112:J115" si="83">H112+I112</f>
        <v>300</v>
      </c>
    </row>
    <row r="113" spans="1:13" ht="12" customHeight="1" x14ac:dyDescent="0.2">
      <c r="A113" s="710"/>
      <c r="B113" s="724"/>
      <c r="C113" s="724"/>
      <c r="D113" s="932">
        <v>3419</v>
      </c>
      <c r="E113" s="759">
        <v>5164</v>
      </c>
      <c r="F113" s="937" t="s">
        <v>283</v>
      </c>
      <c r="G113" s="934">
        <v>140</v>
      </c>
      <c r="H113" s="935">
        <v>140</v>
      </c>
      <c r="I113" s="761">
        <v>0</v>
      </c>
      <c r="J113" s="936">
        <f t="shared" si="83"/>
        <v>140</v>
      </c>
    </row>
    <row r="114" spans="1:13" ht="12" customHeight="1" x14ac:dyDescent="0.2">
      <c r="A114" s="710"/>
      <c r="B114" s="724"/>
      <c r="C114" s="724"/>
      <c r="D114" s="932">
        <v>3419</v>
      </c>
      <c r="E114" s="759">
        <v>5169</v>
      </c>
      <c r="F114" s="937" t="s">
        <v>284</v>
      </c>
      <c r="G114" s="934">
        <v>1840</v>
      </c>
      <c r="H114" s="935">
        <v>1840</v>
      </c>
      <c r="I114" s="761">
        <v>200</v>
      </c>
      <c r="J114" s="936">
        <f t="shared" si="83"/>
        <v>2040</v>
      </c>
    </row>
    <row r="115" spans="1:13" ht="12" customHeight="1" x14ac:dyDescent="0.2">
      <c r="A115" s="710"/>
      <c r="B115" s="724"/>
      <c r="C115" s="724"/>
      <c r="D115" s="932">
        <v>3419</v>
      </c>
      <c r="E115" s="759">
        <v>5175</v>
      </c>
      <c r="F115" s="937" t="s">
        <v>285</v>
      </c>
      <c r="G115" s="934">
        <v>20</v>
      </c>
      <c r="H115" s="935">
        <v>20</v>
      </c>
      <c r="I115" s="761">
        <v>0</v>
      </c>
      <c r="J115" s="936">
        <f t="shared" si="83"/>
        <v>20</v>
      </c>
    </row>
    <row r="116" spans="1:13" ht="21.75" customHeight="1" x14ac:dyDescent="0.2">
      <c r="A116" s="24" t="s">
        <v>6</v>
      </c>
      <c r="B116" s="25" t="s">
        <v>611</v>
      </c>
      <c r="C116" s="26" t="s">
        <v>8</v>
      </c>
      <c r="D116" s="27" t="s">
        <v>5</v>
      </c>
      <c r="E116" s="28" t="s">
        <v>5</v>
      </c>
      <c r="F116" s="718" t="s">
        <v>612</v>
      </c>
      <c r="G116" s="708">
        <f>SUM(G117:G118)</f>
        <v>2000</v>
      </c>
      <c r="H116" s="709">
        <f>SUM(H117:H118)</f>
        <v>2000</v>
      </c>
      <c r="I116" s="954">
        <f>SUM(I117:I118)</f>
        <v>3000</v>
      </c>
      <c r="J116" s="70">
        <f>H116+I116</f>
        <v>5000</v>
      </c>
    </row>
    <row r="117" spans="1:13" ht="12" customHeight="1" x14ac:dyDescent="0.2">
      <c r="A117" s="710"/>
      <c r="B117" s="724"/>
      <c r="C117" s="724"/>
      <c r="D117" s="932">
        <v>3419</v>
      </c>
      <c r="E117" s="759">
        <v>5021</v>
      </c>
      <c r="F117" s="937" t="s">
        <v>278</v>
      </c>
      <c r="G117" s="934">
        <v>1000</v>
      </c>
      <c r="H117" s="935">
        <v>1000</v>
      </c>
      <c r="I117" s="761">
        <v>1000</v>
      </c>
      <c r="J117" s="762">
        <f t="shared" ref="J117:J118" si="84">H117+I117</f>
        <v>2000</v>
      </c>
    </row>
    <row r="118" spans="1:13" ht="12" customHeight="1" thickBot="1" x14ac:dyDescent="0.25">
      <c r="A118" s="725"/>
      <c r="B118" s="726"/>
      <c r="C118" s="726"/>
      <c r="D118" s="938">
        <v>3419</v>
      </c>
      <c r="E118" s="939">
        <v>5169</v>
      </c>
      <c r="F118" s="940" t="s">
        <v>284</v>
      </c>
      <c r="G118" s="941">
        <v>1000</v>
      </c>
      <c r="H118" s="942">
        <v>1000</v>
      </c>
      <c r="I118" s="943">
        <v>2000</v>
      </c>
      <c r="J118" s="944">
        <f t="shared" si="84"/>
        <v>3000</v>
      </c>
    </row>
    <row r="119" spans="1:13" ht="9" customHeight="1" x14ac:dyDescent="0.2">
      <c r="A119" s="647"/>
      <c r="B119" s="647"/>
      <c r="C119" s="647"/>
      <c r="D119" s="647"/>
      <c r="E119" s="647"/>
      <c r="F119" s="647"/>
      <c r="G119" s="647"/>
      <c r="H119" s="647"/>
      <c r="I119" s="648"/>
      <c r="J119" s="648"/>
    </row>
    <row r="120" spans="1:13" s="46" customFormat="1" ht="15.75" x14ac:dyDescent="0.2">
      <c r="A120" s="1227" t="s">
        <v>613</v>
      </c>
      <c r="B120" s="1227"/>
      <c r="C120" s="1227"/>
      <c r="D120" s="1227"/>
      <c r="E120" s="1227"/>
      <c r="F120" s="1227"/>
      <c r="G120" s="1227"/>
      <c r="H120" s="1227"/>
      <c r="I120" s="1227"/>
      <c r="J120" s="1227"/>
      <c r="K120" s="52"/>
      <c r="M120" s="8"/>
    </row>
    <row r="121" spans="1:13" s="1" customFormat="1" ht="9.75" customHeight="1" x14ac:dyDescent="0.25">
      <c r="A121" s="325"/>
      <c r="B121" s="325"/>
      <c r="C121" s="325"/>
      <c r="D121" s="325"/>
      <c r="E121" s="325"/>
      <c r="F121" s="325"/>
      <c r="G121" s="325"/>
      <c r="H121" s="325"/>
      <c r="I121" s="325"/>
      <c r="J121" s="325"/>
    </row>
    <row r="122" spans="1:13" s="1" customFormat="1" ht="13.5" thickBot="1" x14ac:dyDescent="0.25">
      <c r="A122" s="13"/>
      <c r="B122" s="13"/>
      <c r="C122" s="13"/>
      <c r="D122" s="14"/>
      <c r="E122" s="14"/>
      <c r="F122" s="14"/>
      <c r="G122" s="15"/>
      <c r="H122" s="14"/>
      <c r="I122" s="15"/>
      <c r="J122" s="15" t="s">
        <v>7</v>
      </c>
    </row>
    <row r="123" spans="1:13" ht="23.25" thickBot="1" x14ac:dyDescent="0.25">
      <c r="A123" s="146" t="s">
        <v>0</v>
      </c>
      <c r="B123" s="1249" t="s">
        <v>1</v>
      </c>
      <c r="C123" s="1250"/>
      <c r="D123" s="17" t="s">
        <v>2</v>
      </c>
      <c r="E123" s="105" t="s">
        <v>3</v>
      </c>
      <c r="F123" s="147" t="s">
        <v>614</v>
      </c>
      <c r="G123" s="54" t="s">
        <v>36</v>
      </c>
      <c r="H123" s="9" t="s">
        <v>37</v>
      </c>
      <c r="I123" s="9" t="s">
        <v>35</v>
      </c>
      <c r="J123" s="69" t="s">
        <v>748</v>
      </c>
    </row>
    <row r="124" spans="1:13" ht="13.5" thickBot="1" x14ac:dyDescent="0.25">
      <c r="A124" s="1022" t="s">
        <v>4</v>
      </c>
      <c r="B124" s="1239" t="s">
        <v>5</v>
      </c>
      <c r="C124" s="1240"/>
      <c r="D124" s="1075" t="s">
        <v>5</v>
      </c>
      <c r="E124" s="1075" t="s">
        <v>5</v>
      </c>
      <c r="F124" s="981" t="s">
        <v>119</v>
      </c>
      <c r="G124" s="1023">
        <f>+G125+G142+G145</f>
        <v>8008.32</v>
      </c>
      <c r="H124" s="1042">
        <f t="shared" ref="H124:J124" si="85">+H125+H142+H145</f>
        <v>8008.32</v>
      </c>
      <c r="I124" s="1033">
        <f t="shared" si="85"/>
        <v>10000</v>
      </c>
      <c r="J124" s="1089">
        <f t="shared" si="85"/>
        <v>18008.32</v>
      </c>
    </row>
    <row r="125" spans="1:13" ht="13.5" thickBot="1" x14ac:dyDescent="0.25">
      <c r="A125" s="728" t="s">
        <v>4</v>
      </c>
      <c r="B125" s="1251" t="s">
        <v>5</v>
      </c>
      <c r="C125" s="1252"/>
      <c r="D125" s="729" t="s">
        <v>5</v>
      </c>
      <c r="E125" s="730" t="s">
        <v>5</v>
      </c>
      <c r="F125" s="731" t="s">
        <v>615</v>
      </c>
      <c r="G125" s="732">
        <f>G126+G127+G128+G129+G130+G131+G132+G133+G134+G135+G136+G137+G138+G139+G140+G141</f>
        <v>2850</v>
      </c>
      <c r="H125" s="733">
        <f>H126+H127+H128+H129+H130+H131+H132+H133+H134+H135+H136+H137+H138+H139+H140+H141</f>
        <v>2850</v>
      </c>
      <c r="I125" s="733">
        <f>I126+I127+I128+I129+I130+I131+I132+I133+I134+I135+I136+I137+I138+I139+I140+I141</f>
        <v>0</v>
      </c>
      <c r="J125" s="734">
        <f>J126+J127+J128+J129+J130+J131+J132+J133+J134+J135+J136+J137+J138+J139+J140+J141</f>
        <v>2850</v>
      </c>
    </row>
    <row r="126" spans="1:13" x14ac:dyDescent="0.2">
      <c r="A126" s="24" t="s">
        <v>4</v>
      </c>
      <c r="B126" s="25" t="s">
        <v>616</v>
      </c>
      <c r="C126" s="26" t="s">
        <v>8</v>
      </c>
      <c r="D126" s="27" t="s">
        <v>5</v>
      </c>
      <c r="E126" s="28" t="s">
        <v>5</v>
      </c>
      <c r="F126" s="718" t="s">
        <v>592</v>
      </c>
      <c r="G126" s="708">
        <v>200</v>
      </c>
      <c r="H126" s="29">
        <v>200</v>
      </c>
      <c r="I126" s="29">
        <v>0</v>
      </c>
      <c r="J126" s="70">
        <v>200</v>
      </c>
    </row>
    <row r="127" spans="1:13" x14ac:dyDescent="0.2">
      <c r="A127" s="24" t="s">
        <v>4</v>
      </c>
      <c r="B127" s="25" t="s">
        <v>617</v>
      </c>
      <c r="C127" s="26" t="s">
        <v>8</v>
      </c>
      <c r="D127" s="27" t="s">
        <v>5</v>
      </c>
      <c r="E127" s="28" t="s">
        <v>5</v>
      </c>
      <c r="F127" s="720" t="s">
        <v>618</v>
      </c>
      <c r="G127" s="716">
        <v>120</v>
      </c>
      <c r="H127" s="735">
        <v>120</v>
      </c>
      <c r="I127" s="735">
        <v>0</v>
      </c>
      <c r="J127" s="717">
        <v>120</v>
      </c>
    </row>
    <row r="128" spans="1:13" ht="22.5" x14ac:dyDescent="0.2">
      <c r="A128" s="710" t="s">
        <v>4</v>
      </c>
      <c r="B128" s="711" t="s">
        <v>619</v>
      </c>
      <c r="C128" s="712" t="s">
        <v>620</v>
      </c>
      <c r="D128" s="713" t="s">
        <v>5</v>
      </c>
      <c r="E128" s="714" t="s">
        <v>5</v>
      </c>
      <c r="F128" s="720" t="s">
        <v>621</v>
      </c>
      <c r="G128" s="721">
        <v>50</v>
      </c>
      <c r="H128" s="735">
        <v>50</v>
      </c>
      <c r="I128" s="29">
        <v>0</v>
      </c>
      <c r="J128" s="70">
        <v>50</v>
      </c>
    </row>
    <row r="129" spans="1:10" ht="22.5" x14ac:dyDescent="0.2">
      <c r="A129" s="710" t="s">
        <v>4</v>
      </c>
      <c r="B129" s="711" t="s">
        <v>622</v>
      </c>
      <c r="C129" s="712" t="s">
        <v>623</v>
      </c>
      <c r="D129" s="713" t="s">
        <v>5</v>
      </c>
      <c r="E129" s="714" t="s">
        <v>5</v>
      </c>
      <c r="F129" s="720" t="s">
        <v>624</v>
      </c>
      <c r="G129" s="721">
        <v>100</v>
      </c>
      <c r="H129" s="735">
        <v>100</v>
      </c>
      <c r="I129" s="29">
        <v>0</v>
      </c>
      <c r="J129" s="70">
        <v>100</v>
      </c>
    </row>
    <row r="130" spans="1:10" ht="22.5" x14ac:dyDescent="0.2">
      <c r="A130" s="710" t="s">
        <v>4</v>
      </c>
      <c r="B130" s="711" t="s">
        <v>625</v>
      </c>
      <c r="C130" s="712" t="s">
        <v>620</v>
      </c>
      <c r="D130" s="713" t="s">
        <v>5</v>
      </c>
      <c r="E130" s="714" t="s">
        <v>5</v>
      </c>
      <c r="F130" s="720" t="s">
        <v>626</v>
      </c>
      <c r="G130" s="721">
        <v>500</v>
      </c>
      <c r="H130" s="735">
        <v>500</v>
      </c>
      <c r="I130" s="29">
        <v>0</v>
      </c>
      <c r="J130" s="70">
        <v>500</v>
      </c>
    </row>
    <row r="131" spans="1:10" ht="22.5" x14ac:dyDescent="0.2">
      <c r="A131" s="24" t="s">
        <v>4</v>
      </c>
      <c r="B131" s="25" t="s">
        <v>627</v>
      </c>
      <c r="C131" s="26" t="s">
        <v>8</v>
      </c>
      <c r="D131" s="27" t="s">
        <v>5</v>
      </c>
      <c r="E131" s="28" t="s">
        <v>5</v>
      </c>
      <c r="F131" s="718" t="s">
        <v>628</v>
      </c>
      <c r="G131" s="708">
        <v>500</v>
      </c>
      <c r="H131" s="29">
        <v>500</v>
      </c>
      <c r="I131" s="29">
        <v>0</v>
      </c>
      <c r="J131" s="70">
        <v>500</v>
      </c>
    </row>
    <row r="132" spans="1:10" ht="33.75" x14ac:dyDescent="0.2">
      <c r="A132" s="24" t="s">
        <v>4</v>
      </c>
      <c r="B132" s="25" t="s">
        <v>629</v>
      </c>
      <c r="C132" s="26" t="s">
        <v>8</v>
      </c>
      <c r="D132" s="27" t="s">
        <v>5</v>
      </c>
      <c r="E132" s="28" t="s">
        <v>5</v>
      </c>
      <c r="F132" s="718" t="s">
        <v>630</v>
      </c>
      <c r="G132" s="708">
        <v>100</v>
      </c>
      <c r="H132" s="29">
        <v>100</v>
      </c>
      <c r="I132" s="29">
        <v>0</v>
      </c>
      <c r="J132" s="70">
        <v>100</v>
      </c>
    </row>
    <row r="133" spans="1:10" ht="33.75" x14ac:dyDescent="0.2">
      <c r="A133" s="24" t="s">
        <v>4</v>
      </c>
      <c r="B133" s="25" t="s">
        <v>631</v>
      </c>
      <c r="C133" s="26" t="s">
        <v>632</v>
      </c>
      <c r="D133" s="27" t="s">
        <v>5</v>
      </c>
      <c r="E133" s="28" t="s">
        <v>5</v>
      </c>
      <c r="F133" s="718" t="s">
        <v>633</v>
      </c>
      <c r="G133" s="708">
        <v>85</v>
      </c>
      <c r="H133" s="29">
        <v>85</v>
      </c>
      <c r="I133" s="29">
        <v>0</v>
      </c>
      <c r="J133" s="70">
        <v>85</v>
      </c>
    </row>
    <row r="134" spans="1:10" ht="22.5" x14ac:dyDescent="0.2">
      <c r="A134" s="24" t="s">
        <v>4</v>
      </c>
      <c r="B134" s="25" t="s">
        <v>634</v>
      </c>
      <c r="C134" s="26" t="s">
        <v>635</v>
      </c>
      <c r="D134" s="736" t="s">
        <v>5</v>
      </c>
      <c r="E134" s="737" t="s">
        <v>5</v>
      </c>
      <c r="F134" s="738" t="s">
        <v>636</v>
      </c>
      <c r="G134" s="708">
        <v>15</v>
      </c>
      <c r="H134" s="29">
        <v>15</v>
      </c>
      <c r="I134" s="29">
        <v>0</v>
      </c>
      <c r="J134" s="70">
        <v>15</v>
      </c>
    </row>
    <row r="135" spans="1:10" ht="22.5" x14ac:dyDescent="0.2">
      <c r="A135" s="24" t="s">
        <v>4</v>
      </c>
      <c r="B135" s="25" t="s">
        <v>637</v>
      </c>
      <c r="C135" s="26" t="s">
        <v>638</v>
      </c>
      <c r="D135" s="736" t="s">
        <v>5</v>
      </c>
      <c r="E135" s="737" t="s">
        <v>5</v>
      </c>
      <c r="F135" s="738" t="s">
        <v>639</v>
      </c>
      <c r="G135" s="708">
        <v>15</v>
      </c>
      <c r="H135" s="29">
        <v>15</v>
      </c>
      <c r="I135" s="29">
        <v>0</v>
      </c>
      <c r="J135" s="70">
        <v>15</v>
      </c>
    </row>
    <row r="136" spans="1:10" ht="22.5" x14ac:dyDescent="0.2">
      <c r="A136" s="24" t="s">
        <v>4</v>
      </c>
      <c r="B136" s="25" t="s">
        <v>640</v>
      </c>
      <c r="C136" s="26" t="s">
        <v>641</v>
      </c>
      <c r="D136" s="736" t="s">
        <v>5</v>
      </c>
      <c r="E136" s="737" t="s">
        <v>5</v>
      </c>
      <c r="F136" s="738" t="s">
        <v>642</v>
      </c>
      <c r="G136" s="708">
        <v>15</v>
      </c>
      <c r="H136" s="29">
        <v>15</v>
      </c>
      <c r="I136" s="29">
        <v>0</v>
      </c>
      <c r="J136" s="70">
        <v>15</v>
      </c>
    </row>
    <row r="137" spans="1:10" ht="22.5" x14ac:dyDescent="0.2">
      <c r="A137" s="24" t="s">
        <v>4</v>
      </c>
      <c r="B137" s="25" t="s">
        <v>643</v>
      </c>
      <c r="C137" s="26" t="s">
        <v>8</v>
      </c>
      <c r="D137" s="27" t="s">
        <v>5</v>
      </c>
      <c r="E137" s="28" t="s">
        <v>5</v>
      </c>
      <c r="F137" s="718" t="s">
        <v>644</v>
      </c>
      <c r="G137" s="708">
        <v>150</v>
      </c>
      <c r="H137" s="29">
        <v>150</v>
      </c>
      <c r="I137" s="29">
        <v>0</v>
      </c>
      <c r="J137" s="70">
        <v>150</v>
      </c>
    </row>
    <row r="138" spans="1:10" ht="22.5" x14ac:dyDescent="0.2">
      <c r="A138" s="24" t="s">
        <v>4</v>
      </c>
      <c r="B138" s="25" t="s">
        <v>645</v>
      </c>
      <c r="C138" s="26" t="s">
        <v>646</v>
      </c>
      <c r="D138" s="27" t="s">
        <v>5</v>
      </c>
      <c r="E138" s="28" t="s">
        <v>5</v>
      </c>
      <c r="F138" s="718" t="s">
        <v>647</v>
      </c>
      <c r="G138" s="708">
        <v>400</v>
      </c>
      <c r="H138" s="29">
        <v>400</v>
      </c>
      <c r="I138" s="29">
        <v>0</v>
      </c>
      <c r="J138" s="70">
        <v>400</v>
      </c>
    </row>
    <row r="139" spans="1:10" ht="22.5" x14ac:dyDescent="0.2">
      <c r="A139" s="24" t="s">
        <v>4</v>
      </c>
      <c r="B139" s="25" t="s">
        <v>648</v>
      </c>
      <c r="C139" s="26" t="s">
        <v>8</v>
      </c>
      <c r="D139" s="27" t="s">
        <v>5</v>
      </c>
      <c r="E139" s="28" t="s">
        <v>5</v>
      </c>
      <c r="F139" s="718" t="s">
        <v>649</v>
      </c>
      <c r="G139" s="708">
        <v>200</v>
      </c>
      <c r="H139" s="29">
        <v>200</v>
      </c>
      <c r="I139" s="29">
        <v>0</v>
      </c>
      <c r="J139" s="70">
        <v>200</v>
      </c>
    </row>
    <row r="140" spans="1:10" ht="22.5" x14ac:dyDescent="0.2">
      <c r="A140" s="24" t="s">
        <v>4</v>
      </c>
      <c r="B140" s="25" t="s">
        <v>650</v>
      </c>
      <c r="C140" s="26" t="s">
        <v>8</v>
      </c>
      <c r="D140" s="27" t="s">
        <v>5</v>
      </c>
      <c r="E140" s="28" t="s">
        <v>5</v>
      </c>
      <c r="F140" s="718" t="s">
        <v>651</v>
      </c>
      <c r="G140" s="708">
        <v>200</v>
      </c>
      <c r="H140" s="29">
        <v>200</v>
      </c>
      <c r="I140" s="29">
        <v>0</v>
      </c>
      <c r="J140" s="70">
        <v>200</v>
      </c>
    </row>
    <row r="141" spans="1:10" ht="13.5" thickBot="1" x14ac:dyDescent="0.25">
      <c r="A141" s="710" t="s">
        <v>4</v>
      </c>
      <c r="B141" s="711" t="s">
        <v>652</v>
      </c>
      <c r="C141" s="712" t="s">
        <v>8</v>
      </c>
      <c r="D141" s="713" t="s">
        <v>5</v>
      </c>
      <c r="E141" s="714" t="s">
        <v>5</v>
      </c>
      <c r="F141" s="720" t="s">
        <v>653</v>
      </c>
      <c r="G141" s="721">
        <v>200</v>
      </c>
      <c r="H141" s="739">
        <v>200</v>
      </c>
      <c r="I141" s="740">
        <v>0</v>
      </c>
      <c r="J141" s="70">
        <v>200</v>
      </c>
    </row>
    <row r="142" spans="1:10" ht="13.5" thickBot="1" x14ac:dyDescent="0.25">
      <c r="A142" s="728" t="s">
        <v>4</v>
      </c>
      <c r="B142" s="1251" t="s">
        <v>5</v>
      </c>
      <c r="C142" s="1252"/>
      <c r="D142" s="729" t="s">
        <v>5</v>
      </c>
      <c r="E142" s="730" t="s">
        <v>5</v>
      </c>
      <c r="F142" s="731" t="s">
        <v>654</v>
      </c>
      <c r="G142" s="732">
        <f>G143+G144</f>
        <v>1078.32</v>
      </c>
      <c r="H142" s="741">
        <f t="shared" ref="H142:J142" si="86">H143+H144</f>
        <v>1078.32</v>
      </c>
      <c r="I142" s="741">
        <f t="shared" si="86"/>
        <v>0</v>
      </c>
      <c r="J142" s="734">
        <f t="shared" si="86"/>
        <v>1078.32</v>
      </c>
    </row>
    <row r="143" spans="1:10" ht="22.5" x14ac:dyDescent="0.2">
      <c r="A143" s="710" t="s">
        <v>4</v>
      </c>
      <c r="B143" s="711" t="s">
        <v>655</v>
      </c>
      <c r="C143" s="712" t="s">
        <v>8</v>
      </c>
      <c r="D143" s="713" t="s">
        <v>5</v>
      </c>
      <c r="E143" s="713" t="s">
        <v>5</v>
      </c>
      <c r="F143" s="718" t="s">
        <v>656</v>
      </c>
      <c r="G143" s="716">
        <v>900</v>
      </c>
      <c r="H143" s="716">
        <v>900</v>
      </c>
      <c r="I143" s="716">
        <v>0</v>
      </c>
      <c r="J143" s="717">
        <v>900</v>
      </c>
    </row>
    <row r="144" spans="1:10" ht="34.5" thickBot="1" x14ac:dyDescent="0.25">
      <c r="A144" s="742" t="s">
        <v>4</v>
      </c>
      <c r="B144" s="743" t="s">
        <v>657</v>
      </c>
      <c r="C144" s="663" t="s">
        <v>658</v>
      </c>
      <c r="D144" s="744" t="s">
        <v>5</v>
      </c>
      <c r="E144" s="744" t="s">
        <v>5</v>
      </c>
      <c r="F144" s="745" t="s">
        <v>659</v>
      </c>
      <c r="G144" s="746">
        <v>178.32</v>
      </c>
      <c r="H144" s="746">
        <v>178.32</v>
      </c>
      <c r="I144" s="746">
        <v>0</v>
      </c>
      <c r="J144" s="747">
        <v>178.32</v>
      </c>
    </row>
    <row r="145" spans="1:11" ht="13.5" thickBot="1" x14ac:dyDescent="0.25">
      <c r="A145" s="1090" t="s">
        <v>4</v>
      </c>
      <c r="B145" s="1253" t="s">
        <v>5</v>
      </c>
      <c r="C145" s="1254"/>
      <c r="D145" s="1091" t="s">
        <v>5</v>
      </c>
      <c r="E145" s="1092" t="s">
        <v>5</v>
      </c>
      <c r="F145" s="1093" t="s">
        <v>660</v>
      </c>
      <c r="G145" s="1094">
        <f>+G146+G155+G162</f>
        <v>4080</v>
      </c>
      <c r="H145" s="1095">
        <f>H146+H155+H162</f>
        <v>4080</v>
      </c>
      <c r="I145" s="1056">
        <f>I146+I155+I162</f>
        <v>10000</v>
      </c>
      <c r="J145" s="1096">
        <f>J146+J155+J162</f>
        <v>14080</v>
      </c>
    </row>
    <row r="146" spans="1:11" x14ac:dyDescent="0.2">
      <c r="A146" s="748" t="s">
        <v>5</v>
      </c>
      <c r="B146" s="1255" t="s">
        <v>5</v>
      </c>
      <c r="C146" s="1256"/>
      <c r="D146" s="749" t="s">
        <v>5</v>
      </c>
      <c r="E146" s="750" t="s">
        <v>5</v>
      </c>
      <c r="F146" s="751" t="s">
        <v>661</v>
      </c>
      <c r="G146" s="752">
        <f>+G147+G149+G151+G153</f>
        <v>1750</v>
      </c>
      <c r="H146" s="752">
        <f>+H147+H149+H151+H153</f>
        <v>1750</v>
      </c>
      <c r="I146" s="752">
        <f>+I147+I149+I151+I153</f>
        <v>10000</v>
      </c>
      <c r="J146" s="753">
        <f>+J147+J149+J151+J153</f>
        <v>11750</v>
      </c>
    </row>
    <row r="147" spans="1:11" x14ac:dyDescent="0.2">
      <c r="A147" s="710" t="s">
        <v>4</v>
      </c>
      <c r="B147" s="711" t="s">
        <v>662</v>
      </c>
      <c r="C147" s="712" t="s">
        <v>8</v>
      </c>
      <c r="D147" s="713" t="s">
        <v>5</v>
      </c>
      <c r="E147" s="714" t="s">
        <v>5</v>
      </c>
      <c r="F147" s="754" t="s">
        <v>663</v>
      </c>
      <c r="G147" s="716">
        <f>+G148</f>
        <v>1000</v>
      </c>
      <c r="H147" s="716">
        <f>+H148</f>
        <v>1000</v>
      </c>
      <c r="I147" s="716">
        <f>I148</f>
        <v>0</v>
      </c>
      <c r="J147" s="717">
        <f>J148</f>
        <v>1000</v>
      </c>
    </row>
    <row r="148" spans="1:11" x14ac:dyDescent="0.2">
      <c r="A148" s="755"/>
      <c r="B148" s="756"/>
      <c r="C148" s="757"/>
      <c r="D148" s="758">
        <v>3419</v>
      </c>
      <c r="E148" s="759">
        <v>5221</v>
      </c>
      <c r="F148" s="760" t="s">
        <v>664</v>
      </c>
      <c r="G148" s="761">
        <v>1000</v>
      </c>
      <c r="H148" s="761">
        <v>1000</v>
      </c>
      <c r="I148" s="761">
        <v>0</v>
      </c>
      <c r="J148" s="762">
        <f>I148+H148</f>
        <v>1000</v>
      </c>
    </row>
    <row r="149" spans="1:11" ht="22.5" x14ac:dyDescent="0.2">
      <c r="A149" s="710" t="s">
        <v>4</v>
      </c>
      <c r="B149" s="711" t="s">
        <v>665</v>
      </c>
      <c r="C149" s="712" t="s">
        <v>8</v>
      </c>
      <c r="D149" s="713" t="s">
        <v>5</v>
      </c>
      <c r="E149" s="714" t="s">
        <v>5</v>
      </c>
      <c r="F149" s="754" t="s">
        <v>666</v>
      </c>
      <c r="G149" s="716">
        <f>+G150</f>
        <v>400</v>
      </c>
      <c r="H149" s="716">
        <f>+H150</f>
        <v>400</v>
      </c>
      <c r="I149" s="716">
        <f>I150</f>
        <v>0</v>
      </c>
      <c r="J149" s="717">
        <f t="shared" ref="J149" si="87">J150</f>
        <v>400</v>
      </c>
    </row>
    <row r="150" spans="1:11" x14ac:dyDescent="0.2">
      <c r="A150" s="755"/>
      <c r="B150" s="756" t="s">
        <v>667</v>
      </c>
      <c r="C150" s="757"/>
      <c r="D150" s="758">
        <v>3419</v>
      </c>
      <c r="E150" s="759">
        <v>5329</v>
      </c>
      <c r="F150" s="760" t="s">
        <v>668</v>
      </c>
      <c r="G150" s="761">
        <v>400</v>
      </c>
      <c r="H150" s="761">
        <v>400</v>
      </c>
      <c r="I150" s="761">
        <v>0</v>
      </c>
      <c r="J150" s="762">
        <f t="shared" ref="J150" si="88">I150+H150</f>
        <v>400</v>
      </c>
    </row>
    <row r="151" spans="1:11" ht="22.5" x14ac:dyDescent="0.2">
      <c r="A151" s="710" t="s">
        <v>4</v>
      </c>
      <c r="B151" s="711" t="s">
        <v>669</v>
      </c>
      <c r="C151" s="712" t="s">
        <v>670</v>
      </c>
      <c r="D151" s="713" t="s">
        <v>5</v>
      </c>
      <c r="E151" s="714" t="s">
        <v>5</v>
      </c>
      <c r="F151" s="754" t="s">
        <v>671</v>
      </c>
      <c r="G151" s="716">
        <f>+G152</f>
        <v>350</v>
      </c>
      <c r="H151" s="716">
        <f>+H152</f>
        <v>350</v>
      </c>
      <c r="I151" s="716">
        <f>I152</f>
        <v>0</v>
      </c>
      <c r="J151" s="717">
        <f t="shared" ref="J151" si="89">J152</f>
        <v>350</v>
      </c>
    </row>
    <row r="152" spans="1:11" x14ac:dyDescent="0.2">
      <c r="A152" s="755"/>
      <c r="B152" s="756"/>
      <c r="C152" s="757"/>
      <c r="D152" s="758">
        <v>3419</v>
      </c>
      <c r="E152" s="759">
        <v>5329</v>
      </c>
      <c r="F152" s="760" t="s">
        <v>668</v>
      </c>
      <c r="G152" s="761">
        <v>350</v>
      </c>
      <c r="H152" s="761">
        <v>350</v>
      </c>
      <c r="I152" s="761">
        <v>0</v>
      </c>
      <c r="J152" s="762">
        <f t="shared" ref="J152" si="90">I152+H152</f>
        <v>350</v>
      </c>
    </row>
    <row r="153" spans="1:11" ht="22.5" x14ac:dyDescent="0.2">
      <c r="A153" s="945" t="s">
        <v>4</v>
      </c>
      <c r="B153" s="946" t="s">
        <v>672</v>
      </c>
      <c r="C153" s="947" t="s">
        <v>673</v>
      </c>
      <c r="D153" s="948" t="s">
        <v>5</v>
      </c>
      <c r="E153" s="949" t="s">
        <v>5</v>
      </c>
      <c r="F153" s="950" t="s">
        <v>674</v>
      </c>
      <c r="G153" s="951">
        <v>0</v>
      </c>
      <c r="H153" s="951">
        <v>0</v>
      </c>
      <c r="I153" s="951">
        <f>I154</f>
        <v>10000</v>
      </c>
      <c r="J153" s="952">
        <f>J154</f>
        <v>10000</v>
      </c>
      <c r="K153" s="67"/>
    </row>
    <row r="154" spans="1:11" ht="13.5" thickBot="1" x14ac:dyDescent="0.25">
      <c r="A154" s="1057"/>
      <c r="B154" s="1058"/>
      <c r="C154" s="1059"/>
      <c r="D154" s="1060">
        <v>3419</v>
      </c>
      <c r="E154" s="328">
        <v>6341</v>
      </c>
      <c r="F154" s="693" t="s">
        <v>122</v>
      </c>
      <c r="G154" s="1061">
        <v>0</v>
      </c>
      <c r="H154" s="1061">
        <v>0</v>
      </c>
      <c r="I154" s="1061">
        <v>10000</v>
      </c>
      <c r="J154" s="1062">
        <f>H154+I154</f>
        <v>10000</v>
      </c>
    </row>
    <row r="155" spans="1:11" x14ac:dyDescent="0.2">
      <c r="A155" s="763" t="s">
        <v>5</v>
      </c>
      <c r="B155" s="764" t="s">
        <v>5</v>
      </c>
      <c r="C155" s="765" t="s">
        <v>5</v>
      </c>
      <c r="D155" s="766" t="s">
        <v>5</v>
      </c>
      <c r="E155" s="767" t="s">
        <v>5</v>
      </c>
      <c r="F155" s="768" t="s">
        <v>675</v>
      </c>
      <c r="G155" s="769">
        <f>G156+G157+G158</f>
        <v>400</v>
      </c>
      <c r="H155" s="770">
        <f>H156+H157+H158</f>
        <v>400</v>
      </c>
      <c r="I155" s="770">
        <f>I156+I157+I158</f>
        <v>0</v>
      </c>
      <c r="J155" s="771">
        <f>J156+J157+J158</f>
        <v>400</v>
      </c>
    </row>
    <row r="156" spans="1:11" ht="22.5" x14ac:dyDescent="0.2">
      <c r="A156" s="710" t="s">
        <v>4</v>
      </c>
      <c r="B156" s="711" t="s">
        <v>676</v>
      </c>
      <c r="C156" s="712" t="s">
        <v>8</v>
      </c>
      <c r="D156" s="713" t="s">
        <v>5</v>
      </c>
      <c r="E156" s="714" t="s">
        <v>5</v>
      </c>
      <c r="F156" s="720" t="s">
        <v>677</v>
      </c>
      <c r="G156" s="721">
        <v>100</v>
      </c>
      <c r="H156" s="716">
        <v>100</v>
      </c>
      <c r="I156" s="716">
        <v>0</v>
      </c>
      <c r="J156" s="717">
        <v>100</v>
      </c>
    </row>
    <row r="157" spans="1:11" ht="33.75" x14ac:dyDescent="0.2">
      <c r="A157" s="24" t="s">
        <v>4</v>
      </c>
      <c r="B157" s="25" t="s">
        <v>678</v>
      </c>
      <c r="C157" s="26" t="s">
        <v>8</v>
      </c>
      <c r="D157" s="27" t="s">
        <v>5</v>
      </c>
      <c r="E157" s="28" t="s">
        <v>5</v>
      </c>
      <c r="F157" s="718" t="s">
        <v>679</v>
      </c>
      <c r="G157" s="708">
        <v>100</v>
      </c>
      <c r="H157" s="709">
        <v>100</v>
      </c>
      <c r="I157" s="709">
        <v>0</v>
      </c>
      <c r="J157" s="70">
        <v>100</v>
      </c>
    </row>
    <row r="158" spans="1:11" ht="23.25" thickBot="1" x14ac:dyDescent="0.25">
      <c r="A158" s="742" t="s">
        <v>4</v>
      </c>
      <c r="B158" s="743" t="s">
        <v>680</v>
      </c>
      <c r="C158" s="663" t="s">
        <v>8</v>
      </c>
      <c r="D158" s="744" t="s">
        <v>5</v>
      </c>
      <c r="E158" s="772" t="s">
        <v>5</v>
      </c>
      <c r="F158" s="773" t="s">
        <v>681</v>
      </c>
      <c r="G158" s="774">
        <v>200</v>
      </c>
      <c r="H158" s="746">
        <v>200</v>
      </c>
      <c r="I158" s="746">
        <v>0</v>
      </c>
      <c r="J158" s="747">
        <v>200</v>
      </c>
    </row>
    <row r="159" spans="1:11" s="1114" customFormat="1" ht="13.5" thickBot="1" x14ac:dyDescent="0.25">
      <c r="A159" s="13"/>
      <c r="B159" s="13"/>
      <c r="C159" s="13"/>
      <c r="D159" s="14"/>
      <c r="E159" s="14"/>
      <c r="F159" s="14"/>
      <c r="G159" s="15"/>
      <c r="H159" s="14"/>
      <c r="I159" s="15"/>
      <c r="J159" s="15" t="s">
        <v>7</v>
      </c>
    </row>
    <row r="160" spans="1:11" s="1114" customFormat="1" ht="23.25" thickBot="1" x14ac:dyDescent="0.25">
      <c r="A160" s="146" t="s">
        <v>0</v>
      </c>
      <c r="B160" s="1249" t="s">
        <v>1</v>
      </c>
      <c r="C160" s="1250"/>
      <c r="D160" s="17" t="s">
        <v>2</v>
      </c>
      <c r="E160" s="1074" t="s">
        <v>3</v>
      </c>
      <c r="F160" s="147" t="s">
        <v>614</v>
      </c>
      <c r="G160" s="54" t="s">
        <v>36</v>
      </c>
      <c r="H160" s="9" t="s">
        <v>37</v>
      </c>
      <c r="I160" s="9" t="s">
        <v>35</v>
      </c>
      <c r="J160" s="69" t="s">
        <v>748</v>
      </c>
    </row>
    <row r="161" spans="1:12" s="1114" customFormat="1" ht="13.5" thickBot="1" x14ac:dyDescent="0.25">
      <c r="A161" s="1022" t="s">
        <v>4</v>
      </c>
      <c r="B161" s="1239" t="s">
        <v>5</v>
      </c>
      <c r="C161" s="1240"/>
      <c r="D161" s="1075" t="s">
        <v>5</v>
      </c>
      <c r="E161" s="1075" t="s">
        <v>5</v>
      </c>
      <c r="F161" s="981" t="s">
        <v>762</v>
      </c>
      <c r="G161" s="1241" t="s">
        <v>761</v>
      </c>
      <c r="H161" s="1242"/>
      <c r="I161" s="1242"/>
      <c r="J161" s="1243"/>
    </row>
    <row r="162" spans="1:12" x14ac:dyDescent="0.2">
      <c r="A162" s="1121" t="s">
        <v>5</v>
      </c>
      <c r="B162" s="1122" t="s">
        <v>5</v>
      </c>
      <c r="C162" s="1123" t="s">
        <v>5</v>
      </c>
      <c r="D162" s="1124" t="s">
        <v>5</v>
      </c>
      <c r="E162" s="1125" t="s">
        <v>5</v>
      </c>
      <c r="F162" s="1126" t="s">
        <v>682</v>
      </c>
      <c r="G162" s="1127">
        <f>G163+G164+G165+G166+G167</f>
        <v>1930</v>
      </c>
      <c r="H162" s="1127">
        <f t="shared" ref="H162:J162" si="91">H163+H164+H165+H166+H167</f>
        <v>1930</v>
      </c>
      <c r="I162" s="1127">
        <f t="shared" si="91"/>
        <v>0</v>
      </c>
      <c r="J162" s="1128">
        <f t="shared" si="91"/>
        <v>1930</v>
      </c>
    </row>
    <row r="163" spans="1:12" ht="22.5" x14ac:dyDescent="0.2">
      <c r="A163" s="710" t="s">
        <v>4</v>
      </c>
      <c r="B163" s="711" t="s">
        <v>683</v>
      </c>
      <c r="C163" s="712" t="s">
        <v>8</v>
      </c>
      <c r="D163" s="713" t="s">
        <v>5</v>
      </c>
      <c r="E163" s="714" t="s">
        <v>5</v>
      </c>
      <c r="F163" s="501" t="s">
        <v>684</v>
      </c>
      <c r="G163" s="735">
        <v>1000</v>
      </c>
      <c r="H163" s="735">
        <v>1000</v>
      </c>
      <c r="I163" s="735">
        <v>0</v>
      </c>
      <c r="J163" s="717">
        <v>1000</v>
      </c>
    </row>
    <row r="164" spans="1:12" ht="22.5" x14ac:dyDescent="0.2">
      <c r="A164" s="710" t="s">
        <v>4</v>
      </c>
      <c r="B164" s="711" t="s">
        <v>685</v>
      </c>
      <c r="C164" s="712" t="s">
        <v>8</v>
      </c>
      <c r="D164" s="713" t="s">
        <v>5</v>
      </c>
      <c r="E164" s="714" t="s">
        <v>5</v>
      </c>
      <c r="F164" s="501" t="s">
        <v>686</v>
      </c>
      <c r="G164" s="735">
        <v>500</v>
      </c>
      <c r="H164" s="735">
        <v>500</v>
      </c>
      <c r="I164" s="735">
        <v>0</v>
      </c>
      <c r="J164" s="717">
        <v>500</v>
      </c>
    </row>
    <row r="165" spans="1:12" ht="22.5" x14ac:dyDescent="0.2">
      <c r="A165" s="710" t="s">
        <v>4</v>
      </c>
      <c r="B165" s="711" t="s">
        <v>687</v>
      </c>
      <c r="C165" s="712" t="s">
        <v>8</v>
      </c>
      <c r="D165" s="713" t="s">
        <v>5</v>
      </c>
      <c r="E165" s="714" t="s">
        <v>5</v>
      </c>
      <c r="F165" s="501" t="s">
        <v>688</v>
      </c>
      <c r="G165" s="735">
        <v>250</v>
      </c>
      <c r="H165" s="735">
        <v>250</v>
      </c>
      <c r="I165" s="735">
        <v>0</v>
      </c>
      <c r="J165" s="717">
        <v>250</v>
      </c>
    </row>
    <row r="166" spans="1:12" x14ac:dyDescent="0.2">
      <c r="A166" s="710" t="s">
        <v>4</v>
      </c>
      <c r="B166" s="711" t="s">
        <v>689</v>
      </c>
      <c r="C166" s="712" t="s">
        <v>8</v>
      </c>
      <c r="D166" s="713" t="s">
        <v>5</v>
      </c>
      <c r="E166" s="714" t="s">
        <v>5</v>
      </c>
      <c r="F166" s="775" t="s">
        <v>690</v>
      </c>
      <c r="G166" s="735">
        <v>100</v>
      </c>
      <c r="H166" s="735">
        <v>100</v>
      </c>
      <c r="I166" s="735">
        <v>0</v>
      </c>
      <c r="J166" s="717">
        <v>100</v>
      </c>
    </row>
    <row r="167" spans="1:12" ht="13.5" thickBot="1" x14ac:dyDescent="0.25">
      <c r="A167" s="725" t="s">
        <v>4</v>
      </c>
      <c r="B167" s="776" t="s">
        <v>691</v>
      </c>
      <c r="C167" s="777" t="s">
        <v>8</v>
      </c>
      <c r="D167" s="778" t="s">
        <v>5</v>
      </c>
      <c r="E167" s="779" t="s">
        <v>5</v>
      </c>
      <c r="F167" s="780" t="s">
        <v>692</v>
      </c>
      <c r="G167" s="740">
        <v>80</v>
      </c>
      <c r="H167" s="740">
        <v>80</v>
      </c>
      <c r="I167" s="740">
        <v>0</v>
      </c>
      <c r="J167" s="781">
        <v>80</v>
      </c>
    </row>
    <row r="168" spans="1:12" ht="12" customHeight="1" x14ac:dyDescent="0.2">
      <c r="A168" s="647"/>
      <c r="B168" s="647"/>
      <c r="C168" s="647"/>
      <c r="D168" s="647"/>
      <c r="E168" s="647"/>
      <c r="F168" s="647"/>
      <c r="G168" s="647"/>
      <c r="H168" s="647"/>
      <c r="I168" s="648"/>
      <c r="J168" s="648"/>
    </row>
    <row r="169" spans="1:12" ht="12" customHeight="1" x14ac:dyDescent="0.2">
      <c r="A169" s="647"/>
      <c r="B169" s="647"/>
      <c r="C169" s="647"/>
      <c r="D169" s="647"/>
      <c r="E169" s="647"/>
      <c r="F169" s="1178"/>
      <c r="G169" s="1258"/>
      <c r="H169" s="1258"/>
      <c r="I169" s="1258"/>
      <c r="J169" s="1258"/>
    </row>
    <row r="170" spans="1:12" s="46" customFormat="1" ht="15.75" x14ac:dyDescent="0.2">
      <c r="A170" s="1227" t="s">
        <v>693</v>
      </c>
      <c r="B170" s="1227"/>
      <c r="C170" s="1227"/>
      <c r="D170" s="1227"/>
      <c r="E170" s="1227"/>
      <c r="F170" s="1227"/>
      <c r="G170" s="1227"/>
      <c r="H170" s="1227"/>
      <c r="I170" s="1227"/>
      <c r="J170" s="1227"/>
      <c r="L170" s="8"/>
    </row>
    <row r="171" spans="1:12" ht="9" customHeight="1" x14ac:dyDescent="0.2">
      <c r="A171" s="647"/>
      <c r="B171" s="647"/>
      <c r="C171" s="647"/>
      <c r="D171" s="647"/>
      <c r="E171" s="647"/>
      <c r="F171" s="647"/>
      <c r="G171" s="647"/>
      <c r="H171" s="647"/>
      <c r="I171" s="648"/>
      <c r="J171" s="648"/>
    </row>
    <row r="172" spans="1:12" ht="13.5" thickBot="1" x14ac:dyDescent="0.25">
      <c r="A172" s="11"/>
      <c r="B172" s="11"/>
      <c r="C172" s="11"/>
      <c r="D172" s="11"/>
      <c r="E172" s="11"/>
      <c r="F172" s="11"/>
      <c r="G172" s="12"/>
      <c r="H172" s="12"/>
      <c r="I172" s="11"/>
      <c r="J172" s="12" t="s">
        <v>7</v>
      </c>
    </row>
    <row r="173" spans="1:12" ht="23.25" thickBot="1" x14ac:dyDescent="0.25">
      <c r="A173" s="285" t="s">
        <v>0</v>
      </c>
      <c r="B173" s="1228" t="s">
        <v>1</v>
      </c>
      <c r="C173" s="1229"/>
      <c r="D173" s="3" t="s">
        <v>2</v>
      </c>
      <c r="E173" s="103" t="s">
        <v>3</v>
      </c>
      <c r="F173" s="229" t="s">
        <v>694</v>
      </c>
      <c r="G173" s="54" t="s">
        <v>36</v>
      </c>
      <c r="H173" s="9" t="s">
        <v>37</v>
      </c>
      <c r="I173" s="9" t="s">
        <v>35</v>
      </c>
      <c r="J173" s="69" t="s">
        <v>748</v>
      </c>
    </row>
    <row r="174" spans="1:12" ht="13.5" thickBot="1" x14ac:dyDescent="0.25">
      <c r="A174" s="546" t="s">
        <v>4</v>
      </c>
      <c r="B174" s="1257" t="s">
        <v>5</v>
      </c>
      <c r="C174" s="1257"/>
      <c r="D174" s="782" t="s">
        <v>5</v>
      </c>
      <c r="E174" s="783" t="s">
        <v>5</v>
      </c>
      <c r="F174" s="727" t="s">
        <v>184</v>
      </c>
      <c r="G174" s="784">
        <f>G175+G184</f>
        <v>24500</v>
      </c>
      <c r="H174" s="785">
        <f>H175+H184</f>
        <v>24500</v>
      </c>
      <c r="I174" s="1005">
        <f>I175+I184</f>
        <v>2900</v>
      </c>
      <c r="J174" s="786">
        <f>J175+J184</f>
        <v>27400</v>
      </c>
    </row>
    <row r="175" spans="1:12" ht="15.75" customHeight="1" thickBot="1" x14ac:dyDescent="0.25">
      <c r="A175" s="230" t="s">
        <v>4</v>
      </c>
      <c r="B175" s="1231" t="s">
        <v>695</v>
      </c>
      <c r="C175" s="1232"/>
      <c r="D175" s="1232"/>
      <c r="E175" s="1232"/>
      <c r="F175" s="1233"/>
      <c r="G175" s="231">
        <f>G176+G178+G180+G182</f>
        <v>4400</v>
      </c>
      <c r="H175" s="232">
        <f>H176+H178+H180+H182</f>
        <v>4400</v>
      </c>
      <c r="I175" s="231">
        <f>I176+I178+I180+I182</f>
        <v>0</v>
      </c>
      <c r="J175" s="787">
        <f>J176+J178+J180+J182</f>
        <v>4400</v>
      </c>
    </row>
    <row r="176" spans="1:12" ht="13.5" customHeight="1" x14ac:dyDescent="0.2">
      <c r="A176" s="166" t="s">
        <v>4</v>
      </c>
      <c r="B176" s="788" t="s">
        <v>696</v>
      </c>
      <c r="C176" s="789" t="s">
        <v>8</v>
      </c>
      <c r="D176" s="790" t="s">
        <v>5</v>
      </c>
      <c r="E176" s="791" t="s">
        <v>5</v>
      </c>
      <c r="F176" s="792" t="s">
        <v>697</v>
      </c>
      <c r="G176" s="793">
        <f>G177</f>
        <v>3100</v>
      </c>
      <c r="H176" s="794">
        <f>H177</f>
        <v>3100</v>
      </c>
      <c r="I176" s="793">
        <f>I177</f>
        <v>0</v>
      </c>
      <c r="J176" s="795">
        <f t="shared" ref="J176:J187" si="92">+G176+I176</f>
        <v>3100</v>
      </c>
    </row>
    <row r="177" spans="1:252" ht="13.5" thickBot="1" x14ac:dyDescent="0.25">
      <c r="A177" s="157"/>
      <c r="B177" s="796"/>
      <c r="C177" s="797"/>
      <c r="D177" s="264">
        <v>3299</v>
      </c>
      <c r="E177" s="798">
        <v>5901</v>
      </c>
      <c r="F177" s="799" t="s">
        <v>9</v>
      </c>
      <c r="G177" s="800">
        <v>3100</v>
      </c>
      <c r="H177" s="801">
        <v>3100</v>
      </c>
      <c r="I177" s="800">
        <v>0</v>
      </c>
      <c r="J177" s="164">
        <f t="shared" si="92"/>
        <v>3100</v>
      </c>
    </row>
    <row r="178" spans="1:252" ht="22.5" x14ac:dyDescent="0.2">
      <c r="A178" s="151" t="s">
        <v>4</v>
      </c>
      <c r="B178" s="802" t="s">
        <v>698</v>
      </c>
      <c r="C178" s="803" t="s">
        <v>8</v>
      </c>
      <c r="D178" s="804" t="s">
        <v>5</v>
      </c>
      <c r="E178" s="805" t="s">
        <v>5</v>
      </c>
      <c r="F178" s="806" t="s">
        <v>699</v>
      </c>
      <c r="G178" s="807">
        <f>+G179</f>
        <v>250</v>
      </c>
      <c r="H178" s="808">
        <f>H179</f>
        <v>250</v>
      </c>
      <c r="I178" s="807">
        <v>0</v>
      </c>
      <c r="J178" s="156">
        <f t="shared" si="92"/>
        <v>250</v>
      </c>
    </row>
    <row r="179" spans="1:252" ht="13.5" thickBot="1" x14ac:dyDescent="0.25">
      <c r="A179" s="157"/>
      <c r="B179" s="796"/>
      <c r="C179" s="797"/>
      <c r="D179" s="264">
        <v>3299</v>
      </c>
      <c r="E179" s="798">
        <v>5901</v>
      </c>
      <c r="F179" s="799" t="s">
        <v>9</v>
      </c>
      <c r="G179" s="800">
        <v>250</v>
      </c>
      <c r="H179" s="801">
        <v>250</v>
      </c>
      <c r="I179" s="800">
        <v>0</v>
      </c>
      <c r="J179" s="164">
        <f t="shared" si="92"/>
        <v>250</v>
      </c>
    </row>
    <row r="180" spans="1:252" ht="22.5" x14ac:dyDescent="0.2">
      <c r="A180" s="151" t="s">
        <v>4</v>
      </c>
      <c r="B180" s="802" t="s">
        <v>700</v>
      </c>
      <c r="C180" s="803" t="s">
        <v>8</v>
      </c>
      <c r="D180" s="804" t="s">
        <v>5</v>
      </c>
      <c r="E180" s="805" t="s">
        <v>5</v>
      </c>
      <c r="F180" s="809" t="s">
        <v>701</v>
      </c>
      <c r="G180" s="807">
        <f>+G181</f>
        <v>250</v>
      </c>
      <c r="H180" s="808">
        <f>H181</f>
        <v>250</v>
      </c>
      <c r="I180" s="807">
        <v>0</v>
      </c>
      <c r="J180" s="173">
        <f t="shared" si="92"/>
        <v>250</v>
      </c>
    </row>
    <row r="181" spans="1:252" ht="13.5" thickBot="1" x14ac:dyDescent="0.25">
      <c r="A181" s="157"/>
      <c r="B181" s="796"/>
      <c r="C181" s="797"/>
      <c r="D181" s="264">
        <v>3299</v>
      </c>
      <c r="E181" s="798">
        <v>5901</v>
      </c>
      <c r="F181" s="799" t="s">
        <v>9</v>
      </c>
      <c r="G181" s="800">
        <v>250</v>
      </c>
      <c r="H181" s="801">
        <v>250</v>
      </c>
      <c r="I181" s="800">
        <v>0</v>
      </c>
      <c r="J181" s="396">
        <f t="shared" si="92"/>
        <v>250</v>
      </c>
    </row>
    <row r="182" spans="1:252" ht="22.5" x14ac:dyDescent="0.2">
      <c r="A182" s="151" t="s">
        <v>4</v>
      </c>
      <c r="B182" s="802" t="s">
        <v>702</v>
      </c>
      <c r="C182" s="803" t="s">
        <v>8</v>
      </c>
      <c r="D182" s="804" t="s">
        <v>5</v>
      </c>
      <c r="E182" s="805" t="s">
        <v>5</v>
      </c>
      <c r="F182" s="809" t="s">
        <v>703</v>
      </c>
      <c r="G182" s="807">
        <f>+G183</f>
        <v>800</v>
      </c>
      <c r="H182" s="808">
        <f>H183</f>
        <v>800</v>
      </c>
      <c r="I182" s="807">
        <v>0</v>
      </c>
      <c r="J182" s="156">
        <f t="shared" si="92"/>
        <v>800</v>
      </c>
    </row>
    <row r="183" spans="1:252" ht="13.5" thickBot="1" x14ac:dyDescent="0.25">
      <c r="A183" s="157"/>
      <c r="B183" s="796"/>
      <c r="C183" s="797"/>
      <c r="D183" s="264">
        <v>3299</v>
      </c>
      <c r="E183" s="798">
        <v>5901</v>
      </c>
      <c r="F183" s="799" t="s">
        <v>9</v>
      </c>
      <c r="G183" s="800">
        <v>800</v>
      </c>
      <c r="H183" s="801">
        <v>800</v>
      </c>
      <c r="I183" s="800">
        <v>0</v>
      </c>
      <c r="J183" s="164">
        <f t="shared" si="92"/>
        <v>800</v>
      </c>
    </row>
    <row r="184" spans="1:252" ht="15.75" customHeight="1" thickBot="1" x14ac:dyDescent="0.25">
      <c r="A184" s="230" t="s">
        <v>4</v>
      </c>
      <c r="B184" s="1231" t="s">
        <v>704</v>
      </c>
      <c r="C184" s="1232"/>
      <c r="D184" s="1232"/>
      <c r="E184" s="1232"/>
      <c r="F184" s="1233"/>
      <c r="G184" s="231">
        <f>G185+G187</f>
        <v>20100</v>
      </c>
      <c r="H184" s="232">
        <f>H185+H187</f>
        <v>20100</v>
      </c>
      <c r="I184" s="986">
        <f>I185+I187</f>
        <v>2900</v>
      </c>
      <c r="J184" s="810">
        <f>J185+J187</f>
        <v>23000</v>
      </c>
    </row>
    <row r="185" spans="1:252" ht="13.5" customHeight="1" x14ac:dyDescent="0.2">
      <c r="A185" s="151" t="s">
        <v>4</v>
      </c>
      <c r="B185" s="802" t="s">
        <v>705</v>
      </c>
      <c r="C185" s="803" t="s">
        <v>8</v>
      </c>
      <c r="D185" s="804" t="s">
        <v>5</v>
      </c>
      <c r="E185" s="805" t="s">
        <v>5</v>
      </c>
      <c r="F185" s="809" t="s">
        <v>706</v>
      </c>
      <c r="G185" s="807">
        <f>+G186</f>
        <v>5000</v>
      </c>
      <c r="H185" s="808">
        <f>H186</f>
        <v>5000</v>
      </c>
      <c r="I185" s="807">
        <f>I186</f>
        <v>0</v>
      </c>
      <c r="J185" s="156">
        <f t="shared" si="92"/>
        <v>5000</v>
      </c>
    </row>
    <row r="186" spans="1:252" ht="13.5" thickBot="1" x14ac:dyDescent="0.25">
      <c r="A186" s="157"/>
      <c r="B186" s="796"/>
      <c r="C186" s="797"/>
      <c r="D186" s="264">
        <v>3419</v>
      </c>
      <c r="E186" s="798">
        <v>5901</v>
      </c>
      <c r="F186" s="799" t="s">
        <v>9</v>
      </c>
      <c r="G186" s="800">
        <v>5000</v>
      </c>
      <c r="H186" s="801">
        <v>5000</v>
      </c>
      <c r="I186" s="800">
        <v>0</v>
      </c>
      <c r="J186" s="164">
        <f>H186+I186</f>
        <v>5000</v>
      </c>
    </row>
    <row r="187" spans="1:252" ht="22.5" x14ac:dyDescent="0.2">
      <c r="A187" s="151" t="s">
        <v>4</v>
      </c>
      <c r="B187" s="802" t="s">
        <v>707</v>
      </c>
      <c r="C187" s="803" t="s">
        <v>8</v>
      </c>
      <c r="D187" s="804" t="s">
        <v>5</v>
      </c>
      <c r="E187" s="805" t="s">
        <v>5</v>
      </c>
      <c r="F187" s="809" t="s">
        <v>708</v>
      </c>
      <c r="G187" s="807">
        <f>+G188</f>
        <v>15100</v>
      </c>
      <c r="H187" s="808">
        <f>H188</f>
        <v>15100</v>
      </c>
      <c r="I187" s="953">
        <f>I188</f>
        <v>2900</v>
      </c>
      <c r="J187" s="173">
        <f t="shared" si="92"/>
        <v>18000</v>
      </c>
    </row>
    <row r="188" spans="1:252" ht="13.5" thickBot="1" x14ac:dyDescent="0.25">
      <c r="A188" s="157"/>
      <c r="B188" s="796"/>
      <c r="C188" s="797"/>
      <c r="D188" s="264">
        <v>3419</v>
      </c>
      <c r="E188" s="798">
        <v>5901</v>
      </c>
      <c r="F188" s="799" t="s">
        <v>9</v>
      </c>
      <c r="G188" s="800">
        <v>15100</v>
      </c>
      <c r="H188" s="801">
        <v>15100</v>
      </c>
      <c r="I188" s="800">
        <v>2900</v>
      </c>
      <c r="J188" s="164">
        <f>I188+H188</f>
        <v>18000</v>
      </c>
    </row>
    <row r="189" spans="1:252" s="812" customFormat="1" x14ac:dyDescent="0.2">
      <c r="A189" s="646"/>
      <c r="B189" s="646"/>
      <c r="C189" s="646"/>
      <c r="D189" s="646"/>
      <c r="E189" s="646"/>
      <c r="F189" s="811"/>
      <c r="I189" s="646"/>
      <c r="J189" s="646"/>
      <c r="K189" s="646"/>
      <c r="L189" s="646"/>
      <c r="M189" s="646"/>
      <c r="N189" s="646"/>
      <c r="O189" s="646"/>
      <c r="P189" s="646"/>
      <c r="Q189" s="646"/>
      <c r="R189" s="646"/>
      <c r="S189" s="646"/>
      <c r="T189" s="646"/>
      <c r="U189" s="646"/>
      <c r="V189" s="646"/>
      <c r="W189" s="646"/>
      <c r="X189" s="646"/>
      <c r="Y189" s="646"/>
      <c r="Z189" s="646"/>
      <c r="AA189" s="646"/>
      <c r="AB189" s="646"/>
      <c r="AC189" s="646"/>
      <c r="AD189" s="646"/>
      <c r="AE189" s="646"/>
      <c r="AF189" s="646"/>
      <c r="AG189" s="646"/>
      <c r="AH189" s="646"/>
      <c r="AI189" s="646"/>
      <c r="AJ189" s="646"/>
      <c r="AK189" s="646"/>
      <c r="AL189" s="646"/>
      <c r="AM189" s="646"/>
      <c r="AN189" s="646"/>
      <c r="AO189" s="646"/>
      <c r="AP189" s="646"/>
      <c r="AQ189" s="646"/>
      <c r="AR189" s="646"/>
      <c r="AS189" s="646"/>
      <c r="AT189" s="646"/>
      <c r="AU189" s="646"/>
      <c r="AV189" s="646"/>
      <c r="AW189" s="646"/>
      <c r="AX189" s="646"/>
      <c r="AY189" s="646"/>
      <c r="AZ189" s="646"/>
      <c r="BA189" s="646"/>
      <c r="BB189" s="646"/>
      <c r="BC189" s="646"/>
      <c r="BD189" s="646"/>
      <c r="BE189" s="646"/>
      <c r="BF189" s="646"/>
      <c r="BG189" s="646"/>
      <c r="BH189" s="646"/>
      <c r="BI189" s="646"/>
      <c r="BJ189" s="646"/>
      <c r="BK189" s="646"/>
      <c r="BL189" s="646"/>
      <c r="BM189" s="646"/>
      <c r="BN189" s="646"/>
      <c r="BO189" s="646"/>
      <c r="BP189" s="646"/>
      <c r="BQ189" s="646"/>
      <c r="BR189" s="646"/>
      <c r="BS189" s="646"/>
      <c r="BT189" s="646"/>
      <c r="BU189" s="646"/>
      <c r="BV189" s="646"/>
      <c r="BW189" s="646"/>
      <c r="BX189" s="646"/>
      <c r="BY189" s="646"/>
      <c r="BZ189" s="646"/>
      <c r="CA189" s="646"/>
      <c r="CB189" s="646"/>
      <c r="CC189" s="646"/>
      <c r="CD189" s="646"/>
      <c r="CE189" s="646"/>
      <c r="CF189" s="646"/>
      <c r="CG189" s="646"/>
      <c r="CH189" s="646"/>
      <c r="CI189" s="646"/>
      <c r="CJ189" s="646"/>
      <c r="CK189" s="646"/>
      <c r="CL189" s="646"/>
      <c r="CM189" s="646"/>
      <c r="CN189" s="646"/>
      <c r="CO189" s="646"/>
      <c r="CP189" s="646"/>
      <c r="CQ189" s="646"/>
      <c r="CR189" s="646"/>
      <c r="CS189" s="646"/>
      <c r="CT189" s="646"/>
      <c r="CU189" s="646"/>
      <c r="CV189" s="646"/>
      <c r="CW189" s="646"/>
      <c r="CX189" s="646"/>
      <c r="CY189" s="646"/>
      <c r="CZ189" s="646"/>
      <c r="DA189" s="646"/>
      <c r="DB189" s="646"/>
      <c r="DC189" s="646"/>
      <c r="DD189" s="646"/>
      <c r="DE189" s="646"/>
      <c r="DF189" s="646"/>
      <c r="DG189" s="646"/>
      <c r="DH189" s="646"/>
      <c r="DI189" s="646"/>
      <c r="DJ189" s="646"/>
      <c r="DK189" s="646"/>
      <c r="DL189" s="646"/>
      <c r="DM189" s="646"/>
      <c r="DN189" s="646"/>
      <c r="DO189" s="646"/>
      <c r="DP189" s="646"/>
      <c r="DQ189" s="646"/>
      <c r="DR189" s="646"/>
      <c r="DS189" s="646"/>
      <c r="DT189" s="646"/>
      <c r="DU189" s="646"/>
      <c r="DV189" s="646"/>
      <c r="DW189" s="646"/>
      <c r="DX189" s="646"/>
      <c r="DY189" s="646"/>
      <c r="DZ189" s="646"/>
      <c r="EA189" s="646"/>
      <c r="EB189" s="646"/>
      <c r="EC189" s="646"/>
      <c r="ED189" s="646"/>
      <c r="EE189" s="646"/>
      <c r="EF189" s="646"/>
      <c r="EG189" s="646"/>
      <c r="EH189" s="646"/>
      <c r="EI189" s="646"/>
      <c r="EJ189" s="646"/>
      <c r="EK189" s="646"/>
      <c r="EL189" s="646"/>
      <c r="EM189" s="646"/>
      <c r="EN189" s="646"/>
      <c r="EO189" s="646"/>
      <c r="EP189" s="646"/>
      <c r="EQ189" s="646"/>
      <c r="ER189" s="646"/>
      <c r="ES189" s="646"/>
      <c r="ET189" s="646"/>
      <c r="EU189" s="646"/>
      <c r="EV189" s="646"/>
      <c r="EW189" s="646"/>
      <c r="EX189" s="646"/>
      <c r="EY189" s="646"/>
      <c r="EZ189" s="646"/>
      <c r="FA189" s="646"/>
      <c r="FB189" s="646"/>
      <c r="FC189" s="646"/>
      <c r="FD189" s="646"/>
      <c r="FE189" s="646"/>
      <c r="FF189" s="646"/>
      <c r="FG189" s="646"/>
      <c r="FH189" s="646"/>
      <c r="FI189" s="646"/>
      <c r="FJ189" s="646"/>
      <c r="FK189" s="646"/>
      <c r="FL189" s="646"/>
      <c r="FM189" s="646"/>
      <c r="FN189" s="646"/>
      <c r="FO189" s="646"/>
      <c r="FP189" s="646"/>
      <c r="FQ189" s="646"/>
      <c r="FR189" s="646"/>
      <c r="FS189" s="646"/>
      <c r="FT189" s="646"/>
      <c r="FU189" s="646"/>
      <c r="FV189" s="646"/>
      <c r="FW189" s="646"/>
      <c r="FX189" s="646"/>
      <c r="FY189" s="646"/>
      <c r="FZ189" s="646"/>
      <c r="GA189" s="646"/>
      <c r="GB189" s="646"/>
      <c r="GC189" s="646"/>
      <c r="GD189" s="646"/>
      <c r="GE189" s="646"/>
      <c r="GF189" s="646"/>
      <c r="GG189" s="646"/>
      <c r="GH189" s="646"/>
      <c r="GI189" s="646"/>
      <c r="GJ189" s="646"/>
      <c r="GK189" s="646"/>
      <c r="GL189" s="646"/>
      <c r="GM189" s="646"/>
      <c r="GN189" s="646"/>
      <c r="GO189" s="646"/>
      <c r="GP189" s="646"/>
      <c r="GQ189" s="646"/>
      <c r="GR189" s="646"/>
      <c r="GS189" s="646"/>
      <c r="GT189" s="646"/>
      <c r="GU189" s="646"/>
      <c r="GV189" s="646"/>
      <c r="GW189" s="646"/>
      <c r="GX189" s="646"/>
      <c r="GY189" s="646"/>
      <c r="GZ189" s="646"/>
      <c r="HA189" s="646"/>
      <c r="HB189" s="646"/>
      <c r="HC189" s="646"/>
      <c r="HD189" s="646"/>
      <c r="HE189" s="646"/>
      <c r="HF189" s="646"/>
      <c r="HG189" s="646"/>
      <c r="HH189" s="646"/>
      <c r="HI189" s="646"/>
      <c r="HJ189" s="646"/>
      <c r="HK189" s="646"/>
      <c r="HL189" s="646"/>
      <c r="HM189" s="646"/>
      <c r="HN189" s="646"/>
      <c r="HO189" s="646"/>
      <c r="HP189" s="646"/>
      <c r="HQ189" s="646"/>
      <c r="HR189" s="646"/>
      <c r="HS189" s="646"/>
      <c r="HT189" s="646"/>
      <c r="HU189" s="646"/>
      <c r="HV189" s="646"/>
      <c r="HW189" s="646"/>
      <c r="HX189" s="646"/>
      <c r="HY189" s="646"/>
      <c r="HZ189" s="646"/>
      <c r="IA189" s="646"/>
      <c r="IB189" s="646"/>
      <c r="IC189" s="646"/>
      <c r="ID189" s="646"/>
      <c r="IE189" s="646"/>
      <c r="IF189" s="646"/>
      <c r="IG189" s="646"/>
      <c r="IH189" s="646"/>
      <c r="II189" s="646"/>
      <c r="IJ189" s="646"/>
      <c r="IK189" s="646"/>
      <c r="IL189" s="646"/>
      <c r="IM189" s="646"/>
      <c r="IN189" s="646"/>
      <c r="IO189" s="646"/>
      <c r="IP189" s="646"/>
      <c r="IQ189" s="646"/>
      <c r="IR189" s="646"/>
    </row>
  </sheetData>
  <mergeCells count="35">
    <mergeCell ref="G40:J40"/>
    <mergeCell ref="G71:J71"/>
    <mergeCell ref="G169:J169"/>
    <mergeCell ref="G161:J161"/>
    <mergeCell ref="B39:C39"/>
    <mergeCell ref="B40:C40"/>
    <mergeCell ref="B70:C70"/>
    <mergeCell ref="B71:C71"/>
    <mergeCell ref="B142:C142"/>
    <mergeCell ref="A88:J88"/>
    <mergeCell ref="B91:C91"/>
    <mergeCell ref="B92:C92"/>
    <mergeCell ref="B93:C93"/>
    <mergeCell ref="B98:C98"/>
    <mergeCell ref="B104:C104"/>
    <mergeCell ref="B110:C110"/>
    <mergeCell ref="B11:C11"/>
    <mergeCell ref="H1:J1"/>
    <mergeCell ref="A3:J3"/>
    <mergeCell ref="A5:J5"/>
    <mergeCell ref="A7:J7"/>
    <mergeCell ref="B10:C10"/>
    <mergeCell ref="A120:J120"/>
    <mergeCell ref="B123:C123"/>
    <mergeCell ref="B124:C124"/>
    <mergeCell ref="B125:C125"/>
    <mergeCell ref="B184:F184"/>
    <mergeCell ref="B145:C145"/>
    <mergeCell ref="B146:C146"/>
    <mergeCell ref="A170:J170"/>
    <mergeCell ref="B173:C173"/>
    <mergeCell ref="B174:C174"/>
    <mergeCell ref="B175:F175"/>
    <mergeCell ref="B161:C161"/>
    <mergeCell ref="B160:C160"/>
  </mergeCells>
  <printOptions horizontalCentered="1"/>
  <pageMargins left="0.39370078740157483" right="0.39370078740157483" top="0.59055118110236227" bottom="0.78740157480314965" header="0.51181102362204722" footer="0.51181102362204722"/>
  <pageSetup scale="90" orientation="portrait" r:id="rId1"/>
  <headerFooter scaleWithDoc="0" alignWithMargins="0"/>
  <rowBreaks count="4" manualBreakCount="4">
    <brk id="37" max="16383" man="1"/>
    <brk id="68" max="16383" man="1"/>
    <brk id="118" max="16383" man="1"/>
    <brk id="15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107"/>
  <sheetViews>
    <sheetView zoomScaleNormal="100" workbookViewId="0"/>
  </sheetViews>
  <sheetFormatPr defaultColWidth="3.140625" defaultRowHeight="12.75" x14ac:dyDescent="0.2"/>
  <cols>
    <col min="1" max="1" width="3.140625" style="1" customWidth="1"/>
    <col min="2" max="2" width="7.5703125" style="1" customWidth="1"/>
    <col min="3" max="3" width="4.42578125" style="1" customWidth="1"/>
    <col min="4" max="4" width="4.7109375" style="1" customWidth="1"/>
    <col min="5" max="5" width="7.85546875" style="1" customWidth="1"/>
    <col min="6" max="6" width="40.85546875" style="1" customWidth="1"/>
    <col min="7" max="8" width="8.7109375" style="278" customWidth="1"/>
    <col min="9" max="9" width="7.85546875" style="1" bestFit="1" customWidth="1"/>
    <col min="10" max="10" width="8.7109375" style="1" customWidth="1"/>
    <col min="11" max="249" width="9.140625" style="1" customWidth="1"/>
    <col min="250" max="16384" width="3.140625" style="1"/>
  </cols>
  <sheetData>
    <row r="1" spans="1:13" s="46" customFormat="1" x14ac:dyDescent="0.2">
      <c r="A1" s="47"/>
      <c r="B1" s="47"/>
      <c r="C1" s="47"/>
      <c r="D1" s="47"/>
      <c r="E1" s="47"/>
      <c r="F1" s="47"/>
      <c r="G1" s="48"/>
      <c r="H1" s="1264" t="s">
        <v>33</v>
      </c>
      <c r="I1" s="1264"/>
      <c r="J1" s="1264"/>
    </row>
    <row r="2" spans="1:13" s="46" customFormat="1" x14ac:dyDescent="0.2">
      <c r="A2" s="47"/>
      <c r="B2" s="47"/>
      <c r="C2" s="47"/>
      <c r="D2" s="47"/>
      <c r="E2" s="47"/>
      <c r="F2" s="47"/>
      <c r="G2" s="48"/>
      <c r="H2" s="48"/>
      <c r="I2" s="48"/>
      <c r="J2" s="47"/>
    </row>
    <row r="3" spans="1:13" s="46" customFormat="1" ht="18" x14ac:dyDescent="0.25">
      <c r="A3" s="1235" t="s">
        <v>34</v>
      </c>
      <c r="B3" s="1235"/>
      <c r="C3" s="1235"/>
      <c r="D3" s="1235"/>
      <c r="E3" s="1235"/>
      <c r="F3" s="1235"/>
      <c r="G3" s="1235"/>
      <c r="H3" s="1235"/>
      <c r="I3" s="1235"/>
      <c r="J3" s="1235"/>
    </row>
    <row r="4" spans="1:13" s="46" customFormat="1" ht="12.75" customHeight="1" x14ac:dyDescent="0.25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3" ht="15.75" x14ac:dyDescent="0.25">
      <c r="A5" s="1236" t="s">
        <v>215</v>
      </c>
      <c r="B5" s="1236"/>
      <c r="C5" s="1236"/>
      <c r="D5" s="1236"/>
      <c r="E5" s="1236"/>
      <c r="F5" s="1236"/>
      <c r="G5" s="1236"/>
      <c r="H5" s="1236"/>
      <c r="I5" s="1236"/>
      <c r="J5" s="1236"/>
    </row>
    <row r="6" spans="1:13" ht="12.75" customHeight="1" x14ac:dyDescent="0.25">
      <c r="A6" s="142"/>
      <c r="B6" s="142"/>
      <c r="C6" s="142"/>
      <c r="D6" s="142"/>
      <c r="E6" s="142"/>
      <c r="F6" s="142"/>
      <c r="G6" s="142"/>
      <c r="H6" s="142"/>
      <c r="I6" s="142"/>
      <c r="J6" s="142"/>
    </row>
    <row r="7" spans="1:13" s="46" customFormat="1" ht="15.75" x14ac:dyDescent="0.2">
      <c r="A7" s="1227" t="s">
        <v>216</v>
      </c>
      <c r="B7" s="1227"/>
      <c r="C7" s="1227"/>
      <c r="D7" s="1227"/>
      <c r="E7" s="1227"/>
      <c r="F7" s="1227"/>
      <c r="G7" s="1227"/>
      <c r="H7" s="1227"/>
      <c r="I7" s="1227"/>
      <c r="J7" s="1227"/>
      <c r="K7" s="52"/>
      <c r="M7" s="8"/>
    </row>
    <row r="8" spans="1:13" ht="8.25" customHeight="1" x14ac:dyDescent="0.25">
      <c r="A8" s="325"/>
      <c r="B8" s="325"/>
      <c r="C8" s="325"/>
      <c r="D8" s="325"/>
      <c r="E8" s="325"/>
      <c r="F8" s="325"/>
      <c r="G8" s="325"/>
      <c r="H8" s="325"/>
      <c r="I8" s="325"/>
      <c r="J8" s="325"/>
    </row>
    <row r="9" spans="1:13" ht="13.5" thickBot="1" x14ac:dyDescent="0.25">
      <c r="A9" s="13"/>
      <c r="B9" s="13"/>
      <c r="C9" s="13"/>
      <c r="D9" s="14"/>
      <c r="E9" s="14"/>
      <c r="F9" s="14"/>
      <c r="G9" s="15"/>
      <c r="H9" s="14"/>
      <c r="I9" s="15"/>
      <c r="J9" s="15" t="s">
        <v>7</v>
      </c>
    </row>
    <row r="10" spans="1:13" ht="23.25" thickBot="1" x14ac:dyDescent="0.25">
      <c r="A10" s="16" t="s">
        <v>0</v>
      </c>
      <c r="B10" s="1249" t="s">
        <v>1</v>
      </c>
      <c r="C10" s="1250"/>
      <c r="D10" s="17" t="s">
        <v>2</v>
      </c>
      <c r="E10" s="102" t="s">
        <v>3</v>
      </c>
      <c r="F10" s="18" t="s">
        <v>217</v>
      </c>
      <c r="G10" s="54" t="s">
        <v>36</v>
      </c>
      <c r="H10" s="9" t="s">
        <v>37</v>
      </c>
      <c r="I10" s="50" t="s">
        <v>35</v>
      </c>
      <c r="J10" s="69" t="s">
        <v>748</v>
      </c>
      <c r="L10" s="278"/>
    </row>
    <row r="11" spans="1:13" ht="13.5" thickBot="1" x14ac:dyDescent="0.25">
      <c r="A11" s="1153" t="s">
        <v>4</v>
      </c>
      <c r="B11" s="1265" t="s">
        <v>5</v>
      </c>
      <c r="C11" s="1266"/>
      <c r="D11" s="1154" t="s">
        <v>5</v>
      </c>
      <c r="E11" s="1155" t="s">
        <v>5</v>
      </c>
      <c r="F11" s="1156" t="s">
        <v>11</v>
      </c>
      <c r="G11" s="1157">
        <f>G12+G14+G16+G18+G20+G22+G24+G26+G28+G30+G32+G34</f>
        <v>0</v>
      </c>
      <c r="H11" s="1158">
        <f t="shared" ref="H11:J11" si="0">H12+H14+H16+H18+H20+H22+H24+H26+H28+H30+H32+H34</f>
        <v>0</v>
      </c>
      <c r="I11" s="1159">
        <f t="shared" si="0"/>
        <v>12443</v>
      </c>
      <c r="J11" s="1160">
        <f t="shared" si="0"/>
        <v>12443</v>
      </c>
    </row>
    <row r="12" spans="1:13" s="326" customFormat="1" ht="22.5" x14ac:dyDescent="0.2">
      <c r="A12" s="1179" t="s">
        <v>6</v>
      </c>
      <c r="B12" s="970" t="s">
        <v>219</v>
      </c>
      <c r="C12" s="965" t="s">
        <v>220</v>
      </c>
      <c r="D12" s="1180" t="s">
        <v>5</v>
      </c>
      <c r="E12" s="966" t="s">
        <v>5</v>
      </c>
      <c r="F12" s="971" t="s">
        <v>218</v>
      </c>
      <c r="G12" s="927">
        <f>+G13</f>
        <v>0</v>
      </c>
      <c r="H12" s="927">
        <f t="shared" ref="H12:J26" si="1">H13</f>
        <v>0</v>
      </c>
      <c r="I12" s="930">
        <f>I13</f>
        <v>153</v>
      </c>
      <c r="J12" s="1185">
        <f>J13</f>
        <v>153</v>
      </c>
    </row>
    <row r="13" spans="1:13" s="646" customFormat="1" ht="13.5" thickBot="1" x14ac:dyDescent="0.25">
      <c r="A13" s="1181"/>
      <c r="B13" s="20"/>
      <c r="C13" s="21"/>
      <c r="D13" s="1182">
        <v>4357</v>
      </c>
      <c r="E13" s="327">
        <v>6351</v>
      </c>
      <c r="F13" s="1162" t="s">
        <v>221</v>
      </c>
      <c r="G13" s="22">
        <v>0</v>
      </c>
      <c r="H13" s="22">
        <v>0</v>
      </c>
      <c r="I13" s="68">
        <v>153</v>
      </c>
      <c r="J13" s="487">
        <f>H13+I13</f>
        <v>153</v>
      </c>
    </row>
    <row r="14" spans="1:13" ht="33.75" x14ac:dyDescent="0.2">
      <c r="A14" s="1186" t="s">
        <v>6</v>
      </c>
      <c r="B14" s="1038" t="s">
        <v>223</v>
      </c>
      <c r="C14" s="958" t="s">
        <v>224</v>
      </c>
      <c r="D14" s="1183" t="s">
        <v>5</v>
      </c>
      <c r="E14" s="959" t="s">
        <v>5</v>
      </c>
      <c r="F14" s="1161" t="s">
        <v>222</v>
      </c>
      <c r="G14" s="962">
        <f>+G15</f>
        <v>0</v>
      </c>
      <c r="H14" s="962">
        <f t="shared" si="1"/>
        <v>0</v>
      </c>
      <c r="I14" s="962">
        <f>I15</f>
        <v>4200</v>
      </c>
      <c r="J14" s="930">
        <f>J15</f>
        <v>4200</v>
      </c>
    </row>
    <row r="15" spans="1:13" s="646" customFormat="1" ht="13.5" thickBot="1" x14ac:dyDescent="0.25">
      <c r="A15" s="1187"/>
      <c r="B15" s="1188"/>
      <c r="C15" s="887"/>
      <c r="D15" s="1184">
        <v>4357</v>
      </c>
      <c r="E15" s="996">
        <v>6351</v>
      </c>
      <c r="F15" s="1164" t="s">
        <v>221</v>
      </c>
      <c r="G15" s="889">
        <v>0</v>
      </c>
      <c r="H15" s="889">
        <v>0</v>
      </c>
      <c r="I15" s="889">
        <v>4200</v>
      </c>
      <c r="J15" s="1189">
        <f>H15+I15</f>
        <v>4200</v>
      </c>
    </row>
    <row r="16" spans="1:13" s="331" customFormat="1" ht="22.5" x14ac:dyDescent="0.2">
      <c r="A16" s="1179" t="s">
        <v>6</v>
      </c>
      <c r="B16" s="970" t="s">
        <v>226</v>
      </c>
      <c r="C16" s="965" t="s">
        <v>227</v>
      </c>
      <c r="D16" s="1180" t="s">
        <v>5</v>
      </c>
      <c r="E16" s="966" t="s">
        <v>5</v>
      </c>
      <c r="F16" s="971" t="s">
        <v>225</v>
      </c>
      <c r="G16" s="927">
        <f t="shared" ref="G16" si="2">+G17</f>
        <v>0</v>
      </c>
      <c r="H16" s="927">
        <f t="shared" si="1"/>
        <v>0</v>
      </c>
      <c r="I16" s="927">
        <f t="shared" si="1"/>
        <v>200</v>
      </c>
      <c r="J16" s="930">
        <f t="shared" si="1"/>
        <v>200</v>
      </c>
    </row>
    <row r="17" spans="1:10" s="646" customFormat="1" ht="13.5" thickBot="1" x14ac:dyDescent="0.25">
      <c r="A17" s="1181"/>
      <c r="B17" s="1190"/>
      <c r="C17" s="1190"/>
      <c r="D17" s="1182">
        <v>4357</v>
      </c>
      <c r="E17" s="327">
        <v>6351</v>
      </c>
      <c r="F17" s="1162" t="s">
        <v>221</v>
      </c>
      <c r="G17" s="22">
        <v>0</v>
      </c>
      <c r="H17" s="22">
        <v>0</v>
      </c>
      <c r="I17" s="22">
        <v>200</v>
      </c>
      <c r="J17" s="68">
        <f t="shared" ref="J17" si="3">H17+I17</f>
        <v>200</v>
      </c>
    </row>
    <row r="18" spans="1:10" s="326" customFormat="1" ht="22.5" x14ac:dyDescent="0.2">
      <c r="A18" s="1186" t="s">
        <v>6</v>
      </c>
      <c r="B18" s="1038" t="s">
        <v>229</v>
      </c>
      <c r="C18" s="958" t="s">
        <v>227</v>
      </c>
      <c r="D18" s="1183" t="s">
        <v>5</v>
      </c>
      <c r="E18" s="959" t="s">
        <v>5</v>
      </c>
      <c r="F18" s="1161" t="s">
        <v>228</v>
      </c>
      <c r="G18" s="962">
        <f t="shared" ref="G18" si="4">+G19</f>
        <v>0</v>
      </c>
      <c r="H18" s="962">
        <f t="shared" si="1"/>
        <v>0</v>
      </c>
      <c r="I18" s="962">
        <f t="shared" si="1"/>
        <v>350</v>
      </c>
      <c r="J18" s="1040">
        <f t="shared" si="1"/>
        <v>350</v>
      </c>
    </row>
    <row r="19" spans="1:10" ht="13.5" thickBot="1" x14ac:dyDescent="0.25">
      <c r="A19" s="1187"/>
      <c r="B19" s="1188"/>
      <c r="C19" s="887"/>
      <c r="D19" s="1184">
        <v>4357</v>
      </c>
      <c r="E19" s="996">
        <v>6351</v>
      </c>
      <c r="F19" s="1164" t="s">
        <v>221</v>
      </c>
      <c r="G19" s="889">
        <v>0</v>
      </c>
      <c r="H19" s="889">
        <v>0</v>
      </c>
      <c r="I19" s="889">
        <v>350</v>
      </c>
      <c r="J19" s="1189">
        <f t="shared" ref="J19" si="5">H19+I19</f>
        <v>350</v>
      </c>
    </row>
    <row r="20" spans="1:10" s="331" customFormat="1" ht="28.5" customHeight="1" x14ac:dyDescent="0.2">
      <c r="A20" s="1179" t="s">
        <v>6</v>
      </c>
      <c r="B20" s="970" t="s">
        <v>231</v>
      </c>
      <c r="C20" s="965" t="s">
        <v>232</v>
      </c>
      <c r="D20" s="1180" t="s">
        <v>5</v>
      </c>
      <c r="E20" s="966" t="s">
        <v>5</v>
      </c>
      <c r="F20" s="971" t="s">
        <v>230</v>
      </c>
      <c r="G20" s="927">
        <f t="shared" ref="G20" si="6">+G21</f>
        <v>0</v>
      </c>
      <c r="H20" s="927">
        <f t="shared" si="1"/>
        <v>0</v>
      </c>
      <c r="I20" s="927">
        <f t="shared" si="1"/>
        <v>2200</v>
      </c>
      <c r="J20" s="930">
        <f t="shared" si="1"/>
        <v>2200</v>
      </c>
    </row>
    <row r="21" spans="1:10" ht="13.5" thickBot="1" x14ac:dyDescent="0.25">
      <c r="A21" s="1181"/>
      <c r="B21" s="20"/>
      <c r="C21" s="21"/>
      <c r="D21" s="1182">
        <v>4357</v>
      </c>
      <c r="E21" s="327">
        <v>6351</v>
      </c>
      <c r="F21" s="1162" t="s">
        <v>221</v>
      </c>
      <c r="G21" s="22">
        <v>0</v>
      </c>
      <c r="H21" s="22">
        <v>0</v>
      </c>
      <c r="I21" s="22">
        <v>2200</v>
      </c>
      <c r="J21" s="68">
        <f t="shared" ref="J21" si="7">H21+I21</f>
        <v>2200</v>
      </c>
    </row>
    <row r="22" spans="1:10" s="326" customFormat="1" ht="22.5" x14ac:dyDescent="0.2">
      <c r="A22" s="1186" t="s">
        <v>6</v>
      </c>
      <c r="B22" s="1038" t="s">
        <v>234</v>
      </c>
      <c r="C22" s="958" t="s">
        <v>235</v>
      </c>
      <c r="D22" s="1183" t="s">
        <v>5</v>
      </c>
      <c r="E22" s="959" t="s">
        <v>5</v>
      </c>
      <c r="F22" s="1161" t="s">
        <v>233</v>
      </c>
      <c r="G22" s="962">
        <f t="shared" ref="G22" si="8">+G23</f>
        <v>0</v>
      </c>
      <c r="H22" s="962">
        <f t="shared" si="1"/>
        <v>0</v>
      </c>
      <c r="I22" s="962">
        <f t="shared" si="1"/>
        <v>300</v>
      </c>
      <c r="J22" s="1040">
        <f t="shared" si="1"/>
        <v>300</v>
      </c>
    </row>
    <row r="23" spans="1:10" ht="13.5" thickBot="1" x14ac:dyDescent="0.25">
      <c r="A23" s="1187"/>
      <c r="B23" s="1188"/>
      <c r="C23" s="887"/>
      <c r="D23" s="1184">
        <v>4357</v>
      </c>
      <c r="E23" s="996">
        <v>6351</v>
      </c>
      <c r="F23" s="1164" t="s">
        <v>221</v>
      </c>
      <c r="G23" s="889">
        <v>0</v>
      </c>
      <c r="H23" s="889">
        <v>0</v>
      </c>
      <c r="I23" s="889">
        <v>300</v>
      </c>
      <c r="J23" s="1189">
        <f t="shared" ref="J23" si="9">H23+I23</f>
        <v>300</v>
      </c>
    </row>
    <row r="24" spans="1:10" s="331" customFormat="1" ht="27.75" customHeight="1" thickBot="1" x14ac:dyDescent="0.25">
      <c r="A24" s="1191" t="s">
        <v>6</v>
      </c>
      <c r="B24" s="1192" t="s">
        <v>237</v>
      </c>
      <c r="C24" s="1193" t="s">
        <v>238</v>
      </c>
      <c r="D24" s="1194" t="s">
        <v>5</v>
      </c>
      <c r="E24" s="1195" t="s">
        <v>5</v>
      </c>
      <c r="F24" s="1196" t="s">
        <v>236</v>
      </c>
      <c r="G24" s="1000">
        <f t="shared" ref="G24" si="10">+G25</f>
        <v>0</v>
      </c>
      <c r="H24" s="1000">
        <f t="shared" si="1"/>
        <v>0</v>
      </c>
      <c r="I24" s="1000">
        <f t="shared" si="1"/>
        <v>440</v>
      </c>
      <c r="J24" s="1197">
        <f t="shared" si="1"/>
        <v>440</v>
      </c>
    </row>
    <row r="25" spans="1:10" ht="13.5" thickBot="1" x14ac:dyDescent="0.25">
      <c r="A25" s="1198"/>
      <c r="B25" s="1199"/>
      <c r="C25" s="1200"/>
      <c r="D25" s="1201">
        <v>4311</v>
      </c>
      <c r="E25" s="1202">
        <v>6351</v>
      </c>
      <c r="F25" s="1203" t="s">
        <v>221</v>
      </c>
      <c r="G25" s="1204">
        <v>0</v>
      </c>
      <c r="H25" s="1204">
        <v>0</v>
      </c>
      <c r="I25" s="1204">
        <v>440</v>
      </c>
      <c r="J25" s="1205">
        <f t="shared" ref="J25" si="11">H25+I25</f>
        <v>440</v>
      </c>
    </row>
    <row r="26" spans="1:10" s="326" customFormat="1" ht="22.5" x14ac:dyDescent="0.2">
      <c r="A26" s="1179" t="s">
        <v>6</v>
      </c>
      <c r="B26" s="970" t="s">
        <v>240</v>
      </c>
      <c r="C26" s="965" t="s">
        <v>232</v>
      </c>
      <c r="D26" s="1180" t="s">
        <v>5</v>
      </c>
      <c r="E26" s="966" t="s">
        <v>5</v>
      </c>
      <c r="F26" s="971" t="s">
        <v>239</v>
      </c>
      <c r="G26" s="927">
        <f t="shared" ref="G26" si="12">+G27</f>
        <v>0</v>
      </c>
      <c r="H26" s="927">
        <f t="shared" si="1"/>
        <v>0</v>
      </c>
      <c r="I26" s="927">
        <f t="shared" si="1"/>
        <v>300</v>
      </c>
      <c r="J26" s="930">
        <f t="shared" si="1"/>
        <v>300</v>
      </c>
    </row>
    <row r="27" spans="1:10" ht="13.5" thickBot="1" x14ac:dyDescent="0.25">
      <c r="A27" s="1181"/>
      <c r="B27" s="1190"/>
      <c r="C27" s="1190"/>
      <c r="D27" s="1182">
        <v>4357</v>
      </c>
      <c r="E27" s="327">
        <v>6351</v>
      </c>
      <c r="F27" s="1162" t="s">
        <v>221</v>
      </c>
      <c r="G27" s="22">
        <v>0</v>
      </c>
      <c r="H27" s="22">
        <v>0</v>
      </c>
      <c r="I27" s="22">
        <v>300</v>
      </c>
      <c r="J27" s="68">
        <f t="shared" ref="J27" si="13">H27+I27</f>
        <v>300</v>
      </c>
    </row>
    <row r="28" spans="1:10" s="331" customFormat="1" ht="22.5" x14ac:dyDescent="0.2">
      <c r="A28" s="1179" t="s">
        <v>6</v>
      </c>
      <c r="B28" s="970" t="s">
        <v>242</v>
      </c>
      <c r="C28" s="965" t="s">
        <v>243</v>
      </c>
      <c r="D28" s="1180" t="s">
        <v>5</v>
      </c>
      <c r="E28" s="966" t="s">
        <v>5</v>
      </c>
      <c r="F28" s="971" t="s">
        <v>241</v>
      </c>
      <c r="G28" s="927">
        <f t="shared" ref="G28" si="14">+G29</f>
        <v>0</v>
      </c>
      <c r="H28" s="927">
        <f t="shared" ref="H28:J34" si="15">H29</f>
        <v>0</v>
      </c>
      <c r="I28" s="927">
        <f t="shared" si="15"/>
        <v>180</v>
      </c>
      <c r="J28" s="930">
        <f t="shared" si="15"/>
        <v>180</v>
      </c>
    </row>
    <row r="29" spans="1:10" ht="23.25" thickBot="1" x14ac:dyDescent="0.25">
      <c r="A29" s="1181"/>
      <c r="B29" s="20"/>
      <c r="C29" s="21"/>
      <c r="D29" s="1182">
        <v>4357</v>
      </c>
      <c r="E29" s="327">
        <v>5331</v>
      </c>
      <c r="F29" s="1163" t="s">
        <v>12</v>
      </c>
      <c r="G29" s="22">
        <v>0</v>
      </c>
      <c r="H29" s="22">
        <v>0</v>
      </c>
      <c r="I29" s="22">
        <v>180</v>
      </c>
      <c r="J29" s="68">
        <f t="shared" ref="J29" si="16">H29+I29</f>
        <v>180</v>
      </c>
    </row>
    <row r="30" spans="1:10" s="326" customFormat="1" ht="22.5" x14ac:dyDescent="0.2">
      <c r="A30" s="1179" t="s">
        <v>6</v>
      </c>
      <c r="B30" s="970" t="s">
        <v>245</v>
      </c>
      <c r="C30" s="965" t="s">
        <v>243</v>
      </c>
      <c r="D30" s="1180" t="s">
        <v>5</v>
      </c>
      <c r="E30" s="966" t="s">
        <v>5</v>
      </c>
      <c r="F30" s="971" t="s">
        <v>244</v>
      </c>
      <c r="G30" s="927">
        <f t="shared" ref="G30" si="17">+G31</f>
        <v>0</v>
      </c>
      <c r="H30" s="927">
        <f t="shared" si="15"/>
        <v>0</v>
      </c>
      <c r="I30" s="927">
        <f t="shared" si="15"/>
        <v>620</v>
      </c>
      <c r="J30" s="930">
        <f t="shared" si="15"/>
        <v>620</v>
      </c>
    </row>
    <row r="31" spans="1:10" ht="13.5" thickBot="1" x14ac:dyDescent="0.25">
      <c r="A31" s="1181"/>
      <c r="B31" s="20"/>
      <c r="C31" s="21"/>
      <c r="D31" s="1182">
        <v>4357</v>
      </c>
      <c r="E31" s="327">
        <v>6351</v>
      </c>
      <c r="F31" s="1162" t="s">
        <v>221</v>
      </c>
      <c r="G31" s="22">
        <v>0</v>
      </c>
      <c r="H31" s="22">
        <v>0</v>
      </c>
      <c r="I31" s="22">
        <v>620</v>
      </c>
      <c r="J31" s="68">
        <f t="shared" ref="J31" si="18">H31+I31</f>
        <v>620</v>
      </c>
    </row>
    <row r="32" spans="1:10" s="331" customFormat="1" ht="22.5" x14ac:dyDescent="0.2">
      <c r="A32" s="1186" t="s">
        <v>6</v>
      </c>
      <c r="B32" s="1038" t="s">
        <v>247</v>
      </c>
      <c r="C32" s="958" t="s">
        <v>248</v>
      </c>
      <c r="D32" s="1183" t="s">
        <v>5</v>
      </c>
      <c r="E32" s="959" t="s">
        <v>5</v>
      </c>
      <c r="F32" s="1161" t="s">
        <v>246</v>
      </c>
      <c r="G32" s="962">
        <f t="shared" ref="G32" si="19">+G33</f>
        <v>0</v>
      </c>
      <c r="H32" s="962">
        <f t="shared" si="15"/>
        <v>0</v>
      </c>
      <c r="I32" s="962">
        <f t="shared" si="15"/>
        <v>3000</v>
      </c>
      <c r="J32" s="1040">
        <f t="shared" si="15"/>
        <v>3000</v>
      </c>
    </row>
    <row r="33" spans="1:13" s="331" customFormat="1" ht="13.5" thickBot="1" x14ac:dyDescent="0.25">
      <c r="A33" s="1187"/>
      <c r="B33" s="1188"/>
      <c r="C33" s="887"/>
      <c r="D33" s="1184">
        <v>4357</v>
      </c>
      <c r="E33" s="996">
        <v>6351</v>
      </c>
      <c r="F33" s="1164" t="s">
        <v>221</v>
      </c>
      <c r="G33" s="889">
        <v>0</v>
      </c>
      <c r="H33" s="889">
        <v>0</v>
      </c>
      <c r="I33" s="889">
        <v>3000</v>
      </c>
      <c r="J33" s="1189">
        <f t="shared" ref="J33" si="20">H33+I33</f>
        <v>3000</v>
      </c>
    </row>
    <row r="34" spans="1:13" s="326" customFormat="1" ht="22.5" x14ac:dyDescent="0.2">
      <c r="A34" s="1179" t="s">
        <v>6</v>
      </c>
      <c r="B34" s="970" t="s">
        <v>250</v>
      </c>
      <c r="C34" s="965" t="s">
        <v>227</v>
      </c>
      <c r="D34" s="1180" t="s">
        <v>5</v>
      </c>
      <c r="E34" s="966" t="s">
        <v>5</v>
      </c>
      <c r="F34" s="971" t="s">
        <v>249</v>
      </c>
      <c r="G34" s="927">
        <f t="shared" ref="G34" si="21">+G35</f>
        <v>0</v>
      </c>
      <c r="H34" s="927">
        <f t="shared" si="15"/>
        <v>0</v>
      </c>
      <c r="I34" s="927">
        <f t="shared" si="15"/>
        <v>500</v>
      </c>
      <c r="J34" s="930">
        <f t="shared" si="15"/>
        <v>500</v>
      </c>
    </row>
    <row r="35" spans="1:13" ht="13.5" thickBot="1" x14ac:dyDescent="0.25">
      <c r="A35" s="1181"/>
      <c r="B35" s="20"/>
      <c r="C35" s="21"/>
      <c r="D35" s="1182">
        <v>4357</v>
      </c>
      <c r="E35" s="327">
        <v>6351</v>
      </c>
      <c r="F35" s="1162" t="s">
        <v>221</v>
      </c>
      <c r="G35" s="22">
        <v>0</v>
      </c>
      <c r="H35" s="22">
        <v>0</v>
      </c>
      <c r="I35" s="22">
        <v>500</v>
      </c>
      <c r="J35" s="68">
        <f t="shared" ref="J35" si="22">H35+I35</f>
        <v>500</v>
      </c>
    </row>
    <row r="36" spans="1:13" x14ac:dyDescent="0.2">
      <c r="A36" s="333"/>
      <c r="B36" s="334"/>
      <c r="C36" s="334"/>
      <c r="D36" s="333"/>
      <c r="E36" s="333"/>
      <c r="F36" s="335"/>
      <c r="G36" s="336"/>
      <c r="H36" s="336"/>
      <c r="I36" s="337"/>
      <c r="J36" s="337"/>
    </row>
    <row r="37" spans="1:13" x14ac:dyDescent="0.2">
      <c r="A37" s="333"/>
      <c r="B37" s="334"/>
      <c r="C37" s="334"/>
      <c r="D37" s="333"/>
      <c r="E37" s="333"/>
      <c r="F37" s="335"/>
      <c r="G37" s="336"/>
      <c r="H37" s="336"/>
      <c r="I37" s="337"/>
      <c r="J37" s="337"/>
    </row>
    <row r="38" spans="1:13" s="46" customFormat="1" ht="15.75" x14ac:dyDescent="0.2">
      <c r="A38" s="1227" t="s">
        <v>251</v>
      </c>
      <c r="B38" s="1227"/>
      <c r="C38" s="1227"/>
      <c r="D38" s="1227"/>
      <c r="E38" s="1227"/>
      <c r="F38" s="1227"/>
      <c r="G38" s="1227"/>
      <c r="H38" s="1227"/>
      <c r="I38" s="1227"/>
      <c r="J38" s="1227"/>
      <c r="K38" s="52"/>
      <c r="M38" s="8"/>
    </row>
    <row r="39" spans="1:13" ht="12.75" customHeight="1" x14ac:dyDescent="0.25">
      <c r="A39" s="325"/>
      <c r="B39" s="325"/>
      <c r="C39" s="325"/>
      <c r="D39" s="325"/>
      <c r="E39" s="325"/>
      <c r="F39" s="325"/>
      <c r="G39" s="325"/>
      <c r="H39" s="325"/>
      <c r="I39" s="325"/>
      <c r="J39" s="325"/>
    </row>
    <row r="40" spans="1:13" ht="13.5" thickBot="1" x14ac:dyDescent="0.25">
      <c r="A40" s="13"/>
      <c r="B40" s="13"/>
      <c r="C40" s="13"/>
      <c r="D40" s="14"/>
      <c r="E40" s="14"/>
      <c r="F40" s="14"/>
      <c r="G40" s="15"/>
      <c r="H40" s="14"/>
      <c r="I40" s="15"/>
      <c r="J40" s="15" t="s">
        <v>7</v>
      </c>
    </row>
    <row r="41" spans="1:13" ht="23.25" thickBot="1" x14ac:dyDescent="0.25">
      <c r="A41" s="338" t="s">
        <v>0</v>
      </c>
      <c r="B41" s="1267" t="s">
        <v>1</v>
      </c>
      <c r="C41" s="1268"/>
      <c r="D41" s="339" t="s">
        <v>2</v>
      </c>
      <c r="E41" s="339" t="s">
        <v>3</v>
      </c>
      <c r="F41" s="340" t="s">
        <v>252</v>
      </c>
      <c r="G41" s="54" t="s">
        <v>36</v>
      </c>
      <c r="H41" s="50" t="s">
        <v>37</v>
      </c>
      <c r="I41" s="50" t="s">
        <v>35</v>
      </c>
      <c r="J41" s="69" t="s">
        <v>38</v>
      </c>
    </row>
    <row r="42" spans="1:13" ht="13.5" thickBot="1" x14ac:dyDescent="0.25">
      <c r="A42" s="973" t="s">
        <v>4</v>
      </c>
      <c r="B42" s="1269" t="s">
        <v>5</v>
      </c>
      <c r="C42" s="1270"/>
      <c r="D42" s="974" t="s">
        <v>5</v>
      </c>
      <c r="E42" s="975" t="s">
        <v>5</v>
      </c>
      <c r="F42" s="976" t="s">
        <v>205</v>
      </c>
      <c r="G42" s="977">
        <f>G43+G45+G52+G54+G67+G69+G72+G74+G76</f>
        <v>2725</v>
      </c>
      <c r="H42" s="231">
        <f>H43+H45+H52+H54+H67+H69+H72+H74+H76</f>
        <v>2725</v>
      </c>
      <c r="I42" s="986">
        <f t="shared" ref="I42:J42" si="23">I43+I45+I52+I54+I67+I69+I72+I74+I76</f>
        <v>350</v>
      </c>
      <c r="J42" s="233">
        <f t="shared" si="23"/>
        <v>3075</v>
      </c>
    </row>
    <row r="43" spans="1:13" x14ac:dyDescent="0.2">
      <c r="A43" s="341" t="s">
        <v>6</v>
      </c>
      <c r="B43" s="1271" t="s">
        <v>5</v>
      </c>
      <c r="C43" s="1272"/>
      <c r="D43" s="343" t="s">
        <v>5</v>
      </c>
      <c r="E43" s="344" t="s">
        <v>5</v>
      </c>
      <c r="F43" s="345" t="s">
        <v>253</v>
      </c>
      <c r="G43" s="346">
        <f>G44</f>
        <v>65</v>
      </c>
      <c r="H43" s="347">
        <f>H44</f>
        <v>65</v>
      </c>
      <c r="I43" s="347">
        <f>I44</f>
        <v>0</v>
      </c>
      <c r="J43" s="348">
        <f>J44</f>
        <v>65</v>
      </c>
    </row>
    <row r="44" spans="1:13" ht="13.5" thickBot="1" x14ac:dyDescent="0.25">
      <c r="A44" s="302" t="s">
        <v>254</v>
      </c>
      <c r="B44" s="167" t="s">
        <v>255</v>
      </c>
      <c r="C44" s="168" t="s">
        <v>8</v>
      </c>
      <c r="D44" s="169" t="s">
        <v>5</v>
      </c>
      <c r="E44" s="349" t="s">
        <v>5</v>
      </c>
      <c r="F44" s="171" t="s">
        <v>256</v>
      </c>
      <c r="G44" s="350">
        <v>65</v>
      </c>
      <c r="H44" s="351">
        <v>65</v>
      </c>
      <c r="I44" s="352">
        <v>0</v>
      </c>
      <c r="J44" s="353">
        <v>65</v>
      </c>
    </row>
    <row r="45" spans="1:13" x14ac:dyDescent="0.2">
      <c r="A45" s="354" t="s">
        <v>6</v>
      </c>
      <c r="B45" s="1273" t="s">
        <v>5</v>
      </c>
      <c r="C45" s="1274"/>
      <c r="D45" s="343" t="s">
        <v>5</v>
      </c>
      <c r="E45" s="344" t="s">
        <v>5</v>
      </c>
      <c r="F45" s="355" t="s">
        <v>257</v>
      </c>
      <c r="G45" s="346">
        <f>SUM(G46:G51)</f>
        <v>750</v>
      </c>
      <c r="H45" s="347">
        <f>SUM(H46:H51)</f>
        <v>750</v>
      </c>
      <c r="I45" s="347">
        <f>SUM(I46:I51)</f>
        <v>0</v>
      </c>
      <c r="J45" s="348">
        <f>SUM(J46:J51)</f>
        <v>750</v>
      </c>
    </row>
    <row r="46" spans="1:13" x14ac:dyDescent="0.2">
      <c r="A46" s="356" t="s">
        <v>254</v>
      </c>
      <c r="B46" s="167" t="s">
        <v>258</v>
      </c>
      <c r="C46" s="357" t="s">
        <v>8</v>
      </c>
      <c r="D46" s="169" t="s">
        <v>5</v>
      </c>
      <c r="E46" s="349" t="s">
        <v>5</v>
      </c>
      <c r="F46" s="358" t="s">
        <v>259</v>
      </c>
      <c r="G46" s="350">
        <v>85</v>
      </c>
      <c r="H46" s="351">
        <v>85</v>
      </c>
      <c r="I46" s="352">
        <v>0</v>
      </c>
      <c r="J46" s="353">
        <v>85</v>
      </c>
    </row>
    <row r="47" spans="1:13" x14ac:dyDescent="0.2">
      <c r="A47" s="356" t="s">
        <v>254</v>
      </c>
      <c r="B47" s="167" t="s">
        <v>260</v>
      </c>
      <c r="C47" s="357" t="s">
        <v>8</v>
      </c>
      <c r="D47" s="169" t="s">
        <v>5</v>
      </c>
      <c r="E47" s="349" t="s">
        <v>5</v>
      </c>
      <c r="F47" s="358" t="s">
        <v>261</v>
      </c>
      <c r="G47" s="359">
        <v>125</v>
      </c>
      <c r="H47" s="360">
        <v>125</v>
      </c>
      <c r="I47" s="361">
        <v>0</v>
      </c>
      <c r="J47" s="362">
        <v>125</v>
      </c>
    </row>
    <row r="48" spans="1:13" x14ac:dyDescent="0.2">
      <c r="A48" s="356" t="s">
        <v>254</v>
      </c>
      <c r="B48" s="167" t="s">
        <v>262</v>
      </c>
      <c r="C48" s="168" t="s">
        <v>8</v>
      </c>
      <c r="D48" s="169" t="s">
        <v>5</v>
      </c>
      <c r="E48" s="303" t="s">
        <v>5</v>
      </c>
      <c r="F48" s="171" t="s">
        <v>263</v>
      </c>
      <c r="G48" s="350">
        <v>40</v>
      </c>
      <c r="H48" s="351">
        <v>40</v>
      </c>
      <c r="I48" s="352">
        <v>0</v>
      </c>
      <c r="J48" s="353">
        <v>40</v>
      </c>
    </row>
    <row r="49" spans="1:12" ht="22.5" x14ac:dyDescent="0.2">
      <c r="A49" s="356" t="s">
        <v>254</v>
      </c>
      <c r="B49" s="167" t="s">
        <v>264</v>
      </c>
      <c r="C49" s="168" t="s">
        <v>8</v>
      </c>
      <c r="D49" s="169" t="s">
        <v>5</v>
      </c>
      <c r="E49" s="303" t="s">
        <v>5</v>
      </c>
      <c r="F49" s="304" t="s">
        <v>265</v>
      </c>
      <c r="G49" s="350">
        <v>300</v>
      </c>
      <c r="H49" s="351">
        <v>300</v>
      </c>
      <c r="I49" s="352">
        <v>0</v>
      </c>
      <c r="J49" s="353">
        <v>300</v>
      </c>
    </row>
    <row r="50" spans="1:12" ht="22.5" x14ac:dyDescent="0.2">
      <c r="A50" s="356" t="s">
        <v>254</v>
      </c>
      <c r="B50" s="167" t="s">
        <v>266</v>
      </c>
      <c r="C50" s="168" t="s">
        <v>8</v>
      </c>
      <c r="D50" s="169" t="s">
        <v>5</v>
      </c>
      <c r="E50" s="303" t="s">
        <v>5</v>
      </c>
      <c r="F50" s="304" t="s">
        <v>267</v>
      </c>
      <c r="G50" s="350">
        <v>100</v>
      </c>
      <c r="H50" s="351">
        <v>100</v>
      </c>
      <c r="I50" s="352">
        <v>0</v>
      </c>
      <c r="J50" s="353">
        <v>100</v>
      </c>
    </row>
    <row r="51" spans="1:12" ht="13.5" thickBot="1" x14ac:dyDescent="0.25">
      <c r="A51" s="356" t="s">
        <v>254</v>
      </c>
      <c r="B51" s="167" t="s">
        <v>268</v>
      </c>
      <c r="C51" s="168" t="s">
        <v>8</v>
      </c>
      <c r="D51" s="169" t="s">
        <v>5</v>
      </c>
      <c r="E51" s="303" t="s">
        <v>5</v>
      </c>
      <c r="F51" s="171" t="s">
        <v>269</v>
      </c>
      <c r="G51" s="350">
        <v>100</v>
      </c>
      <c r="H51" s="351">
        <v>100</v>
      </c>
      <c r="I51" s="352">
        <v>0</v>
      </c>
      <c r="J51" s="353">
        <v>100</v>
      </c>
    </row>
    <row r="52" spans="1:12" ht="22.5" x14ac:dyDescent="0.2">
      <c r="A52" s="363" t="s">
        <v>6</v>
      </c>
      <c r="B52" s="1262" t="s">
        <v>5</v>
      </c>
      <c r="C52" s="1263"/>
      <c r="D52" s="364" t="s">
        <v>5</v>
      </c>
      <c r="E52" s="365" t="s">
        <v>5</v>
      </c>
      <c r="F52" s="366" t="s">
        <v>270</v>
      </c>
      <c r="G52" s="367">
        <f>G53</f>
        <v>70</v>
      </c>
      <c r="H52" s="368">
        <f>H53</f>
        <v>70</v>
      </c>
      <c r="I52" s="368">
        <f>I53</f>
        <v>0</v>
      </c>
      <c r="J52" s="369">
        <f>J53</f>
        <v>70</v>
      </c>
    </row>
    <row r="53" spans="1:12" ht="13.5" thickBot="1" x14ac:dyDescent="0.25">
      <c r="A53" s="370" t="s">
        <v>254</v>
      </c>
      <c r="B53" s="371" t="s">
        <v>271</v>
      </c>
      <c r="C53" s="372" t="s">
        <v>8</v>
      </c>
      <c r="D53" s="373" t="s">
        <v>5</v>
      </c>
      <c r="E53" s="374" t="s">
        <v>5</v>
      </c>
      <c r="F53" s="375" t="s">
        <v>272</v>
      </c>
      <c r="G53" s="376">
        <v>70</v>
      </c>
      <c r="H53" s="377">
        <v>70</v>
      </c>
      <c r="I53" s="377">
        <v>0</v>
      </c>
      <c r="J53" s="378">
        <v>70</v>
      </c>
    </row>
    <row r="54" spans="1:12" x14ac:dyDescent="0.2">
      <c r="A54" s="1097" t="s">
        <v>6</v>
      </c>
      <c r="B54" s="1277" t="s">
        <v>5</v>
      </c>
      <c r="C54" s="1278"/>
      <c r="D54" s="1098" t="s">
        <v>5</v>
      </c>
      <c r="E54" s="1099" t="s">
        <v>5</v>
      </c>
      <c r="F54" s="1100" t="s">
        <v>273</v>
      </c>
      <c r="G54" s="1101">
        <f>G55+G56+G66+G65</f>
        <v>870</v>
      </c>
      <c r="H54" s="1102">
        <f>H55+H56+H66+H65</f>
        <v>870</v>
      </c>
      <c r="I54" s="987">
        <f>I55+I56+I66+I65</f>
        <v>350</v>
      </c>
      <c r="J54" s="1103">
        <f>J55+J56+J66+J65</f>
        <v>1220</v>
      </c>
    </row>
    <row r="55" spans="1:12" x14ac:dyDescent="0.2">
      <c r="A55" s="379" t="s">
        <v>254</v>
      </c>
      <c r="B55" s="380" t="s">
        <v>274</v>
      </c>
      <c r="C55" s="381" t="s">
        <v>8</v>
      </c>
      <c r="D55" s="382" t="s">
        <v>5</v>
      </c>
      <c r="E55" s="383" t="s">
        <v>5</v>
      </c>
      <c r="F55" s="384" t="s">
        <v>275</v>
      </c>
      <c r="G55" s="385">
        <v>250</v>
      </c>
      <c r="H55" s="386">
        <v>250</v>
      </c>
      <c r="I55" s="387">
        <v>0</v>
      </c>
      <c r="J55" s="388">
        <v>250</v>
      </c>
    </row>
    <row r="56" spans="1:12" x14ac:dyDescent="0.2">
      <c r="A56" s="1105" t="s">
        <v>254</v>
      </c>
      <c r="B56" s="1106" t="s">
        <v>276</v>
      </c>
      <c r="C56" s="1107" t="s">
        <v>8</v>
      </c>
      <c r="D56" s="1108" t="s">
        <v>5</v>
      </c>
      <c r="E56" s="1109" t="s">
        <v>5</v>
      </c>
      <c r="F56" s="1110" t="s">
        <v>277</v>
      </c>
      <c r="G56" s="1111">
        <f>SUM(G57:G64)</f>
        <v>400</v>
      </c>
      <c r="H56" s="1111">
        <f>SUM(H57:H64)</f>
        <v>400</v>
      </c>
      <c r="I56" s="972">
        <v>350</v>
      </c>
      <c r="J56" s="1104">
        <f>H56+I56</f>
        <v>750</v>
      </c>
    </row>
    <row r="57" spans="1:12" x14ac:dyDescent="0.2">
      <c r="A57" s="389"/>
      <c r="B57" s="390"/>
      <c r="C57" s="391"/>
      <c r="D57" s="392">
        <v>4379</v>
      </c>
      <c r="E57" s="393">
        <v>5021</v>
      </c>
      <c r="F57" s="394" t="s">
        <v>278</v>
      </c>
      <c r="G57" s="395">
        <v>80</v>
      </c>
      <c r="H57" s="395">
        <v>80</v>
      </c>
      <c r="I57" s="395">
        <f>J57-H57</f>
        <v>20</v>
      </c>
      <c r="J57" s="396">
        <v>100</v>
      </c>
      <c r="L57" s="278"/>
    </row>
    <row r="58" spans="1:12" x14ac:dyDescent="0.2">
      <c r="A58" s="389"/>
      <c r="B58" s="390"/>
      <c r="C58" s="391"/>
      <c r="D58" s="392">
        <v>4379</v>
      </c>
      <c r="E58" s="393">
        <v>5031</v>
      </c>
      <c r="F58" s="394" t="s">
        <v>279</v>
      </c>
      <c r="G58" s="395">
        <v>10</v>
      </c>
      <c r="H58" s="395">
        <v>10</v>
      </c>
      <c r="I58" s="395">
        <f t="shared" ref="I58:I64" si="24">J58-H58</f>
        <v>5</v>
      </c>
      <c r="J58" s="396">
        <v>15</v>
      </c>
      <c r="L58" s="278"/>
    </row>
    <row r="59" spans="1:12" x14ac:dyDescent="0.2">
      <c r="A59" s="389"/>
      <c r="B59" s="390"/>
      <c r="C59" s="391"/>
      <c r="D59" s="392">
        <v>4379</v>
      </c>
      <c r="E59" s="393">
        <v>5032</v>
      </c>
      <c r="F59" s="394" t="s">
        <v>280</v>
      </c>
      <c r="G59" s="395">
        <v>5</v>
      </c>
      <c r="H59" s="395">
        <v>5</v>
      </c>
      <c r="I59" s="395">
        <f t="shared" si="24"/>
        <v>5</v>
      </c>
      <c r="J59" s="396">
        <v>10</v>
      </c>
    </row>
    <row r="60" spans="1:12" x14ac:dyDescent="0.2">
      <c r="A60" s="389"/>
      <c r="B60" s="390"/>
      <c r="C60" s="391"/>
      <c r="D60" s="392">
        <v>4379</v>
      </c>
      <c r="E60" s="393">
        <v>5137</v>
      </c>
      <c r="F60" s="394" t="s">
        <v>281</v>
      </c>
      <c r="G60" s="395">
        <v>80</v>
      </c>
      <c r="H60" s="395">
        <v>80</v>
      </c>
      <c r="I60" s="395">
        <f t="shared" si="24"/>
        <v>20</v>
      </c>
      <c r="J60" s="396">
        <v>100</v>
      </c>
    </row>
    <row r="61" spans="1:12" x14ac:dyDescent="0.2">
      <c r="A61" s="389"/>
      <c r="B61" s="390"/>
      <c r="C61" s="391"/>
      <c r="D61" s="392">
        <v>4379</v>
      </c>
      <c r="E61" s="393">
        <v>5139</v>
      </c>
      <c r="F61" s="394" t="s">
        <v>282</v>
      </c>
      <c r="G61" s="395">
        <v>60</v>
      </c>
      <c r="H61" s="395">
        <v>60</v>
      </c>
      <c r="I61" s="395">
        <f t="shared" si="24"/>
        <v>100</v>
      </c>
      <c r="J61" s="396">
        <v>160</v>
      </c>
    </row>
    <row r="62" spans="1:12" x14ac:dyDescent="0.2">
      <c r="A62" s="389"/>
      <c r="B62" s="390"/>
      <c r="C62" s="391"/>
      <c r="D62" s="392">
        <v>4379</v>
      </c>
      <c r="E62" s="393">
        <v>5164</v>
      </c>
      <c r="F62" s="394" t="s">
        <v>283</v>
      </c>
      <c r="G62" s="395">
        <v>50</v>
      </c>
      <c r="H62" s="395">
        <v>50</v>
      </c>
      <c r="I62" s="395">
        <f t="shared" si="24"/>
        <v>70</v>
      </c>
      <c r="J62" s="396">
        <v>120</v>
      </c>
    </row>
    <row r="63" spans="1:12" x14ac:dyDescent="0.2">
      <c r="A63" s="389"/>
      <c r="B63" s="390"/>
      <c r="C63" s="391"/>
      <c r="D63" s="392">
        <v>4379</v>
      </c>
      <c r="E63" s="393">
        <v>5169</v>
      </c>
      <c r="F63" s="394" t="s">
        <v>284</v>
      </c>
      <c r="G63" s="395">
        <v>75</v>
      </c>
      <c r="H63" s="395">
        <v>75</v>
      </c>
      <c r="I63" s="395">
        <f t="shared" si="24"/>
        <v>110</v>
      </c>
      <c r="J63" s="396">
        <v>185</v>
      </c>
    </row>
    <row r="64" spans="1:12" x14ac:dyDescent="0.2">
      <c r="A64" s="397"/>
      <c r="B64" s="398"/>
      <c r="C64" s="399"/>
      <c r="D64" s="400">
        <v>4379</v>
      </c>
      <c r="E64" s="401">
        <v>5175</v>
      </c>
      <c r="F64" s="402" t="s">
        <v>285</v>
      </c>
      <c r="G64" s="403">
        <v>40</v>
      </c>
      <c r="H64" s="403">
        <v>40</v>
      </c>
      <c r="I64" s="404">
        <f t="shared" si="24"/>
        <v>20</v>
      </c>
      <c r="J64" s="405">
        <v>60</v>
      </c>
    </row>
    <row r="65" spans="1:10" ht="15" customHeight="1" x14ac:dyDescent="0.2">
      <c r="A65" s="379" t="s">
        <v>254</v>
      </c>
      <c r="B65" s="380" t="s">
        <v>286</v>
      </c>
      <c r="C65" s="406" t="s">
        <v>8</v>
      </c>
      <c r="D65" s="382" t="s">
        <v>5</v>
      </c>
      <c r="E65" s="383" t="s">
        <v>5</v>
      </c>
      <c r="F65" s="407" t="s">
        <v>287</v>
      </c>
      <c r="G65" s="408">
        <v>120</v>
      </c>
      <c r="H65" s="409">
        <v>120</v>
      </c>
      <c r="I65" s="409">
        <v>0</v>
      </c>
      <c r="J65" s="410">
        <v>120</v>
      </c>
    </row>
    <row r="66" spans="1:10" ht="13.5" thickBot="1" x14ac:dyDescent="0.25">
      <c r="A66" s="411" t="s">
        <v>254</v>
      </c>
      <c r="B66" s="412" t="s">
        <v>288</v>
      </c>
      <c r="C66" s="413" t="s">
        <v>8</v>
      </c>
      <c r="D66" s="414" t="s">
        <v>5</v>
      </c>
      <c r="E66" s="415" t="s">
        <v>5</v>
      </c>
      <c r="F66" s="416" t="s">
        <v>289</v>
      </c>
      <c r="G66" s="417">
        <v>100</v>
      </c>
      <c r="H66" s="418">
        <v>100</v>
      </c>
      <c r="I66" s="418">
        <v>0</v>
      </c>
      <c r="J66" s="419">
        <v>100</v>
      </c>
    </row>
    <row r="67" spans="1:10" x14ac:dyDescent="0.2">
      <c r="A67" s="363" t="s">
        <v>6</v>
      </c>
      <c r="B67" s="1262" t="s">
        <v>5</v>
      </c>
      <c r="C67" s="1263"/>
      <c r="D67" s="364" t="s">
        <v>5</v>
      </c>
      <c r="E67" s="365" t="s">
        <v>5</v>
      </c>
      <c r="F67" s="420" t="s">
        <v>290</v>
      </c>
      <c r="G67" s="367">
        <f>G68</f>
        <v>100</v>
      </c>
      <c r="H67" s="368">
        <f>H68</f>
        <v>100</v>
      </c>
      <c r="I67" s="368">
        <f>I68</f>
        <v>0</v>
      </c>
      <c r="J67" s="369">
        <f>J68</f>
        <v>100</v>
      </c>
    </row>
    <row r="68" spans="1:10" ht="23.25" thickBot="1" x14ac:dyDescent="0.25">
      <c r="A68" s="379" t="s">
        <v>254</v>
      </c>
      <c r="B68" s="380" t="s">
        <v>291</v>
      </c>
      <c r="C68" s="406" t="s">
        <v>8</v>
      </c>
      <c r="D68" s="382" t="s">
        <v>5</v>
      </c>
      <c r="E68" s="383" t="s">
        <v>5</v>
      </c>
      <c r="F68" s="407" t="s">
        <v>292</v>
      </c>
      <c r="G68" s="385">
        <v>100</v>
      </c>
      <c r="H68" s="386">
        <v>100</v>
      </c>
      <c r="I68" s="386">
        <v>0</v>
      </c>
      <c r="J68" s="388">
        <v>100</v>
      </c>
    </row>
    <row r="69" spans="1:10" x14ac:dyDescent="0.2">
      <c r="A69" s="363" t="s">
        <v>6</v>
      </c>
      <c r="B69" s="1262" t="s">
        <v>5</v>
      </c>
      <c r="C69" s="1263"/>
      <c r="D69" s="364" t="s">
        <v>5</v>
      </c>
      <c r="E69" s="365" t="s">
        <v>5</v>
      </c>
      <c r="F69" s="420" t="s">
        <v>293</v>
      </c>
      <c r="G69" s="367">
        <f>G70+G71</f>
        <v>550</v>
      </c>
      <c r="H69" s="368">
        <f>H70+H71</f>
        <v>550</v>
      </c>
      <c r="I69" s="368">
        <f>I70+I71</f>
        <v>0</v>
      </c>
      <c r="J69" s="369">
        <f>J70+J71</f>
        <v>550</v>
      </c>
    </row>
    <row r="70" spans="1:10" x14ac:dyDescent="0.2">
      <c r="A70" s="379" t="s">
        <v>254</v>
      </c>
      <c r="B70" s="380" t="s">
        <v>294</v>
      </c>
      <c r="C70" s="381" t="s">
        <v>8</v>
      </c>
      <c r="D70" s="382" t="s">
        <v>5</v>
      </c>
      <c r="E70" s="383" t="s">
        <v>5</v>
      </c>
      <c r="F70" s="384" t="s">
        <v>295</v>
      </c>
      <c r="G70" s="385">
        <v>200</v>
      </c>
      <c r="H70" s="386">
        <v>200</v>
      </c>
      <c r="I70" s="386">
        <v>0</v>
      </c>
      <c r="J70" s="388">
        <v>200</v>
      </c>
    </row>
    <row r="71" spans="1:10" ht="23.25" thickBot="1" x14ac:dyDescent="0.25">
      <c r="A71" s="421" t="s">
        <v>254</v>
      </c>
      <c r="B71" s="422" t="s">
        <v>296</v>
      </c>
      <c r="C71" s="381" t="s">
        <v>8</v>
      </c>
      <c r="D71" s="423" t="s">
        <v>5</v>
      </c>
      <c r="E71" s="424" t="s">
        <v>5</v>
      </c>
      <c r="F71" s="425" t="s">
        <v>297</v>
      </c>
      <c r="G71" s="385">
        <v>350</v>
      </c>
      <c r="H71" s="386">
        <v>350</v>
      </c>
      <c r="I71" s="386">
        <v>0</v>
      </c>
      <c r="J71" s="388">
        <v>350</v>
      </c>
    </row>
    <row r="72" spans="1:10" x14ac:dyDescent="0.2">
      <c r="A72" s="363" t="s">
        <v>6</v>
      </c>
      <c r="B72" s="1262" t="s">
        <v>5</v>
      </c>
      <c r="C72" s="1263"/>
      <c r="D72" s="364" t="s">
        <v>5</v>
      </c>
      <c r="E72" s="365" t="s">
        <v>5</v>
      </c>
      <c r="F72" s="420" t="s">
        <v>298</v>
      </c>
      <c r="G72" s="367">
        <f>G73</f>
        <v>70</v>
      </c>
      <c r="H72" s="368">
        <f>H73</f>
        <v>70</v>
      </c>
      <c r="I72" s="368">
        <f>I73</f>
        <v>0</v>
      </c>
      <c r="J72" s="369">
        <f>J73</f>
        <v>70</v>
      </c>
    </row>
    <row r="73" spans="1:10" ht="13.5" thickBot="1" x14ac:dyDescent="0.25">
      <c r="A73" s="379" t="s">
        <v>254</v>
      </c>
      <c r="B73" s="380" t="s">
        <v>299</v>
      </c>
      <c r="C73" s="406" t="s">
        <v>8</v>
      </c>
      <c r="D73" s="382" t="s">
        <v>5</v>
      </c>
      <c r="E73" s="383" t="s">
        <v>5</v>
      </c>
      <c r="F73" s="384" t="s">
        <v>300</v>
      </c>
      <c r="G73" s="385">
        <v>70</v>
      </c>
      <c r="H73" s="386">
        <v>70</v>
      </c>
      <c r="I73" s="386">
        <v>0</v>
      </c>
      <c r="J73" s="388">
        <v>70</v>
      </c>
    </row>
    <row r="74" spans="1:10" x14ac:dyDescent="0.2">
      <c r="A74" s="363" t="s">
        <v>6</v>
      </c>
      <c r="B74" s="1262" t="s">
        <v>5</v>
      </c>
      <c r="C74" s="1263"/>
      <c r="D74" s="364" t="s">
        <v>5</v>
      </c>
      <c r="E74" s="365" t="s">
        <v>5</v>
      </c>
      <c r="F74" s="420" t="s">
        <v>301</v>
      </c>
      <c r="G74" s="367">
        <f>G75</f>
        <v>100</v>
      </c>
      <c r="H74" s="368">
        <f>H75</f>
        <v>100</v>
      </c>
      <c r="I74" s="368">
        <f>I75</f>
        <v>0</v>
      </c>
      <c r="J74" s="369">
        <f>J75</f>
        <v>100</v>
      </c>
    </row>
    <row r="75" spans="1:10" ht="23.25" thickBot="1" x14ac:dyDescent="0.25">
      <c r="A75" s="370" t="s">
        <v>254</v>
      </c>
      <c r="B75" s="371" t="s">
        <v>302</v>
      </c>
      <c r="C75" s="372" t="s">
        <v>8</v>
      </c>
      <c r="D75" s="373" t="s">
        <v>5</v>
      </c>
      <c r="E75" s="374" t="s">
        <v>5</v>
      </c>
      <c r="F75" s="426" t="s">
        <v>303</v>
      </c>
      <c r="G75" s="427">
        <v>100</v>
      </c>
      <c r="H75" s="387">
        <v>100</v>
      </c>
      <c r="I75" s="387">
        <v>0</v>
      </c>
      <c r="J75" s="428">
        <v>100</v>
      </c>
    </row>
    <row r="76" spans="1:10" x14ac:dyDescent="0.2">
      <c r="A76" s="363" t="s">
        <v>6</v>
      </c>
      <c r="B76" s="1262" t="s">
        <v>5</v>
      </c>
      <c r="C76" s="1263"/>
      <c r="D76" s="364" t="s">
        <v>5</v>
      </c>
      <c r="E76" s="365" t="s">
        <v>5</v>
      </c>
      <c r="F76" s="420" t="s">
        <v>156</v>
      </c>
      <c r="G76" s="367">
        <f>G77+G78</f>
        <v>150</v>
      </c>
      <c r="H76" s="368">
        <f>H77+H78</f>
        <v>150</v>
      </c>
      <c r="I76" s="368">
        <f>I77+I78</f>
        <v>0</v>
      </c>
      <c r="J76" s="369">
        <f>J77+J78</f>
        <v>150</v>
      </c>
    </row>
    <row r="77" spans="1:10" x14ac:dyDescent="0.2">
      <c r="A77" s="379" t="s">
        <v>254</v>
      </c>
      <c r="B77" s="380" t="s">
        <v>304</v>
      </c>
      <c r="C77" s="406" t="s">
        <v>8</v>
      </c>
      <c r="D77" s="382" t="s">
        <v>5</v>
      </c>
      <c r="E77" s="383" t="s">
        <v>5</v>
      </c>
      <c r="F77" s="407" t="s">
        <v>305</v>
      </c>
      <c r="G77" s="385">
        <v>100</v>
      </c>
      <c r="H77" s="386">
        <v>100</v>
      </c>
      <c r="I77" s="386">
        <v>0</v>
      </c>
      <c r="J77" s="388">
        <v>100</v>
      </c>
    </row>
    <row r="78" spans="1:10" ht="23.25" thickBot="1" x14ac:dyDescent="0.25">
      <c r="A78" s="411" t="s">
        <v>254</v>
      </c>
      <c r="B78" s="412" t="s">
        <v>306</v>
      </c>
      <c r="C78" s="413" t="s">
        <v>8</v>
      </c>
      <c r="D78" s="414" t="s">
        <v>5</v>
      </c>
      <c r="E78" s="415" t="s">
        <v>5</v>
      </c>
      <c r="F78" s="429" t="s">
        <v>307</v>
      </c>
      <c r="G78" s="430">
        <v>50</v>
      </c>
      <c r="H78" s="431">
        <v>50</v>
      </c>
      <c r="I78" s="431">
        <v>0</v>
      </c>
      <c r="J78" s="432">
        <v>50</v>
      </c>
    </row>
    <row r="79" spans="1:10" x14ac:dyDescent="0.2">
      <c r="A79" s="333"/>
      <c r="B79" s="334"/>
      <c r="C79" s="334"/>
      <c r="D79" s="333"/>
      <c r="E79" s="333"/>
      <c r="F79" s="335"/>
      <c r="G79" s="336"/>
      <c r="H79" s="336"/>
      <c r="I79" s="337"/>
      <c r="J79" s="337"/>
    </row>
    <row r="80" spans="1:10" ht="12.75" customHeight="1" x14ac:dyDescent="0.25">
      <c r="A80" s="142"/>
      <c r="B80" s="142"/>
      <c r="C80" s="142"/>
      <c r="D80" s="142"/>
      <c r="E80" s="142"/>
      <c r="F80" s="142"/>
      <c r="G80" s="142"/>
      <c r="H80" s="142"/>
      <c r="I80" s="142"/>
      <c r="J80" s="142"/>
    </row>
    <row r="81" spans="1:10" s="46" customFormat="1" ht="15.75" x14ac:dyDescent="0.2">
      <c r="A81" s="1227" t="s">
        <v>308</v>
      </c>
      <c r="B81" s="1227"/>
      <c r="C81" s="1227"/>
      <c r="D81" s="1227"/>
      <c r="E81" s="1227"/>
      <c r="F81" s="1227"/>
      <c r="G81" s="1227"/>
      <c r="H81" s="1227"/>
      <c r="I81" s="1227"/>
      <c r="J81" s="1227"/>
    </row>
    <row r="82" spans="1:10" s="46" customFormat="1" ht="12.75" customHeight="1" x14ac:dyDescent="0.2">
      <c r="A82" s="99"/>
      <c r="B82" s="99"/>
      <c r="C82" s="99"/>
      <c r="D82" s="99"/>
      <c r="E82" s="99"/>
      <c r="F82" s="99"/>
      <c r="G82" s="99"/>
      <c r="H82" s="99"/>
      <c r="I82" s="99"/>
      <c r="J82" s="99"/>
    </row>
    <row r="83" spans="1:10" s="331" customFormat="1" ht="13.5" thickBot="1" x14ac:dyDescent="0.25">
      <c r="A83" s="143"/>
      <c r="B83" s="143"/>
      <c r="C83" s="143"/>
      <c r="D83" s="143"/>
      <c r="E83" s="143"/>
      <c r="F83" s="143"/>
      <c r="G83" s="15"/>
      <c r="H83" s="14"/>
      <c r="I83" s="15"/>
      <c r="J83" s="15" t="s">
        <v>7</v>
      </c>
    </row>
    <row r="84" spans="1:10" s="331" customFormat="1" ht="23.25" thickBot="1" x14ac:dyDescent="0.25">
      <c r="A84" s="433" t="s">
        <v>0</v>
      </c>
      <c r="B84" s="1237" t="s">
        <v>1</v>
      </c>
      <c r="C84" s="1238"/>
      <c r="D84" s="434" t="s">
        <v>2</v>
      </c>
      <c r="E84" s="435" t="s">
        <v>3</v>
      </c>
      <c r="F84" s="434" t="s">
        <v>309</v>
      </c>
      <c r="G84" s="54" t="s">
        <v>36</v>
      </c>
      <c r="H84" s="50" t="s">
        <v>37</v>
      </c>
      <c r="I84" s="9" t="s">
        <v>35</v>
      </c>
      <c r="J84" s="69" t="s">
        <v>748</v>
      </c>
    </row>
    <row r="85" spans="1:10" s="331" customFormat="1" ht="13.5" thickBot="1" x14ac:dyDescent="0.25">
      <c r="A85" s="1002" t="s">
        <v>4</v>
      </c>
      <c r="B85" s="1275" t="s">
        <v>5</v>
      </c>
      <c r="C85" s="1276"/>
      <c r="D85" s="1077" t="s">
        <v>5</v>
      </c>
      <c r="E85" s="1076" t="s">
        <v>5</v>
      </c>
      <c r="F85" s="981" t="s">
        <v>119</v>
      </c>
      <c r="G85" s="231">
        <f>G86+G88+G90+G92+G94+G96+G98+G100+G102+G104+G106</f>
        <v>15030</v>
      </c>
      <c r="H85" s="231">
        <f t="shared" ref="H85:I85" si="25">H86+H88+H90+H92+H94+H96+H98+H100+H102+H104+H106</f>
        <v>15030</v>
      </c>
      <c r="I85" s="986">
        <f t="shared" si="25"/>
        <v>5000</v>
      </c>
      <c r="J85" s="233">
        <f>J86+J88+J90+J92+J94+J96+J98+J100+J102+J104+J106</f>
        <v>20030</v>
      </c>
    </row>
    <row r="86" spans="1:10" s="331" customFormat="1" x14ac:dyDescent="0.2">
      <c r="A86" s="356" t="s">
        <v>4</v>
      </c>
      <c r="B86" s="436" t="s">
        <v>310</v>
      </c>
      <c r="C86" s="168" t="s">
        <v>8</v>
      </c>
      <c r="D86" s="169" t="s">
        <v>5</v>
      </c>
      <c r="E86" s="349" t="s">
        <v>5</v>
      </c>
      <c r="F86" s="358" t="s">
        <v>300</v>
      </c>
      <c r="G86" s="351">
        <f>G87</f>
        <v>3800</v>
      </c>
      <c r="H86" s="351">
        <v>0</v>
      </c>
      <c r="I86" s="437">
        <f t="shared" ref="I86" si="26">I87</f>
        <v>0</v>
      </c>
      <c r="J86" s="438">
        <f t="shared" ref="J86:J91" si="27">H86+I86</f>
        <v>0</v>
      </c>
    </row>
    <row r="87" spans="1:10" s="331" customFormat="1" ht="13.5" thickBot="1" x14ac:dyDescent="0.25">
      <c r="A87" s="439"/>
      <c r="B87" s="440"/>
      <c r="C87" s="441"/>
      <c r="D87" s="160">
        <v>4349</v>
      </c>
      <c r="E87" s="442">
        <v>5222</v>
      </c>
      <c r="F87" s="443" t="s">
        <v>125</v>
      </c>
      <c r="G87" s="444">
        <v>3800</v>
      </c>
      <c r="H87" s="445">
        <v>0</v>
      </c>
      <c r="I87" s="446">
        <v>0</v>
      </c>
      <c r="J87" s="447">
        <f t="shared" si="27"/>
        <v>0</v>
      </c>
    </row>
    <row r="88" spans="1:10" s="331" customFormat="1" x14ac:dyDescent="0.2">
      <c r="A88" s="448" t="s">
        <v>4</v>
      </c>
      <c r="B88" s="449" t="s">
        <v>311</v>
      </c>
      <c r="C88" s="450" t="s">
        <v>8</v>
      </c>
      <c r="D88" s="451" t="s">
        <v>5</v>
      </c>
      <c r="E88" s="451" t="s">
        <v>5</v>
      </c>
      <c r="F88" s="452" t="s">
        <v>312</v>
      </c>
      <c r="G88" s="75">
        <v>0</v>
      </c>
      <c r="H88" s="75">
        <v>2035</v>
      </c>
      <c r="I88" s="437">
        <f t="shared" ref="I88" si="28">I89</f>
        <v>0</v>
      </c>
      <c r="J88" s="438">
        <f t="shared" si="27"/>
        <v>2035</v>
      </c>
    </row>
    <row r="89" spans="1:10" s="331" customFormat="1" ht="13.5" thickBot="1" x14ac:dyDescent="0.25">
      <c r="A89" s="453"/>
      <c r="B89" s="454"/>
      <c r="C89" s="455"/>
      <c r="D89" s="456">
        <v>4349</v>
      </c>
      <c r="E89" s="456">
        <v>5229</v>
      </c>
      <c r="F89" s="457" t="s">
        <v>313</v>
      </c>
      <c r="G89" s="458">
        <v>0</v>
      </c>
      <c r="H89" s="458">
        <v>2035</v>
      </c>
      <c r="I89" s="446">
        <v>0</v>
      </c>
      <c r="J89" s="459">
        <f t="shared" si="27"/>
        <v>2035</v>
      </c>
    </row>
    <row r="90" spans="1:10" s="331" customFormat="1" x14ac:dyDescent="0.2">
      <c r="A90" s="448" t="s">
        <v>4</v>
      </c>
      <c r="B90" s="449" t="s">
        <v>314</v>
      </c>
      <c r="C90" s="460" t="s">
        <v>8</v>
      </c>
      <c r="D90" s="451" t="s">
        <v>5</v>
      </c>
      <c r="E90" s="451" t="s">
        <v>5</v>
      </c>
      <c r="F90" s="452" t="s">
        <v>315</v>
      </c>
      <c r="G90" s="75">
        <v>0</v>
      </c>
      <c r="H90" s="75">
        <v>1415</v>
      </c>
      <c r="I90" s="437">
        <f>I91</f>
        <v>0</v>
      </c>
      <c r="J90" s="74">
        <f t="shared" si="27"/>
        <v>1415</v>
      </c>
    </row>
    <row r="91" spans="1:10" s="331" customFormat="1" ht="13.5" thickBot="1" x14ac:dyDescent="0.25">
      <c r="A91" s="453"/>
      <c r="B91" s="454"/>
      <c r="C91" s="455"/>
      <c r="D91" s="456">
        <v>4349</v>
      </c>
      <c r="E91" s="456">
        <v>5222</v>
      </c>
      <c r="F91" s="457" t="s">
        <v>125</v>
      </c>
      <c r="G91" s="458">
        <v>0</v>
      </c>
      <c r="H91" s="461">
        <v>1415</v>
      </c>
      <c r="I91" s="446">
        <v>0</v>
      </c>
      <c r="J91" s="58">
        <f t="shared" si="27"/>
        <v>1415</v>
      </c>
    </row>
    <row r="92" spans="1:10" s="331" customFormat="1" x14ac:dyDescent="0.2">
      <c r="A92" s="462" t="s">
        <v>4</v>
      </c>
      <c r="B92" s="449" t="s">
        <v>316</v>
      </c>
      <c r="C92" s="463" t="s">
        <v>8</v>
      </c>
      <c r="D92" s="464" t="s">
        <v>5</v>
      </c>
      <c r="E92" s="464" t="s">
        <v>5</v>
      </c>
      <c r="F92" s="465" t="s">
        <v>317</v>
      </c>
      <c r="G92" s="75">
        <v>0</v>
      </c>
      <c r="H92" s="77">
        <v>300</v>
      </c>
      <c r="I92" s="437">
        <f t="shared" ref="I92" si="29">I93</f>
        <v>0</v>
      </c>
      <c r="J92" s="438">
        <f>H93+I93</f>
        <v>300</v>
      </c>
    </row>
    <row r="93" spans="1:10" s="331" customFormat="1" ht="13.5" thickBot="1" x14ac:dyDescent="0.25">
      <c r="A93" s="453"/>
      <c r="B93" s="454"/>
      <c r="C93" s="455"/>
      <c r="D93" s="456">
        <v>4349</v>
      </c>
      <c r="E93" s="456">
        <v>5229</v>
      </c>
      <c r="F93" s="457" t="s">
        <v>313</v>
      </c>
      <c r="G93" s="76">
        <v>0</v>
      </c>
      <c r="H93" s="76">
        <v>300</v>
      </c>
      <c r="I93" s="446">
        <v>0</v>
      </c>
      <c r="J93" s="447">
        <f t="shared" ref="J93:J107" si="30">H93+I93</f>
        <v>300</v>
      </c>
    </row>
    <row r="94" spans="1:10" s="331" customFormat="1" ht="15" x14ac:dyDescent="0.25">
      <c r="A94" s="466"/>
      <c r="B94" s="449" t="s">
        <v>318</v>
      </c>
      <c r="C94" s="450" t="s">
        <v>8</v>
      </c>
      <c r="D94" s="451" t="s">
        <v>5</v>
      </c>
      <c r="E94" s="451" t="s">
        <v>5</v>
      </c>
      <c r="F94" s="452" t="s">
        <v>319</v>
      </c>
      <c r="G94" s="75">
        <v>0</v>
      </c>
      <c r="H94" s="75">
        <v>50</v>
      </c>
      <c r="I94" s="437">
        <f t="shared" ref="I94" si="31">I95</f>
        <v>0</v>
      </c>
      <c r="J94" s="438">
        <f t="shared" si="30"/>
        <v>50</v>
      </c>
    </row>
    <row r="95" spans="1:10" s="331" customFormat="1" ht="15.75" thickBot="1" x14ac:dyDescent="0.3">
      <c r="A95" s="467"/>
      <c r="B95" s="468"/>
      <c r="C95" s="469"/>
      <c r="D95" s="470">
        <v>4349</v>
      </c>
      <c r="E95" s="471">
        <v>5221</v>
      </c>
      <c r="F95" s="472" t="s">
        <v>144</v>
      </c>
      <c r="G95" s="473">
        <v>0</v>
      </c>
      <c r="H95" s="473">
        <v>50</v>
      </c>
      <c r="I95" s="446">
        <v>0</v>
      </c>
      <c r="J95" s="447">
        <f t="shared" si="30"/>
        <v>50</v>
      </c>
    </row>
    <row r="96" spans="1:10" s="331" customFormat="1" x14ac:dyDescent="0.2">
      <c r="A96" s="4" t="s">
        <v>4</v>
      </c>
      <c r="B96" s="152" t="s">
        <v>320</v>
      </c>
      <c r="C96" s="5" t="s">
        <v>8</v>
      </c>
      <c r="D96" s="6" t="s">
        <v>5</v>
      </c>
      <c r="E96" s="474" t="s">
        <v>5</v>
      </c>
      <c r="F96" s="475" t="s">
        <v>321</v>
      </c>
      <c r="G96" s="75">
        <f>G97</f>
        <v>80</v>
      </c>
      <c r="H96" s="75">
        <v>80</v>
      </c>
      <c r="I96" s="437">
        <f t="shared" ref="I96" si="32">I97</f>
        <v>0</v>
      </c>
      <c r="J96" s="438">
        <f t="shared" si="30"/>
        <v>80</v>
      </c>
    </row>
    <row r="97" spans="1:10" s="331" customFormat="1" ht="13.5" thickBot="1" x14ac:dyDescent="0.25">
      <c r="A97" s="291"/>
      <c r="B97" s="292"/>
      <c r="C97" s="476"/>
      <c r="D97" s="160">
        <v>4349</v>
      </c>
      <c r="E97" s="442">
        <v>5222</v>
      </c>
      <c r="F97" s="443" t="s">
        <v>125</v>
      </c>
      <c r="G97" s="473">
        <v>80</v>
      </c>
      <c r="H97" s="473">
        <v>80</v>
      </c>
      <c r="I97" s="446">
        <v>0</v>
      </c>
      <c r="J97" s="477">
        <f t="shared" si="30"/>
        <v>80</v>
      </c>
    </row>
    <row r="98" spans="1:10" s="331" customFormat="1" ht="33.75" x14ac:dyDescent="0.2">
      <c r="A98" s="302" t="s">
        <v>4</v>
      </c>
      <c r="B98" s="167" t="s">
        <v>322</v>
      </c>
      <c r="C98" s="168" t="s">
        <v>8</v>
      </c>
      <c r="D98" s="169" t="s">
        <v>5</v>
      </c>
      <c r="E98" s="383" t="s">
        <v>5</v>
      </c>
      <c r="F98" s="407" t="s">
        <v>323</v>
      </c>
      <c r="G98" s="352">
        <f>G99</f>
        <v>1000</v>
      </c>
      <c r="H98" s="352">
        <v>1000</v>
      </c>
      <c r="I98" s="437">
        <f t="shared" ref="I98" si="33">I99</f>
        <v>0</v>
      </c>
      <c r="J98" s="438">
        <f t="shared" si="30"/>
        <v>1000</v>
      </c>
    </row>
    <row r="99" spans="1:10" s="331" customFormat="1" ht="13.5" thickBot="1" x14ac:dyDescent="0.25">
      <c r="A99" s="291"/>
      <c r="B99" s="292"/>
      <c r="C99" s="476"/>
      <c r="D99" s="160">
        <v>4359</v>
      </c>
      <c r="E99" s="442">
        <v>5222</v>
      </c>
      <c r="F99" s="443" t="s">
        <v>125</v>
      </c>
      <c r="G99" s="473">
        <v>1000</v>
      </c>
      <c r="H99" s="473">
        <v>1000</v>
      </c>
      <c r="I99" s="446">
        <v>0</v>
      </c>
      <c r="J99" s="477">
        <f t="shared" si="30"/>
        <v>1000</v>
      </c>
    </row>
    <row r="100" spans="1:10" s="331" customFormat="1" x14ac:dyDescent="0.2">
      <c r="A100" s="302" t="s">
        <v>4</v>
      </c>
      <c r="B100" s="167" t="s">
        <v>324</v>
      </c>
      <c r="C100" s="168" t="s">
        <v>8</v>
      </c>
      <c r="D100" s="169" t="s">
        <v>5</v>
      </c>
      <c r="E100" s="303" t="s">
        <v>5</v>
      </c>
      <c r="F100" s="171" t="s">
        <v>325</v>
      </c>
      <c r="G100" s="352">
        <f>G101</f>
        <v>10000</v>
      </c>
      <c r="H100" s="352">
        <v>10000</v>
      </c>
      <c r="I100" s="437">
        <f t="shared" ref="I100" si="34">I101</f>
        <v>0</v>
      </c>
      <c r="J100" s="438">
        <f t="shared" si="30"/>
        <v>10000</v>
      </c>
    </row>
    <row r="101" spans="1:10" s="331" customFormat="1" ht="13.5" thickBot="1" x14ac:dyDescent="0.25">
      <c r="A101" s="291"/>
      <c r="B101" s="292"/>
      <c r="C101" s="476"/>
      <c r="D101" s="160">
        <v>4359</v>
      </c>
      <c r="E101" s="478">
        <v>5901</v>
      </c>
      <c r="F101" s="162" t="s">
        <v>9</v>
      </c>
      <c r="G101" s="473">
        <v>10000</v>
      </c>
      <c r="H101" s="473">
        <v>10000</v>
      </c>
      <c r="I101" s="446">
        <v>0</v>
      </c>
      <c r="J101" s="477">
        <f t="shared" si="30"/>
        <v>10000</v>
      </c>
    </row>
    <row r="102" spans="1:10" s="331" customFormat="1" x14ac:dyDescent="0.2">
      <c r="A102" s="302" t="s">
        <v>4</v>
      </c>
      <c r="B102" s="167" t="s">
        <v>326</v>
      </c>
      <c r="C102" s="168" t="s">
        <v>8</v>
      </c>
      <c r="D102" s="169" t="s">
        <v>5</v>
      </c>
      <c r="E102" s="383" t="s">
        <v>5</v>
      </c>
      <c r="F102" s="384" t="s">
        <v>327</v>
      </c>
      <c r="G102" s="352">
        <f>G103</f>
        <v>80</v>
      </c>
      <c r="H102" s="352">
        <v>80</v>
      </c>
      <c r="I102" s="437">
        <f t="shared" ref="I102" si="35">I103</f>
        <v>0</v>
      </c>
      <c r="J102" s="438">
        <f t="shared" si="30"/>
        <v>80</v>
      </c>
    </row>
    <row r="103" spans="1:10" s="331" customFormat="1" ht="13.5" thickBot="1" x14ac:dyDescent="0.25">
      <c r="A103" s="291"/>
      <c r="B103" s="292"/>
      <c r="C103" s="476"/>
      <c r="D103" s="160">
        <v>4379</v>
      </c>
      <c r="E103" s="265">
        <v>5222</v>
      </c>
      <c r="F103" s="443" t="s">
        <v>125</v>
      </c>
      <c r="G103" s="76">
        <v>80</v>
      </c>
      <c r="H103" s="76">
        <v>80</v>
      </c>
      <c r="I103" s="446">
        <v>0</v>
      </c>
      <c r="J103" s="477">
        <f t="shared" si="30"/>
        <v>80</v>
      </c>
    </row>
    <row r="104" spans="1:10" s="331" customFormat="1" x14ac:dyDescent="0.2">
      <c r="A104" s="302" t="s">
        <v>4</v>
      </c>
      <c r="B104" s="167" t="s">
        <v>328</v>
      </c>
      <c r="C104" s="168" t="s">
        <v>8</v>
      </c>
      <c r="D104" s="169" t="s">
        <v>5</v>
      </c>
      <c r="E104" s="383" t="s">
        <v>5</v>
      </c>
      <c r="F104" s="384" t="s">
        <v>329</v>
      </c>
      <c r="G104" s="352">
        <f>G105</f>
        <v>70</v>
      </c>
      <c r="H104" s="352">
        <v>70</v>
      </c>
      <c r="I104" s="437">
        <f t="shared" ref="I104" si="36">I105</f>
        <v>0</v>
      </c>
      <c r="J104" s="438">
        <f t="shared" si="30"/>
        <v>70</v>
      </c>
    </row>
    <row r="105" spans="1:10" s="331" customFormat="1" ht="13.5" thickBot="1" x14ac:dyDescent="0.25">
      <c r="A105" s="1165"/>
      <c r="B105" s="1166"/>
      <c r="C105" s="1167"/>
      <c r="D105" s="392">
        <v>4349</v>
      </c>
      <c r="E105" s="1168">
        <v>5222</v>
      </c>
      <c r="F105" s="1169" t="s">
        <v>125</v>
      </c>
      <c r="G105" s="1170">
        <v>70</v>
      </c>
      <c r="H105" s="1170">
        <v>70</v>
      </c>
      <c r="I105" s="1171">
        <v>0</v>
      </c>
      <c r="J105" s="890">
        <f t="shared" si="30"/>
        <v>70</v>
      </c>
    </row>
    <row r="106" spans="1:10" s="331" customFormat="1" ht="22.5" x14ac:dyDescent="0.2">
      <c r="A106" s="1175" t="s">
        <v>4</v>
      </c>
      <c r="B106" s="989" t="s">
        <v>331</v>
      </c>
      <c r="C106" s="990" t="s">
        <v>8</v>
      </c>
      <c r="D106" s="1176" t="s">
        <v>5</v>
      </c>
      <c r="E106" s="991" t="s">
        <v>5</v>
      </c>
      <c r="F106" s="992" t="s">
        <v>330</v>
      </c>
      <c r="G106" s="1172">
        <f>G107</f>
        <v>0</v>
      </c>
      <c r="H106" s="1172">
        <f>H107</f>
        <v>0</v>
      </c>
      <c r="I106" s="1172">
        <f>I107</f>
        <v>5000</v>
      </c>
      <c r="J106" s="969">
        <f t="shared" si="30"/>
        <v>5000</v>
      </c>
    </row>
    <row r="107" spans="1:10" s="331" customFormat="1" ht="13.5" thickBot="1" x14ac:dyDescent="0.25">
      <c r="A107" s="1173"/>
      <c r="B107" s="519"/>
      <c r="C107" s="520"/>
      <c r="D107" s="1174">
        <v>4359</v>
      </c>
      <c r="E107" s="482">
        <v>5901</v>
      </c>
      <c r="F107" s="443" t="s">
        <v>9</v>
      </c>
      <c r="G107" s="446">
        <v>0</v>
      </c>
      <c r="H107" s="446">
        <v>0</v>
      </c>
      <c r="I107" s="446">
        <v>5000</v>
      </c>
      <c r="J107" s="58">
        <f t="shared" si="30"/>
        <v>5000</v>
      </c>
    </row>
  </sheetData>
  <mergeCells count="21">
    <mergeCell ref="A81:J81"/>
    <mergeCell ref="B84:C84"/>
    <mergeCell ref="B85:C85"/>
    <mergeCell ref="B54:C54"/>
    <mergeCell ref="B67:C67"/>
    <mergeCell ref="B69:C69"/>
    <mergeCell ref="B72:C72"/>
    <mergeCell ref="B74:C74"/>
    <mergeCell ref="B76:C76"/>
    <mergeCell ref="B52:C52"/>
    <mergeCell ref="H1:J1"/>
    <mergeCell ref="A3:J3"/>
    <mergeCell ref="A5:J5"/>
    <mergeCell ref="A7:J7"/>
    <mergeCell ref="B10:C10"/>
    <mergeCell ref="B11:C11"/>
    <mergeCell ref="A38:J38"/>
    <mergeCell ref="B41:C41"/>
    <mergeCell ref="B42:C42"/>
    <mergeCell ref="B43:C43"/>
    <mergeCell ref="B45:C45"/>
  </mergeCells>
  <printOptions horizontalCentered="1"/>
  <pageMargins left="0.39370078740157483" right="0.39370078740157483" top="0.59055118110236227" bottom="0.78740157480314965" header="0.51181102362204722" footer="0.51181102362204722"/>
  <pageSetup scale="95" fitToWidth="0" fitToHeight="0" orientation="portrait" r:id="rId1"/>
  <headerFooter scaleWithDoc="0" alignWithMargins="0"/>
  <rowBreaks count="2" manualBreakCount="2">
    <brk id="35" max="16383" man="1"/>
    <brk id="7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61"/>
  <sheetViews>
    <sheetView tabSelected="1" topLeftCell="A13" zoomScaleNormal="100" workbookViewId="0">
      <selection activeCell="F44" sqref="F44"/>
    </sheetView>
  </sheetViews>
  <sheetFormatPr defaultColWidth="3.140625" defaultRowHeight="12.75" x14ac:dyDescent="0.25"/>
  <cols>
    <col min="1" max="1" width="3.140625" style="31" customWidth="1"/>
    <col min="2" max="2" width="7" style="31" bestFit="1" customWidth="1"/>
    <col min="3" max="4" width="4.7109375" style="31" customWidth="1"/>
    <col min="5" max="5" width="4.42578125" style="31" bestFit="1" customWidth="1"/>
    <col min="6" max="6" width="42.85546875" style="31" customWidth="1"/>
    <col min="7" max="8" width="8.7109375" style="32" customWidth="1"/>
    <col min="9" max="10" width="8.7109375" style="31" customWidth="1"/>
    <col min="11" max="11" width="11.7109375" style="31" bestFit="1" customWidth="1"/>
    <col min="12" max="12" width="9.140625" style="31" customWidth="1"/>
    <col min="13" max="13" width="10.140625" style="31" bestFit="1" customWidth="1"/>
    <col min="14" max="256" width="9.140625" style="31" customWidth="1"/>
    <col min="257" max="16384" width="3.140625" style="31"/>
  </cols>
  <sheetData>
    <row r="1" spans="1:13" s="46" customFormat="1" x14ac:dyDescent="0.2">
      <c r="A1" s="47"/>
      <c r="B1" s="47"/>
      <c r="C1" s="47"/>
      <c r="D1" s="47"/>
      <c r="E1" s="47"/>
      <c r="F1" s="47"/>
      <c r="G1" s="48"/>
      <c r="H1" s="1234" t="s">
        <v>33</v>
      </c>
      <c r="I1" s="1234"/>
      <c r="J1" s="1234"/>
      <c r="K1" s="51"/>
      <c r="M1" s="8"/>
    </row>
    <row r="2" spans="1:13" s="46" customFormat="1" x14ac:dyDescent="0.2">
      <c r="A2" s="47"/>
      <c r="B2" s="47"/>
      <c r="C2" s="47"/>
      <c r="D2" s="47"/>
      <c r="E2" s="47"/>
      <c r="F2" s="47"/>
      <c r="G2" s="48"/>
      <c r="H2" s="48"/>
      <c r="I2" s="48"/>
      <c r="J2" s="47"/>
      <c r="K2" s="56"/>
      <c r="M2" s="8"/>
    </row>
    <row r="3" spans="1:13" s="46" customFormat="1" ht="18" x14ac:dyDescent="0.25">
      <c r="A3" s="1235" t="s">
        <v>34</v>
      </c>
      <c r="B3" s="1235"/>
      <c r="C3" s="1235"/>
      <c r="D3" s="1235"/>
      <c r="E3" s="1235"/>
      <c r="F3" s="1235"/>
      <c r="G3" s="1235"/>
      <c r="H3" s="1235"/>
      <c r="I3" s="1235"/>
      <c r="J3" s="1235"/>
      <c r="K3" s="49"/>
      <c r="M3" s="8"/>
    </row>
    <row r="4" spans="1:13" s="46" customFormat="1" ht="12.75" customHeigh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49"/>
      <c r="M4" s="8"/>
    </row>
    <row r="5" spans="1:13" ht="15.75" x14ac:dyDescent="0.25">
      <c r="A5" s="1279" t="s">
        <v>16</v>
      </c>
      <c r="B5" s="1279"/>
      <c r="C5" s="1279"/>
      <c r="D5" s="1279"/>
      <c r="E5" s="1279"/>
      <c r="F5" s="1279"/>
      <c r="G5" s="1279"/>
      <c r="H5" s="1279"/>
      <c r="I5" s="1279"/>
      <c r="J5" s="1279"/>
      <c r="K5" s="10"/>
    </row>
    <row r="6" spans="1:13" x14ac:dyDescent="0.25">
      <c r="A6" s="33"/>
      <c r="B6" s="33"/>
      <c r="C6" s="33"/>
      <c r="D6" s="33"/>
      <c r="E6" s="33"/>
      <c r="F6" s="33"/>
      <c r="G6" s="33"/>
      <c r="H6" s="33"/>
      <c r="I6" s="33"/>
      <c r="J6" s="10"/>
      <c r="K6" s="10"/>
    </row>
    <row r="7" spans="1:13" s="46" customFormat="1" ht="15.75" x14ac:dyDescent="0.2">
      <c r="A7" s="1227" t="s">
        <v>27</v>
      </c>
      <c r="B7" s="1227"/>
      <c r="C7" s="1227"/>
      <c r="D7" s="1227"/>
      <c r="E7" s="1227"/>
      <c r="F7" s="1227"/>
      <c r="G7" s="1227"/>
      <c r="H7" s="1227"/>
      <c r="I7" s="1227"/>
      <c r="J7" s="1227"/>
      <c r="K7" s="52"/>
      <c r="M7" s="8"/>
    </row>
    <row r="8" spans="1:13" s="1" customFormat="1" ht="13.5" thickBot="1" x14ac:dyDescent="0.25">
      <c r="A8" s="13"/>
      <c r="B8" s="13"/>
      <c r="C8" s="13"/>
      <c r="D8" s="14"/>
      <c r="E8" s="14"/>
      <c r="F8" s="14"/>
      <c r="G8" s="15"/>
      <c r="H8" s="15"/>
      <c r="I8" s="14"/>
      <c r="J8" s="15" t="s">
        <v>7</v>
      </c>
    </row>
    <row r="9" spans="1:13" s="1" customFormat="1" ht="23.25" thickBot="1" x14ac:dyDescent="0.25">
      <c r="A9" s="16" t="s">
        <v>0</v>
      </c>
      <c r="B9" s="1249" t="s">
        <v>1</v>
      </c>
      <c r="C9" s="1250"/>
      <c r="D9" s="17" t="s">
        <v>2</v>
      </c>
      <c r="E9" s="73" t="s">
        <v>3</v>
      </c>
      <c r="F9" s="18" t="s">
        <v>26</v>
      </c>
      <c r="G9" s="54" t="s">
        <v>36</v>
      </c>
      <c r="H9" s="50" t="s">
        <v>37</v>
      </c>
      <c r="I9" s="9" t="s">
        <v>35</v>
      </c>
      <c r="J9" s="69" t="s">
        <v>748</v>
      </c>
    </row>
    <row r="10" spans="1:13" s="1" customFormat="1" ht="13.5" thickBot="1" x14ac:dyDescent="0.25">
      <c r="A10" s="978" t="s">
        <v>4</v>
      </c>
      <c r="B10" s="1239" t="s">
        <v>5</v>
      </c>
      <c r="C10" s="1240"/>
      <c r="D10" s="979" t="s">
        <v>5</v>
      </c>
      <c r="E10" s="980" t="s">
        <v>5</v>
      </c>
      <c r="F10" s="998" t="s">
        <v>11</v>
      </c>
      <c r="G10" s="999">
        <f>G11+G13+G15+G17</f>
        <v>30000</v>
      </c>
      <c r="H10" s="999">
        <f>H11+H13+H15+H17</f>
        <v>30000</v>
      </c>
      <c r="I10" s="1000">
        <f>I11+I13+I15+I17</f>
        <v>13000</v>
      </c>
      <c r="J10" s="984">
        <f>J11+J13+J15+J17</f>
        <v>43000</v>
      </c>
    </row>
    <row r="11" spans="1:13" s="1" customFormat="1" x14ac:dyDescent="0.2">
      <c r="A11" s="24" t="s">
        <v>6</v>
      </c>
      <c r="B11" s="25" t="s">
        <v>23</v>
      </c>
      <c r="C11" s="26" t="s">
        <v>17</v>
      </c>
      <c r="D11" s="27" t="s">
        <v>5</v>
      </c>
      <c r="E11" s="28" t="s">
        <v>5</v>
      </c>
      <c r="F11" s="45" t="s">
        <v>15</v>
      </c>
      <c r="G11" s="29">
        <f>G12</f>
        <v>1000</v>
      </c>
      <c r="H11" s="29">
        <f>H12</f>
        <v>1000</v>
      </c>
      <c r="I11" s="29">
        <f>I12</f>
        <v>0</v>
      </c>
      <c r="J11" s="70">
        <f t="shared" ref="J11:J18" si="0">H11+I11</f>
        <v>1000</v>
      </c>
    </row>
    <row r="12" spans="1:13" s="1" customFormat="1" ht="13.5" thickBot="1" x14ac:dyDescent="0.25">
      <c r="A12" s="19"/>
      <c r="B12" s="20" t="s">
        <v>24</v>
      </c>
      <c r="C12" s="21"/>
      <c r="D12" s="40">
        <v>2212</v>
      </c>
      <c r="E12" s="35">
        <v>5331</v>
      </c>
      <c r="F12" s="79" t="s">
        <v>12</v>
      </c>
      <c r="G12" s="22">
        <v>1000</v>
      </c>
      <c r="H12" s="22">
        <v>1000</v>
      </c>
      <c r="I12" s="22">
        <v>0</v>
      </c>
      <c r="J12" s="68">
        <f t="shared" si="0"/>
        <v>1000</v>
      </c>
    </row>
    <row r="13" spans="1:13" s="646" customFormat="1" ht="22.5" x14ac:dyDescent="0.2">
      <c r="A13" s="24" t="s">
        <v>6</v>
      </c>
      <c r="B13" s="25" t="s">
        <v>29</v>
      </c>
      <c r="C13" s="26" t="s">
        <v>17</v>
      </c>
      <c r="D13" s="27" t="s">
        <v>5</v>
      </c>
      <c r="E13" s="28" t="s">
        <v>5</v>
      </c>
      <c r="F13" s="45" t="s">
        <v>30</v>
      </c>
      <c r="G13" s="29">
        <f>G14</f>
        <v>8000</v>
      </c>
      <c r="H13" s="29">
        <f>H14</f>
        <v>8000</v>
      </c>
      <c r="I13" s="962">
        <f>I14</f>
        <v>5000</v>
      </c>
      <c r="J13" s="70">
        <f t="shared" si="0"/>
        <v>13000</v>
      </c>
    </row>
    <row r="14" spans="1:13" ht="13.5" thickBot="1" x14ac:dyDescent="0.3">
      <c r="A14" s="19"/>
      <c r="B14" s="20" t="s">
        <v>24</v>
      </c>
      <c r="C14" s="21"/>
      <c r="D14" s="80">
        <v>2212</v>
      </c>
      <c r="E14" s="57">
        <v>6351</v>
      </c>
      <c r="F14" s="81" t="s">
        <v>31</v>
      </c>
      <c r="G14" s="22">
        <v>8000</v>
      </c>
      <c r="H14" s="22">
        <v>8000</v>
      </c>
      <c r="I14" s="22">
        <v>5000</v>
      </c>
      <c r="J14" s="68">
        <f t="shared" si="0"/>
        <v>13000</v>
      </c>
    </row>
    <row r="15" spans="1:13" s="67" customFormat="1" x14ac:dyDescent="0.25">
      <c r="A15" s="24" t="s">
        <v>6</v>
      </c>
      <c r="B15" s="25" t="s">
        <v>32</v>
      </c>
      <c r="C15" s="26" t="s">
        <v>17</v>
      </c>
      <c r="D15" s="27" t="s">
        <v>5</v>
      </c>
      <c r="E15" s="28" t="s">
        <v>5</v>
      </c>
      <c r="F15" s="45" t="s">
        <v>25</v>
      </c>
      <c r="G15" s="29">
        <f>G16</f>
        <v>10000</v>
      </c>
      <c r="H15" s="29">
        <f>H16</f>
        <v>10000</v>
      </c>
      <c r="I15" s="962">
        <f>I16</f>
        <v>7000</v>
      </c>
      <c r="J15" s="70">
        <f t="shared" si="0"/>
        <v>17000</v>
      </c>
    </row>
    <row r="16" spans="1:13" s="67" customFormat="1" ht="13.5" thickBot="1" x14ac:dyDescent="0.3">
      <c r="A16" s="19"/>
      <c r="B16" s="20" t="s">
        <v>24</v>
      </c>
      <c r="C16" s="21"/>
      <c r="D16" s="80">
        <v>2299</v>
      </c>
      <c r="E16" s="35">
        <v>5331</v>
      </c>
      <c r="F16" s="82" t="s">
        <v>12</v>
      </c>
      <c r="G16" s="22">
        <v>10000</v>
      </c>
      <c r="H16" s="22">
        <v>10000</v>
      </c>
      <c r="I16" s="22">
        <v>7000</v>
      </c>
      <c r="J16" s="68">
        <f t="shared" si="0"/>
        <v>17000</v>
      </c>
    </row>
    <row r="17" spans="1:14" s="67" customFormat="1" ht="22.5" x14ac:dyDescent="0.25">
      <c r="A17" s="24" t="s">
        <v>6</v>
      </c>
      <c r="B17" s="25" t="s">
        <v>39</v>
      </c>
      <c r="C17" s="26" t="s">
        <v>17</v>
      </c>
      <c r="D17" s="27" t="s">
        <v>5</v>
      </c>
      <c r="E17" s="28" t="s">
        <v>5</v>
      </c>
      <c r="F17" s="45" t="s">
        <v>40</v>
      </c>
      <c r="G17" s="29">
        <f>G18</f>
        <v>11000</v>
      </c>
      <c r="H17" s="29">
        <f>H18</f>
        <v>11000</v>
      </c>
      <c r="I17" s="962">
        <f>I18</f>
        <v>1000</v>
      </c>
      <c r="J17" s="70">
        <f t="shared" si="0"/>
        <v>12000</v>
      </c>
    </row>
    <row r="18" spans="1:14" s="67" customFormat="1" ht="13.5" thickBot="1" x14ac:dyDescent="0.3">
      <c r="A18" s="19"/>
      <c r="B18" s="20" t="s">
        <v>24</v>
      </c>
      <c r="C18" s="21"/>
      <c r="D18" s="80">
        <v>2299</v>
      </c>
      <c r="E18" s="57">
        <v>6351</v>
      </c>
      <c r="F18" s="81" t="s">
        <v>31</v>
      </c>
      <c r="G18" s="22">
        <v>11000</v>
      </c>
      <c r="H18" s="22">
        <v>11000</v>
      </c>
      <c r="I18" s="22">
        <v>1000</v>
      </c>
      <c r="J18" s="68">
        <f t="shared" si="0"/>
        <v>12000</v>
      </c>
    </row>
    <row r="19" spans="1:14" s="67" customFormat="1" ht="12.75" customHeight="1" x14ac:dyDescent="0.25">
      <c r="A19" s="23"/>
      <c r="B19" s="53"/>
      <c r="C19" s="53"/>
      <c r="D19" s="23"/>
      <c r="E19" s="42"/>
      <c r="F19" s="78"/>
      <c r="G19" s="30"/>
      <c r="H19" s="30"/>
      <c r="I19" s="30"/>
      <c r="J19" s="2"/>
    </row>
    <row r="20" spans="1:14" x14ac:dyDescent="0.25">
      <c r="A20" s="43"/>
      <c r="B20" s="43"/>
      <c r="C20" s="43"/>
      <c r="D20" s="43"/>
      <c r="E20" s="43"/>
      <c r="F20" s="43"/>
      <c r="G20" s="43"/>
      <c r="H20" s="43"/>
      <c r="I20" s="43"/>
      <c r="J20" s="44"/>
      <c r="K20" s="34"/>
      <c r="L20" s="34"/>
      <c r="M20" s="34"/>
      <c r="N20" s="34"/>
    </row>
    <row r="21" spans="1:14" s="46" customFormat="1" ht="15.75" x14ac:dyDescent="0.2">
      <c r="A21" s="1227" t="s">
        <v>796</v>
      </c>
      <c r="B21" s="1227"/>
      <c r="C21" s="1227"/>
      <c r="D21" s="1227"/>
      <c r="E21" s="1227"/>
      <c r="F21" s="1227"/>
      <c r="G21" s="1227"/>
      <c r="H21" s="1227"/>
      <c r="I21" s="1227"/>
      <c r="J21" s="1227"/>
      <c r="K21" s="52"/>
      <c r="M21" s="8"/>
    </row>
    <row r="22" spans="1:14" s="1" customFormat="1" ht="9.75" customHeight="1" x14ac:dyDescent="0.25">
      <c r="A22" s="325"/>
      <c r="B22" s="325"/>
      <c r="C22" s="325"/>
      <c r="D22" s="325"/>
      <c r="E22" s="325"/>
      <c r="F22" s="325"/>
      <c r="G22" s="325"/>
      <c r="H22" s="325"/>
      <c r="I22" s="325"/>
      <c r="J22" s="325"/>
    </row>
    <row r="23" spans="1:14" s="1" customFormat="1" ht="13.5" thickBot="1" x14ac:dyDescent="0.25">
      <c r="A23" s="13"/>
      <c r="B23" s="13"/>
      <c r="C23" s="13"/>
      <c r="D23" s="14"/>
      <c r="E23" s="14"/>
      <c r="F23" s="14"/>
      <c r="G23" s="15"/>
      <c r="H23" s="14"/>
      <c r="I23" s="15"/>
      <c r="J23" s="15" t="s">
        <v>7</v>
      </c>
    </row>
    <row r="24" spans="1:14" s="646" customFormat="1" ht="23.25" thickBot="1" x14ac:dyDescent="0.25">
      <c r="A24" s="16" t="s">
        <v>0</v>
      </c>
      <c r="B24" s="1249" t="s">
        <v>1</v>
      </c>
      <c r="C24" s="1250"/>
      <c r="D24" s="17" t="s">
        <v>2</v>
      </c>
      <c r="E24" s="1208" t="s">
        <v>3</v>
      </c>
      <c r="F24" s="18" t="s">
        <v>764</v>
      </c>
      <c r="G24" s="54" t="s">
        <v>36</v>
      </c>
      <c r="H24" s="50" t="s">
        <v>37</v>
      </c>
      <c r="I24" s="50" t="s">
        <v>35</v>
      </c>
      <c r="J24" s="69" t="s">
        <v>748</v>
      </c>
    </row>
    <row r="25" spans="1:14" s="646" customFormat="1" ht="15.75" customHeight="1" thickBot="1" x14ac:dyDescent="0.25">
      <c r="A25" s="978" t="s">
        <v>4</v>
      </c>
      <c r="B25" s="1239" t="s">
        <v>5</v>
      </c>
      <c r="C25" s="1240"/>
      <c r="D25" s="979" t="s">
        <v>5</v>
      </c>
      <c r="E25" s="1207" t="s">
        <v>5</v>
      </c>
      <c r="F25" s="981" t="s">
        <v>205</v>
      </c>
      <c r="G25" s="982">
        <f>G26+G33+G36</f>
        <v>627223.82000000007</v>
      </c>
      <c r="H25" s="983">
        <f>H26+H33+H36</f>
        <v>627223.82000000007</v>
      </c>
      <c r="I25" s="985">
        <f>I26+I33+I36</f>
        <v>3000</v>
      </c>
      <c r="J25" s="984">
        <f>J26+J33+J36</f>
        <v>630223.82000000007</v>
      </c>
    </row>
    <row r="26" spans="1:14" s="646" customFormat="1" ht="12" customHeight="1" x14ac:dyDescent="0.2">
      <c r="A26" s="341" t="s">
        <v>6</v>
      </c>
      <c r="B26" s="1271" t="s">
        <v>5</v>
      </c>
      <c r="C26" s="1272"/>
      <c r="D26" s="343" t="s">
        <v>5</v>
      </c>
      <c r="E26" s="344" t="s">
        <v>5</v>
      </c>
      <c r="F26" s="1209" t="s">
        <v>765</v>
      </c>
      <c r="G26" s="1210">
        <f>G27+G28+G29+G31+G30+G32</f>
        <v>2542.4300000000003</v>
      </c>
      <c r="H26" s="1210">
        <f>H27+H28+H29+H31+H30+H32</f>
        <v>2542.4300000000003</v>
      </c>
      <c r="I26" s="1210">
        <f>I27+I28+I29+I31+I30+I32</f>
        <v>0</v>
      </c>
      <c r="J26" s="1222">
        <f>J27+J28+J29+J31+J30+J32</f>
        <v>2542.4300000000003</v>
      </c>
    </row>
    <row r="27" spans="1:14" s="646" customFormat="1" ht="12" customHeight="1" x14ac:dyDescent="0.2">
      <c r="A27" s="356" t="s">
        <v>254</v>
      </c>
      <c r="B27" s="436" t="s">
        <v>766</v>
      </c>
      <c r="C27" s="357" t="s">
        <v>8</v>
      </c>
      <c r="D27" s="1211" t="s">
        <v>5</v>
      </c>
      <c r="E27" s="349" t="s">
        <v>5</v>
      </c>
      <c r="F27" s="1212" t="s">
        <v>767</v>
      </c>
      <c r="G27" s="1131">
        <v>1542.43</v>
      </c>
      <c r="H27" s="1131">
        <v>1542.43</v>
      </c>
      <c r="I27" s="1131">
        <v>0</v>
      </c>
      <c r="J27" s="438">
        <f>H27+I27</f>
        <v>1542.43</v>
      </c>
    </row>
    <row r="28" spans="1:14" s="646" customFormat="1" ht="12" customHeight="1" x14ac:dyDescent="0.2">
      <c r="A28" s="356" t="s">
        <v>254</v>
      </c>
      <c r="B28" s="436" t="s">
        <v>768</v>
      </c>
      <c r="C28" s="168" t="s">
        <v>8</v>
      </c>
      <c r="D28" s="1211" t="s">
        <v>5</v>
      </c>
      <c r="E28" s="349" t="s">
        <v>5</v>
      </c>
      <c r="F28" s="1212" t="s">
        <v>769</v>
      </c>
      <c r="G28" s="1131">
        <v>50</v>
      </c>
      <c r="H28" s="1131">
        <v>50</v>
      </c>
      <c r="I28" s="1131">
        <v>0</v>
      </c>
      <c r="J28" s="438">
        <f t="shared" ref="J28:J32" si="1">H28+I28</f>
        <v>50</v>
      </c>
    </row>
    <row r="29" spans="1:14" s="646" customFormat="1" ht="12" customHeight="1" x14ac:dyDescent="0.2">
      <c r="A29" s="356" t="s">
        <v>254</v>
      </c>
      <c r="B29" s="436" t="s">
        <v>770</v>
      </c>
      <c r="C29" s="357" t="s">
        <v>8</v>
      </c>
      <c r="D29" s="1211" t="s">
        <v>5</v>
      </c>
      <c r="E29" s="349" t="s">
        <v>5</v>
      </c>
      <c r="F29" s="1212" t="s">
        <v>771</v>
      </c>
      <c r="G29" s="526">
        <v>250</v>
      </c>
      <c r="H29" s="526">
        <v>250</v>
      </c>
      <c r="I29" s="526">
        <v>0</v>
      </c>
      <c r="J29" s="438">
        <f t="shared" si="1"/>
        <v>250</v>
      </c>
    </row>
    <row r="30" spans="1:14" s="646" customFormat="1" ht="12" customHeight="1" x14ac:dyDescent="0.2">
      <c r="A30" s="356" t="s">
        <v>254</v>
      </c>
      <c r="B30" s="436" t="s">
        <v>772</v>
      </c>
      <c r="C30" s="357" t="s">
        <v>8</v>
      </c>
      <c r="D30" s="1211" t="s">
        <v>5</v>
      </c>
      <c r="E30" s="349" t="s">
        <v>5</v>
      </c>
      <c r="F30" s="1212" t="s">
        <v>773</v>
      </c>
      <c r="G30" s="526">
        <v>500</v>
      </c>
      <c r="H30" s="526">
        <v>500</v>
      </c>
      <c r="I30" s="526">
        <v>0</v>
      </c>
      <c r="J30" s="438">
        <f t="shared" si="1"/>
        <v>500</v>
      </c>
    </row>
    <row r="31" spans="1:14" s="646" customFormat="1" ht="12" customHeight="1" x14ac:dyDescent="0.2">
      <c r="A31" s="1213" t="s">
        <v>254</v>
      </c>
      <c r="B31" s="1214" t="s">
        <v>774</v>
      </c>
      <c r="C31" s="357" t="s">
        <v>8</v>
      </c>
      <c r="D31" s="1215" t="s">
        <v>5</v>
      </c>
      <c r="E31" s="1216" t="s">
        <v>5</v>
      </c>
      <c r="F31" s="1217" t="s">
        <v>775</v>
      </c>
      <c r="G31" s="526">
        <v>50</v>
      </c>
      <c r="H31" s="526">
        <v>50</v>
      </c>
      <c r="I31" s="526">
        <v>0</v>
      </c>
      <c r="J31" s="438">
        <f t="shared" si="1"/>
        <v>50</v>
      </c>
    </row>
    <row r="32" spans="1:14" s="646" customFormat="1" ht="23.25" thickBot="1" x14ac:dyDescent="0.25">
      <c r="A32" s="356" t="s">
        <v>254</v>
      </c>
      <c r="B32" s="436" t="s">
        <v>776</v>
      </c>
      <c r="C32" s="168" t="s">
        <v>8</v>
      </c>
      <c r="D32" s="1211" t="s">
        <v>5</v>
      </c>
      <c r="E32" s="349" t="s">
        <v>5</v>
      </c>
      <c r="F32" s="1218" t="s">
        <v>777</v>
      </c>
      <c r="G32" s="1131">
        <v>150</v>
      </c>
      <c r="H32" s="1131">
        <v>150</v>
      </c>
      <c r="I32" s="1131">
        <v>0</v>
      </c>
      <c r="J32" s="438">
        <f t="shared" si="1"/>
        <v>150</v>
      </c>
    </row>
    <row r="33" spans="1:14" s="646" customFormat="1" ht="12" customHeight="1" x14ac:dyDescent="0.2">
      <c r="A33" s="354" t="s">
        <v>6</v>
      </c>
      <c r="B33" s="1273" t="s">
        <v>5</v>
      </c>
      <c r="C33" s="1274"/>
      <c r="D33" s="1219" t="s">
        <v>5</v>
      </c>
      <c r="E33" s="344" t="s">
        <v>5</v>
      </c>
      <c r="F33" s="1209" t="s">
        <v>778</v>
      </c>
      <c r="G33" s="1210">
        <f>G34+G35</f>
        <v>2372</v>
      </c>
      <c r="H33" s="1210">
        <f>H34+H35</f>
        <v>2372</v>
      </c>
      <c r="I33" s="1210">
        <f>I34+I35</f>
        <v>0</v>
      </c>
      <c r="J33" s="1222">
        <f>J34+J35</f>
        <v>2372</v>
      </c>
    </row>
    <row r="34" spans="1:14" s="646" customFormat="1" ht="12" customHeight="1" x14ac:dyDescent="0.2">
      <c r="A34" s="356" t="s">
        <v>254</v>
      </c>
      <c r="B34" s="436" t="s">
        <v>779</v>
      </c>
      <c r="C34" s="168" t="s">
        <v>8</v>
      </c>
      <c r="D34" s="1211" t="s">
        <v>5</v>
      </c>
      <c r="E34" s="349" t="s">
        <v>5</v>
      </c>
      <c r="F34" s="1212" t="s">
        <v>780</v>
      </c>
      <c r="G34" s="1131">
        <v>2000</v>
      </c>
      <c r="H34" s="1131">
        <v>2000</v>
      </c>
      <c r="I34" s="1131">
        <v>0</v>
      </c>
      <c r="J34" s="438">
        <f t="shared" ref="J34:J35" si="2">H34+I34</f>
        <v>2000</v>
      </c>
    </row>
    <row r="35" spans="1:14" s="646" customFormat="1" ht="12" customHeight="1" thickBot="1" x14ac:dyDescent="0.25">
      <c r="A35" s="302" t="s">
        <v>254</v>
      </c>
      <c r="B35" s="167" t="s">
        <v>781</v>
      </c>
      <c r="C35" s="168" t="s">
        <v>8</v>
      </c>
      <c r="D35" s="169" t="s">
        <v>5</v>
      </c>
      <c r="E35" s="303" t="s">
        <v>5</v>
      </c>
      <c r="F35" s="1220" t="s">
        <v>782</v>
      </c>
      <c r="G35" s="1131">
        <v>372</v>
      </c>
      <c r="H35" s="1131">
        <v>372</v>
      </c>
      <c r="I35" s="1131">
        <v>0</v>
      </c>
      <c r="J35" s="438">
        <f t="shared" si="2"/>
        <v>372</v>
      </c>
    </row>
    <row r="36" spans="1:14" s="646" customFormat="1" ht="12" customHeight="1" x14ac:dyDescent="0.2">
      <c r="A36" s="354" t="s">
        <v>6</v>
      </c>
      <c r="B36" s="1273" t="s">
        <v>5</v>
      </c>
      <c r="C36" s="1274"/>
      <c r="D36" s="1219" t="s">
        <v>5</v>
      </c>
      <c r="E36" s="344" t="s">
        <v>5</v>
      </c>
      <c r="F36" s="1209" t="s">
        <v>783</v>
      </c>
      <c r="G36" s="1210">
        <f>G37+G38+G39+G40+G41+G42+G43</f>
        <v>622309.39</v>
      </c>
      <c r="H36" s="1210">
        <f>H37+H38+H39+H40+H41+H42+H43</f>
        <v>622309.39</v>
      </c>
      <c r="I36" s="1225">
        <f>I37+I38+I39+I40+I41+I42+I43</f>
        <v>3000</v>
      </c>
      <c r="J36" s="1222">
        <f>J37+J38+J39+J40+J41+J42+J43</f>
        <v>625309.39</v>
      </c>
    </row>
    <row r="37" spans="1:14" s="646" customFormat="1" ht="12" customHeight="1" x14ac:dyDescent="0.2">
      <c r="A37" s="356" t="s">
        <v>254</v>
      </c>
      <c r="B37" s="436" t="s">
        <v>784</v>
      </c>
      <c r="C37" s="168" t="s">
        <v>8</v>
      </c>
      <c r="D37" s="1211" t="s">
        <v>5</v>
      </c>
      <c r="E37" s="349" t="s">
        <v>5</v>
      </c>
      <c r="F37" s="1212" t="s">
        <v>785</v>
      </c>
      <c r="G37" s="526">
        <v>305000</v>
      </c>
      <c r="H37" s="526">
        <v>305000</v>
      </c>
      <c r="I37" s="526">
        <v>0</v>
      </c>
      <c r="J37" s="438">
        <f t="shared" ref="J37:J42" si="3">H37+I37</f>
        <v>305000</v>
      </c>
    </row>
    <row r="38" spans="1:14" s="646" customFormat="1" ht="12" customHeight="1" x14ac:dyDescent="0.2">
      <c r="A38" s="356" t="s">
        <v>254</v>
      </c>
      <c r="B38" s="436" t="s">
        <v>786</v>
      </c>
      <c r="C38" s="168" t="s">
        <v>8</v>
      </c>
      <c r="D38" s="169" t="s">
        <v>5</v>
      </c>
      <c r="E38" s="349" t="s">
        <v>5</v>
      </c>
      <c r="F38" s="1218" t="s">
        <v>787</v>
      </c>
      <c r="G38" s="526">
        <v>295000</v>
      </c>
      <c r="H38" s="526">
        <v>295000</v>
      </c>
      <c r="I38" s="526">
        <v>0</v>
      </c>
      <c r="J38" s="438">
        <f t="shared" si="3"/>
        <v>295000</v>
      </c>
    </row>
    <row r="39" spans="1:14" s="646" customFormat="1" ht="12" customHeight="1" x14ac:dyDescent="0.2">
      <c r="A39" s="1213" t="s">
        <v>254</v>
      </c>
      <c r="B39" s="1214" t="s">
        <v>788</v>
      </c>
      <c r="C39" s="357" t="s">
        <v>8</v>
      </c>
      <c r="D39" s="528" t="s">
        <v>5</v>
      </c>
      <c r="E39" s="1216" t="s">
        <v>5</v>
      </c>
      <c r="F39" s="1221" t="s">
        <v>789</v>
      </c>
      <c r="G39" s="526">
        <v>12500</v>
      </c>
      <c r="H39" s="526">
        <v>12500</v>
      </c>
      <c r="I39" s="526">
        <v>0</v>
      </c>
      <c r="J39" s="438">
        <f t="shared" si="3"/>
        <v>12500</v>
      </c>
    </row>
    <row r="40" spans="1:14" s="646" customFormat="1" ht="12" customHeight="1" x14ac:dyDescent="0.2">
      <c r="A40" s="1213" t="s">
        <v>254</v>
      </c>
      <c r="B40" s="1214" t="s">
        <v>790</v>
      </c>
      <c r="C40" s="357" t="s">
        <v>8</v>
      </c>
      <c r="D40" s="1215" t="s">
        <v>5</v>
      </c>
      <c r="E40" s="1216" t="s">
        <v>5</v>
      </c>
      <c r="F40" s="1217" t="s">
        <v>791</v>
      </c>
      <c r="G40" s="526">
        <v>10</v>
      </c>
      <c r="H40" s="526">
        <v>10</v>
      </c>
      <c r="I40" s="526">
        <v>0</v>
      </c>
      <c r="J40" s="438">
        <f t="shared" si="3"/>
        <v>10</v>
      </c>
    </row>
    <row r="41" spans="1:14" s="646" customFormat="1" ht="12" customHeight="1" x14ac:dyDescent="0.2">
      <c r="A41" s="1213" t="s">
        <v>254</v>
      </c>
      <c r="B41" s="1214" t="s">
        <v>792</v>
      </c>
      <c r="C41" s="357" t="s">
        <v>8</v>
      </c>
      <c r="D41" s="1215" t="s">
        <v>5</v>
      </c>
      <c r="E41" s="1216" t="s">
        <v>5</v>
      </c>
      <c r="F41" s="1217" t="s">
        <v>793</v>
      </c>
      <c r="G41" s="526">
        <v>7224.39</v>
      </c>
      <c r="H41" s="526">
        <v>7224.39</v>
      </c>
      <c r="I41" s="526">
        <v>0</v>
      </c>
      <c r="J41" s="438">
        <f t="shared" si="3"/>
        <v>7224.39</v>
      </c>
    </row>
    <row r="42" spans="1:14" s="646" customFormat="1" ht="12" customHeight="1" x14ac:dyDescent="0.2">
      <c r="A42" s="356" t="s">
        <v>254</v>
      </c>
      <c r="B42" s="436" t="s">
        <v>794</v>
      </c>
      <c r="C42" s="168" t="s">
        <v>8</v>
      </c>
      <c r="D42" s="1211" t="s">
        <v>5</v>
      </c>
      <c r="E42" s="349" t="s">
        <v>5</v>
      </c>
      <c r="F42" s="1212" t="s">
        <v>795</v>
      </c>
      <c r="G42" s="1131">
        <v>2575</v>
      </c>
      <c r="H42" s="1131">
        <v>2575</v>
      </c>
      <c r="I42" s="1131">
        <v>0</v>
      </c>
      <c r="J42" s="438">
        <f t="shared" si="3"/>
        <v>2575</v>
      </c>
    </row>
    <row r="43" spans="1:14" s="646" customFormat="1" ht="12" customHeight="1" x14ac:dyDescent="0.2">
      <c r="A43" s="356" t="s">
        <v>254</v>
      </c>
      <c r="B43" s="436" t="s">
        <v>797</v>
      </c>
      <c r="C43" s="168" t="s">
        <v>8</v>
      </c>
      <c r="D43" s="1211" t="s">
        <v>5</v>
      </c>
      <c r="E43" s="349" t="s">
        <v>5</v>
      </c>
      <c r="F43" s="1212" t="s">
        <v>798</v>
      </c>
      <c r="G43" s="1131">
        <f>G44</f>
        <v>0</v>
      </c>
      <c r="H43" s="1131">
        <f>H44</f>
        <v>0</v>
      </c>
      <c r="I43" s="1224">
        <f>I44</f>
        <v>3000</v>
      </c>
      <c r="J43" s="438">
        <f>J44</f>
        <v>3000</v>
      </c>
    </row>
    <row r="44" spans="1:14" s="67" customFormat="1" ht="13.5" thickBot="1" x14ac:dyDescent="0.3">
      <c r="A44" s="19"/>
      <c r="B44" s="20" t="s">
        <v>24</v>
      </c>
      <c r="C44" s="21"/>
      <c r="D44" s="80">
        <v>2299</v>
      </c>
      <c r="E44" s="57">
        <v>5169</v>
      </c>
      <c r="F44" s="1223" t="s">
        <v>284</v>
      </c>
      <c r="G44" s="22">
        <v>0</v>
      </c>
      <c r="H44" s="22">
        <v>0</v>
      </c>
      <c r="I44" s="22">
        <v>3000</v>
      </c>
      <c r="J44" s="68">
        <f t="shared" ref="J44" si="4">H44+I44</f>
        <v>3000</v>
      </c>
    </row>
    <row r="45" spans="1:14" x14ac:dyDescent="0.25">
      <c r="A45" s="43"/>
      <c r="B45" s="43"/>
      <c r="C45" s="43"/>
      <c r="D45" s="43"/>
      <c r="E45" s="43"/>
      <c r="F45" s="43"/>
      <c r="G45" s="43"/>
      <c r="H45" s="43"/>
      <c r="I45" s="43"/>
      <c r="J45" s="44"/>
      <c r="K45" s="34"/>
      <c r="L45" s="34"/>
      <c r="M45" s="34"/>
      <c r="N45" s="34"/>
    </row>
    <row r="46" spans="1:14" x14ac:dyDescent="0.25">
      <c r="A46" s="43"/>
      <c r="B46" s="43"/>
      <c r="C46" s="43"/>
      <c r="D46" s="43"/>
      <c r="E46" s="43"/>
      <c r="F46" s="43"/>
      <c r="G46" s="43"/>
      <c r="H46" s="43"/>
      <c r="I46" s="43"/>
      <c r="J46" s="44"/>
      <c r="K46" s="34"/>
      <c r="L46" s="34"/>
      <c r="M46" s="34"/>
      <c r="N46" s="34"/>
    </row>
    <row r="47" spans="1:14" s="46" customFormat="1" ht="15.75" x14ac:dyDescent="0.2">
      <c r="A47" s="1227" t="s">
        <v>28</v>
      </c>
      <c r="B47" s="1227"/>
      <c r="C47" s="1227"/>
      <c r="D47" s="1227"/>
      <c r="E47" s="1227"/>
      <c r="F47" s="1227"/>
      <c r="G47" s="1227"/>
      <c r="H47" s="1227"/>
      <c r="I47" s="1227"/>
      <c r="J47" s="1227"/>
      <c r="K47" s="52"/>
      <c r="M47" s="8"/>
    </row>
    <row r="48" spans="1:14" x14ac:dyDescent="0.25">
      <c r="A48" s="10"/>
      <c r="B48" s="11"/>
      <c r="C48" s="11"/>
      <c r="D48" s="11"/>
      <c r="E48" s="11"/>
      <c r="F48" s="11"/>
      <c r="G48" s="12"/>
      <c r="H48" s="12"/>
      <c r="I48" s="11"/>
      <c r="J48" s="12"/>
    </row>
    <row r="49" spans="1:10" ht="13.5" thickBot="1" x14ac:dyDescent="0.3">
      <c r="A49" s="10"/>
      <c r="B49" s="11"/>
      <c r="C49" s="11"/>
      <c r="D49" s="11"/>
      <c r="E49" s="11"/>
      <c r="F49" s="11"/>
      <c r="G49" s="12"/>
      <c r="H49" s="12"/>
      <c r="I49" s="11"/>
      <c r="J49" s="12" t="s">
        <v>7</v>
      </c>
    </row>
    <row r="50" spans="1:10" ht="23.25" thickBot="1" x14ac:dyDescent="0.3">
      <c r="A50" s="7" t="s">
        <v>0</v>
      </c>
      <c r="B50" s="1228" t="s">
        <v>1</v>
      </c>
      <c r="C50" s="1229"/>
      <c r="D50" s="3" t="s">
        <v>2</v>
      </c>
      <c r="E50" s="71" t="s">
        <v>3</v>
      </c>
      <c r="F50" s="72" t="s">
        <v>18</v>
      </c>
      <c r="G50" s="54" t="s">
        <v>36</v>
      </c>
      <c r="H50" s="50" t="s">
        <v>37</v>
      </c>
      <c r="I50" s="50" t="s">
        <v>35</v>
      </c>
      <c r="J50" s="69" t="s">
        <v>38</v>
      </c>
    </row>
    <row r="51" spans="1:10" ht="13.5" thickBot="1" x14ac:dyDescent="0.3">
      <c r="A51" s="1002" t="s">
        <v>4</v>
      </c>
      <c r="B51" s="1230" t="s">
        <v>5</v>
      </c>
      <c r="C51" s="1230"/>
      <c r="D51" s="974" t="s">
        <v>5</v>
      </c>
      <c r="E51" s="975" t="s">
        <v>5</v>
      </c>
      <c r="F51" s="1003" t="s">
        <v>10</v>
      </c>
      <c r="G51" s="1004">
        <f>G52+G53+G55</f>
        <v>103000</v>
      </c>
      <c r="H51" s="1004">
        <f t="shared" ref="H51:I51" si="5">H52+H53+H55</f>
        <v>102999.999</v>
      </c>
      <c r="I51" s="1005">
        <f t="shared" si="5"/>
        <v>200000</v>
      </c>
      <c r="J51" s="787">
        <f>J52+J53+J55</f>
        <v>302999.99900000001</v>
      </c>
    </row>
    <row r="52" spans="1:10" ht="13.5" thickBot="1" x14ac:dyDescent="0.3">
      <c r="A52" s="62" t="s">
        <v>4</v>
      </c>
      <c r="B52" s="63" t="s">
        <v>19</v>
      </c>
      <c r="C52" s="61" t="s">
        <v>8</v>
      </c>
      <c r="D52" s="64" t="s">
        <v>5</v>
      </c>
      <c r="E52" s="65" t="s">
        <v>5</v>
      </c>
      <c r="F52" s="66" t="s">
        <v>13</v>
      </c>
      <c r="G52" s="77">
        <v>3000</v>
      </c>
      <c r="H52" s="77">
        <v>3000</v>
      </c>
      <c r="I52" s="77">
        <v>0</v>
      </c>
      <c r="J52" s="59">
        <f>I52+H52</f>
        <v>3000</v>
      </c>
    </row>
    <row r="53" spans="1:10" x14ac:dyDescent="0.25">
      <c r="A53" s="4" t="s">
        <v>4</v>
      </c>
      <c r="B53" s="1006" t="s">
        <v>20</v>
      </c>
      <c r="C53" s="5" t="s">
        <v>8</v>
      </c>
      <c r="D53" s="6" t="s">
        <v>5</v>
      </c>
      <c r="E53" s="6" t="s">
        <v>5</v>
      </c>
      <c r="F53" s="1007" t="s">
        <v>21</v>
      </c>
      <c r="G53" s="75">
        <f>G54</f>
        <v>100000</v>
      </c>
      <c r="H53" s="75">
        <f>H54</f>
        <v>44727.06</v>
      </c>
      <c r="I53" s="993">
        <f>I54</f>
        <v>200000</v>
      </c>
      <c r="J53" s="74">
        <f>H53+I53</f>
        <v>244727.06</v>
      </c>
    </row>
    <row r="54" spans="1:10" s="67" customFormat="1" ht="13.5" customHeight="1" thickBot="1" x14ac:dyDescent="0.3">
      <c r="A54" s="37"/>
      <c r="B54" s="38"/>
      <c r="C54" s="39"/>
      <c r="D54" s="40">
        <v>2212</v>
      </c>
      <c r="E54" s="36">
        <v>5901</v>
      </c>
      <c r="F54" s="41" t="s">
        <v>9</v>
      </c>
      <c r="G54" s="76">
        <v>100000</v>
      </c>
      <c r="H54" s="76">
        <v>44727.06</v>
      </c>
      <c r="I54" s="76">
        <v>200000</v>
      </c>
      <c r="J54" s="58">
        <f>H54+I54</f>
        <v>244727.06</v>
      </c>
    </row>
    <row r="55" spans="1:10" s="67" customFormat="1" ht="23.25" thickBot="1" x14ac:dyDescent="0.3">
      <c r="A55" s="60" t="s">
        <v>4</v>
      </c>
      <c r="B55" s="83" t="s">
        <v>5</v>
      </c>
      <c r="C55" s="96"/>
      <c r="D55" s="84" t="s">
        <v>5</v>
      </c>
      <c r="E55" s="84" t="s">
        <v>5</v>
      </c>
      <c r="F55" s="85" t="s">
        <v>43</v>
      </c>
      <c r="G55" s="88">
        <f>G56+G58+G60</f>
        <v>0</v>
      </c>
      <c r="H55" s="92">
        <f>H56+H58+H60</f>
        <v>55272.938999999998</v>
      </c>
      <c r="I55" s="92">
        <f>I56+I58+I60</f>
        <v>0</v>
      </c>
      <c r="J55" s="91">
        <f>J56+J58+J60</f>
        <v>55272.938999999998</v>
      </c>
    </row>
    <row r="56" spans="1:10" x14ac:dyDescent="0.25">
      <c r="A56" s="4" t="s">
        <v>4</v>
      </c>
      <c r="B56" s="93" t="s">
        <v>22</v>
      </c>
      <c r="C56" s="5" t="s">
        <v>8</v>
      </c>
      <c r="D56" s="6" t="s">
        <v>5</v>
      </c>
      <c r="E56" s="6" t="s">
        <v>5</v>
      </c>
      <c r="F56" s="86" t="s">
        <v>14</v>
      </c>
      <c r="G56" s="89">
        <f>SUM(G57:G57)</f>
        <v>0</v>
      </c>
      <c r="H56" s="75">
        <f>SUM(H57:H57)</f>
        <v>20558.503000000001</v>
      </c>
      <c r="I56" s="75">
        <f>SUM(I57:I57)</f>
        <v>0</v>
      </c>
      <c r="J56" s="74">
        <f>SUM(J57:J57)</f>
        <v>20558.503000000001</v>
      </c>
    </row>
    <row r="57" spans="1:10" ht="13.5" thickBot="1" x14ac:dyDescent="0.3">
      <c r="A57" s="97"/>
      <c r="B57" s="94"/>
      <c r="C57" s="95"/>
      <c r="D57" s="36">
        <v>2212</v>
      </c>
      <c r="E57" s="36">
        <v>6121</v>
      </c>
      <c r="F57" s="87" t="s">
        <v>42</v>
      </c>
      <c r="G57" s="90">
        <v>0</v>
      </c>
      <c r="H57" s="76">
        <v>20558.503000000001</v>
      </c>
      <c r="I57" s="76">
        <v>0</v>
      </c>
      <c r="J57" s="58">
        <f>H57+I57</f>
        <v>20558.503000000001</v>
      </c>
    </row>
    <row r="58" spans="1:10" x14ac:dyDescent="0.25">
      <c r="A58" s="4" t="s">
        <v>4</v>
      </c>
      <c r="B58" s="93" t="s">
        <v>47</v>
      </c>
      <c r="C58" s="5" t="s">
        <v>8</v>
      </c>
      <c r="D58" s="6" t="s">
        <v>5</v>
      </c>
      <c r="E58" s="6" t="s">
        <v>5</v>
      </c>
      <c r="F58" s="86" t="s">
        <v>44</v>
      </c>
      <c r="G58" s="89">
        <f>SUM(G59:G59)</f>
        <v>0</v>
      </c>
      <c r="H58" s="75">
        <f>SUM(H59:H59)</f>
        <v>1173.2360000000001</v>
      </c>
      <c r="I58" s="75">
        <f>SUM(I59:I59)</f>
        <v>0</v>
      </c>
      <c r="J58" s="74">
        <f>SUM(J59:J59)</f>
        <v>1173.2360000000001</v>
      </c>
    </row>
    <row r="59" spans="1:10" ht="13.5" thickBot="1" x14ac:dyDescent="0.3">
      <c r="A59" s="37"/>
      <c r="B59" s="94"/>
      <c r="C59" s="95"/>
      <c r="D59" s="36">
        <v>2212</v>
      </c>
      <c r="E59" s="36">
        <v>6121</v>
      </c>
      <c r="F59" s="87" t="s">
        <v>41</v>
      </c>
      <c r="G59" s="90">
        <v>0</v>
      </c>
      <c r="H59" s="76">
        <v>1173.2360000000001</v>
      </c>
      <c r="I59" s="76">
        <v>0</v>
      </c>
      <c r="J59" s="58">
        <f>H59+I59</f>
        <v>1173.2360000000001</v>
      </c>
    </row>
    <row r="60" spans="1:10" ht="12.75" customHeight="1" x14ac:dyDescent="0.25">
      <c r="A60" s="4" t="s">
        <v>4</v>
      </c>
      <c r="B60" s="93" t="s">
        <v>48</v>
      </c>
      <c r="C60" s="5" t="s">
        <v>8</v>
      </c>
      <c r="D60" s="6" t="s">
        <v>5</v>
      </c>
      <c r="E60" s="6" t="s">
        <v>5</v>
      </c>
      <c r="F60" s="86" t="s">
        <v>45</v>
      </c>
      <c r="G60" s="89">
        <f>SUM(G61:G61)</f>
        <v>0</v>
      </c>
      <c r="H60" s="75">
        <f>SUM(H61:H61)</f>
        <v>33541.199999999997</v>
      </c>
      <c r="I60" s="75">
        <f>SUM(I61:I61)</f>
        <v>0</v>
      </c>
      <c r="J60" s="74">
        <f>SUM(J61:J61)</f>
        <v>33541.199999999997</v>
      </c>
    </row>
    <row r="61" spans="1:10" ht="13.5" thickBot="1" x14ac:dyDescent="0.3">
      <c r="A61" s="37"/>
      <c r="B61" s="94"/>
      <c r="C61" s="98"/>
      <c r="D61" s="36">
        <v>2212</v>
      </c>
      <c r="E61" s="36">
        <v>5171</v>
      </c>
      <c r="F61" s="87" t="s">
        <v>46</v>
      </c>
      <c r="G61" s="90">
        <v>0</v>
      </c>
      <c r="H61" s="76">
        <v>33541.199999999997</v>
      </c>
      <c r="I61" s="76">
        <v>0</v>
      </c>
      <c r="J61" s="58">
        <f>H61+I61</f>
        <v>33541.199999999997</v>
      </c>
    </row>
  </sheetData>
  <mergeCells count="15">
    <mergeCell ref="B50:C50"/>
    <mergeCell ref="B51:C51"/>
    <mergeCell ref="H1:J1"/>
    <mergeCell ref="A3:J3"/>
    <mergeCell ref="A5:J5"/>
    <mergeCell ref="A7:J7"/>
    <mergeCell ref="B9:C9"/>
    <mergeCell ref="A21:J21"/>
    <mergeCell ref="B24:C24"/>
    <mergeCell ref="B25:C25"/>
    <mergeCell ref="B26:C26"/>
    <mergeCell ref="B33:C33"/>
    <mergeCell ref="B36:C36"/>
    <mergeCell ref="B10:C10"/>
    <mergeCell ref="A47:J47"/>
  </mergeCells>
  <printOptions horizontalCentered="1"/>
  <pageMargins left="0.39370078740157483" right="0.39370078740157483" top="0.59055118110236227" bottom="0.78740157480314965" header="0.51181102362204722" footer="0.51181102362204722"/>
  <pageSetup scale="95" orientation="portrait" r:id="rId1"/>
  <headerFooter scaleWithDoc="0" alignWithMargins="0"/>
  <rowBreaks count="1" manualBreakCount="1">
    <brk id="44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J91"/>
  <sheetViews>
    <sheetView topLeftCell="A49" zoomScaleNormal="100" workbookViewId="0">
      <selection activeCell="N18" sqref="N18"/>
    </sheetView>
  </sheetViews>
  <sheetFormatPr defaultRowHeight="12.75" x14ac:dyDescent="0.2"/>
  <cols>
    <col min="1" max="1" width="3.140625" style="1" customWidth="1"/>
    <col min="2" max="2" width="7.85546875" style="1" bestFit="1" customWidth="1"/>
    <col min="3" max="3" width="5.5703125" style="1" customWidth="1"/>
    <col min="4" max="4" width="4.7109375" style="1" customWidth="1"/>
    <col min="5" max="5" width="4.42578125" style="1" bestFit="1" customWidth="1"/>
    <col min="6" max="6" width="40.5703125" style="1" customWidth="1"/>
    <col min="7" max="7" width="7.85546875" style="278" bestFit="1" customWidth="1"/>
    <col min="8" max="8" width="8.140625" style="278" bestFit="1" customWidth="1"/>
    <col min="9" max="9" width="7.42578125" style="1" bestFit="1" customWidth="1"/>
    <col min="10" max="10" width="8.140625" style="1" bestFit="1" customWidth="1"/>
    <col min="11" max="11" width="9.140625" style="1"/>
    <col min="12" max="12" width="9.85546875" style="1" customWidth="1"/>
    <col min="13" max="227" width="9.140625" style="1"/>
    <col min="228" max="228" width="3.140625" style="1" customWidth="1"/>
    <col min="229" max="229" width="9.28515625" style="1" customWidth="1"/>
    <col min="230" max="231" width="4.7109375" style="1" customWidth="1"/>
    <col min="232" max="232" width="7.85546875" style="1" customWidth="1"/>
    <col min="233" max="233" width="40.85546875" style="1" customWidth="1"/>
    <col min="234" max="234" width="8.7109375" style="1" customWidth="1"/>
    <col min="235" max="236" width="7.7109375" style="1" customWidth="1"/>
    <col min="237" max="237" width="9.140625" style="1"/>
    <col min="238" max="238" width="12.28515625" style="1" customWidth="1"/>
    <col min="239" max="239" width="11.7109375" style="1" bestFit="1" customWidth="1"/>
    <col min="240" max="242" width="9.140625" style="1"/>
    <col min="243" max="243" width="12.140625" style="1" customWidth="1"/>
    <col min="244" max="483" width="9.140625" style="1"/>
    <col min="484" max="484" width="3.140625" style="1" customWidth="1"/>
    <col min="485" max="485" width="9.28515625" style="1" customWidth="1"/>
    <col min="486" max="487" width="4.7109375" style="1" customWidth="1"/>
    <col min="488" max="488" width="7.85546875" style="1" customWidth="1"/>
    <col min="489" max="489" width="40.85546875" style="1" customWidth="1"/>
    <col min="490" max="490" width="8.7109375" style="1" customWidth="1"/>
    <col min="491" max="492" width="7.7109375" style="1" customWidth="1"/>
    <col min="493" max="493" width="9.140625" style="1"/>
    <col min="494" max="494" width="12.28515625" style="1" customWidth="1"/>
    <col min="495" max="495" width="11.7109375" style="1" bestFit="1" customWidth="1"/>
    <col min="496" max="498" width="9.140625" style="1"/>
    <col min="499" max="499" width="12.140625" style="1" customWidth="1"/>
    <col min="500" max="739" width="9.140625" style="1"/>
    <col min="740" max="740" width="3.140625" style="1" customWidth="1"/>
    <col min="741" max="741" width="9.28515625" style="1" customWidth="1"/>
    <col min="742" max="743" width="4.7109375" style="1" customWidth="1"/>
    <col min="744" max="744" width="7.85546875" style="1" customWidth="1"/>
    <col min="745" max="745" width="40.85546875" style="1" customWidth="1"/>
    <col min="746" max="746" width="8.7109375" style="1" customWidth="1"/>
    <col min="747" max="748" width="7.7109375" style="1" customWidth="1"/>
    <col min="749" max="749" width="9.140625" style="1"/>
    <col min="750" max="750" width="12.28515625" style="1" customWidth="1"/>
    <col min="751" max="751" width="11.7109375" style="1" bestFit="1" customWidth="1"/>
    <col min="752" max="754" width="9.140625" style="1"/>
    <col min="755" max="755" width="12.140625" style="1" customWidth="1"/>
    <col min="756" max="995" width="9.140625" style="1"/>
    <col min="996" max="996" width="3.140625" style="1" customWidth="1"/>
    <col min="997" max="997" width="9.28515625" style="1" customWidth="1"/>
    <col min="998" max="999" width="4.7109375" style="1" customWidth="1"/>
    <col min="1000" max="1000" width="7.85546875" style="1" customWidth="1"/>
    <col min="1001" max="1001" width="40.85546875" style="1" customWidth="1"/>
    <col min="1002" max="1002" width="8.7109375" style="1" customWidth="1"/>
    <col min="1003" max="1004" width="7.7109375" style="1" customWidth="1"/>
    <col min="1005" max="1005" width="9.140625" style="1"/>
    <col min="1006" max="1006" width="12.28515625" style="1" customWidth="1"/>
    <col min="1007" max="1007" width="11.7109375" style="1" bestFit="1" customWidth="1"/>
    <col min="1008" max="1010" width="9.140625" style="1"/>
    <col min="1011" max="1011" width="12.140625" style="1" customWidth="1"/>
    <col min="1012" max="1251" width="9.140625" style="1"/>
    <col min="1252" max="1252" width="3.140625" style="1" customWidth="1"/>
    <col min="1253" max="1253" width="9.28515625" style="1" customWidth="1"/>
    <col min="1254" max="1255" width="4.7109375" style="1" customWidth="1"/>
    <col min="1256" max="1256" width="7.85546875" style="1" customWidth="1"/>
    <col min="1257" max="1257" width="40.85546875" style="1" customWidth="1"/>
    <col min="1258" max="1258" width="8.7109375" style="1" customWidth="1"/>
    <col min="1259" max="1260" width="7.7109375" style="1" customWidth="1"/>
    <col min="1261" max="1261" width="9.140625" style="1"/>
    <col min="1262" max="1262" width="12.28515625" style="1" customWidth="1"/>
    <col min="1263" max="1263" width="11.7109375" style="1" bestFit="1" customWidth="1"/>
    <col min="1264" max="1266" width="9.140625" style="1"/>
    <col min="1267" max="1267" width="12.140625" style="1" customWidth="1"/>
    <col min="1268" max="1507" width="9.140625" style="1"/>
    <col min="1508" max="1508" width="3.140625" style="1" customWidth="1"/>
    <col min="1509" max="1509" width="9.28515625" style="1" customWidth="1"/>
    <col min="1510" max="1511" width="4.7109375" style="1" customWidth="1"/>
    <col min="1512" max="1512" width="7.85546875" style="1" customWidth="1"/>
    <col min="1513" max="1513" width="40.85546875" style="1" customWidth="1"/>
    <col min="1514" max="1514" width="8.7109375" style="1" customWidth="1"/>
    <col min="1515" max="1516" width="7.7109375" style="1" customWidth="1"/>
    <col min="1517" max="1517" width="9.140625" style="1"/>
    <col min="1518" max="1518" width="12.28515625" style="1" customWidth="1"/>
    <col min="1519" max="1519" width="11.7109375" style="1" bestFit="1" customWidth="1"/>
    <col min="1520" max="1522" width="9.140625" style="1"/>
    <col min="1523" max="1523" width="12.140625" style="1" customWidth="1"/>
    <col min="1524" max="1763" width="9.140625" style="1"/>
    <col min="1764" max="1764" width="3.140625" style="1" customWidth="1"/>
    <col min="1765" max="1765" width="9.28515625" style="1" customWidth="1"/>
    <col min="1766" max="1767" width="4.7109375" style="1" customWidth="1"/>
    <col min="1768" max="1768" width="7.85546875" style="1" customWidth="1"/>
    <col min="1769" max="1769" width="40.85546875" style="1" customWidth="1"/>
    <col min="1770" max="1770" width="8.7109375" style="1" customWidth="1"/>
    <col min="1771" max="1772" width="7.7109375" style="1" customWidth="1"/>
    <col min="1773" max="1773" width="9.140625" style="1"/>
    <col min="1774" max="1774" width="12.28515625" style="1" customWidth="1"/>
    <col min="1775" max="1775" width="11.7109375" style="1" bestFit="1" customWidth="1"/>
    <col min="1776" max="1778" width="9.140625" style="1"/>
    <col min="1779" max="1779" width="12.140625" style="1" customWidth="1"/>
    <col min="1780" max="2019" width="9.140625" style="1"/>
    <col min="2020" max="2020" width="3.140625" style="1" customWidth="1"/>
    <col min="2021" max="2021" width="9.28515625" style="1" customWidth="1"/>
    <col min="2022" max="2023" width="4.7109375" style="1" customWidth="1"/>
    <col min="2024" max="2024" width="7.85546875" style="1" customWidth="1"/>
    <col min="2025" max="2025" width="40.85546875" style="1" customWidth="1"/>
    <col min="2026" max="2026" width="8.7109375" style="1" customWidth="1"/>
    <col min="2027" max="2028" width="7.7109375" style="1" customWidth="1"/>
    <col min="2029" max="2029" width="9.140625" style="1"/>
    <col min="2030" max="2030" width="12.28515625" style="1" customWidth="1"/>
    <col min="2031" max="2031" width="11.7109375" style="1" bestFit="1" customWidth="1"/>
    <col min="2032" max="2034" width="9.140625" style="1"/>
    <col min="2035" max="2035" width="12.140625" style="1" customWidth="1"/>
    <col min="2036" max="2275" width="9.140625" style="1"/>
    <col min="2276" max="2276" width="3.140625" style="1" customWidth="1"/>
    <col min="2277" max="2277" width="9.28515625" style="1" customWidth="1"/>
    <col min="2278" max="2279" width="4.7109375" style="1" customWidth="1"/>
    <col min="2280" max="2280" width="7.85546875" style="1" customWidth="1"/>
    <col min="2281" max="2281" width="40.85546875" style="1" customWidth="1"/>
    <col min="2282" max="2282" width="8.7109375" style="1" customWidth="1"/>
    <col min="2283" max="2284" width="7.7109375" style="1" customWidth="1"/>
    <col min="2285" max="2285" width="9.140625" style="1"/>
    <col min="2286" max="2286" width="12.28515625" style="1" customWidth="1"/>
    <col min="2287" max="2287" width="11.7109375" style="1" bestFit="1" customWidth="1"/>
    <col min="2288" max="2290" width="9.140625" style="1"/>
    <col min="2291" max="2291" width="12.140625" style="1" customWidth="1"/>
    <col min="2292" max="2531" width="9.140625" style="1"/>
    <col min="2532" max="2532" width="3.140625" style="1" customWidth="1"/>
    <col min="2533" max="2533" width="9.28515625" style="1" customWidth="1"/>
    <col min="2534" max="2535" width="4.7109375" style="1" customWidth="1"/>
    <col min="2536" max="2536" width="7.85546875" style="1" customWidth="1"/>
    <col min="2537" max="2537" width="40.85546875" style="1" customWidth="1"/>
    <col min="2538" max="2538" width="8.7109375" style="1" customWidth="1"/>
    <col min="2539" max="2540" width="7.7109375" style="1" customWidth="1"/>
    <col min="2541" max="2541" width="9.140625" style="1"/>
    <col min="2542" max="2542" width="12.28515625" style="1" customWidth="1"/>
    <col min="2543" max="2543" width="11.7109375" style="1" bestFit="1" customWidth="1"/>
    <col min="2544" max="2546" width="9.140625" style="1"/>
    <col min="2547" max="2547" width="12.140625" style="1" customWidth="1"/>
    <col min="2548" max="2787" width="9.140625" style="1"/>
    <col min="2788" max="2788" width="3.140625" style="1" customWidth="1"/>
    <col min="2789" max="2789" width="9.28515625" style="1" customWidth="1"/>
    <col min="2790" max="2791" width="4.7109375" style="1" customWidth="1"/>
    <col min="2792" max="2792" width="7.85546875" style="1" customWidth="1"/>
    <col min="2793" max="2793" width="40.85546875" style="1" customWidth="1"/>
    <col min="2794" max="2794" width="8.7109375" style="1" customWidth="1"/>
    <col min="2795" max="2796" width="7.7109375" style="1" customWidth="1"/>
    <col min="2797" max="2797" width="9.140625" style="1"/>
    <col min="2798" max="2798" width="12.28515625" style="1" customWidth="1"/>
    <col min="2799" max="2799" width="11.7109375" style="1" bestFit="1" customWidth="1"/>
    <col min="2800" max="2802" width="9.140625" style="1"/>
    <col min="2803" max="2803" width="12.140625" style="1" customWidth="1"/>
    <col min="2804" max="3043" width="9.140625" style="1"/>
    <col min="3044" max="3044" width="3.140625" style="1" customWidth="1"/>
    <col min="3045" max="3045" width="9.28515625" style="1" customWidth="1"/>
    <col min="3046" max="3047" width="4.7109375" style="1" customWidth="1"/>
    <col min="3048" max="3048" width="7.85546875" style="1" customWidth="1"/>
    <col min="3049" max="3049" width="40.85546875" style="1" customWidth="1"/>
    <col min="3050" max="3050" width="8.7109375" style="1" customWidth="1"/>
    <col min="3051" max="3052" width="7.7109375" style="1" customWidth="1"/>
    <col min="3053" max="3053" width="9.140625" style="1"/>
    <col min="3054" max="3054" width="12.28515625" style="1" customWidth="1"/>
    <col min="3055" max="3055" width="11.7109375" style="1" bestFit="1" customWidth="1"/>
    <col min="3056" max="3058" width="9.140625" style="1"/>
    <col min="3059" max="3059" width="12.140625" style="1" customWidth="1"/>
    <col min="3060" max="3299" width="9.140625" style="1"/>
    <col min="3300" max="3300" width="3.140625" style="1" customWidth="1"/>
    <col min="3301" max="3301" width="9.28515625" style="1" customWidth="1"/>
    <col min="3302" max="3303" width="4.7109375" style="1" customWidth="1"/>
    <col min="3304" max="3304" width="7.85546875" style="1" customWidth="1"/>
    <col min="3305" max="3305" width="40.85546875" style="1" customWidth="1"/>
    <col min="3306" max="3306" width="8.7109375" style="1" customWidth="1"/>
    <col min="3307" max="3308" width="7.7109375" style="1" customWidth="1"/>
    <col min="3309" max="3309" width="9.140625" style="1"/>
    <col min="3310" max="3310" width="12.28515625" style="1" customWidth="1"/>
    <col min="3311" max="3311" width="11.7109375" style="1" bestFit="1" customWidth="1"/>
    <col min="3312" max="3314" width="9.140625" style="1"/>
    <col min="3315" max="3315" width="12.140625" style="1" customWidth="1"/>
    <col min="3316" max="3555" width="9.140625" style="1"/>
    <col min="3556" max="3556" width="3.140625" style="1" customWidth="1"/>
    <col min="3557" max="3557" width="9.28515625" style="1" customWidth="1"/>
    <col min="3558" max="3559" width="4.7109375" style="1" customWidth="1"/>
    <col min="3560" max="3560" width="7.85546875" style="1" customWidth="1"/>
    <col min="3561" max="3561" width="40.85546875" style="1" customWidth="1"/>
    <col min="3562" max="3562" width="8.7109375" style="1" customWidth="1"/>
    <col min="3563" max="3564" width="7.7109375" style="1" customWidth="1"/>
    <col min="3565" max="3565" width="9.140625" style="1"/>
    <col min="3566" max="3566" width="12.28515625" style="1" customWidth="1"/>
    <col min="3567" max="3567" width="11.7109375" style="1" bestFit="1" customWidth="1"/>
    <col min="3568" max="3570" width="9.140625" style="1"/>
    <col min="3571" max="3571" width="12.140625" style="1" customWidth="1"/>
    <col min="3572" max="3811" width="9.140625" style="1"/>
    <col min="3812" max="3812" width="3.140625" style="1" customWidth="1"/>
    <col min="3813" max="3813" width="9.28515625" style="1" customWidth="1"/>
    <col min="3814" max="3815" width="4.7109375" style="1" customWidth="1"/>
    <col min="3816" max="3816" width="7.85546875" style="1" customWidth="1"/>
    <col min="3817" max="3817" width="40.85546875" style="1" customWidth="1"/>
    <col min="3818" max="3818" width="8.7109375" style="1" customWidth="1"/>
    <col min="3819" max="3820" width="7.7109375" style="1" customWidth="1"/>
    <col min="3821" max="3821" width="9.140625" style="1"/>
    <col min="3822" max="3822" width="12.28515625" style="1" customWidth="1"/>
    <col min="3823" max="3823" width="11.7109375" style="1" bestFit="1" customWidth="1"/>
    <col min="3824" max="3826" width="9.140625" style="1"/>
    <col min="3827" max="3827" width="12.140625" style="1" customWidth="1"/>
    <col min="3828" max="4067" width="9.140625" style="1"/>
    <col min="4068" max="4068" width="3.140625" style="1" customWidth="1"/>
    <col min="4069" max="4069" width="9.28515625" style="1" customWidth="1"/>
    <col min="4070" max="4071" width="4.7109375" style="1" customWidth="1"/>
    <col min="4072" max="4072" width="7.85546875" style="1" customWidth="1"/>
    <col min="4073" max="4073" width="40.85546875" style="1" customWidth="1"/>
    <col min="4074" max="4074" width="8.7109375" style="1" customWidth="1"/>
    <col min="4075" max="4076" width="7.7109375" style="1" customWidth="1"/>
    <col min="4077" max="4077" width="9.140625" style="1"/>
    <col min="4078" max="4078" width="12.28515625" style="1" customWidth="1"/>
    <col min="4079" max="4079" width="11.7109375" style="1" bestFit="1" customWidth="1"/>
    <col min="4080" max="4082" width="9.140625" style="1"/>
    <col min="4083" max="4083" width="12.140625" style="1" customWidth="1"/>
    <col min="4084" max="4323" width="9.140625" style="1"/>
    <col min="4324" max="4324" width="3.140625" style="1" customWidth="1"/>
    <col min="4325" max="4325" width="9.28515625" style="1" customWidth="1"/>
    <col min="4326" max="4327" width="4.7109375" style="1" customWidth="1"/>
    <col min="4328" max="4328" width="7.85546875" style="1" customWidth="1"/>
    <col min="4329" max="4329" width="40.85546875" style="1" customWidth="1"/>
    <col min="4330" max="4330" width="8.7109375" style="1" customWidth="1"/>
    <col min="4331" max="4332" width="7.7109375" style="1" customWidth="1"/>
    <col min="4333" max="4333" width="9.140625" style="1"/>
    <col min="4334" max="4334" width="12.28515625" style="1" customWidth="1"/>
    <col min="4335" max="4335" width="11.7109375" style="1" bestFit="1" customWidth="1"/>
    <col min="4336" max="4338" width="9.140625" style="1"/>
    <col min="4339" max="4339" width="12.140625" style="1" customWidth="1"/>
    <col min="4340" max="4579" width="9.140625" style="1"/>
    <col min="4580" max="4580" width="3.140625" style="1" customWidth="1"/>
    <col min="4581" max="4581" width="9.28515625" style="1" customWidth="1"/>
    <col min="4582" max="4583" width="4.7109375" style="1" customWidth="1"/>
    <col min="4584" max="4584" width="7.85546875" style="1" customWidth="1"/>
    <col min="4585" max="4585" width="40.85546875" style="1" customWidth="1"/>
    <col min="4586" max="4586" width="8.7109375" style="1" customWidth="1"/>
    <col min="4587" max="4588" width="7.7109375" style="1" customWidth="1"/>
    <col min="4589" max="4589" width="9.140625" style="1"/>
    <col min="4590" max="4590" width="12.28515625" style="1" customWidth="1"/>
    <col min="4591" max="4591" width="11.7109375" style="1" bestFit="1" customWidth="1"/>
    <col min="4592" max="4594" width="9.140625" style="1"/>
    <col min="4595" max="4595" width="12.140625" style="1" customWidth="1"/>
    <col min="4596" max="4835" width="9.140625" style="1"/>
    <col min="4836" max="4836" width="3.140625" style="1" customWidth="1"/>
    <col min="4837" max="4837" width="9.28515625" style="1" customWidth="1"/>
    <col min="4838" max="4839" width="4.7109375" style="1" customWidth="1"/>
    <col min="4840" max="4840" width="7.85546875" style="1" customWidth="1"/>
    <col min="4841" max="4841" width="40.85546875" style="1" customWidth="1"/>
    <col min="4842" max="4842" width="8.7109375" style="1" customWidth="1"/>
    <col min="4843" max="4844" width="7.7109375" style="1" customWidth="1"/>
    <col min="4845" max="4845" width="9.140625" style="1"/>
    <col min="4846" max="4846" width="12.28515625" style="1" customWidth="1"/>
    <col min="4847" max="4847" width="11.7109375" style="1" bestFit="1" customWidth="1"/>
    <col min="4848" max="4850" width="9.140625" style="1"/>
    <col min="4851" max="4851" width="12.140625" style="1" customWidth="1"/>
    <col min="4852" max="5091" width="9.140625" style="1"/>
    <col min="5092" max="5092" width="3.140625" style="1" customWidth="1"/>
    <col min="5093" max="5093" width="9.28515625" style="1" customWidth="1"/>
    <col min="5094" max="5095" width="4.7109375" style="1" customWidth="1"/>
    <col min="5096" max="5096" width="7.85546875" style="1" customWidth="1"/>
    <col min="5097" max="5097" width="40.85546875" style="1" customWidth="1"/>
    <col min="5098" max="5098" width="8.7109375" style="1" customWidth="1"/>
    <col min="5099" max="5100" width="7.7109375" style="1" customWidth="1"/>
    <col min="5101" max="5101" width="9.140625" style="1"/>
    <col min="5102" max="5102" width="12.28515625" style="1" customWidth="1"/>
    <col min="5103" max="5103" width="11.7109375" style="1" bestFit="1" customWidth="1"/>
    <col min="5104" max="5106" width="9.140625" style="1"/>
    <col min="5107" max="5107" width="12.140625" style="1" customWidth="1"/>
    <col min="5108" max="5347" width="9.140625" style="1"/>
    <col min="5348" max="5348" width="3.140625" style="1" customWidth="1"/>
    <col min="5349" max="5349" width="9.28515625" style="1" customWidth="1"/>
    <col min="5350" max="5351" width="4.7109375" style="1" customWidth="1"/>
    <col min="5352" max="5352" width="7.85546875" style="1" customWidth="1"/>
    <col min="5353" max="5353" width="40.85546875" style="1" customWidth="1"/>
    <col min="5354" max="5354" width="8.7109375" style="1" customWidth="1"/>
    <col min="5355" max="5356" width="7.7109375" style="1" customWidth="1"/>
    <col min="5357" max="5357" width="9.140625" style="1"/>
    <col min="5358" max="5358" width="12.28515625" style="1" customWidth="1"/>
    <col min="5359" max="5359" width="11.7109375" style="1" bestFit="1" customWidth="1"/>
    <col min="5360" max="5362" width="9.140625" style="1"/>
    <col min="5363" max="5363" width="12.140625" style="1" customWidth="1"/>
    <col min="5364" max="5603" width="9.140625" style="1"/>
    <col min="5604" max="5604" width="3.140625" style="1" customWidth="1"/>
    <col min="5605" max="5605" width="9.28515625" style="1" customWidth="1"/>
    <col min="5606" max="5607" width="4.7109375" style="1" customWidth="1"/>
    <col min="5608" max="5608" width="7.85546875" style="1" customWidth="1"/>
    <col min="5609" max="5609" width="40.85546875" style="1" customWidth="1"/>
    <col min="5610" max="5610" width="8.7109375" style="1" customWidth="1"/>
    <col min="5611" max="5612" width="7.7109375" style="1" customWidth="1"/>
    <col min="5613" max="5613" width="9.140625" style="1"/>
    <col min="5614" max="5614" width="12.28515625" style="1" customWidth="1"/>
    <col min="5615" max="5615" width="11.7109375" style="1" bestFit="1" customWidth="1"/>
    <col min="5616" max="5618" width="9.140625" style="1"/>
    <col min="5619" max="5619" width="12.140625" style="1" customWidth="1"/>
    <col min="5620" max="5859" width="9.140625" style="1"/>
    <col min="5860" max="5860" width="3.140625" style="1" customWidth="1"/>
    <col min="5861" max="5861" width="9.28515625" style="1" customWidth="1"/>
    <col min="5862" max="5863" width="4.7109375" style="1" customWidth="1"/>
    <col min="5864" max="5864" width="7.85546875" style="1" customWidth="1"/>
    <col min="5865" max="5865" width="40.85546875" style="1" customWidth="1"/>
    <col min="5866" max="5866" width="8.7109375" style="1" customWidth="1"/>
    <col min="5867" max="5868" width="7.7109375" style="1" customWidth="1"/>
    <col min="5869" max="5869" width="9.140625" style="1"/>
    <col min="5870" max="5870" width="12.28515625" style="1" customWidth="1"/>
    <col min="5871" max="5871" width="11.7109375" style="1" bestFit="1" customWidth="1"/>
    <col min="5872" max="5874" width="9.140625" style="1"/>
    <col min="5875" max="5875" width="12.140625" style="1" customWidth="1"/>
    <col min="5876" max="6115" width="9.140625" style="1"/>
    <col min="6116" max="6116" width="3.140625" style="1" customWidth="1"/>
    <col min="6117" max="6117" width="9.28515625" style="1" customWidth="1"/>
    <col min="6118" max="6119" width="4.7109375" style="1" customWidth="1"/>
    <col min="6120" max="6120" width="7.85546875" style="1" customWidth="1"/>
    <col min="6121" max="6121" width="40.85546875" style="1" customWidth="1"/>
    <col min="6122" max="6122" width="8.7109375" style="1" customWidth="1"/>
    <col min="6123" max="6124" width="7.7109375" style="1" customWidth="1"/>
    <col min="6125" max="6125" width="9.140625" style="1"/>
    <col min="6126" max="6126" width="12.28515625" style="1" customWidth="1"/>
    <col min="6127" max="6127" width="11.7109375" style="1" bestFit="1" customWidth="1"/>
    <col min="6128" max="6130" width="9.140625" style="1"/>
    <col min="6131" max="6131" width="12.140625" style="1" customWidth="1"/>
    <col min="6132" max="6371" width="9.140625" style="1"/>
    <col min="6372" max="6372" width="3.140625" style="1" customWidth="1"/>
    <col min="6373" max="6373" width="9.28515625" style="1" customWidth="1"/>
    <col min="6374" max="6375" width="4.7109375" style="1" customWidth="1"/>
    <col min="6376" max="6376" width="7.85546875" style="1" customWidth="1"/>
    <col min="6377" max="6377" width="40.85546875" style="1" customWidth="1"/>
    <col min="6378" max="6378" width="8.7109375" style="1" customWidth="1"/>
    <col min="6379" max="6380" width="7.7109375" style="1" customWidth="1"/>
    <col min="6381" max="6381" width="9.140625" style="1"/>
    <col min="6382" max="6382" width="12.28515625" style="1" customWidth="1"/>
    <col min="6383" max="6383" width="11.7109375" style="1" bestFit="1" customWidth="1"/>
    <col min="6384" max="6386" width="9.140625" style="1"/>
    <col min="6387" max="6387" width="12.140625" style="1" customWidth="1"/>
    <col min="6388" max="6627" width="9.140625" style="1"/>
    <col min="6628" max="6628" width="3.140625" style="1" customWidth="1"/>
    <col min="6629" max="6629" width="9.28515625" style="1" customWidth="1"/>
    <col min="6630" max="6631" width="4.7109375" style="1" customWidth="1"/>
    <col min="6632" max="6632" width="7.85546875" style="1" customWidth="1"/>
    <col min="6633" max="6633" width="40.85546875" style="1" customWidth="1"/>
    <col min="6634" max="6634" width="8.7109375" style="1" customWidth="1"/>
    <col min="6635" max="6636" width="7.7109375" style="1" customWidth="1"/>
    <col min="6637" max="6637" width="9.140625" style="1"/>
    <col min="6638" max="6638" width="12.28515625" style="1" customWidth="1"/>
    <col min="6639" max="6639" width="11.7109375" style="1" bestFit="1" customWidth="1"/>
    <col min="6640" max="6642" width="9.140625" style="1"/>
    <col min="6643" max="6643" width="12.140625" style="1" customWidth="1"/>
    <col min="6644" max="6883" width="9.140625" style="1"/>
    <col min="6884" max="6884" width="3.140625" style="1" customWidth="1"/>
    <col min="6885" max="6885" width="9.28515625" style="1" customWidth="1"/>
    <col min="6886" max="6887" width="4.7109375" style="1" customWidth="1"/>
    <col min="6888" max="6888" width="7.85546875" style="1" customWidth="1"/>
    <col min="6889" max="6889" width="40.85546875" style="1" customWidth="1"/>
    <col min="6890" max="6890" width="8.7109375" style="1" customWidth="1"/>
    <col min="6891" max="6892" width="7.7109375" style="1" customWidth="1"/>
    <col min="6893" max="6893" width="9.140625" style="1"/>
    <col min="6894" max="6894" width="12.28515625" style="1" customWidth="1"/>
    <col min="6895" max="6895" width="11.7109375" style="1" bestFit="1" customWidth="1"/>
    <col min="6896" max="6898" width="9.140625" style="1"/>
    <col min="6899" max="6899" width="12.140625" style="1" customWidth="1"/>
    <col min="6900" max="7139" width="9.140625" style="1"/>
    <col min="7140" max="7140" width="3.140625" style="1" customWidth="1"/>
    <col min="7141" max="7141" width="9.28515625" style="1" customWidth="1"/>
    <col min="7142" max="7143" width="4.7109375" style="1" customWidth="1"/>
    <col min="7144" max="7144" width="7.85546875" style="1" customWidth="1"/>
    <col min="7145" max="7145" width="40.85546875" style="1" customWidth="1"/>
    <col min="7146" max="7146" width="8.7109375" style="1" customWidth="1"/>
    <col min="7147" max="7148" width="7.7109375" style="1" customWidth="1"/>
    <col min="7149" max="7149" width="9.140625" style="1"/>
    <col min="7150" max="7150" width="12.28515625" style="1" customWidth="1"/>
    <col min="7151" max="7151" width="11.7109375" style="1" bestFit="1" customWidth="1"/>
    <col min="7152" max="7154" width="9.140625" style="1"/>
    <col min="7155" max="7155" width="12.140625" style="1" customWidth="1"/>
    <col min="7156" max="7395" width="9.140625" style="1"/>
    <col min="7396" max="7396" width="3.140625" style="1" customWidth="1"/>
    <col min="7397" max="7397" width="9.28515625" style="1" customWidth="1"/>
    <col min="7398" max="7399" width="4.7109375" style="1" customWidth="1"/>
    <col min="7400" max="7400" width="7.85546875" style="1" customWidth="1"/>
    <col min="7401" max="7401" width="40.85546875" style="1" customWidth="1"/>
    <col min="7402" max="7402" width="8.7109375" style="1" customWidth="1"/>
    <col min="7403" max="7404" width="7.7109375" style="1" customWidth="1"/>
    <col min="7405" max="7405" width="9.140625" style="1"/>
    <col min="7406" max="7406" width="12.28515625" style="1" customWidth="1"/>
    <col min="7407" max="7407" width="11.7109375" style="1" bestFit="1" customWidth="1"/>
    <col min="7408" max="7410" width="9.140625" style="1"/>
    <col min="7411" max="7411" width="12.140625" style="1" customWidth="1"/>
    <col min="7412" max="7651" width="9.140625" style="1"/>
    <col min="7652" max="7652" width="3.140625" style="1" customWidth="1"/>
    <col min="7653" max="7653" width="9.28515625" style="1" customWidth="1"/>
    <col min="7654" max="7655" width="4.7109375" style="1" customWidth="1"/>
    <col min="7656" max="7656" width="7.85546875" style="1" customWidth="1"/>
    <col min="7657" max="7657" width="40.85546875" style="1" customWidth="1"/>
    <col min="7658" max="7658" width="8.7109375" style="1" customWidth="1"/>
    <col min="7659" max="7660" width="7.7109375" style="1" customWidth="1"/>
    <col min="7661" max="7661" width="9.140625" style="1"/>
    <col min="7662" max="7662" width="12.28515625" style="1" customWidth="1"/>
    <col min="7663" max="7663" width="11.7109375" style="1" bestFit="1" customWidth="1"/>
    <col min="7664" max="7666" width="9.140625" style="1"/>
    <col min="7667" max="7667" width="12.140625" style="1" customWidth="1"/>
    <col min="7668" max="7907" width="9.140625" style="1"/>
    <col min="7908" max="7908" width="3.140625" style="1" customWidth="1"/>
    <col min="7909" max="7909" width="9.28515625" style="1" customWidth="1"/>
    <col min="7910" max="7911" width="4.7109375" style="1" customWidth="1"/>
    <col min="7912" max="7912" width="7.85546875" style="1" customWidth="1"/>
    <col min="7913" max="7913" width="40.85546875" style="1" customWidth="1"/>
    <col min="7914" max="7914" width="8.7109375" style="1" customWidth="1"/>
    <col min="7915" max="7916" width="7.7109375" style="1" customWidth="1"/>
    <col min="7917" max="7917" width="9.140625" style="1"/>
    <col min="7918" max="7918" width="12.28515625" style="1" customWidth="1"/>
    <col min="7919" max="7919" width="11.7109375" style="1" bestFit="1" customWidth="1"/>
    <col min="7920" max="7922" width="9.140625" style="1"/>
    <col min="7923" max="7923" width="12.140625" style="1" customWidth="1"/>
    <col min="7924" max="8163" width="9.140625" style="1"/>
    <col min="8164" max="8164" width="3.140625" style="1" customWidth="1"/>
    <col min="8165" max="8165" width="9.28515625" style="1" customWidth="1"/>
    <col min="8166" max="8167" width="4.7109375" style="1" customWidth="1"/>
    <col min="8168" max="8168" width="7.85546875" style="1" customWidth="1"/>
    <col min="8169" max="8169" width="40.85546875" style="1" customWidth="1"/>
    <col min="8170" max="8170" width="8.7109375" style="1" customWidth="1"/>
    <col min="8171" max="8172" width="7.7109375" style="1" customWidth="1"/>
    <col min="8173" max="8173" width="9.140625" style="1"/>
    <col min="8174" max="8174" width="12.28515625" style="1" customWidth="1"/>
    <col min="8175" max="8175" width="11.7109375" style="1" bestFit="1" customWidth="1"/>
    <col min="8176" max="8178" width="9.140625" style="1"/>
    <col min="8179" max="8179" width="12.140625" style="1" customWidth="1"/>
    <col min="8180" max="8419" width="9.140625" style="1"/>
    <col min="8420" max="8420" width="3.140625" style="1" customWidth="1"/>
    <col min="8421" max="8421" width="9.28515625" style="1" customWidth="1"/>
    <col min="8422" max="8423" width="4.7109375" style="1" customWidth="1"/>
    <col min="8424" max="8424" width="7.85546875" style="1" customWidth="1"/>
    <col min="8425" max="8425" width="40.85546875" style="1" customWidth="1"/>
    <col min="8426" max="8426" width="8.7109375" style="1" customWidth="1"/>
    <col min="8427" max="8428" width="7.7109375" style="1" customWidth="1"/>
    <col min="8429" max="8429" width="9.140625" style="1"/>
    <col min="8430" max="8430" width="12.28515625" style="1" customWidth="1"/>
    <col min="8431" max="8431" width="11.7109375" style="1" bestFit="1" customWidth="1"/>
    <col min="8432" max="8434" width="9.140625" style="1"/>
    <col min="8435" max="8435" width="12.140625" style="1" customWidth="1"/>
    <col min="8436" max="8675" width="9.140625" style="1"/>
    <col min="8676" max="8676" width="3.140625" style="1" customWidth="1"/>
    <col min="8677" max="8677" width="9.28515625" style="1" customWidth="1"/>
    <col min="8678" max="8679" width="4.7109375" style="1" customWidth="1"/>
    <col min="8680" max="8680" width="7.85546875" style="1" customWidth="1"/>
    <col min="8681" max="8681" width="40.85546875" style="1" customWidth="1"/>
    <col min="8682" max="8682" width="8.7109375" style="1" customWidth="1"/>
    <col min="8683" max="8684" width="7.7109375" style="1" customWidth="1"/>
    <col min="8685" max="8685" width="9.140625" style="1"/>
    <col min="8686" max="8686" width="12.28515625" style="1" customWidth="1"/>
    <col min="8687" max="8687" width="11.7109375" style="1" bestFit="1" customWidth="1"/>
    <col min="8688" max="8690" width="9.140625" style="1"/>
    <col min="8691" max="8691" width="12.140625" style="1" customWidth="1"/>
    <col min="8692" max="8931" width="9.140625" style="1"/>
    <col min="8932" max="8932" width="3.140625" style="1" customWidth="1"/>
    <col min="8933" max="8933" width="9.28515625" style="1" customWidth="1"/>
    <col min="8934" max="8935" width="4.7109375" style="1" customWidth="1"/>
    <col min="8936" max="8936" width="7.85546875" style="1" customWidth="1"/>
    <col min="8937" max="8937" width="40.85546875" style="1" customWidth="1"/>
    <col min="8938" max="8938" width="8.7109375" style="1" customWidth="1"/>
    <col min="8939" max="8940" width="7.7109375" style="1" customWidth="1"/>
    <col min="8941" max="8941" width="9.140625" style="1"/>
    <col min="8942" max="8942" width="12.28515625" style="1" customWidth="1"/>
    <col min="8943" max="8943" width="11.7109375" style="1" bestFit="1" customWidth="1"/>
    <col min="8944" max="8946" width="9.140625" style="1"/>
    <col min="8947" max="8947" width="12.140625" style="1" customWidth="1"/>
    <col min="8948" max="9187" width="9.140625" style="1"/>
    <col min="9188" max="9188" width="3.140625" style="1" customWidth="1"/>
    <col min="9189" max="9189" width="9.28515625" style="1" customWidth="1"/>
    <col min="9190" max="9191" width="4.7109375" style="1" customWidth="1"/>
    <col min="9192" max="9192" width="7.85546875" style="1" customWidth="1"/>
    <col min="9193" max="9193" width="40.85546875" style="1" customWidth="1"/>
    <col min="9194" max="9194" width="8.7109375" style="1" customWidth="1"/>
    <col min="9195" max="9196" width="7.7109375" style="1" customWidth="1"/>
    <col min="9197" max="9197" width="9.140625" style="1"/>
    <col min="9198" max="9198" width="12.28515625" style="1" customWidth="1"/>
    <col min="9199" max="9199" width="11.7109375" style="1" bestFit="1" customWidth="1"/>
    <col min="9200" max="9202" width="9.140625" style="1"/>
    <col min="9203" max="9203" width="12.140625" style="1" customWidth="1"/>
    <col min="9204" max="9443" width="9.140625" style="1"/>
    <col min="9444" max="9444" width="3.140625" style="1" customWidth="1"/>
    <col min="9445" max="9445" width="9.28515625" style="1" customWidth="1"/>
    <col min="9446" max="9447" width="4.7109375" style="1" customWidth="1"/>
    <col min="9448" max="9448" width="7.85546875" style="1" customWidth="1"/>
    <col min="9449" max="9449" width="40.85546875" style="1" customWidth="1"/>
    <col min="9450" max="9450" width="8.7109375" style="1" customWidth="1"/>
    <col min="9451" max="9452" width="7.7109375" style="1" customWidth="1"/>
    <col min="9453" max="9453" width="9.140625" style="1"/>
    <col min="9454" max="9454" width="12.28515625" style="1" customWidth="1"/>
    <col min="9455" max="9455" width="11.7109375" style="1" bestFit="1" customWidth="1"/>
    <col min="9456" max="9458" width="9.140625" style="1"/>
    <col min="9459" max="9459" width="12.140625" style="1" customWidth="1"/>
    <col min="9460" max="9699" width="9.140625" style="1"/>
    <col min="9700" max="9700" width="3.140625" style="1" customWidth="1"/>
    <col min="9701" max="9701" width="9.28515625" style="1" customWidth="1"/>
    <col min="9702" max="9703" width="4.7109375" style="1" customWidth="1"/>
    <col min="9704" max="9704" width="7.85546875" style="1" customWidth="1"/>
    <col min="9705" max="9705" width="40.85546875" style="1" customWidth="1"/>
    <col min="9706" max="9706" width="8.7109375" style="1" customWidth="1"/>
    <col min="9707" max="9708" width="7.7109375" style="1" customWidth="1"/>
    <col min="9709" max="9709" width="9.140625" style="1"/>
    <col min="9710" max="9710" width="12.28515625" style="1" customWidth="1"/>
    <col min="9711" max="9711" width="11.7109375" style="1" bestFit="1" customWidth="1"/>
    <col min="9712" max="9714" width="9.140625" style="1"/>
    <col min="9715" max="9715" width="12.140625" style="1" customWidth="1"/>
    <col min="9716" max="9955" width="9.140625" style="1"/>
    <col min="9956" max="9956" width="3.140625" style="1" customWidth="1"/>
    <col min="9957" max="9957" width="9.28515625" style="1" customWidth="1"/>
    <col min="9958" max="9959" width="4.7109375" style="1" customWidth="1"/>
    <col min="9960" max="9960" width="7.85546875" style="1" customWidth="1"/>
    <col min="9961" max="9961" width="40.85546875" style="1" customWidth="1"/>
    <col min="9962" max="9962" width="8.7109375" style="1" customWidth="1"/>
    <col min="9963" max="9964" width="7.7109375" style="1" customWidth="1"/>
    <col min="9965" max="9965" width="9.140625" style="1"/>
    <col min="9966" max="9966" width="12.28515625" style="1" customWidth="1"/>
    <col min="9967" max="9967" width="11.7109375" style="1" bestFit="1" customWidth="1"/>
    <col min="9968" max="9970" width="9.140625" style="1"/>
    <col min="9971" max="9971" width="12.140625" style="1" customWidth="1"/>
    <col min="9972" max="10211" width="9.140625" style="1"/>
    <col min="10212" max="10212" width="3.140625" style="1" customWidth="1"/>
    <col min="10213" max="10213" width="9.28515625" style="1" customWidth="1"/>
    <col min="10214" max="10215" width="4.7109375" style="1" customWidth="1"/>
    <col min="10216" max="10216" width="7.85546875" style="1" customWidth="1"/>
    <col min="10217" max="10217" width="40.85546875" style="1" customWidth="1"/>
    <col min="10218" max="10218" width="8.7109375" style="1" customWidth="1"/>
    <col min="10219" max="10220" width="7.7109375" style="1" customWidth="1"/>
    <col min="10221" max="10221" width="9.140625" style="1"/>
    <col min="10222" max="10222" width="12.28515625" style="1" customWidth="1"/>
    <col min="10223" max="10223" width="11.7109375" style="1" bestFit="1" customWidth="1"/>
    <col min="10224" max="10226" width="9.140625" style="1"/>
    <col min="10227" max="10227" width="12.140625" style="1" customWidth="1"/>
    <col min="10228" max="10467" width="9.140625" style="1"/>
    <col min="10468" max="10468" width="3.140625" style="1" customWidth="1"/>
    <col min="10469" max="10469" width="9.28515625" style="1" customWidth="1"/>
    <col min="10470" max="10471" width="4.7109375" style="1" customWidth="1"/>
    <col min="10472" max="10472" width="7.85546875" style="1" customWidth="1"/>
    <col min="10473" max="10473" width="40.85546875" style="1" customWidth="1"/>
    <col min="10474" max="10474" width="8.7109375" style="1" customWidth="1"/>
    <col min="10475" max="10476" width="7.7109375" style="1" customWidth="1"/>
    <col min="10477" max="10477" width="9.140625" style="1"/>
    <col min="10478" max="10478" width="12.28515625" style="1" customWidth="1"/>
    <col min="10479" max="10479" width="11.7109375" style="1" bestFit="1" customWidth="1"/>
    <col min="10480" max="10482" width="9.140625" style="1"/>
    <col min="10483" max="10483" width="12.140625" style="1" customWidth="1"/>
    <col min="10484" max="10723" width="9.140625" style="1"/>
    <col min="10724" max="10724" width="3.140625" style="1" customWidth="1"/>
    <col min="10725" max="10725" width="9.28515625" style="1" customWidth="1"/>
    <col min="10726" max="10727" width="4.7109375" style="1" customWidth="1"/>
    <col min="10728" max="10728" width="7.85546875" style="1" customWidth="1"/>
    <col min="10729" max="10729" width="40.85546875" style="1" customWidth="1"/>
    <col min="10730" max="10730" width="8.7109375" style="1" customWidth="1"/>
    <col min="10731" max="10732" width="7.7109375" style="1" customWidth="1"/>
    <col min="10733" max="10733" width="9.140625" style="1"/>
    <col min="10734" max="10734" width="12.28515625" style="1" customWidth="1"/>
    <col min="10735" max="10735" width="11.7109375" style="1" bestFit="1" customWidth="1"/>
    <col min="10736" max="10738" width="9.140625" style="1"/>
    <col min="10739" max="10739" width="12.140625" style="1" customWidth="1"/>
    <col min="10740" max="10979" width="9.140625" style="1"/>
    <col min="10980" max="10980" width="3.140625" style="1" customWidth="1"/>
    <col min="10981" max="10981" width="9.28515625" style="1" customWidth="1"/>
    <col min="10982" max="10983" width="4.7109375" style="1" customWidth="1"/>
    <col min="10984" max="10984" width="7.85546875" style="1" customWidth="1"/>
    <col min="10985" max="10985" width="40.85546875" style="1" customWidth="1"/>
    <col min="10986" max="10986" width="8.7109375" style="1" customWidth="1"/>
    <col min="10987" max="10988" width="7.7109375" style="1" customWidth="1"/>
    <col min="10989" max="10989" width="9.140625" style="1"/>
    <col min="10990" max="10990" width="12.28515625" style="1" customWidth="1"/>
    <col min="10991" max="10991" width="11.7109375" style="1" bestFit="1" customWidth="1"/>
    <col min="10992" max="10994" width="9.140625" style="1"/>
    <col min="10995" max="10995" width="12.140625" style="1" customWidth="1"/>
    <col min="10996" max="11235" width="9.140625" style="1"/>
    <col min="11236" max="11236" width="3.140625" style="1" customWidth="1"/>
    <col min="11237" max="11237" width="9.28515625" style="1" customWidth="1"/>
    <col min="11238" max="11239" width="4.7109375" style="1" customWidth="1"/>
    <col min="11240" max="11240" width="7.85546875" style="1" customWidth="1"/>
    <col min="11241" max="11241" width="40.85546875" style="1" customWidth="1"/>
    <col min="11242" max="11242" width="8.7109375" style="1" customWidth="1"/>
    <col min="11243" max="11244" width="7.7109375" style="1" customWidth="1"/>
    <col min="11245" max="11245" width="9.140625" style="1"/>
    <col min="11246" max="11246" width="12.28515625" style="1" customWidth="1"/>
    <col min="11247" max="11247" width="11.7109375" style="1" bestFit="1" customWidth="1"/>
    <col min="11248" max="11250" width="9.140625" style="1"/>
    <col min="11251" max="11251" width="12.140625" style="1" customWidth="1"/>
    <col min="11252" max="11491" width="9.140625" style="1"/>
    <col min="11492" max="11492" width="3.140625" style="1" customWidth="1"/>
    <col min="11493" max="11493" width="9.28515625" style="1" customWidth="1"/>
    <col min="11494" max="11495" width="4.7109375" style="1" customWidth="1"/>
    <col min="11496" max="11496" width="7.85546875" style="1" customWidth="1"/>
    <col min="11497" max="11497" width="40.85546875" style="1" customWidth="1"/>
    <col min="11498" max="11498" width="8.7109375" style="1" customWidth="1"/>
    <col min="11499" max="11500" width="7.7109375" style="1" customWidth="1"/>
    <col min="11501" max="11501" width="9.140625" style="1"/>
    <col min="11502" max="11502" width="12.28515625" style="1" customWidth="1"/>
    <col min="11503" max="11503" width="11.7109375" style="1" bestFit="1" customWidth="1"/>
    <col min="11504" max="11506" width="9.140625" style="1"/>
    <col min="11507" max="11507" width="12.140625" style="1" customWidth="1"/>
    <col min="11508" max="11747" width="9.140625" style="1"/>
    <col min="11748" max="11748" width="3.140625" style="1" customWidth="1"/>
    <col min="11749" max="11749" width="9.28515625" style="1" customWidth="1"/>
    <col min="11750" max="11751" width="4.7109375" style="1" customWidth="1"/>
    <col min="11752" max="11752" width="7.85546875" style="1" customWidth="1"/>
    <col min="11753" max="11753" width="40.85546875" style="1" customWidth="1"/>
    <col min="11754" max="11754" width="8.7109375" style="1" customWidth="1"/>
    <col min="11755" max="11756" width="7.7109375" style="1" customWidth="1"/>
    <col min="11757" max="11757" width="9.140625" style="1"/>
    <col min="11758" max="11758" width="12.28515625" style="1" customWidth="1"/>
    <col min="11759" max="11759" width="11.7109375" style="1" bestFit="1" customWidth="1"/>
    <col min="11760" max="11762" width="9.140625" style="1"/>
    <col min="11763" max="11763" width="12.140625" style="1" customWidth="1"/>
    <col min="11764" max="12003" width="9.140625" style="1"/>
    <col min="12004" max="12004" width="3.140625" style="1" customWidth="1"/>
    <col min="12005" max="12005" width="9.28515625" style="1" customWidth="1"/>
    <col min="12006" max="12007" width="4.7109375" style="1" customWidth="1"/>
    <col min="12008" max="12008" width="7.85546875" style="1" customWidth="1"/>
    <col min="12009" max="12009" width="40.85546875" style="1" customWidth="1"/>
    <col min="12010" max="12010" width="8.7109375" style="1" customWidth="1"/>
    <col min="12011" max="12012" width="7.7109375" style="1" customWidth="1"/>
    <col min="12013" max="12013" width="9.140625" style="1"/>
    <col min="12014" max="12014" width="12.28515625" style="1" customWidth="1"/>
    <col min="12015" max="12015" width="11.7109375" style="1" bestFit="1" customWidth="1"/>
    <col min="12016" max="12018" width="9.140625" style="1"/>
    <col min="12019" max="12019" width="12.140625" style="1" customWidth="1"/>
    <col min="12020" max="12259" width="9.140625" style="1"/>
    <col min="12260" max="12260" width="3.140625" style="1" customWidth="1"/>
    <col min="12261" max="12261" width="9.28515625" style="1" customWidth="1"/>
    <col min="12262" max="12263" width="4.7109375" style="1" customWidth="1"/>
    <col min="12264" max="12264" width="7.85546875" style="1" customWidth="1"/>
    <col min="12265" max="12265" width="40.85546875" style="1" customWidth="1"/>
    <col min="12266" max="12266" width="8.7109375" style="1" customWidth="1"/>
    <col min="12267" max="12268" width="7.7109375" style="1" customWidth="1"/>
    <col min="12269" max="12269" width="9.140625" style="1"/>
    <col min="12270" max="12270" width="12.28515625" style="1" customWidth="1"/>
    <col min="12271" max="12271" width="11.7109375" style="1" bestFit="1" customWidth="1"/>
    <col min="12272" max="12274" width="9.140625" style="1"/>
    <col min="12275" max="12275" width="12.140625" style="1" customWidth="1"/>
    <col min="12276" max="12515" width="9.140625" style="1"/>
    <col min="12516" max="12516" width="3.140625" style="1" customWidth="1"/>
    <col min="12517" max="12517" width="9.28515625" style="1" customWidth="1"/>
    <col min="12518" max="12519" width="4.7109375" style="1" customWidth="1"/>
    <col min="12520" max="12520" width="7.85546875" style="1" customWidth="1"/>
    <col min="12521" max="12521" width="40.85546875" style="1" customWidth="1"/>
    <col min="12522" max="12522" width="8.7109375" style="1" customWidth="1"/>
    <col min="12523" max="12524" width="7.7109375" style="1" customWidth="1"/>
    <col min="12525" max="12525" width="9.140625" style="1"/>
    <col min="12526" max="12526" width="12.28515625" style="1" customWidth="1"/>
    <col min="12527" max="12527" width="11.7109375" style="1" bestFit="1" customWidth="1"/>
    <col min="12528" max="12530" width="9.140625" style="1"/>
    <col min="12531" max="12531" width="12.140625" style="1" customWidth="1"/>
    <col min="12532" max="12771" width="9.140625" style="1"/>
    <col min="12772" max="12772" width="3.140625" style="1" customWidth="1"/>
    <col min="12773" max="12773" width="9.28515625" style="1" customWidth="1"/>
    <col min="12774" max="12775" width="4.7109375" style="1" customWidth="1"/>
    <col min="12776" max="12776" width="7.85546875" style="1" customWidth="1"/>
    <col min="12777" max="12777" width="40.85546875" style="1" customWidth="1"/>
    <col min="12778" max="12778" width="8.7109375" style="1" customWidth="1"/>
    <col min="12779" max="12780" width="7.7109375" style="1" customWidth="1"/>
    <col min="12781" max="12781" width="9.140625" style="1"/>
    <col min="12782" max="12782" width="12.28515625" style="1" customWidth="1"/>
    <col min="12783" max="12783" width="11.7109375" style="1" bestFit="1" customWidth="1"/>
    <col min="12784" max="12786" width="9.140625" style="1"/>
    <col min="12787" max="12787" width="12.140625" style="1" customWidth="1"/>
    <col min="12788" max="13027" width="9.140625" style="1"/>
    <col min="13028" max="13028" width="3.140625" style="1" customWidth="1"/>
    <col min="13029" max="13029" width="9.28515625" style="1" customWidth="1"/>
    <col min="13030" max="13031" width="4.7109375" style="1" customWidth="1"/>
    <col min="13032" max="13032" width="7.85546875" style="1" customWidth="1"/>
    <col min="13033" max="13033" width="40.85546875" style="1" customWidth="1"/>
    <col min="13034" max="13034" width="8.7109375" style="1" customWidth="1"/>
    <col min="13035" max="13036" width="7.7109375" style="1" customWidth="1"/>
    <col min="13037" max="13037" width="9.140625" style="1"/>
    <col min="13038" max="13038" width="12.28515625" style="1" customWidth="1"/>
    <col min="13039" max="13039" width="11.7109375" style="1" bestFit="1" customWidth="1"/>
    <col min="13040" max="13042" width="9.140625" style="1"/>
    <col min="13043" max="13043" width="12.140625" style="1" customWidth="1"/>
    <col min="13044" max="13283" width="9.140625" style="1"/>
    <col min="13284" max="13284" width="3.140625" style="1" customWidth="1"/>
    <col min="13285" max="13285" width="9.28515625" style="1" customWidth="1"/>
    <col min="13286" max="13287" width="4.7109375" style="1" customWidth="1"/>
    <col min="13288" max="13288" width="7.85546875" style="1" customWidth="1"/>
    <col min="13289" max="13289" width="40.85546875" style="1" customWidth="1"/>
    <col min="13290" max="13290" width="8.7109375" style="1" customWidth="1"/>
    <col min="13291" max="13292" width="7.7109375" style="1" customWidth="1"/>
    <col min="13293" max="13293" width="9.140625" style="1"/>
    <col min="13294" max="13294" width="12.28515625" style="1" customWidth="1"/>
    <col min="13295" max="13295" width="11.7109375" style="1" bestFit="1" customWidth="1"/>
    <col min="13296" max="13298" width="9.140625" style="1"/>
    <col min="13299" max="13299" width="12.140625" style="1" customWidth="1"/>
    <col min="13300" max="13539" width="9.140625" style="1"/>
    <col min="13540" max="13540" width="3.140625" style="1" customWidth="1"/>
    <col min="13541" max="13541" width="9.28515625" style="1" customWidth="1"/>
    <col min="13542" max="13543" width="4.7109375" style="1" customWidth="1"/>
    <col min="13544" max="13544" width="7.85546875" style="1" customWidth="1"/>
    <col min="13545" max="13545" width="40.85546875" style="1" customWidth="1"/>
    <col min="13546" max="13546" width="8.7109375" style="1" customWidth="1"/>
    <col min="13547" max="13548" width="7.7109375" style="1" customWidth="1"/>
    <col min="13549" max="13549" width="9.140625" style="1"/>
    <col min="13550" max="13550" width="12.28515625" style="1" customWidth="1"/>
    <col min="13551" max="13551" width="11.7109375" style="1" bestFit="1" customWidth="1"/>
    <col min="13552" max="13554" width="9.140625" style="1"/>
    <col min="13555" max="13555" width="12.140625" style="1" customWidth="1"/>
    <col min="13556" max="13795" width="9.140625" style="1"/>
    <col min="13796" max="13796" width="3.140625" style="1" customWidth="1"/>
    <col min="13797" max="13797" width="9.28515625" style="1" customWidth="1"/>
    <col min="13798" max="13799" width="4.7109375" style="1" customWidth="1"/>
    <col min="13800" max="13800" width="7.85546875" style="1" customWidth="1"/>
    <col min="13801" max="13801" width="40.85546875" style="1" customWidth="1"/>
    <col min="13802" max="13802" width="8.7109375" style="1" customWidth="1"/>
    <col min="13803" max="13804" width="7.7109375" style="1" customWidth="1"/>
    <col min="13805" max="13805" width="9.140625" style="1"/>
    <col min="13806" max="13806" width="12.28515625" style="1" customWidth="1"/>
    <col min="13807" max="13807" width="11.7109375" style="1" bestFit="1" customWidth="1"/>
    <col min="13808" max="13810" width="9.140625" style="1"/>
    <col min="13811" max="13811" width="12.140625" style="1" customWidth="1"/>
    <col min="13812" max="14051" width="9.140625" style="1"/>
    <col min="14052" max="14052" width="3.140625" style="1" customWidth="1"/>
    <col min="14053" max="14053" width="9.28515625" style="1" customWidth="1"/>
    <col min="14054" max="14055" width="4.7109375" style="1" customWidth="1"/>
    <col min="14056" max="14056" width="7.85546875" style="1" customWidth="1"/>
    <col min="14057" max="14057" width="40.85546875" style="1" customWidth="1"/>
    <col min="14058" max="14058" width="8.7109375" style="1" customWidth="1"/>
    <col min="14059" max="14060" width="7.7109375" style="1" customWidth="1"/>
    <col min="14061" max="14061" width="9.140625" style="1"/>
    <col min="14062" max="14062" width="12.28515625" style="1" customWidth="1"/>
    <col min="14063" max="14063" width="11.7109375" style="1" bestFit="1" customWidth="1"/>
    <col min="14064" max="14066" width="9.140625" style="1"/>
    <col min="14067" max="14067" width="12.140625" style="1" customWidth="1"/>
    <col min="14068" max="14307" width="9.140625" style="1"/>
    <col min="14308" max="14308" width="3.140625" style="1" customWidth="1"/>
    <col min="14309" max="14309" width="9.28515625" style="1" customWidth="1"/>
    <col min="14310" max="14311" width="4.7109375" style="1" customWidth="1"/>
    <col min="14312" max="14312" width="7.85546875" style="1" customWidth="1"/>
    <col min="14313" max="14313" width="40.85546875" style="1" customWidth="1"/>
    <col min="14314" max="14314" width="8.7109375" style="1" customWidth="1"/>
    <col min="14315" max="14316" width="7.7109375" style="1" customWidth="1"/>
    <col min="14317" max="14317" width="9.140625" style="1"/>
    <col min="14318" max="14318" width="12.28515625" style="1" customWidth="1"/>
    <col min="14319" max="14319" width="11.7109375" style="1" bestFit="1" customWidth="1"/>
    <col min="14320" max="14322" width="9.140625" style="1"/>
    <col min="14323" max="14323" width="12.140625" style="1" customWidth="1"/>
    <col min="14324" max="14563" width="9.140625" style="1"/>
    <col min="14564" max="14564" width="3.140625" style="1" customWidth="1"/>
    <col min="14565" max="14565" width="9.28515625" style="1" customWidth="1"/>
    <col min="14566" max="14567" width="4.7109375" style="1" customWidth="1"/>
    <col min="14568" max="14568" width="7.85546875" style="1" customWidth="1"/>
    <col min="14569" max="14569" width="40.85546875" style="1" customWidth="1"/>
    <col min="14570" max="14570" width="8.7109375" style="1" customWidth="1"/>
    <col min="14571" max="14572" width="7.7109375" style="1" customWidth="1"/>
    <col min="14573" max="14573" width="9.140625" style="1"/>
    <col min="14574" max="14574" width="12.28515625" style="1" customWidth="1"/>
    <col min="14575" max="14575" width="11.7109375" style="1" bestFit="1" customWidth="1"/>
    <col min="14576" max="14578" width="9.140625" style="1"/>
    <col min="14579" max="14579" width="12.140625" style="1" customWidth="1"/>
    <col min="14580" max="14819" width="9.140625" style="1"/>
    <col min="14820" max="14820" width="3.140625" style="1" customWidth="1"/>
    <col min="14821" max="14821" width="9.28515625" style="1" customWidth="1"/>
    <col min="14822" max="14823" width="4.7109375" style="1" customWidth="1"/>
    <col min="14824" max="14824" width="7.85546875" style="1" customWidth="1"/>
    <col min="14825" max="14825" width="40.85546875" style="1" customWidth="1"/>
    <col min="14826" max="14826" width="8.7109375" style="1" customWidth="1"/>
    <col min="14827" max="14828" width="7.7109375" style="1" customWidth="1"/>
    <col min="14829" max="14829" width="9.140625" style="1"/>
    <col min="14830" max="14830" width="12.28515625" style="1" customWidth="1"/>
    <col min="14831" max="14831" width="11.7109375" style="1" bestFit="1" customWidth="1"/>
    <col min="14832" max="14834" width="9.140625" style="1"/>
    <col min="14835" max="14835" width="12.140625" style="1" customWidth="1"/>
    <col min="14836" max="15075" width="9.140625" style="1"/>
    <col min="15076" max="15076" width="3.140625" style="1" customWidth="1"/>
    <col min="15077" max="15077" width="9.28515625" style="1" customWidth="1"/>
    <col min="15078" max="15079" width="4.7109375" style="1" customWidth="1"/>
    <col min="15080" max="15080" width="7.85546875" style="1" customWidth="1"/>
    <col min="15081" max="15081" width="40.85546875" style="1" customWidth="1"/>
    <col min="15082" max="15082" width="8.7109375" style="1" customWidth="1"/>
    <col min="15083" max="15084" width="7.7109375" style="1" customWidth="1"/>
    <col min="15085" max="15085" width="9.140625" style="1"/>
    <col min="15086" max="15086" width="12.28515625" style="1" customWidth="1"/>
    <col min="15087" max="15087" width="11.7109375" style="1" bestFit="1" customWidth="1"/>
    <col min="15088" max="15090" width="9.140625" style="1"/>
    <col min="15091" max="15091" width="12.140625" style="1" customWidth="1"/>
    <col min="15092" max="15331" width="9.140625" style="1"/>
    <col min="15332" max="15332" width="3.140625" style="1" customWidth="1"/>
    <col min="15333" max="15333" width="9.28515625" style="1" customWidth="1"/>
    <col min="15334" max="15335" width="4.7109375" style="1" customWidth="1"/>
    <col min="15336" max="15336" width="7.85546875" style="1" customWidth="1"/>
    <col min="15337" max="15337" width="40.85546875" style="1" customWidth="1"/>
    <col min="15338" max="15338" width="8.7109375" style="1" customWidth="1"/>
    <col min="15339" max="15340" width="7.7109375" style="1" customWidth="1"/>
    <col min="15341" max="15341" width="9.140625" style="1"/>
    <col min="15342" max="15342" width="12.28515625" style="1" customWidth="1"/>
    <col min="15343" max="15343" width="11.7109375" style="1" bestFit="1" customWidth="1"/>
    <col min="15344" max="15346" width="9.140625" style="1"/>
    <col min="15347" max="15347" width="12.140625" style="1" customWidth="1"/>
    <col min="15348" max="15587" width="9.140625" style="1"/>
    <col min="15588" max="15588" width="3.140625" style="1" customWidth="1"/>
    <col min="15589" max="15589" width="9.28515625" style="1" customWidth="1"/>
    <col min="15590" max="15591" width="4.7109375" style="1" customWidth="1"/>
    <col min="15592" max="15592" width="7.85546875" style="1" customWidth="1"/>
    <col min="15593" max="15593" width="40.85546875" style="1" customWidth="1"/>
    <col min="15594" max="15594" width="8.7109375" style="1" customWidth="1"/>
    <col min="15595" max="15596" width="7.7109375" style="1" customWidth="1"/>
    <col min="15597" max="15597" width="9.140625" style="1"/>
    <col min="15598" max="15598" width="12.28515625" style="1" customWidth="1"/>
    <col min="15599" max="15599" width="11.7109375" style="1" bestFit="1" customWidth="1"/>
    <col min="15600" max="15602" width="9.140625" style="1"/>
    <col min="15603" max="15603" width="12.140625" style="1" customWidth="1"/>
    <col min="15604" max="15843" width="9.140625" style="1"/>
    <col min="15844" max="15844" width="3.140625" style="1" customWidth="1"/>
    <col min="15845" max="15845" width="9.28515625" style="1" customWidth="1"/>
    <col min="15846" max="15847" width="4.7109375" style="1" customWidth="1"/>
    <col min="15848" max="15848" width="7.85546875" style="1" customWidth="1"/>
    <col min="15849" max="15849" width="40.85546875" style="1" customWidth="1"/>
    <col min="15850" max="15850" width="8.7109375" style="1" customWidth="1"/>
    <col min="15851" max="15852" width="7.7109375" style="1" customWidth="1"/>
    <col min="15853" max="15853" width="9.140625" style="1"/>
    <col min="15854" max="15854" width="12.28515625" style="1" customWidth="1"/>
    <col min="15855" max="15855" width="11.7109375" style="1" bestFit="1" customWidth="1"/>
    <col min="15856" max="15858" width="9.140625" style="1"/>
    <col min="15859" max="15859" width="12.140625" style="1" customWidth="1"/>
    <col min="15860" max="16099" width="9.140625" style="1"/>
    <col min="16100" max="16100" width="3.140625" style="1" customWidth="1"/>
    <col min="16101" max="16101" width="9.28515625" style="1" customWidth="1"/>
    <col min="16102" max="16103" width="4.7109375" style="1" customWidth="1"/>
    <col min="16104" max="16104" width="7.85546875" style="1" customWidth="1"/>
    <col min="16105" max="16105" width="40.85546875" style="1" customWidth="1"/>
    <col min="16106" max="16106" width="8.7109375" style="1" customWidth="1"/>
    <col min="16107" max="16108" width="7.7109375" style="1" customWidth="1"/>
    <col min="16109" max="16109" width="9.140625" style="1"/>
    <col min="16110" max="16110" width="12.28515625" style="1" customWidth="1"/>
    <col min="16111" max="16111" width="11.7109375" style="1" bestFit="1" customWidth="1"/>
    <col min="16112" max="16114" width="9.140625" style="1"/>
    <col min="16115" max="16115" width="12.140625" style="1" customWidth="1"/>
    <col min="16116" max="16384" width="9.140625" style="1"/>
  </cols>
  <sheetData>
    <row r="1" spans="1:10" s="46" customFormat="1" x14ac:dyDescent="0.2">
      <c r="A1" s="47"/>
      <c r="B1" s="47"/>
      <c r="C1" s="47"/>
      <c r="D1" s="47"/>
      <c r="E1" s="47"/>
      <c r="F1" s="47"/>
      <c r="G1" s="48"/>
      <c r="H1" s="1234" t="s">
        <v>33</v>
      </c>
      <c r="I1" s="1234"/>
      <c r="J1" s="1234"/>
    </row>
    <row r="2" spans="1:10" s="46" customFormat="1" x14ac:dyDescent="0.2">
      <c r="A2" s="47"/>
      <c r="B2" s="47"/>
      <c r="C2" s="47"/>
      <c r="D2" s="47"/>
      <c r="E2" s="47"/>
      <c r="F2" s="47"/>
      <c r="G2" s="48"/>
      <c r="H2" s="48"/>
      <c r="I2" s="48"/>
      <c r="J2" s="47"/>
    </row>
    <row r="3" spans="1:10" s="46" customFormat="1" ht="18" x14ac:dyDescent="0.25">
      <c r="A3" s="1235" t="s">
        <v>34</v>
      </c>
      <c r="B3" s="1235"/>
      <c r="C3" s="1235"/>
      <c r="D3" s="1235"/>
      <c r="E3" s="1235"/>
      <c r="F3" s="1235"/>
      <c r="G3" s="1235"/>
      <c r="H3" s="1235"/>
      <c r="I3" s="1235"/>
      <c r="J3" s="1235"/>
    </row>
    <row r="4" spans="1:10" s="46" customFormat="1" ht="12.75" customHeight="1" x14ac:dyDescent="0.25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ht="15.75" x14ac:dyDescent="0.25">
      <c r="A5" s="1236" t="s">
        <v>332</v>
      </c>
      <c r="B5" s="1236"/>
      <c r="C5" s="1236"/>
      <c r="D5" s="1236"/>
      <c r="E5" s="1236"/>
      <c r="F5" s="1236"/>
      <c r="G5" s="1236"/>
      <c r="H5" s="1236"/>
      <c r="I5" s="1236"/>
      <c r="J5" s="1236"/>
    </row>
    <row r="6" spans="1:10" x14ac:dyDescent="0.2">
      <c r="A6" s="276"/>
      <c r="B6" s="276"/>
      <c r="C6" s="276"/>
      <c r="D6" s="276"/>
      <c r="E6" s="276"/>
      <c r="F6" s="276"/>
      <c r="G6" s="276"/>
      <c r="H6" s="276"/>
      <c r="I6" s="276"/>
      <c r="J6" s="277"/>
    </row>
    <row r="7" spans="1:10" s="46" customFormat="1" ht="15.75" x14ac:dyDescent="0.2">
      <c r="A7" s="1227" t="s">
        <v>333</v>
      </c>
      <c r="B7" s="1227"/>
      <c r="C7" s="1227"/>
      <c r="D7" s="1227"/>
      <c r="E7" s="1227"/>
      <c r="F7" s="1227"/>
      <c r="G7" s="1227"/>
      <c r="H7" s="1227"/>
      <c r="I7" s="1227"/>
      <c r="J7" s="1227"/>
    </row>
    <row r="8" spans="1:10" ht="13.5" thickBot="1" x14ac:dyDescent="0.25">
      <c r="A8" s="13"/>
      <c r="B8" s="13"/>
      <c r="C8" s="13"/>
      <c r="D8" s="14"/>
      <c r="E8" s="14"/>
      <c r="F8" s="14"/>
      <c r="G8" s="15"/>
      <c r="H8" s="15"/>
      <c r="I8" s="14"/>
      <c r="J8" s="15" t="s">
        <v>7</v>
      </c>
    </row>
    <row r="9" spans="1:10" ht="23.25" thickBot="1" x14ac:dyDescent="0.25">
      <c r="A9" s="16" t="s">
        <v>0</v>
      </c>
      <c r="B9" s="1249" t="s">
        <v>1</v>
      </c>
      <c r="C9" s="1250"/>
      <c r="D9" s="17" t="s">
        <v>2</v>
      </c>
      <c r="E9" s="102" t="s">
        <v>3</v>
      </c>
      <c r="F9" s="18" t="s">
        <v>334</v>
      </c>
      <c r="G9" s="54" t="s">
        <v>36</v>
      </c>
      <c r="H9" s="50" t="s">
        <v>37</v>
      </c>
      <c r="I9" s="50" t="s">
        <v>35</v>
      </c>
      <c r="J9" s="69" t="s">
        <v>748</v>
      </c>
    </row>
    <row r="10" spans="1:10" ht="14.25" customHeight="1" thickBot="1" x14ac:dyDescent="0.25">
      <c r="A10" s="978" t="s">
        <v>4</v>
      </c>
      <c r="B10" s="1239" t="s">
        <v>5</v>
      </c>
      <c r="C10" s="1240"/>
      <c r="D10" s="979" t="s">
        <v>5</v>
      </c>
      <c r="E10" s="980" t="s">
        <v>5</v>
      </c>
      <c r="F10" s="998" t="s">
        <v>11</v>
      </c>
      <c r="G10" s="999">
        <f>G11+G13+G15+G17+G19+G21+G23+G25</f>
        <v>2400</v>
      </c>
      <c r="H10" s="999">
        <f t="shared" ref="H10:J10" si="0">H11+H13+H15+H17+H19+H21+H23+H25</f>
        <v>2400</v>
      </c>
      <c r="I10" s="1000">
        <f>I11+I13+I15+I17+I19+I21+I23+I25</f>
        <v>7700</v>
      </c>
      <c r="J10" s="984">
        <f t="shared" si="0"/>
        <v>10100</v>
      </c>
    </row>
    <row r="11" spans="1:10" ht="33.75" x14ac:dyDescent="0.2">
      <c r="A11" s="24" t="s">
        <v>6</v>
      </c>
      <c r="B11" s="25" t="s">
        <v>335</v>
      </c>
      <c r="C11" s="26" t="s">
        <v>336</v>
      </c>
      <c r="D11" s="27" t="s">
        <v>5</v>
      </c>
      <c r="E11" s="28" t="s">
        <v>5</v>
      </c>
      <c r="F11" s="45" t="s">
        <v>337</v>
      </c>
      <c r="G11" s="29">
        <f>G12</f>
        <v>2400</v>
      </c>
      <c r="H11" s="29">
        <f>H12</f>
        <v>2400</v>
      </c>
      <c r="I11" s="29">
        <f>I12</f>
        <v>0</v>
      </c>
      <c r="J11" s="483">
        <f>H11+I11</f>
        <v>2400</v>
      </c>
    </row>
    <row r="12" spans="1:10" ht="13.5" thickBot="1" x14ac:dyDescent="0.25">
      <c r="A12" s="19"/>
      <c r="B12" s="20" t="s">
        <v>24</v>
      </c>
      <c r="C12" s="21"/>
      <c r="D12" s="484">
        <v>3311</v>
      </c>
      <c r="E12" s="485">
        <v>5331</v>
      </c>
      <c r="F12" s="486" t="s">
        <v>12</v>
      </c>
      <c r="G12" s="22">
        <v>2400</v>
      </c>
      <c r="H12" s="22">
        <v>2400</v>
      </c>
      <c r="I12" s="22">
        <v>0</v>
      </c>
      <c r="J12" s="487">
        <f>H12+I12</f>
        <v>2400</v>
      </c>
    </row>
    <row r="13" spans="1:10" s="646" customFormat="1" x14ac:dyDescent="0.2">
      <c r="A13" s="963" t="s">
        <v>6</v>
      </c>
      <c r="B13" s="970" t="s">
        <v>752</v>
      </c>
      <c r="C13" s="965" t="s">
        <v>338</v>
      </c>
      <c r="D13" s="966"/>
      <c r="E13" s="967"/>
      <c r="F13" s="1020" t="s">
        <v>339</v>
      </c>
      <c r="G13" s="962">
        <f>G14</f>
        <v>0</v>
      </c>
      <c r="H13" s="962">
        <f>H14</f>
        <v>0</v>
      </c>
      <c r="I13" s="962">
        <f>I14</f>
        <v>400</v>
      </c>
      <c r="J13" s="1021">
        <f>H13+I13</f>
        <v>400</v>
      </c>
    </row>
    <row r="14" spans="1:10" s="646" customFormat="1" ht="13.5" thickBot="1" x14ac:dyDescent="0.25">
      <c r="A14" s="488"/>
      <c r="B14" s="489"/>
      <c r="C14" s="490"/>
      <c r="D14" s="938">
        <v>3315</v>
      </c>
      <c r="E14" s="939">
        <v>6351</v>
      </c>
      <c r="F14" s="1019" t="s">
        <v>340</v>
      </c>
      <c r="G14" s="22">
        <v>0</v>
      </c>
      <c r="H14" s="22">
        <v>0</v>
      </c>
      <c r="I14" s="22">
        <v>400</v>
      </c>
      <c r="J14" s="487">
        <f>H14+I14</f>
        <v>400</v>
      </c>
    </row>
    <row r="15" spans="1:10" s="646" customFormat="1" x14ac:dyDescent="0.2">
      <c r="A15" s="963" t="s">
        <v>6</v>
      </c>
      <c r="B15" s="970" t="s">
        <v>753</v>
      </c>
      <c r="C15" s="965" t="s">
        <v>336</v>
      </c>
      <c r="D15" s="966"/>
      <c r="E15" s="967"/>
      <c r="F15" s="1020" t="s">
        <v>341</v>
      </c>
      <c r="G15" s="962">
        <f t="shared" ref="G15:I15" si="1">G16</f>
        <v>0</v>
      </c>
      <c r="H15" s="962">
        <f t="shared" si="1"/>
        <v>0</v>
      </c>
      <c r="I15" s="962">
        <f t="shared" si="1"/>
        <v>1500</v>
      </c>
      <c r="J15" s="1021">
        <f t="shared" ref="J15:J26" si="2">H15+I15</f>
        <v>1500</v>
      </c>
    </row>
    <row r="16" spans="1:10" s="646" customFormat="1" ht="13.5" thickBot="1" x14ac:dyDescent="0.25">
      <c r="A16" s="488"/>
      <c r="B16" s="489"/>
      <c r="C16" s="490"/>
      <c r="D16" s="938">
        <v>3315</v>
      </c>
      <c r="E16" s="939">
        <v>6351</v>
      </c>
      <c r="F16" s="1019" t="s">
        <v>340</v>
      </c>
      <c r="G16" s="22">
        <v>0</v>
      </c>
      <c r="H16" s="22">
        <v>0</v>
      </c>
      <c r="I16" s="22">
        <v>1500</v>
      </c>
      <c r="J16" s="487">
        <f t="shared" si="2"/>
        <v>1500</v>
      </c>
    </row>
    <row r="17" spans="1:10" s="646" customFormat="1" ht="22.5" x14ac:dyDescent="0.2">
      <c r="A17" s="963" t="s">
        <v>6</v>
      </c>
      <c r="B17" s="970" t="s">
        <v>754</v>
      </c>
      <c r="C17" s="965" t="s">
        <v>342</v>
      </c>
      <c r="D17" s="966"/>
      <c r="E17" s="967"/>
      <c r="F17" s="1020" t="s">
        <v>343</v>
      </c>
      <c r="G17" s="962">
        <f t="shared" ref="G17:I17" si="3">G18</f>
        <v>0</v>
      </c>
      <c r="H17" s="962">
        <f t="shared" si="3"/>
        <v>0</v>
      </c>
      <c r="I17" s="962">
        <f t="shared" si="3"/>
        <v>1200</v>
      </c>
      <c r="J17" s="1021">
        <f t="shared" si="2"/>
        <v>1200</v>
      </c>
    </row>
    <row r="18" spans="1:10" s="646" customFormat="1" ht="13.5" thickBot="1" x14ac:dyDescent="0.25">
      <c r="A18" s="488"/>
      <c r="B18" s="489"/>
      <c r="C18" s="490"/>
      <c r="D18" s="938">
        <v>3315</v>
      </c>
      <c r="E18" s="939">
        <v>6351</v>
      </c>
      <c r="F18" s="1019" t="s">
        <v>340</v>
      </c>
      <c r="G18" s="22">
        <v>0</v>
      </c>
      <c r="H18" s="22">
        <v>0</v>
      </c>
      <c r="I18" s="22">
        <v>1200</v>
      </c>
      <c r="J18" s="487">
        <f t="shared" si="2"/>
        <v>1200</v>
      </c>
    </row>
    <row r="19" spans="1:10" s="646" customFormat="1" ht="22.5" x14ac:dyDescent="0.2">
      <c r="A19" s="963" t="s">
        <v>6</v>
      </c>
      <c r="B19" s="970" t="s">
        <v>755</v>
      </c>
      <c r="C19" s="965" t="s">
        <v>342</v>
      </c>
      <c r="D19" s="966"/>
      <c r="E19" s="967"/>
      <c r="F19" s="1020" t="s">
        <v>344</v>
      </c>
      <c r="G19" s="962">
        <f t="shared" ref="G19:I19" si="4">G20</f>
        <v>0</v>
      </c>
      <c r="H19" s="962">
        <f t="shared" si="4"/>
        <v>0</v>
      </c>
      <c r="I19" s="962">
        <f t="shared" si="4"/>
        <v>300</v>
      </c>
      <c r="J19" s="1021">
        <f t="shared" si="2"/>
        <v>300</v>
      </c>
    </row>
    <row r="20" spans="1:10" s="646" customFormat="1" ht="13.5" thickBot="1" x14ac:dyDescent="0.25">
      <c r="A20" s="488"/>
      <c r="B20" s="489"/>
      <c r="C20" s="490"/>
      <c r="D20" s="938">
        <v>3315</v>
      </c>
      <c r="E20" s="939">
        <v>6351</v>
      </c>
      <c r="F20" s="1019" t="s">
        <v>340</v>
      </c>
      <c r="G20" s="22">
        <v>0</v>
      </c>
      <c r="H20" s="22">
        <v>0</v>
      </c>
      <c r="I20" s="22">
        <v>300</v>
      </c>
      <c r="J20" s="487">
        <f t="shared" si="2"/>
        <v>300</v>
      </c>
    </row>
    <row r="21" spans="1:10" s="646" customFormat="1" ht="22.5" x14ac:dyDescent="0.2">
      <c r="A21" s="963" t="s">
        <v>6</v>
      </c>
      <c r="B21" s="970" t="s">
        <v>756</v>
      </c>
      <c r="C21" s="965" t="s">
        <v>342</v>
      </c>
      <c r="D21" s="966"/>
      <c r="E21" s="967"/>
      <c r="F21" s="1020" t="s">
        <v>345</v>
      </c>
      <c r="G21" s="962">
        <f t="shared" ref="G21:I21" si="5">G22</f>
        <v>0</v>
      </c>
      <c r="H21" s="962">
        <f t="shared" si="5"/>
        <v>0</v>
      </c>
      <c r="I21" s="962">
        <f t="shared" si="5"/>
        <v>500</v>
      </c>
      <c r="J21" s="1021">
        <f t="shared" si="2"/>
        <v>500</v>
      </c>
    </row>
    <row r="22" spans="1:10" s="646" customFormat="1" ht="13.5" thickBot="1" x14ac:dyDescent="0.25">
      <c r="A22" s="488"/>
      <c r="B22" s="489"/>
      <c r="C22" s="490"/>
      <c r="D22" s="938">
        <v>3315</v>
      </c>
      <c r="E22" s="939">
        <v>6351</v>
      </c>
      <c r="F22" s="1019" t="s">
        <v>340</v>
      </c>
      <c r="G22" s="22">
        <v>0</v>
      </c>
      <c r="H22" s="22">
        <v>0</v>
      </c>
      <c r="I22" s="22">
        <v>500</v>
      </c>
      <c r="J22" s="487">
        <f t="shared" si="2"/>
        <v>500</v>
      </c>
    </row>
    <row r="23" spans="1:10" s="646" customFormat="1" ht="22.5" x14ac:dyDescent="0.2">
      <c r="A23" s="963" t="s">
        <v>6</v>
      </c>
      <c r="B23" s="970" t="s">
        <v>757</v>
      </c>
      <c r="C23" s="965" t="s">
        <v>346</v>
      </c>
      <c r="D23" s="966"/>
      <c r="E23" s="967"/>
      <c r="F23" s="1020" t="s">
        <v>751</v>
      </c>
      <c r="G23" s="962">
        <f t="shared" ref="G23:I23" si="6">G24</f>
        <v>0</v>
      </c>
      <c r="H23" s="962">
        <f t="shared" si="6"/>
        <v>0</v>
      </c>
      <c r="I23" s="962">
        <f t="shared" si="6"/>
        <v>1000</v>
      </c>
      <c r="J23" s="1021">
        <f t="shared" si="2"/>
        <v>1000</v>
      </c>
    </row>
    <row r="24" spans="1:10" s="646" customFormat="1" ht="13.5" thickBot="1" x14ac:dyDescent="0.25">
      <c r="A24" s="488"/>
      <c r="B24" s="489"/>
      <c r="C24" s="490"/>
      <c r="D24" s="938">
        <v>3315</v>
      </c>
      <c r="E24" s="939">
        <v>6351</v>
      </c>
      <c r="F24" s="1019" t="s">
        <v>340</v>
      </c>
      <c r="G24" s="22">
        <v>0</v>
      </c>
      <c r="H24" s="22">
        <v>0</v>
      </c>
      <c r="I24" s="22">
        <v>1000</v>
      </c>
      <c r="J24" s="487">
        <f t="shared" si="2"/>
        <v>1000</v>
      </c>
    </row>
    <row r="25" spans="1:10" s="646" customFormat="1" ht="22.5" x14ac:dyDescent="0.2">
      <c r="A25" s="963" t="s">
        <v>6</v>
      </c>
      <c r="B25" s="970" t="s">
        <v>758</v>
      </c>
      <c r="C25" s="965" t="s">
        <v>346</v>
      </c>
      <c r="D25" s="966"/>
      <c r="E25" s="967"/>
      <c r="F25" s="1020" t="s">
        <v>347</v>
      </c>
      <c r="G25" s="962">
        <f t="shared" ref="G25:I25" si="7">G26</f>
        <v>0</v>
      </c>
      <c r="H25" s="962">
        <f t="shared" si="7"/>
        <v>0</v>
      </c>
      <c r="I25" s="962">
        <f t="shared" si="7"/>
        <v>2800</v>
      </c>
      <c r="J25" s="1021">
        <f t="shared" si="2"/>
        <v>2800</v>
      </c>
    </row>
    <row r="26" spans="1:10" s="646" customFormat="1" ht="13.5" thickBot="1" x14ac:dyDescent="0.25">
      <c r="A26" s="488"/>
      <c r="B26" s="489"/>
      <c r="C26" s="490"/>
      <c r="D26" s="938">
        <v>3315</v>
      </c>
      <c r="E26" s="939">
        <v>6351</v>
      </c>
      <c r="F26" s="1019" t="s">
        <v>340</v>
      </c>
      <c r="G26" s="22">
        <v>0</v>
      </c>
      <c r="H26" s="22">
        <v>0</v>
      </c>
      <c r="I26" s="22">
        <v>2800</v>
      </c>
      <c r="J26" s="487">
        <f t="shared" si="2"/>
        <v>2800</v>
      </c>
    </row>
    <row r="27" spans="1:10" x14ac:dyDescent="0.2">
      <c r="A27" s="23"/>
      <c r="B27" s="53"/>
      <c r="C27" s="53"/>
      <c r="D27" s="23"/>
      <c r="E27" s="23"/>
      <c r="F27" s="491"/>
      <c r="G27" s="30"/>
      <c r="H27" s="30"/>
      <c r="I27" s="30"/>
      <c r="J27" s="30"/>
    </row>
    <row r="28" spans="1:10" x14ac:dyDescent="0.2">
      <c r="A28" s="276"/>
      <c r="B28" s="276"/>
      <c r="C28" s="276"/>
      <c r="D28" s="276"/>
      <c r="E28" s="276"/>
      <c r="F28" s="276"/>
      <c r="G28" s="276"/>
      <c r="H28" s="276"/>
      <c r="I28" s="276"/>
      <c r="J28" s="277"/>
    </row>
    <row r="29" spans="1:10" s="46" customFormat="1" ht="15.75" x14ac:dyDescent="0.2">
      <c r="A29" s="1227" t="s">
        <v>348</v>
      </c>
      <c r="B29" s="1227"/>
      <c r="C29" s="1227"/>
      <c r="D29" s="1227"/>
      <c r="E29" s="1227"/>
      <c r="F29" s="1227"/>
      <c r="G29" s="1227"/>
      <c r="H29" s="1227"/>
      <c r="I29" s="1227"/>
      <c r="J29" s="1227"/>
    </row>
    <row r="30" spans="1:10" ht="13.5" thickBot="1" x14ac:dyDescent="0.25">
      <c r="A30" s="143"/>
      <c r="B30" s="143"/>
      <c r="C30" s="143"/>
      <c r="D30" s="143"/>
      <c r="E30" s="143"/>
      <c r="F30" s="143"/>
      <c r="G30" s="144"/>
      <c r="H30" s="144"/>
      <c r="I30" s="143"/>
      <c r="J30" s="145" t="s">
        <v>117</v>
      </c>
    </row>
    <row r="31" spans="1:10" ht="23.25" thickBot="1" x14ac:dyDescent="0.25">
      <c r="A31" s="146" t="s">
        <v>0</v>
      </c>
      <c r="B31" s="1237" t="s">
        <v>1</v>
      </c>
      <c r="C31" s="1238"/>
      <c r="D31" s="147" t="s">
        <v>2</v>
      </c>
      <c r="E31" s="148" t="s">
        <v>3</v>
      </c>
      <c r="F31" s="147" t="s">
        <v>349</v>
      </c>
      <c r="G31" s="54" t="s">
        <v>36</v>
      </c>
      <c r="H31" s="50" t="s">
        <v>37</v>
      </c>
      <c r="I31" s="50" t="s">
        <v>35</v>
      </c>
      <c r="J31" s="69" t="s">
        <v>748</v>
      </c>
    </row>
    <row r="32" spans="1:10" ht="13.5" thickBot="1" x14ac:dyDescent="0.25">
      <c r="A32" s="1022" t="s">
        <v>4</v>
      </c>
      <c r="B32" s="1239" t="s">
        <v>5</v>
      </c>
      <c r="C32" s="1240"/>
      <c r="D32" s="980" t="s">
        <v>5</v>
      </c>
      <c r="E32" s="980" t="s">
        <v>5</v>
      </c>
      <c r="F32" s="981" t="s">
        <v>119</v>
      </c>
      <c r="G32" s="1023">
        <f>G33+G37+G40+G106+G86</f>
        <v>11750</v>
      </c>
      <c r="H32" s="1024">
        <f>H33+H37+H86+H40</f>
        <v>11750</v>
      </c>
      <c r="I32" s="1033">
        <f>I33+I37+I40+I86</f>
        <v>4900</v>
      </c>
      <c r="J32" s="1132">
        <f>J33+J37+J40+J86</f>
        <v>16650</v>
      </c>
    </row>
    <row r="33" spans="1:10" s="496" customFormat="1" ht="13.5" thickBot="1" x14ac:dyDescent="0.25">
      <c r="A33" s="60" t="s">
        <v>4</v>
      </c>
      <c r="B33" s="1280" t="s">
        <v>5</v>
      </c>
      <c r="C33" s="1281"/>
      <c r="D33" s="492" t="s">
        <v>5</v>
      </c>
      <c r="E33" s="493" t="s">
        <v>5</v>
      </c>
      <c r="F33" s="494" t="s">
        <v>350</v>
      </c>
      <c r="G33" s="495">
        <f>+G34+G35+G36</f>
        <v>3900</v>
      </c>
      <c r="H33" s="495">
        <f>+H34+H35+H36</f>
        <v>3900</v>
      </c>
      <c r="I33" s="495">
        <f>+I34+I35+I36</f>
        <v>0</v>
      </c>
      <c r="J33" s="495">
        <f t="shared" ref="J33:J35" si="8">I33+H33</f>
        <v>3900</v>
      </c>
    </row>
    <row r="34" spans="1:10" x14ac:dyDescent="0.2">
      <c r="A34" s="497" t="s">
        <v>4</v>
      </c>
      <c r="B34" s="498" t="s">
        <v>351</v>
      </c>
      <c r="C34" s="357" t="s">
        <v>352</v>
      </c>
      <c r="D34" s="499" t="s">
        <v>5</v>
      </c>
      <c r="E34" s="500" t="s">
        <v>5</v>
      </c>
      <c r="F34" s="501" t="s">
        <v>353</v>
      </c>
      <c r="G34" s="502">
        <v>1093</v>
      </c>
      <c r="H34" s="502">
        <v>1093</v>
      </c>
      <c r="I34" s="502">
        <v>0</v>
      </c>
      <c r="J34" s="502">
        <f t="shared" si="8"/>
        <v>1093</v>
      </c>
    </row>
    <row r="35" spans="1:10" x14ac:dyDescent="0.2">
      <c r="A35" s="497" t="s">
        <v>4</v>
      </c>
      <c r="B35" s="498" t="s">
        <v>354</v>
      </c>
      <c r="C35" s="357" t="s">
        <v>355</v>
      </c>
      <c r="D35" s="499" t="s">
        <v>5</v>
      </c>
      <c r="E35" s="500" t="s">
        <v>5</v>
      </c>
      <c r="F35" s="503" t="s">
        <v>356</v>
      </c>
      <c r="G35" s="502">
        <v>1404</v>
      </c>
      <c r="H35" s="502">
        <v>1404</v>
      </c>
      <c r="I35" s="502">
        <v>0</v>
      </c>
      <c r="J35" s="502">
        <f t="shared" si="8"/>
        <v>1404</v>
      </c>
    </row>
    <row r="36" spans="1:10" ht="13.5" thickBot="1" x14ac:dyDescent="0.25">
      <c r="A36" s="504" t="s">
        <v>4</v>
      </c>
      <c r="B36" s="505" t="s">
        <v>357</v>
      </c>
      <c r="C36" s="506" t="s">
        <v>358</v>
      </c>
      <c r="D36" s="507" t="s">
        <v>5</v>
      </c>
      <c r="E36" s="508" t="s">
        <v>5</v>
      </c>
      <c r="F36" s="509" t="s">
        <v>359</v>
      </c>
      <c r="G36" s="510">
        <v>1403</v>
      </c>
      <c r="H36" s="510">
        <v>1403</v>
      </c>
      <c r="I36" s="510">
        <v>0</v>
      </c>
      <c r="J36" s="510">
        <f>I36+H36</f>
        <v>1403</v>
      </c>
    </row>
    <row r="37" spans="1:10" s="514" customFormat="1" ht="13.5" thickBot="1" x14ac:dyDescent="0.25">
      <c r="A37" s="60" t="s">
        <v>4</v>
      </c>
      <c r="B37" s="511" t="s">
        <v>5</v>
      </c>
      <c r="C37" s="512" t="s">
        <v>5</v>
      </c>
      <c r="D37" s="492" t="s">
        <v>5</v>
      </c>
      <c r="E37" s="493" t="s">
        <v>5</v>
      </c>
      <c r="F37" s="494" t="s">
        <v>360</v>
      </c>
      <c r="G37" s="495">
        <f>G38+G39</f>
        <v>1900</v>
      </c>
      <c r="H37" s="495">
        <f t="shared" ref="H37:J37" si="9">H38+H39</f>
        <v>1900</v>
      </c>
      <c r="I37" s="495">
        <f t="shared" si="9"/>
        <v>0</v>
      </c>
      <c r="J37" s="513">
        <f t="shared" si="9"/>
        <v>1900</v>
      </c>
    </row>
    <row r="38" spans="1:10" s="326" customFormat="1" x14ac:dyDescent="0.2">
      <c r="A38" s="4" t="s">
        <v>4</v>
      </c>
      <c r="B38" s="152" t="s">
        <v>361</v>
      </c>
      <c r="C38" s="5" t="s">
        <v>362</v>
      </c>
      <c r="D38" s="515" t="s">
        <v>5</v>
      </c>
      <c r="E38" s="153" t="s">
        <v>5</v>
      </c>
      <c r="F38" s="154" t="s">
        <v>363</v>
      </c>
      <c r="G38" s="516">
        <v>1400</v>
      </c>
      <c r="H38" s="516">
        <v>1400</v>
      </c>
      <c r="I38" s="516">
        <v>0</v>
      </c>
      <c r="J38" s="517">
        <f>I38+H38</f>
        <v>1400</v>
      </c>
    </row>
    <row r="39" spans="1:10" s="496" customFormat="1" ht="13.5" thickBot="1" x14ac:dyDescent="0.25">
      <c r="A39" s="518" t="s">
        <v>4</v>
      </c>
      <c r="B39" s="519" t="s">
        <v>364</v>
      </c>
      <c r="C39" s="520" t="s">
        <v>365</v>
      </c>
      <c r="D39" s="521" t="s">
        <v>5</v>
      </c>
      <c r="E39" s="522" t="s">
        <v>5</v>
      </c>
      <c r="F39" s="523" t="s">
        <v>366</v>
      </c>
      <c r="G39" s="524">
        <v>500</v>
      </c>
      <c r="H39" s="524">
        <v>500</v>
      </c>
      <c r="I39" s="524">
        <v>0</v>
      </c>
      <c r="J39" s="525">
        <f>I39+H39</f>
        <v>500</v>
      </c>
    </row>
    <row r="40" spans="1:10" ht="13.5" thickBot="1" x14ac:dyDescent="0.25">
      <c r="A40" s="1025" t="s">
        <v>4</v>
      </c>
      <c r="B40" s="1026" t="s">
        <v>5</v>
      </c>
      <c r="C40" s="1027" t="s">
        <v>5</v>
      </c>
      <c r="D40" s="1028" t="s">
        <v>5</v>
      </c>
      <c r="E40" s="1029" t="s">
        <v>5</v>
      </c>
      <c r="F40" s="1030" t="s">
        <v>367</v>
      </c>
      <c r="G40" s="1031">
        <f>G41+G42+G43+G44+G45+G46+G47+G48+G49+G53+G54+G55+G56+G57+G58+G59+G60+G61+G62+G63+G64+G65+G66+G67+G68+G69+G70+G71+G72+G73+G74+G75+G76+G78+G80+G82+G84</f>
        <v>5850</v>
      </c>
      <c r="H40" s="1031">
        <f>H41+H42+H43+H44+H45+H46+H47+H48+H49+H53+H54+H55+H56+H57+H58+H59+H60+H61+H62+H63+H64+H65+H66+H67+H68+H69+H70+H71+H72+H73+H74+H75+H76+H78+H80+H82+H84</f>
        <v>5850</v>
      </c>
      <c r="I40" s="1032">
        <f>I41+I42+I43+I44+I45+I46+I47+I48+I49+I53+I54+I55+I56+I57+I58+I59+I60+I61+I62+I63+I64+I65+I66+I67+I68+I69+I70+I71+I72+I73+I74+I75+I76+I78+I80+I82+I84</f>
        <v>4900</v>
      </c>
      <c r="J40" s="1031">
        <f>J41+J42+J43+J44+J45+J46+J47+J48+J49+J53+J54+J55+J56+J57+J58+J59+J60+J61+J62+J63+J64+J65+J66+J67+J68+J69+J70+J71+J72+J73+J74+J75+J76+J78+J80+J82+J84</f>
        <v>10750</v>
      </c>
    </row>
    <row r="41" spans="1:10" ht="22.5" x14ac:dyDescent="0.2">
      <c r="A41" s="4" t="s">
        <v>4</v>
      </c>
      <c r="B41" s="152" t="s">
        <v>368</v>
      </c>
      <c r="C41" s="5" t="s">
        <v>8</v>
      </c>
      <c r="D41" s="515" t="s">
        <v>5</v>
      </c>
      <c r="E41" s="6" t="s">
        <v>5</v>
      </c>
      <c r="F41" s="188" t="s">
        <v>369</v>
      </c>
      <c r="G41" s="516">
        <v>400</v>
      </c>
      <c r="H41" s="516">
        <v>400</v>
      </c>
      <c r="I41" s="526">
        <v>0</v>
      </c>
      <c r="J41" s="527">
        <f>H41+I41</f>
        <v>400</v>
      </c>
    </row>
    <row r="42" spans="1:10" ht="22.5" x14ac:dyDescent="0.2">
      <c r="A42" s="497" t="s">
        <v>4</v>
      </c>
      <c r="B42" s="498" t="s">
        <v>370</v>
      </c>
      <c r="C42" s="357" t="s">
        <v>8</v>
      </c>
      <c r="D42" s="499" t="s">
        <v>5</v>
      </c>
      <c r="E42" s="528" t="s">
        <v>5</v>
      </c>
      <c r="F42" s="501" t="s">
        <v>371</v>
      </c>
      <c r="G42" s="529">
        <v>400</v>
      </c>
      <c r="H42" s="529">
        <v>400</v>
      </c>
      <c r="I42" s="526">
        <v>0</v>
      </c>
      <c r="J42" s="527">
        <f t="shared" ref="J42:J75" si="10">H42+I42</f>
        <v>400</v>
      </c>
    </row>
    <row r="43" spans="1:10" ht="22.5" x14ac:dyDescent="0.2">
      <c r="A43" s="497" t="s">
        <v>4</v>
      </c>
      <c r="B43" s="498" t="s">
        <v>372</v>
      </c>
      <c r="C43" s="357" t="s">
        <v>8</v>
      </c>
      <c r="D43" s="499" t="s">
        <v>5</v>
      </c>
      <c r="E43" s="528" t="s">
        <v>5</v>
      </c>
      <c r="F43" s="501" t="s">
        <v>373</v>
      </c>
      <c r="G43" s="529">
        <v>400</v>
      </c>
      <c r="H43" s="529">
        <v>400</v>
      </c>
      <c r="I43" s="526">
        <v>0</v>
      </c>
      <c r="J43" s="527">
        <f t="shared" si="10"/>
        <v>400</v>
      </c>
    </row>
    <row r="44" spans="1:10" ht="22.5" x14ac:dyDescent="0.2">
      <c r="A44" s="497" t="s">
        <v>4</v>
      </c>
      <c r="B44" s="498" t="s">
        <v>374</v>
      </c>
      <c r="C44" s="357" t="s">
        <v>8</v>
      </c>
      <c r="D44" s="499" t="s">
        <v>5</v>
      </c>
      <c r="E44" s="528" t="s">
        <v>5</v>
      </c>
      <c r="F44" s="501" t="s">
        <v>375</v>
      </c>
      <c r="G44" s="529">
        <v>400</v>
      </c>
      <c r="H44" s="529">
        <v>400</v>
      </c>
      <c r="I44" s="526">
        <v>0</v>
      </c>
      <c r="J44" s="527">
        <f t="shared" si="10"/>
        <v>400</v>
      </c>
    </row>
    <row r="45" spans="1:10" ht="22.5" x14ac:dyDescent="0.2">
      <c r="A45" s="497" t="s">
        <v>4</v>
      </c>
      <c r="B45" s="498" t="s">
        <v>376</v>
      </c>
      <c r="C45" s="357" t="s">
        <v>8</v>
      </c>
      <c r="D45" s="499" t="s">
        <v>5</v>
      </c>
      <c r="E45" s="528" t="s">
        <v>5</v>
      </c>
      <c r="F45" s="501" t="s">
        <v>377</v>
      </c>
      <c r="G45" s="529">
        <v>50</v>
      </c>
      <c r="H45" s="529">
        <v>50</v>
      </c>
      <c r="I45" s="526">
        <v>0</v>
      </c>
      <c r="J45" s="527">
        <f t="shared" si="10"/>
        <v>50</v>
      </c>
    </row>
    <row r="46" spans="1:10" ht="22.5" x14ac:dyDescent="0.2">
      <c r="A46" s="497" t="s">
        <v>4</v>
      </c>
      <c r="B46" s="498" t="s">
        <v>378</v>
      </c>
      <c r="C46" s="357" t="s">
        <v>8</v>
      </c>
      <c r="D46" s="499" t="s">
        <v>5</v>
      </c>
      <c r="E46" s="528" t="s">
        <v>5</v>
      </c>
      <c r="F46" s="501" t="s">
        <v>379</v>
      </c>
      <c r="G46" s="529">
        <v>350</v>
      </c>
      <c r="H46" s="529">
        <v>350</v>
      </c>
      <c r="I46" s="526">
        <v>0</v>
      </c>
      <c r="J46" s="527">
        <f t="shared" si="10"/>
        <v>350</v>
      </c>
    </row>
    <row r="47" spans="1:10" ht="22.5" x14ac:dyDescent="0.2">
      <c r="A47" s="497" t="s">
        <v>4</v>
      </c>
      <c r="B47" s="498" t="s">
        <v>380</v>
      </c>
      <c r="C47" s="357" t="s">
        <v>8</v>
      </c>
      <c r="D47" s="499" t="s">
        <v>5</v>
      </c>
      <c r="E47" s="528" t="s">
        <v>5</v>
      </c>
      <c r="F47" s="501" t="s">
        <v>381</v>
      </c>
      <c r="G47" s="529">
        <v>100</v>
      </c>
      <c r="H47" s="529">
        <v>100</v>
      </c>
      <c r="I47" s="526">
        <v>0</v>
      </c>
      <c r="J47" s="527">
        <f t="shared" si="10"/>
        <v>100</v>
      </c>
    </row>
    <row r="48" spans="1:10" ht="33.75" x14ac:dyDescent="0.2">
      <c r="A48" s="497" t="s">
        <v>4</v>
      </c>
      <c r="B48" s="498" t="s">
        <v>382</v>
      </c>
      <c r="C48" s="357" t="s">
        <v>8</v>
      </c>
      <c r="D48" s="499" t="s">
        <v>5</v>
      </c>
      <c r="E48" s="528" t="s">
        <v>5</v>
      </c>
      <c r="F48" s="530" t="s">
        <v>383</v>
      </c>
      <c r="G48" s="529">
        <v>500</v>
      </c>
      <c r="H48" s="529">
        <v>500</v>
      </c>
      <c r="I48" s="526">
        <v>0</v>
      </c>
      <c r="J48" s="527">
        <f t="shared" si="10"/>
        <v>500</v>
      </c>
    </row>
    <row r="49" spans="1:10" ht="23.25" thickBot="1" x14ac:dyDescent="0.25">
      <c r="A49" s="1146" t="s">
        <v>4</v>
      </c>
      <c r="B49" s="480" t="s">
        <v>384</v>
      </c>
      <c r="C49" s="481" t="s">
        <v>8</v>
      </c>
      <c r="D49" s="1147" t="s">
        <v>5</v>
      </c>
      <c r="E49" s="1148" t="s">
        <v>5</v>
      </c>
      <c r="F49" s="1149" t="s">
        <v>385</v>
      </c>
      <c r="G49" s="1150">
        <v>600</v>
      </c>
      <c r="H49" s="1150">
        <v>600</v>
      </c>
      <c r="I49" s="1151">
        <v>0</v>
      </c>
      <c r="J49" s="1152">
        <f t="shared" si="10"/>
        <v>600</v>
      </c>
    </row>
    <row r="50" spans="1:10" s="1113" customFormat="1" ht="13.5" thickBot="1" x14ac:dyDescent="0.25">
      <c r="A50" s="143"/>
      <c r="B50" s="143"/>
      <c r="C50" s="143"/>
      <c r="D50" s="143"/>
      <c r="E50" s="143"/>
      <c r="F50" s="143"/>
      <c r="G50" s="144"/>
      <c r="H50" s="144"/>
      <c r="I50" s="143"/>
      <c r="J50" s="145" t="s">
        <v>117</v>
      </c>
    </row>
    <row r="51" spans="1:10" s="1113" customFormat="1" ht="23.25" thickBot="1" x14ac:dyDescent="0.25">
      <c r="A51" s="146" t="s">
        <v>0</v>
      </c>
      <c r="B51" s="1237" t="s">
        <v>1</v>
      </c>
      <c r="C51" s="1238"/>
      <c r="D51" s="147" t="s">
        <v>2</v>
      </c>
      <c r="E51" s="148" t="s">
        <v>3</v>
      </c>
      <c r="F51" s="147" t="s">
        <v>349</v>
      </c>
      <c r="G51" s="54" t="s">
        <v>36</v>
      </c>
      <c r="H51" s="50" t="s">
        <v>37</v>
      </c>
      <c r="I51" s="50" t="s">
        <v>35</v>
      </c>
      <c r="J51" s="69" t="s">
        <v>748</v>
      </c>
    </row>
    <row r="52" spans="1:10" s="1113" customFormat="1" ht="15.75" customHeight="1" thickBot="1" x14ac:dyDescent="0.25">
      <c r="A52" s="1022" t="s">
        <v>4</v>
      </c>
      <c r="B52" s="1239" t="s">
        <v>5</v>
      </c>
      <c r="C52" s="1240"/>
      <c r="D52" s="1075" t="s">
        <v>5</v>
      </c>
      <c r="E52" s="1075" t="s">
        <v>5</v>
      </c>
      <c r="F52" s="981" t="s">
        <v>762</v>
      </c>
      <c r="G52" s="1282" t="s">
        <v>761</v>
      </c>
      <c r="H52" s="1283"/>
      <c r="I52" s="1283"/>
      <c r="J52" s="1284"/>
    </row>
    <row r="53" spans="1:10" x14ac:dyDescent="0.2">
      <c r="A53" s="302" t="s">
        <v>4</v>
      </c>
      <c r="B53" s="167" t="s">
        <v>386</v>
      </c>
      <c r="C53" s="168" t="s">
        <v>8</v>
      </c>
      <c r="D53" s="1129" t="s">
        <v>5</v>
      </c>
      <c r="E53" s="169" t="s">
        <v>5</v>
      </c>
      <c r="F53" s="304" t="s">
        <v>387</v>
      </c>
      <c r="G53" s="1130">
        <v>100</v>
      </c>
      <c r="H53" s="1130">
        <v>100</v>
      </c>
      <c r="I53" s="1131">
        <v>0</v>
      </c>
      <c r="J53" s="438">
        <f t="shared" si="10"/>
        <v>100</v>
      </c>
    </row>
    <row r="54" spans="1:10" x14ac:dyDescent="0.2">
      <c r="A54" s="497" t="s">
        <v>4</v>
      </c>
      <c r="B54" s="498" t="s">
        <v>388</v>
      </c>
      <c r="C54" s="357" t="s">
        <v>8</v>
      </c>
      <c r="D54" s="499" t="s">
        <v>5</v>
      </c>
      <c r="E54" s="528" t="s">
        <v>5</v>
      </c>
      <c r="F54" s="501" t="s">
        <v>389</v>
      </c>
      <c r="G54" s="529">
        <v>50</v>
      </c>
      <c r="H54" s="529">
        <v>50</v>
      </c>
      <c r="I54" s="526">
        <v>0</v>
      </c>
      <c r="J54" s="527">
        <f t="shared" si="10"/>
        <v>50</v>
      </c>
    </row>
    <row r="55" spans="1:10" ht="22.5" x14ac:dyDescent="0.2">
      <c r="A55" s="497" t="s">
        <v>4</v>
      </c>
      <c r="B55" s="498" t="s">
        <v>390</v>
      </c>
      <c r="C55" s="357" t="s">
        <v>8</v>
      </c>
      <c r="D55" s="499" t="s">
        <v>5</v>
      </c>
      <c r="E55" s="528" t="s">
        <v>5</v>
      </c>
      <c r="F55" s="501" t="s">
        <v>391</v>
      </c>
      <c r="G55" s="529">
        <v>100</v>
      </c>
      <c r="H55" s="529">
        <v>100</v>
      </c>
      <c r="I55" s="526">
        <v>0</v>
      </c>
      <c r="J55" s="527">
        <f t="shared" si="10"/>
        <v>100</v>
      </c>
    </row>
    <row r="56" spans="1:10" s="326" customFormat="1" ht="22.5" x14ac:dyDescent="0.2">
      <c r="A56" s="497" t="s">
        <v>4</v>
      </c>
      <c r="B56" s="498" t="s">
        <v>392</v>
      </c>
      <c r="C56" s="357" t="s">
        <v>8</v>
      </c>
      <c r="D56" s="499" t="s">
        <v>5</v>
      </c>
      <c r="E56" s="528" t="s">
        <v>5</v>
      </c>
      <c r="F56" s="501" t="s">
        <v>393</v>
      </c>
      <c r="G56" s="529">
        <v>80</v>
      </c>
      <c r="H56" s="529">
        <v>80</v>
      </c>
      <c r="I56" s="526">
        <v>0</v>
      </c>
      <c r="J56" s="527">
        <f t="shared" si="10"/>
        <v>80</v>
      </c>
    </row>
    <row r="57" spans="1:10" ht="22.5" x14ac:dyDescent="0.2">
      <c r="A57" s="497" t="s">
        <v>4</v>
      </c>
      <c r="B57" s="498" t="s">
        <v>394</v>
      </c>
      <c r="C57" s="357" t="s">
        <v>8</v>
      </c>
      <c r="D57" s="499" t="s">
        <v>5</v>
      </c>
      <c r="E57" s="528" t="s">
        <v>5</v>
      </c>
      <c r="F57" s="501" t="s">
        <v>395</v>
      </c>
      <c r="G57" s="529">
        <v>70</v>
      </c>
      <c r="H57" s="529">
        <v>70</v>
      </c>
      <c r="I57" s="526">
        <v>0</v>
      </c>
      <c r="J57" s="527">
        <f t="shared" si="10"/>
        <v>70</v>
      </c>
    </row>
    <row r="58" spans="1:10" s="326" customFormat="1" ht="22.5" x14ac:dyDescent="0.2">
      <c r="A58" s="497" t="s">
        <v>4</v>
      </c>
      <c r="B58" s="498" t="s">
        <v>396</v>
      </c>
      <c r="C58" s="357" t="s">
        <v>8</v>
      </c>
      <c r="D58" s="499" t="s">
        <v>5</v>
      </c>
      <c r="E58" s="528" t="s">
        <v>5</v>
      </c>
      <c r="F58" s="501" t="s">
        <v>397</v>
      </c>
      <c r="G58" s="529">
        <v>80</v>
      </c>
      <c r="H58" s="529">
        <v>80</v>
      </c>
      <c r="I58" s="526">
        <v>0</v>
      </c>
      <c r="J58" s="527">
        <f t="shared" si="10"/>
        <v>80</v>
      </c>
    </row>
    <row r="59" spans="1:10" x14ac:dyDescent="0.2">
      <c r="A59" s="497" t="s">
        <v>4</v>
      </c>
      <c r="B59" s="498" t="s">
        <v>398</v>
      </c>
      <c r="C59" s="357" t="s">
        <v>8</v>
      </c>
      <c r="D59" s="499" t="s">
        <v>5</v>
      </c>
      <c r="E59" s="528" t="s">
        <v>5</v>
      </c>
      <c r="F59" s="501" t="s">
        <v>399</v>
      </c>
      <c r="G59" s="529">
        <v>100</v>
      </c>
      <c r="H59" s="529">
        <v>100</v>
      </c>
      <c r="I59" s="526">
        <v>0</v>
      </c>
      <c r="J59" s="527">
        <f t="shared" si="10"/>
        <v>100</v>
      </c>
    </row>
    <row r="60" spans="1:10" x14ac:dyDescent="0.2">
      <c r="A60" s="497" t="s">
        <v>4</v>
      </c>
      <c r="B60" s="498" t="s">
        <v>400</v>
      </c>
      <c r="C60" s="357" t="s">
        <v>8</v>
      </c>
      <c r="D60" s="499" t="s">
        <v>5</v>
      </c>
      <c r="E60" s="528" t="s">
        <v>5</v>
      </c>
      <c r="F60" s="501" t="s">
        <v>401</v>
      </c>
      <c r="G60" s="529">
        <v>200</v>
      </c>
      <c r="H60" s="529">
        <v>200</v>
      </c>
      <c r="I60" s="526">
        <v>0</v>
      </c>
      <c r="J60" s="527">
        <f t="shared" si="10"/>
        <v>200</v>
      </c>
    </row>
    <row r="61" spans="1:10" x14ac:dyDescent="0.2">
      <c r="A61" s="497" t="s">
        <v>4</v>
      </c>
      <c r="B61" s="498" t="s">
        <v>402</v>
      </c>
      <c r="C61" s="357" t="s">
        <v>8</v>
      </c>
      <c r="D61" s="499" t="s">
        <v>5</v>
      </c>
      <c r="E61" s="528" t="s">
        <v>5</v>
      </c>
      <c r="F61" s="501" t="s">
        <v>403</v>
      </c>
      <c r="G61" s="529">
        <v>100</v>
      </c>
      <c r="H61" s="529">
        <v>100</v>
      </c>
      <c r="I61" s="526">
        <v>0</v>
      </c>
      <c r="J61" s="527">
        <f t="shared" si="10"/>
        <v>100</v>
      </c>
    </row>
    <row r="62" spans="1:10" ht="22.5" x14ac:dyDescent="0.2">
      <c r="A62" s="497" t="s">
        <v>4</v>
      </c>
      <c r="B62" s="498" t="s">
        <v>404</v>
      </c>
      <c r="C62" s="357" t="s">
        <v>8</v>
      </c>
      <c r="D62" s="499" t="s">
        <v>5</v>
      </c>
      <c r="E62" s="528" t="s">
        <v>5</v>
      </c>
      <c r="F62" s="501" t="s">
        <v>405</v>
      </c>
      <c r="G62" s="529">
        <v>40</v>
      </c>
      <c r="H62" s="529">
        <v>40</v>
      </c>
      <c r="I62" s="526">
        <v>0</v>
      </c>
      <c r="J62" s="527">
        <f t="shared" si="10"/>
        <v>40</v>
      </c>
    </row>
    <row r="63" spans="1:10" ht="22.5" x14ac:dyDescent="0.2">
      <c r="A63" s="497" t="s">
        <v>4</v>
      </c>
      <c r="B63" s="498" t="s">
        <v>406</v>
      </c>
      <c r="C63" s="357" t="s">
        <v>8</v>
      </c>
      <c r="D63" s="499" t="s">
        <v>5</v>
      </c>
      <c r="E63" s="528" t="s">
        <v>5</v>
      </c>
      <c r="F63" s="501" t="s">
        <v>407</v>
      </c>
      <c r="G63" s="529">
        <v>50</v>
      </c>
      <c r="H63" s="529">
        <v>50</v>
      </c>
      <c r="I63" s="526">
        <v>0</v>
      </c>
      <c r="J63" s="527">
        <f t="shared" si="10"/>
        <v>50</v>
      </c>
    </row>
    <row r="64" spans="1:10" ht="22.5" x14ac:dyDescent="0.2">
      <c r="A64" s="497" t="s">
        <v>4</v>
      </c>
      <c r="B64" s="498" t="s">
        <v>408</v>
      </c>
      <c r="C64" s="357" t="s">
        <v>8</v>
      </c>
      <c r="D64" s="499" t="s">
        <v>5</v>
      </c>
      <c r="E64" s="528" t="s">
        <v>5</v>
      </c>
      <c r="F64" s="501" t="s">
        <v>409</v>
      </c>
      <c r="G64" s="529">
        <v>60</v>
      </c>
      <c r="H64" s="529">
        <v>60</v>
      </c>
      <c r="I64" s="526">
        <v>0</v>
      </c>
      <c r="J64" s="527">
        <f t="shared" si="10"/>
        <v>60</v>
      </c>
    </row>
    <row r="65" spans="1:10" ht="22.5" x14ac:dyDescent="0.2">
      <c r="A65" s="497" t="s">
        <v>4</v>
      </c>
      <c r="B65" s="498" t="s">
        <v>410</v>
      </c>
      <c r="C65" s="357" t="s">
        <v>8</v>
      </c>
      <c r="D65" s="499" t="s">
        <v>5</v>
      </c>
      <c r="E65" s="528" t="s">
        <v>5</v>
      </c>
      <c r="F65" s="501" t="s">
        <v>411</v>
      </c>
      <c r="G65" s="529">
        <v>100</v>
      </c>
      <c r="H65" s="529">
        <v>100</v>
      </c>
      <c r="I65" s="526">
        <v>0</v>
      </c>
      <c r="J65" s="527">
        <f t="shared" si="10"/>
        <v>100</v>
      </c>
    </row>
    <row r="66" spans="1:10" x14ac:dyDescent="0.2">
      <c r="A66" s="497" t="s">
        <v>4</v>
      </c>
      <c r="B66" s="498" t="s">
        <v>412</v>
      </c>
      <c r="C66" s="357" t="s">
        <v>8</v>
      </c>
      <c r="D66" s="499" t="s">
        <v>5</v>
      </c>
      <c r="E66" s="528" t="s">
        <v>5</v>
      </c>
      <c r="F66" s="501" t="s">
        <v>413</v>
      </c>
      <c r="G66" s="529">
        <v>50</v>
      </c>
      <c r="H66" s="529">
        <v>50</v>
      </c>
      <c r="I66" s="526">
        <v>0</v>
      </c>
      <c r="J66" s="527">
        <f t="shared" si="10"/>
        <v>50</v>
      </c>
    </row>
    <row r="67" spans="1:10" ht="22.5" x14ac:dyDescent="0.2">
      <c r="A67" s="497" t="s">
        <v>4</v>
      </c>
      <c r="B67" s="498" t="s">
        <v>414</v>
      </c>
      <c r="C67" s="357" t="s">
        <v>365</v>
      </c>
      <c r="D67" s="499" t="s">
        <v>5</v>
      </c>
      <c r="E67" s="528" t="s">
        <v>5</v>
      </c>
      <c r="F67" s="501" t="s">
        <v>415</v>
      </c>
      <c r="G67" s="529">
        <v>130</v>
      </c>
      <c r="H67" s="529">
        <v>130</v>
      </c>
      <c r="I67" s="526">
        <v>0</v>
      </c>
      <c r="J67" s="527">
        <f t="shared" si="10"/>
        <v>130</v>
      </c>
    </row>
    <row r="68" spans="1:10" x14ac:dyDescent="0.2">
      <c r="A68" s="497" t="s">
        <v>4</v>
      </c>
      <c r="B68" s="498" t="s">
        <v>416</v>
      </c>
      <c r="C68" s="357" t="s">
        <v>8</v>
      </c>
      <c r="D68" s="499"/>
      <c r="E68" s="528"/>
      <c r="F68" s="501" t="s">
        <v>417</v>
      </c>
      <c r="G68" s="529">
        <v>100</v>
      </c>
      <c r="H68" s="529">
        <v>100</v>
      </c>
      <c r="I68" s="526">
        <v>0</v>
      </c>
      <c r="J68" s="527">
        <f t="shared" si="10"/>
        <v>100</v>
      </c>
    </row>
    <row r="69" spans="1:10" x14ac:dyDescent="0.2">
      <c r="A69" s="497" t="s">
        <v>4</v>
      </c>
      <c r="B69" s="498" t="s">
        <v>418</v>
      </c>
      <c r="C69" s="357" t="s">
        <v>8</v>
      </c>
      <c r="D69" s="499" t="s">
        <v>5</v>
      </c>
      <c r="E69" s="528" t="s">
        <v>5</v>
      </c>
      <c r="F69" s="501" t="s">
        <v>419</v>
      </c>
      <c r="G69" s="529">
        <v>400</v>
      </c>
      <c r="H69" s="529">
        <v>400</v>
      </c>
      <c r="I69" s="526">
        <v>0</v>
      </c>
      <c r="J69" s="527">
        <f t="shared" si="10"/>
        <v>400</v>
      </c>
    </row>
    <row r="70" spans="1:10" x14ac:dyDescent="0.2">
      <c r="A70" s="497" t="s">
        <v>4</v>
      </c>
      <c r="B70" s="498" t="s">
        <v>420</v>
      </c>
      <c r="C70" s="357" t="s">
        <v>8</v>
      </c>
      <c r="D70" s="499" t="s">
        <v>5</v>
      </c>
      <c r="E70" s="528" t="s">
        <v>5</v>
      </c>
      <c r="F70" s="501" t="s">
        <v>421</v>
      </c>
      <c r="G70" s="529">
        <v>250</v>
      </c>
      <c r="H70" s="529">
        <v>250</v>
      </c>
      <c r="I70" s="526">
        <v>0</v>
      </c>
      <c r="J70" s="527">
        <f t="shared" si="10"/>
        <v>250</v>
      </c>
    </row>
    <row r="71" spans="1:10" x14ac:dyDescent="0.2">
      <c r="A71" s="497" t="s">
        <v>4</v>
      </c>
      <c r="B71" s="498" t="s">
        <v>422</v>
      </c>
      <c r="C71" s="357" t="s">
        <v>8</v>
      </c>
      <c r="D71" s="531" t="s">
        <v>5</v>
      </c>
      <c r="E71" s="423" t="s">
        <v>5</v>
      </c>
      <c r="F71" s="425" t="s">
        <v>423</v>
      </c>
      <c r="G71" s="532">
        <v>250</v>
      </c>
      <c r="H71" s="532">
        <v>250</v>
      </c>
      <c r="I71" s="526">
        <v>0</v>
      </c>
      <c r="J71" s="527">
        <f t="shared" si="10"/>
        <v>250</v>
      </c>
    </row>
    <row r="72" spans="1:10" x14ac:dyDescent="0.2">
      <c r="A72" s="497" t="s">
        <v>4</v>
      </c>
      <c r="B72" s="498" t="s">
        <v>424</v>
      </c>
      <c r="C72" s="357" t="s">
        <v>425</v>
      </c>
      <c r="D72" s="531" t="s">
        <v>5</v>
      </c>
      <c r="E72" s="423" t="s">
        <v>5</v>
      </c>
      <c r="F72" s="425" t="s">
        <v>426</v>
      </c>
      <c r="G72" s="532">
        <v>50</v>
      </c>
      <c r="H72" s="532">
        <v>50</v>
      </c>
      <c r="I72" s="526">
        <v>0</v>
      </c>
      <c r="J72" s="527">
        <f t="shared" si="10"/>
        <v>50</v>
      </c>
    </row>
    <row r="73" spans="1:10" ht="22.5" x14ac:dyDescent="0.2">
      <c r="A73" s="497" t="s">
        <v>4</v>
      </c>
      <c r="B73" s="498" t="s">
        <v>427</v>
      </c>
      <c r="C73" s="357" t="s">
        <v>8</v>
      </c>
      <c r="D73" s="531" t="s">
        <v>5</v>
      </c>
      <c r="E73" s="423" t="s">
        <v>5</v>
      </c>
      <c r="F73" s="425" t="s">
        <v>428</v>
      </c>
      <c r="G73" s="532">
        <v>150</v>
      </c>
      <c r="H73" s="532">
        <v>150</v>
      </c>
      <c r="I73" s="526">
        <v>0</v>
      </c>
      <c r="J73" s="527">
        <f t="shared" si="10"/>
        <v>150</v>
      </c>
    </row>
    <row r="74" spans="1:10" x14ac:dyDescent="0.2">
      <c r="A74" s="497" t="s">
        <v>4</v>
      </c>
      <c r="B74" s="498" t="s">
        <v>429</v>
      </c>
      <c r="C74" s="357" t="s">
        <v>8</v>
      </c>
      <c r="D74" s="531" t="s">
        <v>5</v>
      </c>
      <c r="E74" s="423" t="s">
        <v>5</v>
      </c>
      <c r="F74" s="425" t="s">
        <v>430</v>
      </c>
      <c r="G74" s="532">
        <v>70</v>
      </c>
      <c r="H74" s="532">
        <v>70</v>
      </c>
      <c r="I74" s="526">
        <v>0</v>
      </c>
      <c r="J74" s="527">
        <f t="shared" si="10"/>
        <v>70</v>
      </c>
    </row>
    <row r="75" spans="1:10" ht="13.5" thickBot="1" x14ac:dyDescent="0.25">
      <c r="A75" s="533" t="s">
        <v>4</v>
      </c>
      <c r="B75" s="534" t="s">
        <v>431</v>
      </c>
      <c r="C75" s="535" t="s">
        <v>8</v>
      </c>
      <c r="D75" s="536" t="s">
        <v>5</v>
      </c>
      <c r="E75" s="537" t="s">
        <v>5</v>
      </c>
      <c r="F75" s="538" t="s">
        <v>432</v>
      </c>
      <c r="G75" s="539">
        <v>70</v>
      </c>
      <c r="H75" s="539">
        <v>70</v>
      </c>
      <c r="I75" s="540">
        <v>0</v>
      </c>
      <c r="J75" s="541">
        <f t="shared" si="10"/>
        <v>70</v>
      </c>
    </row>
    <row r="76" spans="1:10" s="646" customFormat="1" ht="22.5" x14ac:dyDescent="0.2">
      <c r="A76" s="988" t="s">
        <v>4</v>
      </c>
      <c r="B76" s="989" t="s">
        <v>433</v>
      </c>
      <c r="C76" s="990" t="s">
        <v>434</v>
      </c>
      <c r="D76" s="1034" t="s">
        <v>5</v>
      </c>
      <c r="E76" s="1035" t="s">
        <v>5</v>
      </c>
      <c r="F76" s="992" t="s">
        <v>435</v>
      </c>
      <c r="G76" s="1036">
        <f>G77</f>
        <v>0</v>
      </c>
      <c r="H76" s="1036">
        <f>H77</f>
        <v>0</v>
      </c>
      <c r="I76" s="1036">
        <f>I77</f>
        <v>1000</v>
      </c>
      <c r="J76" s="1037">
        <f>I76+H76</f>
        <v>1000</v>
      </c>
    </row>
    <row r="77" spans="1:10" s="646" customFormat="1" ht="13.5" thickBot="1" x14ac:dyDescent="0.25">
      <c r="A77" s="479"/>
      <c r="B77" s="542"/>
      <c r="C77" s="159"/>
      <c r="D77" s="619" t="s">
        <v>436</v>
      </c>
      <c r="E77" s="161">
        <v>6341</v>
      </c>
      <c r="F77" s="162" t="s">
        <v>122</v>
      </c>
      <c r="G77" s="543">
        <v>0</v>
      </c>
      <c r="H77" s="543">
        <v>0</v>
      </c>
      <c r="I77" s="543">
        <v>1000</v>
      </c>
      <c r="J77" s="544">
        <f>I77+H77</f>
        <v>1000</v>
      </c>
    </row>
    <row r="78" spans="1:10" s="646" customFormat="1" x14ac:dyDescent="0.2">
      <c r="A78" s="1063" t="s">
        <v>4</v>
      </c>
      <c r="B78" s="1064" t="s">
        <v>437</v>
      </c>
      <c r="C78" s="1065" t="s">
        <v>438</v>
      </c>
      <c r="D78" s="1066" t="s">
        <v>5</v>
      </c>
      <c r="E78" s="1067" t="s">
        <v>5</v>
      </c>
      <c r="F78" s="1068" t="s">
        <v>439</v>
      </c>
      <c r="G78" s="1069">
        <f t="shared" ref="G78:I78" si="11">G79</f>
        <v>0</v>
      </c>
      <c r="H78" s="1069">
        <f t="shared" si="11"/>
        <v>0</v>
      </c>
      <c r="I78" s="1069">
        <f t="shared" si="11"/>
        <v>1000</v>
      </c>
      <c r="J78" s="1070">
        <f t="shared" ref="J78:J85" si="12">I78+H78</f>
        <v>1000</v>
      </c>
    </row>
    <row r="79" spans="1:10" s="646" customFormat="1" ht="13.5" thickBot="1" x14ac:dyDescent="0.25">
      <c r="A79" s="479"/>
      <c r="B79" s="542"/>
      <c r="C79" s="159"/>
      <c r="D79" s="619" t="s">
        <v>436</v>
      </c>
      <c r="E79" s="161">
        <v>5321</v>
      </c>
      <c r="F79" s="162" t="s">
        <v>149</v>
      </c>
      <c r="G79" s="543">
        <v>0</v>
      </c>
      <c r="H79" s="543">
        <v>0</v>
      </c>
      <c r="I79" s="543">
        <v>1000</v>
      </c>
      <c r="J79" s="544">
        <f t="shared" si="12"/>
        <v>1000</v>
      </c>
    </row>
    <row r="80" spans="1:10" s="646" customFormat="1" ht="22.5" x14ac:dyDescent="0.2">
      <c r="A80" s="1063" t="s">
        <v>4</v>
      </c>
      <c r="B80" s="1064" t="s">
        <v>440</v>
      </c>
      <c r="C80" s="1065" t="s">
        <v>441</v>
      </c>
      <c r="D80" s="1066" t="s">
        <v>5</v>
      </c>
      <c r="E80" s="1067" t="s">
        <v>5</v>
      </c>
      <c r="F80" s="1068" t="s">
        <v>442</v>
      </c>
      <c r="G80" s="1069">
        <f t="shared" ref="G80:I80" si="13">G81</f>
        <v>0</v>
      </c>
      <c r="H80" s="1069">
        <f t="shared" si="13"/>
        <v>0</v>
      </c>
      <c r="I80" s="1069">
        <f t="shared" si="13"/>
        <v>900</v>
      </c>
      <c r="J80" s="1070">
        <f t="shared" si="12"/>
        <v>900</v>
      </c>
    </row>
    <row r="81" spans="1:10" s="646" customFormat="1" ht="13.5" thickBot="1" x14ac:dyDescent="0.25">
      <c r="A81" s="479"/>
      <c r="B81" s="542"/>
      <c r="C81" s="159"/>
      <c r="D81" s="619" t="s">
        <v>436</v>
      </c>
      <c r="E81" s="161">
        <v>6341</v>
      </c>
      <c r="F81" s="162" t="s">
        <v>122</v>
      </c>
      <c r="G81" s="543">
        <v>0</v>
      </c>
      <c r="H81" s="543">
        <v>0</v>
      </c>
      <c r="I81" s="543">
        <v>900</v>
      </c>
      <c r="J81" s="544">
        <f t="shared" si="12"/>
        <v>900</v>
      </c>
    </row>
    <row r="82" spans="1:10" s="646" customFormat="1" ht="22.5" x14ac:dyDescent="0.2">
      <c r="A82" s="1063" t="s">
        <v>4</v>
      </c>
      <c r="B82" s="1064" t="s">
        <v>443</v>
      </c>
      <c r="C82" s="1065" t="s">
        <v>8</v>
      </c>
      <c r="D82" s="1066" t="s">
        <v>5</v>
      </c>
      <c r="E82" s="1067" t="s">
        <v>5</v>
      </c>
      <c r="F82" s="1068" t="s">
        <v>444</v>
      </c>
      <c r="G82" s="1069">
        <f t="shared" ref="G82:I82" si="14">G83</f>
        <v>0</v>
      </c>
      <c r="H82" s="1069">
        <f t="shared" si="14"/>
        <v>0</v>
      </c>
      <c r="I82" s="1069">
        <f t="shared" si="14"/>
        <v>1000</v>
      </c>
      <c r="J82" s="1070">
        <f t="shared" si="12"/>
        <v>1000</v>
      </c>
    </row>
    <row r="83" spans="1:10" s="646" customFormat="1" ht="23.25" thickBot="1" x14ac:dyDescent="0.25">
      <c r="A83" s="479"/>
      <c r="B83" s="542"/>
      <c r="C83" s="159"/>
      <c r="D83" s="619" t="s">
        <v>436</v>
      </c>
      <c r="E83" s="161">
        <v>5212</v>
      </c>
      <c r="F83" s="1177" t="s">
        <v>760</v>
      </c>
      <c r="G83" s="543">
        <v>0</v>
      </c>
      <c r="H83" s="543">
        <v>0</v>
      </c>
      <c r="I83" s="543">
        <v>1000</v>
      </c>
      <c r="J83" s="544">
        <f t="shared" si="12"/>
        <v>1000</v>
      </c>
    </row>
    <row r="84" spans="1:10" s="646" customFormat="1" ht="22.5" x14ac:dyDescent="0.2">
      <c r="A84" s="1063" t="s">
        <v>4</v>
      </c>
      <c r="B84" s="1064" t="s">
        <v>445</v>
      </c>
      <c r="C84" s="1065" t="s">
        <v>759</v>
      </c>
      <c r="D84" s="1066" t="s">
        <v>5</v>
      </c>
      <c r="E84" s="1067" t="s">
        <v>5</v>
      </c>
      <c r="F84" s="1068" t="s">
        <v>446</v>
      </c>
      <c r="G84" s="1069">
        <f t="shared" ref="G84:I84" si="15">G85</f>
        <v>0</v>
      </c>
      <c r="H84" s="1069">
        <f t="shared" si="15"/>
        <v>0</v>
      </c>
      <c r="I84" s="1069">
        <f t="shared" si="15"/>
        <v>1000</v>
      </c>
      <c r="J84" s="1070">
        <f t="shared" si="12"/>
        <v>1000</v>
      </c>
    </row>
    <row r="85" spans="1:10" s="646" customFormat="1" ht="13.5" thickBot="1" x14ac:dyDescent="0.25">
      <c r="A85" s="479"/>
      <c r="B85" s="542"/>
      <c r="C85" s="159"/>
      <c r="D85" s="619" t="s">
        <v>436</v>
      </c>
      <c r="E85" s="161">
        <v>5321</v>
      </c>
      <c r="F85" s="162" t="s">
        <v>149</v>
      </c>
      <c r="G85" s="543">
        <v>0</v>
      </c>
      <c r="H85" s="543">
        <v>0</v>
      </c>
      <c r="I85" s="543">
        <v>1000</v>
      </c>
      <c r="J85" s="544">
        <f t="shared" si="12"/>
        <v>1000</v>
      </c>
    </row>
    <row r="86" spans="1:10" ht="23.25" thickBot="1" x14ac:dyDescent="0.25">
      <c r="A86" s="60" t="s">
        <v>6</v>
      </c>
      <c r="B86" s="511" t="s">
        <v>5</v>
      </c>
      <c r="C86" s="512" t="s">
        <v>5</v>
      </c>
      <c r="D86" s="492" t="s">
        <v>5</v>
      </c>
      <c r="E86" s="493" t="s">
        <v>5</v>
      </c>
      <c r="F86" s="545" t="s">
        <v>447</v>
      </c>
      <c r="G86" s="495">
        <f>G87</f>
        <v>100</v>
      </c>
      <c r="H86" s="495">
        <f t="shared" ref="H86:I86" si="16">H87</f>
        <v>100</v>
      </c>
      <c r="I86" s="495">
        <f t="shared" si="16"/>
        <v>0</v>
      </c>
      <c r="J86" s="513">
        <f>H86+I86</f>
        <v>100</v>
      </c>
    </row>
    <row r="87" spans="1:10" ht="34.5" thickBot="1" x14ac:dyDescent="0.25">
      <c r="A87" s="546" t="s">
        <v>4</v>
      </c>
      <c r="B87" s="547" t="s">
        <v>448</v>
      </c>
      <c r="C87" s="548" t="s">
        <v>8</v>
      </c>
      <c r="D87" s="549" t="s">
        <v>5</v>
      </c>
      <c r="E87" s="550" t="s">
        <v>5</v>
      </c>
      <c r="F87" s="551" t="s">
        <v>449</v>
      </c>
      <c r="G87" s="552">
        <v>100</v>
      </c>
      <c r="H87" s="552">
        <v>100</v>
      </c>
      <c r="I87" s="552">
        <v>0</v>
      </c>
      <c r="J87" s="553">
        <v>100</v>
      </c>
    </row>
    <row r="88" spans="1:10" x14ac:dyDescent="0.2">
      <c r="A88" s="203"/>
      <c r="B88" s="202"/>
      <c r="C88" s="202"/>
      <c r="D88" s="202"/>
      <c r="E88" s="203"/>
      <c r="F88" s="554"/>
      <c r="G88" s="555"/>
      <c r="H88" s="555"/>
      <c r="I88" s="556"/>
      <c r="J88" s="556"/>
    </row>
    <row r="89" spans="1:10" x14ac:dyDescent="0.2">
      <c r="A89" s="203"/>
      <c r="B89" s="202"/>
      <c r="C89" s="202"/>
      <c r="D89" s="202"/>
      <c r="E89" s="203"/>
      <c r="F89" s="554"/>
      <c r="G89" s="555"/>
      <c r="H89" s="555"/>
      <c r="I89" s="556"/>
      <c r="J89" s="556"/>
    </row>
    <row r="90" spans="1:10" x14ac:dyDescent="0.2">
      <c r="A90" s="203"/>
      <c r="B90" s="202"/>
      <c r="C90" s="202"/>
      <c r="D90" s="202"/>
      <c r="E90" s="203"/>
      <c r="F90" s="554"/>
      <c r="G90" s="555"/>
      <c r="H90" s="555"/>
      <c r="I90" s="556"/>
      <c r="J90" s="556"/>
    </row>
    <row r="91" spans="1:10" x14ac:dyDescent="0.2">
      <c r="A91" s="203"/>
      <c r="B91" s="202"/>
      <c r="C91" s="202"/>
      <c r="D91" s="202"/>
      <c r="E91" s="203"/>
      <c r="F91" s="554"/>
      <c r="G91" s="555"/>
      <c r="H91" s="555"/>
      <c r="I91" s="556"/>
      <c r="J91" s="556"/>
    </row>
  </sheetData>
  <mergeCells count="13">
    <mergeCell ref="B10:C10"/>
    <mergeCell ref="H1:J1"/>
    <mergeCell ref="A3:J3"/>
    <mergeCell ref="A5:J5"/>
    <mergeCell ref="A7:J7"/>
    <mergeCell ref="B9:C9"/>
    <mergeCell ref="B51:C51"/>
    <mergeCell ref="B52:C52"/>
    <mergeCell ref="A29:J29"/>
    <mergeCell ref="B31:C31"/>
    <mergeCell ref="B32:C32"/>
    <mergeCell ref="B33:C33"/>
    <mergeCell ref="G52:J52"/>
  </mergeCells>
  <printOptions horizontalCentered="1"/>
  <pageMargins left="0.39370078740157483" right="0.39370078740157483" top="0.59055118110236227" bottom="0.78740157480314965" header="0.51181102362204722" footer="0.51181102362204722"/>
  <pageSetup paperSize="9" scale="91" orientation="portrait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49"/>
  <sheetViews>
    <sheetView zoomScaleNormal="100" workbookViewId="0"/>
  </sheetViews>
  <sheetFormatPr defaultRowHeight="12.75" x14ac:dyDescent="0.2"/>
  <cols>
    <col min="1" max="1" width="3.140625" style="558" customWidth="1"/>
    <col min="2" max="2" width="7.140625" style="558" customWidth="1"/>
    <col min="3" max="5" width="4.7109375" style="558" customWidth="1"/>
    <col min="6" max="6" width="38.7109375" style="558" customWidth="1"/>
    <col min="7" max="7" width="10" style="592" customWidth="1"/>
    <col min="8" max="8" width="9.5703125" style="592" customWidth="1"/>
    <col min="9" max="9" width="9.42578125" style="558" customWidth="1"/>
    <col min="10" max="10" width="10" style="558" customWidth="1"/>
    <col min="11" max="12" width="9.140625" style="558"/>
    <col min="13" max="13" width="10.140625" style="558" bestFit="1" customWidth="1"/>
    <col min="14" max="16384" width="9.140625" style="558"/>
  </cols>
  <sheetData>
    <row r="1" spans="1:13" s="46" customFormat="1" x14ac:dyDescent="0.2">
      <c r="A1" s="47"/>
      <c r="B1" s="47"/>
      <c r="C1" s="47"/>
      <c r="D1" s="47"/>
      <c r="E1" s="47"/>
      <c r="F1" s="47"/>
      <c r="G1" s="48"/>
      <c r="H1" s="1234" t="s">
        <v>33</v>
      </c>
      <c r="I1" s="1234"/>
      <c r="J1" s="1234"/>
      <c r="K1" s="51"/>
      <c r="M1" s="8"/>
    </row>
    <row r="2" spans="1:13" s="46" customFormat="1" x14ac:dyDescent="0.2">
      <c r="A2" s="47"/>
      <c r="B2" s="47"/>
      <c r="C2" s="47"/>
      <c r="D2" s="47"/>
      <c r="E2" s="47"/>
      <c r="F2" s="47"/>
      <c r="G2" s="48"/>
      <c r="H2" s="48"/>
      <c r="I2" s="48"/>
      <c r="J2" s="47"/>
      <c r="K2" s="56"/>
      <c r="M2" s="8"/>
    </row>
    <row r="3" spans="1:13" s="46" customFormat="1" ht="18" x14ac:dyDescent="0.25">
      <c r="A3" s="1235" t="s">
        <v>34</v>
      </c>
      <c r="B3" s="1235"/>
      <c r="C3" s="1235"/>
      <c r="D3" s="1235"/>
      <c r="E3" s="1235"/>
      <c r="F3" s="1235"/>
      <c r="G3" s="1235"/>
      <c r="H3" s="1235"/>
      <c r="I3" s="1235"/>
      <c r="J3" s="1235"/>
      <c r="K3" s="49"/>
      <c r="M3" s="8"/>
    </row>
    <row r="4" spans="1:13" s="46" customFormat="1" ht="12.75" customHeight="1" x14ac:dyDescent="0.2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49"/>
      <c r="M4" s="8"/>
    </row>
    <row r="5" spans="1:13" ht="15.75" x14ac:dyDescent="0.25">
      <c r="A5" s="1285" t="s">
        <v>450</v>
      </c>
      <c r="B5" s="1285"/>
      <c r="C5" s="1285"/>
      <c r="D5" s="1285"/>
      <c r="E5" s="1285"/>
      <c r="F5" s="1285"/>
      <c r="G5" s="1285"/>
      <c r="H5" s="1285"/>
      <c r="I5" s="1285"/>
      <c r="J5" s="1285"/>
    </row>
    <row r="6" spans="1:13" x14ac:dyDescent="0.2">
      <c r="A6" s="276"/>
      <c r="B6" s="276"/>
      <c r="C6" s="276"/>
      <c r="D6" s="276"/>
      <c r="E6" s="276"/>
      <c r="F6" s="276"/>
      <c r="G6" s="276"/>
      <c r="H6" s="276"/>
      <c r="I6" s="559"/>
      <c r="J6" s="559"/>
    </row>
    <row r="7" spans="1:13" s="46" customFormat="1" ht="15.75" x14ac:dyDescent="0.2">
      <c r="A7" s="1227" t="s">
        <v>451</v>
      </c>
      <c r="B7" s="1227"/>
      <c r="C7" s="1227"/>
      <c r="D7" s="1227"/>
      <c r="E7" s="1227"/>
      <c r="F7" s="1227"/>
      <c r="G7" s="1227"/>
      <c r="H7" s="1227"/>
      <c r="I7" s="1227"/>
      <c r="J7" s="1227"/>
      <c r="K7" s="52"/>
      <c r="M7" s="8"/>
    </row>
    <row r="8" spans="1:13" s="1" customFormat="1" ht="13.5" thickBot="1" x14ac:dyDescent="0.25">
      <c r="A8" s="13"/>
      <c r="B8" s="13"/>
      <c r="C8" s="13"/>
      <c r="D8" s="14"/>
      <c r="E8" s="14"/>
      <c r="F8" s="14"/>
      <c r="G8" s="15"/>
      <c r="H8" s="15"/>
      <c r="I8" s="14"/>
      <c r="J8" s="15" t="s">
        <v>7</v>
      </c>
    </row>
    <row r="9" spans="1:13" s="1" customFormat="1" ht="23.25" thickBot="1" x14ac:dyDescent="0.25">
      <c r="A9" s="16" t="s">
        <v>0</v>
      </c>
      <c r="B9" s="1249" t="s">
        <v>1</v>
      </c>
      <c r="C9" s="1250"/>
      <c r="D9" s="17" t="s">
        <v>2</v>
      </c>
      <c r="E9" s="102" t="s">
        <v>3</v>
      </c>
      <c r="F9" s="560" t="s">
        <v>452</v>
      </c>
      <c r="G9" s="149" t="s">
        <v>36</v>
      </c>
      <c r="H9" s="9" t="s">
        <v>37</v>
      </c>
      <c r="I9" s="9" t="s">
        <v>35</v>
      </c>
      <c r="J9" s="69" t="s">
        <v>748</v>
      </c>
    </row>
    <row r="10" spans="1:13" s="1" customFormat="1" ht="13.5" thickBot="1" x14ac:dyDescent="0.25">
      <c r="A10" s="978" t="s">
        <v>4</v>
      </c>
      <c r="B10" s="1239" t="s">
        <v>5</v>
      </c>
      <c r="C10" s="1240"/>
      <c r="D10" s="979" t="s">
        <v>5</v>
      </c>
      <c r="E10" s="980" t="s">
        <v>5</v>
      </c>
      <c r="F10" s="998" t="s">
        <v>11</v>
      </c>
      <c r="G10" s="999">
        <f>G11+G13+G15+G17+G19+G21</f>
        <v>3540</v>
      </c>
      <c r="H10" s="999">
        <f>H11+H13+H15+H17+H19+H21</f>
        <v>8027</v>
      </c>
      <c r="I10" s="1000">
        <f>I17+I1+I21+I15+I13+I82</f>
        <v>28280</v>
      </c>
      <c r="J10" s="984">
        <f>I10+H10</f>
        <v>36307</v>
      </c>
    </row>
    <row r="11" spans="1:13" s="1" customFormat="1" x14ac:dyDescent="0.2">
      <c r="A11" s="561" t="s">
        <v>6</v>
      </c>
      <c r="B11" s="152" t="s">
        <v>453</v>
      </c>
      <c r="C11" s="192" t="s">
        <v>454</v>
      </c>
      <c r="D11" s="562" t="s">
        <v>5</v>
      </c>
      <c r="E11" s="563" t="s">
        <v>5</v>
      </c>
      <c r="F11" s="564" t="s">
        <v>455</v>
      </c>
      <c r="G11" s="437">
        <f>G12</f>
        <v>0</v>
      </c>
      <c r="H11" s="565">
        <f>H12</f>
        <v>1950</v>
      </c>
      <c r="I11" s="29">
        <v>0</v>
      </c>
      <c r="J11" s="70">
        <f>H11+I11</f>
        <v>1950</v>
      </c>
    </row>
    <row r="12" spans="1:13" s="1" customFormat="1" ht="23.25" thickBot="1" x14ac:dyDescent="0.25">
      <c r="A12" s="566"/>
      <c r="B12" s="542"/>
      <c r="C12" s="158"/>
      <c r="D12" s="36">
        <v>3533</v>
      </c>
      <c r="E12" s="35">
        <v>6351</v>
      </c>
      <c r="F12" s="567" t="s">
        <v>221</v>
      </c>
      <c r="G12" s="446">
        <v>0</v>
      </c>
      <c r="H12" s="568">
        <v>1950</v>
      </c>
      <c r="I12" s="22">
        <v>0</v>
      </c>
      <c r="J12" s="68">
        <f>H12+I12</f>
        <v>1950</v>
      </c>
    </row>
    <row r="13" spans="1:13" s="1" customFormat="1" ht="22.5" x14ac:dyDescent="0.2">
      <c r="A13" s="561" t="s">
        <v>6</v>
      </c>
      <c r="B13" s="152" t="s">
        <v>456</v>
      </c>
      <c r="C13" s="192" t="s">
        <v>457</v>
      </c>
      <c r="D13" s="562" t="s">
        <v>5</v>
      </c>
      <c r="E13" s="563" t="s">
        <v>5</v>
      </c>
      <c r="F13" s="564" t="s">
        <v>458</v>
      </c>
      <c r="G13" s="437">
        <f>G14</f>
        <v>0</v>
      </c>
      <c r="H13" s="565">
        <f>H14</f>
        <v>2307</v>
      </c>
      <c r="I13" s="29">
        <v>0</v>
      </c>
      <c r="J13" s="70">
        <f t="shared" ref="J13:J22" si="0">H13+I13</f>
        <v>2307</v>
      </c>
    </row>
    <row r="14" spans="1:13" s="1" customFormat="1" ht="23.25" thickBot="1" x14ac:dyDescent="0.25">
      <c r="A14" s="566"/>
      <c r="B14" s="542"/>
      <c r="C14" s="158"/>
      <c r="D14" s="36">
        <v>3523</v>
      </c>
      <c r="E14" s="35">
        <v>5331</v>
      </c>
      <c r="F14" s="567" t="s">
        <v>12</v>
      </c>
      <c r="G14" s="446">
        <v>0</v>
      </c>
      <c r="H14" s="568">
        <v>2307</v>
      </c>
      <c r="I14" s="22">
        <v>0</v>
      </c>
      <c r="J14" s="68">
        <f t="shared" si="0"/>
        <v>2307</v>
      </c>
    </row>
    <row r="15" spans="1:13" s="1" customFormat="1" ht="22.5" x14ac:dyDescent="0.2">
      <c r="A15" s="561" t="s">
        <v>6</v>
      </c>
      <c r="B15" s="152" t="s">
        <v>459</v>
      </c>
      <c r="C15" s="192" t="s">
        <v>457</v>
      </c>
      <c r="D15" s="562" t="s">
        <v>5</v>
      </c>
      <c r="E15" s="563" t="s">
        <v>5</v>
      </c>
      <c r="F15" s="564" t="s">
        <v>460</v>
      </c>
      <c r="G15" s="437">
        <f>G16</f>
        <v>0</v>
      </c>
      <c r="H15" s="565">
        <f>H16</f>
        <v>230</v>
      </c>
      <c r="I15" s="29">
        <v>0</v>
      </c>
      <c r="J15" s="70">
        <f t="shared" si="0"/>
        <v>230</v>
      </c>
    </row>
    <row r="16" spans="1:13" s="1" customFormat="1" ht="23.25" thickBot="1" x14ac:dyDescent="0.25">
      <c r="A16" s="566"/>
      <c r="B16" s="292"/>
      <c r="C16" s="195"/>
      <c r="D16" s="40">
        <v>3523</v>
      </c>
      <c r="E16" s="57">
        <v>6351</v>
      </c>
      <c r="F16" s="567" t="s">
        <v>221</v>
      </c>
      <c r="G16" s="569">
        <v>0</v>
      </c>
      <c r="H16" s="570">
        <v>230</v>
      </c>
      <c r="I16" s="22">
        <v>0</v>
      </c>
      <c r="J16" s="68">
        <f t="shared" si="0"/>
        <v>230</v>
      </c>
    </row>
    <row r="17" spans="1:13" s="1" customFormat="1" ht="22.5" x14ac:dyDescent="0.2">
      <c r="A17" s="24" t="s">
        <v>6</v>
      </c>
      <c r="B17" s="25" t="s">
        <v>461</v>
      </c>
      <c r="C17" s="26" t="s">
        <v>454</v>
      </c>
      <c r="D17" s="27" t="s">
        <v>5</v>
      </c>
      <c r="E17" s="28" t="s">
        <v>5</v>
      </c>
      <c r="F17" s="45" t="s">
        <v>462</v>
      </c>
      <c r="G17" s="29">
        <f>G18</f>
        <v>3000</v>
      </c>
      <c r="H17" s="29">
        <f>H18</f>
        <v>3000</v>
      </c>
      <c r="I17" s="29">
        <v>0</v>
      </c>
      <c r="J17" s="70">
        <f t="shared" si="0"/>
        <v>3000</v>
      </c>
    </row>
    <row r="18" spans="1:13" s="1" customFormat="1" ht="22.5" customHeight="1" thickBot="1" x14ac:dyDescent="0.25">
      <c r="A18" s="19"/>
      <c r="B18" s="20"/>
      <c r="C18" s="21"/>
      <c r="D18" s="327">
        <v>3533</v>
      </c>
      <c r="E18" s="328">
        <v>6351</v>
      </c>
      <c r="F18" s="329" t="s">
        <v>221</v>
      </c>
      <c r="G18" s="22">
        <v>3000</v>
      </c>
      <c r="H18" s="22">
        <v>3000</v>
      </c>
      <c r="I18" s="22">
        <v>0</v>
      </c>
      <c r="J18" s="68">
        <f t="shared" si="0"/>
        <v>3000</v>
      </c>
    </row>
    <row r="19" spans="1:13" s="1" customFormat="1" x14ac:dyDescent="0.2">
      <c r="A19" s="24" t="s">
        <v>6</v>
      </c>
      <c r="B19" s="25" t="s">
        <v>463</v>
      </c>
      <c r="C19" s="26" t="s">
        <v>454</v>
      </c>
      <c r="D19" s="27" t="s">
        <v>5</v>
      </c>
      <c r="E19" s="28" t="s">
        <v>5</v>
      </c>
      <c r="F19" s="45" t="s">
        <v>464</v>
      </c>
      <c r="G19" s="29">
        <f>G20</f>
        <v>540</v>
      </c>
      <c r="H19" s="29">
        <f>H20</f>
        <v>540</v>
      </c>
      <c r="I19" s="29">
        <f>I20</f>
        <v>0</v>
      </c>
      <c r="J19" s="70">
        <f t="shared" si="0"/>
        <v>540</v>
      </c>
      <c r="L19" s="278"/>
    </row>
    <row r="20" spans="1:13" s="1" customFormat="1" ht="22.5" customHeight="1" thickBot="1" x14ac:dyDescent="0.25">
      <c r="A20" s="19"/>
      <c r="B20" s="20"/>
      <c r="C20" s="21"/>
      <c r="D20" s="327">
        <v>3533</v>
      </c>
      <c r="E20" s="328">
        <v>5331</v>
      </c>
      <c r="F20" s="329" t="s">
        <v>12</v>
      </c>
      <c r="G20" s="22">
        <v>540</v>
      </c>
      <c r="H20" s="22">
        <v>540</v>
      </c>
      <c r="I20" s="22">
        <v>0</v>
      </c>
      <c r="J20" s="68">
        <f t="shared" si="0"/>
        <v>540</v>
      </c>
    </row>
    <row r="21" spans="1:13" s="646" customFormat="1" ht="12.75" customHeight="1" x14ac:dyDescent="0.2">
      <c r="A21" s="956" t="s">
        <v>6</v>
      </c>
      <c r="B21" s="1038" t="s">
        <v>465</v>
      </c>
      <c r="C21" s="958" t="s">
        <v>454</v>
      </c>
      <c r="D21" s="959" t="s">
        <v>5</v>
      </c>
      <c r="E21" s="960" t="s">
        <v>5</v>
      </c>
      <c r="F21" s="1039" t="s">
        <v>466</v>
      </c>
      <c r="G21" s="962">
        <f>G22</f>
        <v>0</v>
      </c>
      <c r="H21" s="962">
        <f>H22</f>
        <v>0</v>
      </c>
      <c r="I21" s="962">
        <f>I22</f>
        <v>28280</v>
      </c>
      <c r="J21" s="1040">
        <f t="shared" si="0"/>
        <v>28280</v>
      </c>
    </row>
    <row r="22" spans="1:13" s="646" customFormat="1" ht="23.25" thickBot="1" x14ac:dyDescent="0.25">
      <c r="A22" s="19"/>
      <c r="B22" s="20"/>
      <c r="C22" s="21"/>
      <c r="D22" s="327">
        <v>3533</v>
      </c>
      <c r="E22" s="328">
        <v>6351</v>
      </c>
      <c r="F22" s="329" t="s">
        <v>221</v>
      </c>
      <c r="G22" s="22">
        <v>0</v>
      </c>
      <c r="H22" s="22">
        <v>0</v>
      </c>
      <c r="I22" s="22">
        <v>28280</v>
      </c>
      <c r="J22" s="68">
        <f t="shared" si="0"/>
        <v>28280</v>
      </c>
    </row>
    <row r="23" spans="1:13" s="1" customFormat="1" ht="12.75" customHeight="1" x14ac:dyDescent="0.2">
      <c r="A23" s="23"/>
      <c r="B23" s="53"/>
      <c r="C23" s="53"/>
      <c r="D23" s="23"/>
      <c r="E23" s="23"/>
      <c r="F23" s="491"/>
      <c r="G23" s="30"/>
      <c r="H23" s="30"/>
      <c r="I23" s="30"/>
      <c r="J23" s="30"/>
    </row>
    <row r="24" spans="1:13" s="1" customFormat="1" x14ac:dyDescent="0.2">
      <c r="A24" s="23"/>
      <c r="B24" s="53"/>
      <c r="C24" s="53"/>
      <c r="D24" s="23"/>
      <c r="E24" s="23"/>
      <c r="F24" s="491"/>
      <c r="G24" s="30"/>
      <c r="H24" s="30"/>
      <c r="I24" s="30"/>
      <c r="J24" s="30"/>
    </row>
    <row r="25" spans="1:13" s="46" customFormat="1" ht="15.75" x14ac:dyDescent="0.2">
      <c r="A25" s="1227" t="s">
        <v>467</v>
      </c>
      <c r="B25" s="1227"/>
      <c r="C25" s="1227"/>
      <c r="D25" s="1227"/>
      <c r="E25" s="1227"/>
      <c r="F25" s="1227"/>
      <c r="G25" s="1227"/>
      <c r="H25" s="1227"/>
      <c r="I25" s="1227"/>
      <c r="J25" s="1227"/>
      <c r="K25" s="52"/>
      <c r="M25" s="8"/>
    </row>
    <row r="26" spans="1:13" s="46" customFormat="1" ht="12.75" customHeight="1" x14ac:dyDescent="0.2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52"/>
      <c r="M26" s="8"/>
    </row>
    <row r="27" spans="1:13" ht="12.75" customHeight="1" thickBot="1" x14ac:dyDescent="0.3">
      <c r="A27" s="325"/>
      <c r="B27" s="325"/>
      <c r="C27" s="325"/>
      <c r="D27" s="325"/>
      <c r="E27" s="325"/>
      <c r="F27" s="325"/>
      <c r="G27" s="325"/>
      <c r="H27" s="325"/>
      <c r="I27" s="325"/>
      <c r="J27" s="571" t="s">
        <v>117</v>
      </c>
    </row>
    <row r="28" spans="1:13" ht="23.25" thickBot="1" x14ac:dyDescent="0.25">
      <c r="A28" s="146" t="s">
        <v>0</v>
      </c>
      <c r="B28" s="1237" t="s">
        <v>1</v>
      </c>
      <c r="C28" s="1238"/>
      <c r="D28" s="147" t="s">
        <v>2</v>
      </c>
      <c r="E28" s="148" t="s">
        <v>3</v>
      </c>
      <c r="F28" s="147" t="s">
        <v>468</v>
      </c>
      <c r="G28" s="149" t="s">
        <v>36</v>
      </c>
      <c r="H28" s="9" t="s">
        <v>37</v>
      </c>
      <c r="I28" s="9" t="s">
        <v>35</v>
      </c>
      <c r="J28" s="69" t="s">
        <v>748</v>
      </c>
    </row>
    <row r="29" spans="1:13" ht="13.5" thickBot="1" x14ac:dyDescent="0.25">
      <c r="A29" s="1022" t="s">
        <v>4</v>
      </c>
      <c r="B29" s="980" t="s">
        <v>5</v>
      </c>
      <c r="C29" s="1041" t="s">
        <v>5</v>
      </c>
      <c r="D29" s="980" t="s">
        <v>5</v>
      </c>
      <c r="E29" s="980" t="s">
        <v>5</v>
      </c>
      <c r="F29" s="981" t="s">
        <v>119</v>
      </c>
      <c r="G29" s="1023">
        <f>G30+G34+G36+G38+G40+G46+G42+G44</f>
        <v>40700</v>
      </c>
      <c r="H29" s="1042">
        <f>H30+H34+H36+H38+H40+H46+H42+H44</f>
        <v>41700</v>
      </c>
      <c r="I29" s="1043">
        <f>I30+I34+I36+I38+I40+I46+I42+I44</f>
        <v>17500</v>
      </c>
      <c r="J29" s="572">
        <f>J30+J34+J36+J38+J40+J46+J42+J44</f>
        <v>59200</v>
      </c>
    </row>
    <row r="30" spans="1:13" s="581" customFormat="1" x14ac:dyDescent="0.2">
      <c r="A30" s="573" t="s">
        <v>4</v>
      </c>
      <c r="B30" s="574" t="s">
        <v>469</v>
      </c>
      <c r="C30" s="575" t="s">
        <v>8</v>
      </c>
      <c r="D30" s="576" t="s">
        <v>5</v>
      </c>
      <c r="E30" s="577" t="s">
        <v>5</v>
      </c>
      <c r="F30" s="578" t="s">
        <v>470</v>
      </c>
      <c r="G30" s="579">
        <f>SUM(G31:G33)</f>
        <v>15497.400000000001</v>
      </c>
      <c r="H30" s="579">
        <f>SUM(H31:H33)</f>
        <v>15497.400000000001</v>
      </c>
      <c r="I30" s="579">
        <f>SUM(I31:I33)</f>
        <v>0</v>
      </c>
      <c r="J30" s="580">
        <f>SUM(J31:J33)</f>
        <v>15497.400000000001</v>
      </c>
    </row>
    <row r="31" spans="1:13" ht="22.5" x14ac:dyDescent="0.2">
      <c r="A31" s="582"/>
      <c r="B31" s="583"/>
      <c r="C31" s="584"/>
      <c r="D31" s="585">
        <v>3522</v>
      </c>
      <c r="E31" s="586">
        <v>5213</v>
      </c>
      <c r="F31" s="587" t="s">
        <v>471</v>
      </c>
      <c r="G31" s="588">
        <v>11015.9</v>
      </c>
      <c r="H31" s="588">
        <v>11015.9</v>
      </c>
      <c r="I31" s="589">
        <v>0</v>
      </c>
      <c r="J31" s="590">
        <f t="shared" ref="J31:J32" si="1">H31+I31</f>
        <v>11015.9</v>
      </c>
    </row>
    <row r="32" spans="1:13" x14ac:dyDescent="0.2">
      <c r="A32" s="582"/>
      <c r="B32" s="583"/>
      <c r="C32" s="584"/>
      <c r="D32" s="585">
        <v>3522</v>
      </c>
      <c r="E32" s="586">
        <v>5321</v>
      </c>
      <c r="F32" s="591" t="s">
        <v>149</v>
      </c>
      <c r="G32" s="588">
        <v>2304.8000000000002</v>
      </c>
      <c r="H32" s="588">
        <v>2304.8000000000002</v>
      </c>
      <c r="I32" s="589">
        <v>0</v>
      </c>
      <c r="J32" s="590">
        <f t="shared" si="1"/>
        <v>2304.8000000000002</v>
      </c>
      <c r="M32" s="592"/>
    </row>
    <row r="33" spans="1:10" ht="23.25" thickBot="1" x14ac:dyDescent="0.25">
      <c r="A33" s="593"/>
      <c r="B33" s="594"/>
      <c r="C33" s="595"/>
      <c r="D33" s="596">
        <v>3526</v>
      </c>
      <c r="E33" s="597">
        <v>5213</v>
      </c>
      <c r="F33" s="598" t="s">
        <v>471</v>
      </c>
      <c r="G33" s="599">
        <v>2176.6999999999998</v>
      </c>
      <c r="H33" s="599">
        <v>2176.6999999999998</v>
      </c>
      <c r="I33" s="600">
        <v>0</v>
      </c>
      <c r="J33" s="601">
        <f>H33+I33</f>
        <v>2176.6999999999998</v>
      </c>
    </row>
    <row r="34" spans="1:10" x14ac:dyDescent="0.2">
      <c r="A34" s="602" t="s">
        <v>4</v>
      </c>
      <c r="B34" s="603" t="s">
        <v>472</v>
      </c>
      <c r="C34" s="604" t="s">
        <v>8</v>
      </c>
      <c r="D34" s="605" t="s">
        <v>5</v>
      </c>
      <c r="E34" s="606" t="s">
        <v>5</v>
      </c>
      <c r="F34" s="578" t="s">
        <v>473</v>
      </c>
      <c r="G34" s="607">
        <f>G35</f>
        <v>2200</v>
      </c>
      <c r="H34" s="607">
        <f>H35</f>
        <v>2200</v>
      </c>
      <c r="I34" s="607">
        <v>0</v>
      </c>
      <c r="J34" s="608">
        <f>J35</f>
        <v>2200</v>
      </c>
    </row>
    <row r="35" spans="1:10" ht="23.25" thickBot="1" x14ac:dyDescent="0.25">
      <c r="A35" s="609"/>
      <c r="B35" s="594"/>
      <c r="C35" s="595"/>
      <c r="D35" s="610">
        <v>3525</v>
      </c>
      <c r="E35" s="611">
        <v>5221</v>
      </c>
      <c r="F35" s="612" t="s">
        <v>144</v>
      </c>
      <c r="G35" s="613">
        <v>2200</v>
      </c>
      <c r="H35" s="613">
        <v>2200</v>
      </c>
      <c r="I35" s="613">
        <v>0</v>
      </c>
      <c r="J35" s="614">
        <f>I35+H35</f>
        <v>2200</v>
      </c>
    </row>
    <row r="36" spans="1:10" x14ac:dyDescent="0.2">
      <c r="A36" s="573" t="s">
        <v>4</v>
      </c>
      <c r="B36" s="574" t="s">
        <v>474</v>
      </c>
      <c r="C36" s="575" t="s">
        <v>8</v>
      </c>
      <c r="D36" s="615" t="s">
        <v>5</v>
      </c>
      <c r="E36" s="616" t="s">
        <v>5</v>
      </c>
      <c r="F36" s="617" t="s">
        <v>475</v>
      </c>
      <c r="G36" s="618">
        <f>G37</f>
        <v>5000</v>
      </c>
      <c r="H36" s="618">
        <f>H37</f>
        <v>5000</v>
      </c>
      <c r="I36" s="618">
        <v>0</v>
      </c>
      <c r="J36" s="580">
        <f>J37</f>
        <v>5000</v>
      </c>
    </row>
    <row r="37" spans="1:10" ht="23.25" thickBot="1" x14ac:dyDescent="0.25">
      <c r="A37" s="479"/>
      <c r="B37" s="542"/>
      <c r="C37" s="159"/>
      <c r="D37" s="619">
        <v>3522</v>
      </c>
      <c r="E37" s="161">
        <v>5213</v>
      </c>
      <c r="F37" s="620" t="s">
        <v>476</v>
      </c>
      <c r="G37" s="621">
        <v>5000</v>
      </c>
      <c r="H37" s="621">
        <v>5000</v>
      </c>
      <c r="I37" s="621">
        <v>0</v>
      </c>
      <c r="J37" s="164">
        <f>I37+H37</f>
        <v>5000</v>
      </c>
    </row>
    <row r="38" spans="1:10" x14ac:dyDescent="0.2">
      <c r="A38" s="602" t="s">
        <v>4</v>
      </c>
      <c r="B38" s="603" t="s">
        <v>477</v>
      </c>
      <c r="C38" s="604" t="s">
        <v>8</v>
      </c>
      <c r="D38" s="605" t="s">
        <v>5</v>
      </c>
      <c r="E38" s="606" t="s">
        <v>5</v>
      </c>
      <c r="F38" s="578" t="s">
        <v>478</v>
      </c>
      <c r="G38" s="607">
        <v>200</v>
      </c>
      <c r="H38" s="618">
        <f>H39</f>
        <v>200</v>
      </c>
      <c r="I38" s="618">
        <v>0</v>
      </c>
      <c r="J38" s="580">
        <f>J39</f>
        <v>200</v>
      </c>
    </row>
    <row r="39" spans="1:10" ht="23.25" thickBot="1" x14ac:dyDescent="0.25">
      <c r="A39" s="609"/>
      <c r="B39" s="594"/>
      <c r="C39" s="595"/>
      <c r="D39" s="610">
        <v>3599</v>
      </c>
      <c r="E39" s="611">
        <v>5221</v>
      </c>
      <c r="F39" s="612" t="s">
        <v>144</v>
      </c>
      <c r="G39" s="613">
        <v>200</v>
      </c>
      <c r="H39" s="621">
        <v>200</v>
      </c>
      <c r="I39" s="621">
        <v>0</v>
      </c>
      <c r="J39" s="164">
        <f>I39+H39</f>
        <v>200</v>
      </c>
    </row>
    <row r="40" spans="1:10" x14ac:dyDescent="0.2">
      <c r="A40" s="602" t="s">
        <v>4</v>
      </c>
      <c r="B40" s="603" t="s">
        <v>479</v>
      </c>
      <c r="C40" s="604" t="s">
        <v>8</v>
      </c>
      <c r="D40" s="605" t="s">
        <v>5</v>
      </c>
      <c r="E40" s="606" t="s">
        <v>5</v>
      </c>
      <c r="F40" s="578" t="s">
        <v>480</v>
      </c>
      <c r="G40" s="607">
        <f>G41</f>
        <v>1302.5999999999999</v>
      </c>
      <c r="H40" s="618">
        <f>H41</f>
        <v>1302.5999999999999</v>
      </c>
      <c r="I40" s="618">
        <v>0</v>
      </c>
      <c r="J40" s="580">
        <f>J41</f>
        <v>1302.5999999999999</v>
      </c>
    </row>
    <row r="41" spans="1:10" ht="23.25" thickBot="1" x14ac:dyDescent="0.25">
      <c r="A41" s="609"/>
      <c r="B41" s="594"/>
      <c r="C41" s="595"/>
      <c r="D41" s="610">
        <v>3522</v>
      </c>
      <c r="E41" s="611">
        <v>5213</v>
      </c>
      <c r="F41" s="612" t="s">
        <v>471</v>
      </c>
      <c r="G41" s="613">
        <v>1302.5999999999999</v>
      </c>
      <c r="H41" s="621">
        <v>1302.5999999999999</v>
      </c>
      <c r="I41" s="621">
        <v>0</v>
      </c>
      <c r="J41" s="164">
        <f>I41+H41</f>
        <v>1302.5999999999999</v>
      </c>
    </row>
    <row r="42" spans="1:10" s="995" customFormat="1" x14ac:dyDescent="0.2">
      <c r="A42" s="602" t="s">
        <v>4</v>
      </c>
      <c r="B42" s="603" t="s">
        <v>481</v>
      </c>
      <c r="C42" s="604" t="s">
        <v>482</v>
      </c>
      <c r="D42" s="632" t="s">
        <v>5</v>
      </c>
      <c r="E42" s="633" t="s">
        <v>5</v>
      </c>
      <c r="F42" s="617" t="s">
        <v>483</v>
      </c>
      <c r="G42" s="634">
        <v>12500</v>
      </c>
      <c r="H42" s="634">
        <f>H43</f>
        <v>12500</v>
      </c>
      <c r="I42" s="1044">
        <f>I43</f>
        <v>17500</v>
      </c>
      <c r="J42" s="635">
        <f>J43</f>
        <v>30000</v>
      </c>
    </row>
    <row r="43" spans="1:10" s="995" customFormat="1" ht="13.5" thickBot="1" x14ac:dyDescent="0.25">
      <c r="A43" s="622"/>
      <c r="B43" s="623"/>
      <c r="C43" s="624"/>
      <c r="D43" s="636">
        <v>3599</v>
      </c>
      <c r="E43" s="637">
        <v>6901</v>
      </c>
      <c r="F43" s="638" t="s">
        <v>214</v>
      </c>
      <c r="G43" s="600">
        <v>12500</v>
      </c>
      <c r="H43" s="600">
        <v>12500</v>
      </c>
      <c r="I43" s="600">
        <v>17500</v>
      </c>
      <c r="J43" s="601">
        <f>I43+H43</f>
        <v>30000</v>
      </c>
    </row>
    <row r="44" spans="1:10" x14ac:dyDescent="0.2">
      <c r="A44" s="573" t="s">
        <v>4</v>
      </c>
      <c r="B44" s="574" t="s">
        <v>484</v>
      </c>
      <c r="C44" s="575" t="s">
        <v>485</v>
      </c>
      <c r="D44" s="615" t="s">
        <v>5</v>
      </c>
      <c r="E44" s="616" t="s">
        <v>5</v>
      </c>
      <c r="F44" s="617" t="s">
        <v>486</v>
      </c>
      <c r="G44" s="618">
        <f>G45</f>
        <v>0</v>
      </c>
      <c r="H44" s="625">
        <f>H45</f>
        <v>1000</v>
      </c>
      <c r="I44" s="626">
        <f>I45</f>
        <v>0</v>
      </c>
      <c r="J44" s="627">
        <f>J45</f>
        <v>1000</v>
      </c>
    </row>
    <row r="45" spans="1:10" ht="13.5" thickBot="1" x14ac:dyDescent="0.25">
      <c r="A45" s="479"/>
      <c r="B45" s="542"/>
      <c r="C45" s="159"/>
      <c r="D45" s="619" t="s">
        <v>487</v>
      </c>
      <c r="E45" s="161">
        <v>6341</v>
      </c>
      <c r="F45" s="628" t="s">
        <v>122</v>
      </c>
      <c r="G45" s="621">
        <v>0</v>
      </c>
      <c r="H45" s="629">
        <v>1000</v>
      </c>
      <c r="I45" s="630">
        <v>0</v>
      </c>
      <c r="J45" s="631">
        <f>H45+I45</f>
        <v>1000</v>
      </c>
    </row>
    <row r="46" spans="1:10" x14ac:dyDescent="0.2">
      <c r="A46" s="602" t="s">
        <v>4</v>
      </c>
      <c r="B46" s="603" t="s">
        <v>488</v>
      </c>
      <c r="C46" s="604" t="s">
        <v>425</v>
      </c>
      <c r="D46" s="632" t="s">
        <v>5</v>
      </c>
      <c r="E46" s="633" t="s">
        <v>5</v>
      </c>
      <c r="F46" s="617" t="s">
        <v>489</v>
      </c>
      <c r="G46" s="634">
        <v>4000</v>
      </c>
      <c r="H46" s="634">
        <f>H47</f>
        <v>4000</v>
      </c>
      <c r="I46" s="634">
        <f>I47</f>
        <v>0</v>
      </c>
      <c r="J46" s="635">
        <f>J47</f>
        <v>4000</v>
      </c>
    </row>
    <row r="47" spans="1:10" ht="13.5" thickBot="1" x14ac:dyDescent="0.25">
      <c r="A47" s="622"/>
      <c r="B47" s="623"/>
      <c r="C47" s="624"/>
      <c r="D47" s="636">
        <v>3599</v>
      </c>
      <c r="E47" s="637">
        <v>6341</v>
      </c>
      <c r="F47" s="638" t="s">
        <v>122</v>
      </c>
      <c r="G47" s="600">
        <v>4000</v>
      </c>
      <c r="H47" s="600">
        <v>4000</v>
      </c>
      <c r="I47" s="600">
        <v>0</v>
      </c>
      <c r="J47" s="601">
        <f>H47+I47</f>
        <v>4000</v>
      </c>
    </row>
    <row r="48" spans="1:10" x14ac:dyDescent="0.2">
      <c r="A48" s="639"/>
      <c r="B48" s="640"/>
      <c r="C48" s="640"/>
      <c r="D48" s="641"/>
      <c r="E48" s="641"/>
      <c r="F48" s="642"/>
      <c r="G48" s="643"/>
      <c r="H48" s="644"/>
      <c r="I48" s="645"/>
      <c r="J48" s="645"/>
    </row>
    <row r="49" spans="1:10" x14ac:dyDescent="0.2">
      <c r="A49" s="639"/>
      <c r="B49" s="640"/>
      <c r="C49" s="640"/>
      <c r="D49" s="641"/>
      <c r="E49" s="641"/>
      <c r="F49" s="642"/>
      <c r="G49" s="643"/>
      <c r="H49" s="644"/>
      <c r="I49" s="645"/>
      <c r="J49" s="645"/>
    </row>
  </sheetData>
  <mergeCells count="8">
    <mergeCell ref="A25:J25"/>
    <mergeCell ref="B28:C28"/>
    <mergeCell ref="H1:J1"/>
    <mergeCell ref="A3:J3"/>
    <mergeCell ref="A5:J5"/>
    <mergeCell ref="A7:J7"/>
    <mergeCell ref="B9:C9"/>
    <mergeCell ref="B10:C10"/>
  </mergeCells>
  <printOptions horizontalCentered="1"/>
  <pageMargins left="0.39370078740157483" right="0.39370078740157483" top="0.59055118110236227" bottom="0.78740157480314965" header="0.51181102362204722" footer="0.51181102362204722"/>
  <pageSetup scale="90" fitToWidth="0" fitToHeight="0" orientation="portrait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63"/>
  <sheetViews>
    <sheetView zoomScaleNormal="100" workbookViewId="0"/>
  </sheetViews>
  <sheetFormatPr defaultRowHeight="12.75" x14ac:dyDescent="0.2"/>
  <cols>
    <col min="1" max="1" width="3.140625" style="558" customWidth="1"/>
    <col min="2" max="2" width="6.140625" style="558" bestFit="1" customWidth="1"/>
    <col min="3" max="4" width="4.7109375" style="558" customWidth="1"/>
    <col min="5" max="5" width="7.5703125" style="558" customWidth="1"/>
    <col min="6" max="6" width="40.85546875" style="558" customWidth="1"/>
    <col min="7" max="7" width="8.7109375" style="592" customWidth="1"/>
    <col min="8" max="8" width="9.42578125" style="592" customWidth="1"/>
    <col min="9" max="10" width="8.7109375" style="558" customWidth="1"/>
    <col min="11" max="16384" width="9.140625" style="558"/>
  </cols>
  <sheetData>
    <row r="1" spans="1:13" s="46" customFormat="1" x14ac:dyDescent="0.2">
      <c r="A1" s="47"/>
      <c r="B1" s="47"/>
      <c r="C1" s="47"/>
      <c r="D1" s="47"/>
      <c r="E1" s="47"/>
      <c r="F1" s="47"/>
      <c r="G1" s="48"/>
      <c r="H1" s="1234" t="s">
        <v>33</v>
      </c>
      <c r="I1" s="1234"/>
      <c r="J1" s="1234"/>
      <c r="L1" s="8"/>
    </row>
    <row r="2" spans="1:13" s="46" customFormat="1" x14ac:dyDescent="0.2">
      <c r="A2" s="47"/>
      <c r="B2" s="47"/>
      <c r="C2" s="47"/>
      <c r="D2" s="47"/>
      <c r="E2" s="47"/>
      <c r="F2" s="47"/>
      <c r="G2" s="48"/>
      <c r="H2" s="48"/>
      <c r="I2" s="48"/>
      <c r="J2" s="47"/>
      <c r="L2" s="8"/>
    </row>
    <row r="3" spans="1:13" s="46" customFormat="1" ht="18" x14ac:dyDescent="0.25">
      <c r="A3" s="1235" t="s">
        <v>34</v>
      </c>
      <c r="B3" s="1235"/>
      <c r="C3" s="1235"/>
      <c r="D3" s="1235"/>
      <c r="E3" s="1235"/>
      <c r="F3" s="1235"/>
      <c r="G3" s="1235"/>
      <c r="H3" s="1235"/>
      <c r="I3" s="1235"/>
      <c r="J3" s="1235"/>
      <c r="L3" s="8"/>
    </row>
    <row r="4" spans="1:13" s="46" customFormat="1" ht="12.75" customHeight="1" x14ac:dyDescent="0.25">
      <c r="A4" s="104"/>
      <c r="B4" s="104"/>
      <c r="C4" s="104"/>
      <c r="D4" s="104"/>
      <c r="E4" s="104"/>
      <c r="F4" s="104"/>
      <c r="G4" s="104"/>
      <c r="H4" s="104"/>
      <c r="I4" s="104"/>
      <c r="J4" s="104"/>
      <c r="L4" s="8"/>
    </row>
    <row r="5" spans="1:13" ht="15.75" x14ac:dyDescent="0.25">
      <c r="A5" s="1285" t="s">
        <v>709</v>
      </c>
      <c r="B5" s="1285"/>
      <c r="C5" s="1285"/>
      <c r="D5" s="1285"/>
      <c r="E5" s="1285"/>
      <c r="F5" s="1285"/>
      <c r="G5" s="1285"/>
      <c r="H5" s="1285"/>
      <c r="I5" s="1285"/>
      <c r="J5" s="1285"/>
    </row>
    <row r="6" spans="1:13" ht="12.75" customHeight="1" x14ac:dyDescent="0.25">
      <c r="A6" s="557"/>
      <c r="B6" s="557"/>
      <c r="C6" s="557"/>
      <c r="D6" s="557"/>
      <c r="E6" s="557"/>
      <c r="F6" s="557"/>
      <c r="G6" s="557"/>
      <c r="H6" s="557"/>
      <c r="I6" s="557"/>
      <c r="J6" s="557"/>
    </row>
    <row r="7" spans="1:13" s="46" customFormat="1" ht="15.75" x14ac:dyDescent="0.2">
      <c r="A7" s="1227" t="s">
        <v>710</v>
      </c>
      <c r="B7" s="1227"/>
      <c r="C7" s="1227"/>
      <c r="D7" s="1227"/>
      <c r="E7" s="1227"/>
      <c r="F7" s="1227"/>
      <c r="G7" s="1227"/>
      <c r="H7" s="1227"/>
      <c r="I7" s="1227"/>
      <c r="J7" s="1227"/>
      <c r="K7" s="52"/>
      <c r="M7" s="8"/>
    </row>
    <row r="8" spans="1:13" s="1" customFormat="1" ht="12.75" customHeight="1" x14ac:dyDescent="0.25">
      <c r="A8" s="325"/>
      <c r="B8" s="325"/>
      <c r="C8" s="325"/>
      <c r="D8" s="325"/>
      <c r="E8" s="325"/>
      <c r="F8" s="325"/>
      <c r="G8" s="325"/>
      <c r="H8" s="325"/>
      <c r="I8" s="325"/>
      <c r="J8" s="325"/>
    </row>
    <row r="9" spans="1:13" s="1" customFormat="1" ht="13.5" thickBot="1" x14ac:dyDescent="0.25">
      <c r="A9" s="13"/>
      <c r="B9" s="13"/>
      <c r="C9" s="13"/>
      <c r="D9" s="14"/>
      <c r="E9" s="14"/>
      <c r="F9" s="14"/>
      <c r="G9" s="15"/>
      <c r="H9" s="14"/>
      <c r="I9" s="15"/>
      <c r="J9" s="15" t="s">
        <v>7</v>
      </c>
    </row>
    <row r="10" spans="1:13" s="646" customFormat="1" ht="23.25" thickBot="1" x14ac:dyDescent="0.25">
      <c r="A10" s="16" t="s">
        <v>0</v>
      </c>
      <c r="B10" s="1249" t="s">
        <v>1</v>
      </c>
      <c r="C10" s="1250"/>
      <c r="D10" s="17" t="s">
        <v>2</v>
      </c>
      <c r="E10" s="105" t="s">
        <v>3</v>
      </c>
      <c r="F10" s="18" t="s">
        <v>711</v>
      </c>
      <c r="G10" s="149" t="s">
        <v>36</v>
      </c>
      <c r="H10" s="9" t="s">
        <v>37</v>
      </c>
      <c r="I10" s="9" t="s">
        <v>35</v>
      </c>
      <c r="J10" s="69" t="s">
        <v>748</v>
      </c>
    </row>
    <row r="11" spans="1:13" s="646" customFormat="1" ht="13.5" customHeight="1" thickBot="1" x14ac:dyDescent="0.25">
      <c r="A11" s="1012" t="s">
        <v>4</v>
      </c>
      <c r="B11" s="1286" t="s">
        <v>5</v>
      </c>
      <c r="C11" s="1287"/>
      <c r="D11" s="1013" t="s">
        <v>5</v>
      </c>
      <c r="E11" s="1014" t="s">
        <v>5</v>
      </c>
      <c r="F11" s="1015" t="s">
        <v>205</v>
      </c>
      <c r="G11" s="1016">
        <f>G12+G17+G20+G24+G27+G29+G31</f>
        <v>5800</v>
      </c>
      <c r="H11" s="983">
        <f>H12+H17+H20+H24+H27+H29+H31</f>
        <v>5800</v>
      </c>
      <c r="I11" s="985">
        <f>I12+I17+I20+I24+I27+I29+I31</f>
        <v>1000</v>
      </c>
      <c r="J11" s="984">
        <f>J12+J17+J20+J24+J27+J29+J31</f>
        <v>6800</v>
      </c>
    </row>
    <row r="12" spans="1:13" s="646" customFormat="1" ht="12" customHeight="1" x14ac:dyDescent="0.2">
      <c r="A12" s="813" t="s">
        <v>6</v>
      </c>
      <c r="B12" s="814" t="s">
        <v>712</v>
      </c>
      <c r="C12" s="815" t="s">
        <v>8</v>
      </c>
      <c r="D12" s="816" t="s">
        <v>5</v>
      </c>
      <c r="E12" s="817" t="s">
        <v>5</v>
      </c>
      <c r="F12" s="818" t="s">
        <v>713</v>
      </c>
      <c r="G12" s="819">
        <f>SUM(G13:G16)</f>
        <v>800</v>
      </c>
      <c r="H12" s="819">
        <f>SUM(H13:H16)</f>
        <v>800</v>
      </c>
      <c r="I12" s="819">
        <f>SUM(I13:I16)</f>
        <v>0</v>
      </c>
      <c r="J12" s="820">
        <f>H12+I12</f>
        <v>800</v>
      </c>
    </row>
    <row r="13" spans="1:13" s="646" customFormat="1" ht="12" customHeight="1" x14ac:dyDescent="0.2">
      <c r="A13" s="821"/>
      <c r="B13" s="822"/>
      <c r="C13" s="823"/>
      <c r="D13" s="824">
        <v>6172</v>
      </c>
      <c r="E13" s="825">
        <v>5169</v>
      </c>
      <c r="F13" s="826" t="s">
        <v>284</v>
      </c>
      <c r="G13" s="827">
        <v>300</v>
      </c>
      <c r="H13" s="827">
        <v>300</v>
      </c>
      <c r="I13" s="827">
        <v>0</v>
      </c>
      <c r="J13" s="828">
        <f>H13+I13</f>
        <v>300</v>
      </c>
    </row>
    <row r="14" spans="1:13" s="646" customFormat="1" ht="12" customHeight="1" x14ac:dyDescent="0.2">
      <c r="A14" s="821"/>
      <c r="B14" s="829"/>
      <c r="C14" s="823"/>
      <c r="D14" s="824">
        <v>6172</v>
      </c>
      <c r="E14" s="824">
        <v>5361</v>
      </c>
      <c r="F14" s="826" t="s">
        <v>714</v>
      </c>
      <c r="G14" s="830">
        <v>300</v>
      </c>
      <c r="H14" s="830">
        <v>300</v>
      </c>
      <c r="I14" s="830">
        <v>0</v>
      </c>
      <c r="J14" s="831">
        <f t="shared" ref="J14:J33" si="0">H14+I14</f>
        <v>300</v>
      </c>
    </row>
    <row r="15" spans="1:13" s="646" customFormat="1" ht="12" customHeight="1" x14ac:dyDescent="0.2">
      <c r="A15" s="821"/>
      <c r="B15" s="829"/>
      <c r="C15" s="823"/>
      <c r="D15" s="824">
        <v>6172</v>
      </c>
      <c r="E15" s="824">
        <v>5363</v>
      </c>
      <c r="F15" s="826" t="s">
        <v>715</v>
      </c>
      <c r="G15" s="830">
        <v>100</v>
      </c>
      <c r="H15" s="830">
        <v>100</v>
      </c>
      <c r="I15" s="830">
        <v>0</v>
      </c>
      <c r="J15" s="831">
        <f t="shared" si="0"/>
        <v>100</v>
      </c>
    </row>
    <row r="16" spans="1:13" s="646" customFormat="1" ht="12" customHeight="1" thickBot="1" x14ac:dyDescent="0.25">
      <c r="A16" s="832"/>
      <c r="B16" s="833"/>
      <c r="C16" s="834"/>
      <c r="D16" s="835">
        <v>6172</v>
      </c>
      <c r="E16" s="835">
        <v>5362</v>
      </c>
      <c r="F16" s="836" t="s">
        <v>716</v>
      </c>
      <c r="G16" s="837">
        <v>100</v>
      </c>
      <c r="H16" s="837">
        <v>100</v>
      </c>
      <c r="I16" s="837">
        <v>0</v>
      </c>
      <c r="J16" s="838">
        <f t="shared" si="0"/>
        <v>100</v>
      </c>
    </row>
    <row r="17" spans="1:10" ht="12.75" customHeight="1" x14ac:dyDescent="0.2">
      <c r="A17" s="839" t="s">
        <v>6</v>
      </c>
      <c r="B17" s="840" t="s">
        <v>717</v>
      </c>
      <c r="C17" s="841" t="s">
        <v>8</v>
      </c>
      <c r="D17" s="842" t="s">
        <v>5</v>
      </c>
      <c r="E17" s="843" t="s">
        <v>5</v>
      </c>
      <c r="F17" s="844" t="s">
        <v>718</v>
      </c>
      <c r="G17" s="845">
        <f>SUM(G18:G19)</f>
        <v>800</v>
      </c>
      <c r="H17" s="845">
        <f>SUM(H18:H19)</f>
        <v>800</v>
      </c>
      <c r="I17" s="845">
        <f>SUM(I18:I19)</f>
        <v>0</v>
      </c>
      <c r="J17" s="846">
        <f t="shared" si="0"/>
        <v>800</v>
      </c>
    </row>
    <row r="18" spans="1:10" ht="12.75" customHeight="1" x14ac:dyDescent="0.2">
      <c r="A18" s="839"/>
      <c r="B18" s="840"/>
      <c r="C18" s="841"/>
      <c r="D18" s="824">
        <v>6172</v>
      </c>
      <c r="E18" s="825">
        <v>5166</v>
      </c>
      <c r="F18" s="826" t="s">
        <v>719</v>
      </c>
      <c r="G18" s="827">
        <v>300</v>
      </c>
      <c r="H18" s="827">
        <v>300</v>
      </c>
      <c r="I18" s="827">
        <v>0</v>
      </c>
      <c r="J18" s="828">
        <f t="shared" si="0"/>
        <v>300</v>
      </c>
    </row>
    <row r="19" spans="1:10" ht="12.75" customHeight="1" thickBot="1" x14ac:dyDescent="0.25">
      <c r="A19" s="847"/>
      <c r="B19" s="848"/>
      <c r="C19" s="849"/>
      <c r="D19" s="850">
        <v>6172</v>
      </c>
      <c r="E19" s="851">
        <v>5169</v>
      </c>
      <c r="F19" s="852" t="s">
        <v>284</v>
      </c>
      <c r="G19" s="853">
        <v>500</v>
      </c>
      <c r="H19" s="853">
        <v>500</v>
      </c>
      <c r="I19" s="853">
        <v>0</v>
      </c>
      <c r="J19" s="854">
        <f t="shared" si="0"/>
        <v>500</v>
      </c>
    </row>
    <row r="20" spans="1:10" ht="12.75" customHeight="1" x14ac:dyDescent="0.2">
      <c r="A20" s="813" t="s">
        <v>6</v>
      </c>
      <c r="B20" s="814" t="s">
        <v>720</v>
      </c>
      <c r="C20" s="815" t="s">
        <v>8</v>
      </c>
      <c r="D20" s="816" t="s">
        <v>5</v>
      </c>
      <c r="E20" s="817" t="s">
        <v>5</v>
      </c>
      <c r="F20" s="818" t="s">
        <v>721</v>
      </c>
      <c r="G20" s="819">
        <f>SUM(G21:G23)</f>
        <v>800</v>
      </c>
      <c r="H20" s="819">
        <f>SUM(H21:H23)</f>
        <v>800</v>
      </c>
      <c r="I20" s="819">
        <f>SUM(I21:I23)</f>
        <v>0</v>
      </c>
      <c r="J20" s="820">
        <f t="shared" si="0"/>
        <v>800</v>
      </c>
    </row>
    <row r="21" spans="1:10" ht="12.75" customHeight="1" x14ac:dyDescent="0.2">
      <c r="A21" s="847"/>
      <c r="B21" s="848"/>
      <c r="C21" s="849"/>
      <c r="D21" s="850">
        <v>6172</v>
      </c>
      <c r="E21" s="851">
        <v>5169</v>
      </c>
      <c r="F21" s="852" t="s">
        <v>284</v>
      </c>
      <c r="G21" s="853">
        <v>300</v>
      </c>
      <c r="H21" s="853">
        <v>300</v>
      </c>
      <c r="I21" s="853">
        <v>0</v>
      </c>
      <c r="J21" s="854">
        <f t="shared" si="0"/>
        <v>300</v>
      </c>
    </row>
    <row r="22" spans="1:10" ht="12.75" customHeight="1" x14ac:dyDescent="0.2">
      <c r="A22" s="847"/>
      <c r="B22" s="848"/>
      <c r="C22" s="849"/>
      <c r="D22" s="850">
        <v>6172</v>
      </c>
      <c r="E22" s="855">
        <v>5166</v>
      </c>
      <c r="F22" s="852" t="s">
        <v>719</v>
      </c>
      <c r="G22" s="853">
        <v>450</v>
      </c>
      <c r="H22" s="853">
        <v>450</v>
      </c>
      <c r="I22" s="853">
        <v>0</v>
      </c>
      <c r="J22" s="854">
        <f t="shared" si="0"/>
        <v>450</v>
      </c>
    </row>
    <row r="23" spans="1:10" ht="12.75" customHeight="1" thickBot="1" x14ac:dyDescent="0.25">
      <c r="A23" s="847"/>
      <c r="B23" s="848"/>
      <c r="C23" s="849"/>
      <c r="D23" s="850">
        <v>6172</v>
      </c>
      <c r="E23" s="855">
        <v>5192</v>
      </c>
      <c r="F23" s="852" t="s">
        <v>722</v>
      </c>
      <c r="G23" s="853">
        <v>50</v>
      </c>
      <c r="H23" s="853">
        <v>50</v>
      </c>
      <c r="I23" s="853">
        <v>0</v>
      </c>
      <c r="J23" s="854">
        <f t="shared" si="0"/>
        <v>50</v>
      </c>
    </row>
    <row r="24" spans="1:10" ht="12.75" customHeight="1" x14ac:dyDescent="0.2">
      <c r="A24" s="813" t="s">
        <v>6</v>
      </c>
      <c r="B24" s="814" t="s">
        <v>723</v>
      </c>
      <c r="C24" s="815" t="s">
        <v>8</v>
      </c>
      <c r="D24" s="816" t="s">
        <v>5</v>
      </c>
      <c r="E24" s="817" t="s">
        <v>5</v>
      </c>
      <c r="F24" s="818" t="s">
        <v>724</v>
      </c>
      <c r="G24" s="819">
        <f>SUM(G25:G26)</f>
        <v>800</v>
      </c>
      <c r="H24" s="819">
        <f>SUM(H25:H26)</f>
        <v>800</v>
      </c>
      <c r="I24" s="819">
        <f>SUM(I25:I26)</f>
        <v>0</v>
      </c>
      <c r="J24" s="820">
        <f t="shared" si="0"/>
        <v>800</v>
      </c>
    </row>
    <row r="25" spans="1:10" ht="12.75" customHeight="1" x14ac:dyDescent="0.2">
      <c r="A25" s="856"/>
      <c r="B25" s="857"/>
      <c r="C25" s="858"/>
      <c r="D25" s="859" t="s">
        <v>725</v>
      </c>
      <c r="E25" s="641">
        <v>5166</v>
      </c>
      <c r="F25" s="860" t="s">
        <v>719</v>
      </c>
      <c r="G25" s="861">
        <v>300</v>
      </c>
      <c r="H25" s="861">
        <v>300</v>
      </c>
      <c r="I25" s="861">
        <v>0</v>
      </c>
      <c r="J25" s="862">
        <f t="shared" si="0"/>
        <v>300</v>
      </c>
    </row>
    <row r="26" spans="1:10" ht="12.75" customHeight="1" thickBot="1" x14ac:dyDescent="0.25">
      <c r="A26" s="863"/>
      <c r="B26" s="864"/>
      <c r="C26" s="865"/>
      <c r="D26" s="835">
        <v>6172</v>
      </c>
      <c r="E26" s="835">
        <v>5169</v>
      </c>
      <c r="F26" s="836" t="s">
        <v>284</v>
      </c>
      <c r="G26" s="837">
        <v>500</v>
      </c>
      <c r="H26" s="837">
        <v>500</v>
      </c>
      <c r="I26" s="837">
        <v>0</v>
      </c>
      <c r="J26" s="838">
        <f t="shared" si="0"/>
        <v>500</v>
      </c>
    </row>
    <row r="27" spans="1:10" ht="12.75" customHeight="1" x14ac:dyDescent="0.2">
      <c r="A27" s="341" t="s">
        <v>6</v>
      </c>
      <c r="B27" s="342" t="s">
        <v>726</v>
      </c>
      <c r="C27" s="866" t="s">
        <v>8</v>
      </c>
      <c r="D27" s="867" t="s">
        <v>5</v>
      </c>
      <c r="E27" s="868" t="s">
        <v>5</v>
      </c>
      <c r="F27" s="345" t="s">
        <v>727</v>
      </c>
      <c r="G27" s="869">
        <f>G28</f>
        <v>2000</v>
      </c>
      <c r="H27" s="869">
        <f>H28</f>
        <v>2000</v>
      </c>
      <c r="I27" s="869">
        <f>I28</f>
        <v>0</v>
      </c>
      <c r="J27" s="870">
        <f t="shared" si="0"/>
        <v>2000</v>
      </c>
    </row>
    <row r="28" spans="1:10" ht="12.75" customHeight="1" thickBot="1" x14ac:dyDescent="0.25">
      <c r="A28" s="479"/>
      <c r="B28" s="542"/>
      <c r="C28" s="159"/>
      <c r="D28" s="160">
        <v>6172</v>
      </c>
      <c r="E28" s="478">
        <v>5166</v>
      </c>
      <c r="F28" s="162" t="s">
        <v>728</v>
      </c>
      <c r="G28" s="871">
        <v>2000</v>
      </c>
      <c r="H28" s="871">
        <v>2000</v>
      </c>
      <c r="I28" s="871">
        <v>0</v>
      </c>
      <c r="J28" s="872">
        <f t="shared" si="0"/>
        <v>2000</v>
      </c>
    </row>
    <row r="29" spans="1:10" ht="12.75" customHeight="1" x14ac:dyDescent="0.2">
      <c r="A29" s="341" t="s">
        <v>6</v>
      </c>
      <c r="B29" s="342" t="s">
        <v>729</v>
      </c>
      <c r="C29" s="866" t="s">
        <v>8</v>
      </c>
      <c r="D29" s="867" t="s">
        <v>5</v>
      </c>
      <c r="E29" s="868" t="s">
        <v>5</v>
      </c>
      <c r="F29" s="345" t="s">
        <v>730</v>
      </c>
      <c r="G29" s="869">
        <f>G30</f>
        <v>600</v>
      </c>
      <c r="H29" s="869">
        <f>H30</f>
        <v>600</v>
      </c>
      <c r="I29" s="869">
        <f>I30</f>
        <v>0</v>
      </c>
      <c r="J29" s="870">
        <f t="shared" si="0"/>
        <v>600</v>
      </c>
    </row>
    <row r="30" spans="1:10" ht="12.75" customHeight="1" thickBot="1" x14ac:dyDescent="0.25">
      <c r="A30" s="479"/>
      <c r="B30" s="542"/>
      <c r="C30" s="159"/>
      <c r="D30" s="482">
        <v>6172</v>
      </c>
      <c r="E30" s="442">
        <v>5169</v>
      </c>
      <c r="F30" s="836" t="s">
        <v>284</v>
      </c>
      <c r="G30" s="871">
        <v>600</v>
      </c>
      <c r="H30" s="871">
        <v>600</v>
      </c>
      <c r="I30" s="871">
        <v>0</v>
      </c>
      <c r="J30" s="872">
        <f t="shared" si="0"/>
        <v>600</v>
      </c>
    </row>
    <row r="31" spans="1:10" s="995" customFormat="1" ht="22.5" x14ac:dyDescent="0.2">
      <c r="A31" s="341" t="s">
        <v>6</v>
      </c>
      <c r="B31" s="904" t="s">
        <v>731</v>
      </c>
      <c r="C31" s="866" t="s">
        <v>8</v>
      </c>
      <c r="D31" s="867" t="s">
        <v>5</v>
      </c>
      <c r="E31" s="868" t="s">
        <v>5</v>
      </c>
      <c r="F31" s="1017" t="s">
        <v>750</v>
      </c>
      <c r="G31" s="869">
        <f>G32</f>
        <v>0</v>
      </c>
      <c r="H31" s="869">
        <f>H32</f>
        <v>0</v>
      </c>
      <c r="I31" s="1011">
        <v>1000</v>
      </c>
      <c r="J31" s="1018">
        <f t="shared" si="0"/>
        <v>1000</v>
      </c>
    </row>
    <row r="32" spans="1:10" s="995" customFormat="1" ht="12.75" customHeight="1" x14ac:dyDescent="0.2">
      <c r="A32" s="873"/>
      <c r="B32" s="874"/>
      <c r="C32" s="875"/>
      <c r="D32" s="400">
        <v>6172</v>
      </c>
      <c r="E32" s="1008">
        <v>5166</v>
      </c>
      <c r="F32" s="826" t="s">
        <v>732</v>
      </c>
      <c r="G32" s="827">
        <v>0</v>
      </c>
      <c r="H32" s="827">
        <v>0</v>
      </c>
      <c r="I32" s="827">
        <v>500</v>
      </c>
      <c r="J32" s="1009">
        <f t="shared" si="0"/>
        <v>500</v>
      </c>
    </row>
    <row r="33" spans="1:12" s="995" customFormat="1" ht="12.75" customHeight="1" thickBot="1" x14ac:dyDescent="0.25">
      <c r="A33" s="291"/>
      <c r="B33" s="292"/>
      <c r="C33" s="221"/>
      <c r="D33" s="196">
        <v>6172</v>
      </c>
      <c r="E33" s="1010">
        <v>5169</v>
      </c>
      <c r="F33" s="638" t="s">
        <v>733</v>
      </c>
      <c r="G33" s="876">
        <v>0</v>
      </c>
      <c r="H33" s="876">
        <v>0</v>
      </c>
      <c r="I33" s="876">
        <v>500</v>
      </c>
      <c r="J33" s="164">
        <f t="shared" si="0"/>
        <v>500</v>
      </c>
    </row>
    <row r="34" spans="1:12" ht="12.75" customHeight="1" x14ac:dyDescent="0.25">
      <c r="A34" s="557"/>
      <c r="B34" s="557"/>
      <c r="C34" s="557"/>
      <c r="D34" s="557"/>
      <c r="E34" s="557"/>
      <c r="F34" s="557"/>
      <c r="G34" s="557"/>
      <c r="H34" s="557"/>
      <c r="I34" s="557"/>
      <c r="J34" s="557"/>
    </row>
    <row r="35" spans="1:12" ht="12.75" customHeight="1" x14ac:dyDescent="0.2">
      <c r="A35" s="276"/>
      <c r="B35" s="276"/>
      <c r="C35" s="276"/>
      <c r="D35" s="276"/>
      <c r="E35" s="276"/>
      <c r="F35" s="276"/>
      <c r="G35" s="276"/>
      <c r="H35" s="276"/>
      <c r="I35" s="559"/>
      <c r="J35" s="559"/>
    </row>
    <row r="36" spans="1:12" s="46" customFormat="1" ht="15.75" x14ac:dyDescent="0.2">
      <c r="A36" s="1227" t="s">
        <v>734</v>
      </c>
      <c r="B36" s="1227"/>
      <c r="C36" s="1227"/>
      <c r="D36" s="1227"/>
      <c r="E36" s="1227"/>
      <c r="F36" s="1227"/>
      <c r="G36" s="1227"/>
      <c r="H36" s="1227"/>
      <c r="I36" s="1227"/>
      <c r="J36" s="1227"/>
      <c r="L36" s="8"/>
    </row>
    <row r="37" spans="1:12" ht="13.5" thickBot="1" x14ac:dyDescent="0.25">
      <c r="A37" s="10"/>
      <c r="B37" s="11"/>
      <c r="C37" s="11"/>
      <c r="D37" s="11"/>
      <c r="E37" s="11"/>
      <c r="F37" s="11"/>
      <c r="G37" s="12"/>
      <c r="H37" s="12"/>
      <c r="I37" s="11"/>
      <c r="J37" s="12" t="s">
        <v>7</v>
      </c>
    </row>
    <row r="38" spans="1:12" ht="23.25" thickBot="1" x14ac:dyDescent="0.25">
      <c r="A38" s="7" t="s">
        <v>0</v>
      </c>
      <c r="B38" s="1228" t="s">
        <v>1</v>
      </c>
      <c r="C38" s="1229"/>
      <c r="D38" s="3" t="s">
        <v>2</v>
      </c>
      <c r="E38" s="103" t="s">
        <v>3</v>
      </c>
      <c r="F38" s="229" t="s">
        <v>735</v>
      </c>
      <c r="G38" s="149" t="s">
        <v>36</v>
      </c>
      <c r="H38" s="9" t="s">
        <v>37</v>
      </c>
      <c r="I38" s="9" t="s">
        <v>35</v>
      </c>
      <c r="J38" s="69" t="s">
        <v>748</v>
      </c>
    </row>
    <row r="39" spans="1:12" ht="16.5" customHeight="1" thickBot="1" x14ac:dyDescent="0.25">
      <c r="A39" s="1002" t="s">
        <v>4</v>
      </c>
      <c r="B39" s="1230" t="s">
        <v>5</v>
      </c>
      <c r="C39" s="1230"/>
      <c r="D39" s="974" t="s">
        <v>5</v>
      </c>
      <c r="E39" s="975" t="s">
        <v>5</v>
      </c>
      <c r="F39" s="976" t="s">
        <v>10</v>
      </c>
      <c r="G39" s="1046">
        <f>G40+G45+G48</f>
        <v>0</v>
      </c>
      <c r="H39" s="1004">
        <f>H40+H45+H48</f>
        <v>0</v>
      </c>
      <c r="I39" s="1047">
        <f>I40+I45+I48</f>
        <v>17603</v>
      </c>
      <c r="J39" s="892">
        <f>J40+J45+J48</f>
        <v>17603</v>
      </c>
    </row>
    <row r="40" spans="1:12" ht="13.5" thickBot="1" x14ac:dyDescent="0.25">
      <c r="A40" s="877"/>
      <c r="B40" s="878"/>
      <c r="C40" s="879"/>
      <c r="D40" s="880"/>
      <c r="E40" s="881"/>
      <c r="F40" s="882" t="s">
        <v>736</v>
      </c>
      <c r="G40" s="883">
        <f>G41+G43</f>
        <v>0</v>
      </c>
      <c r="H40" s="884">
        <f>H41+H43</f>
        <v>0</v>
      </c>
      <c r="I40" s="1045">
        <f>I41+I43</f>
        <v>12000</v>
      </c>
      <c r="J40" s="233">
        <f>J41+J43</f>
        <v>12000</v>
      </c>
    </row>
    <row r="41" spans="1:12" ht="22.5" x14ac:dyDescent="0.2">
      <c r="A41" s="956" t="s">
        <v>4</v>
      </c>
      <c r="B41" s="957" t="s">
        <v>737</v>
      </c>
      <c r="C41" s="958" t="s">
        <v>511</v>
      </c>
      <c r="D41" s="959" t="s">
        <v>5</v>
      </c>
      <c r="E41" s="960" t="s">
        <v>5</v>
      </c>
      <c r="F41" s="961" t="s">
        <v>738</v>
      </c>
      <c r="G41" s="954">
        <f t="shared" ref="G41" si="1">+G42</f>
        <v>0</v>
      </c>
      <c r="H41" s="962">
        <v>0</v>
      </c>
      <c r="I41" s="962">
        <f>I42</f>
        <v>6000</v>
      </c>
      <c r="J41" s="952">
        <f t="shared" ref="J41:J46" si="2">H41+I41</f>
        <v>6000</v>
      </c>
    </row>
    <row r="42" spans="1:12" s="995" customFormat="1" ht="13.5" thickBot="1" x14ac:dyDescent="0.25">
      <c r="A42" s="885"/>
      <c r="B42" s="886"/>
      <c r="C42" s="887"/>
      <c r="D42" s="996">
        <v>3122</v>
      </c>
      <c r="E42" s="637">
        <v>5171</v>
      </c>
      <c r="F42" s="997" t="s">
        <v>46</v>
      </c>
      <c r="G42" s="888">
        <v>0</v>
      </c>
      <c r="H42" s="889">
        <v>0</v>
      </c>
      <c r="I42" s="889">
        <v>6000</v>
      </c>
      <c r="J42" s="890">
        <f t="shared" si="2"/>
        <v>6000</v>
      </c>
    </row>
    <row r="43" spans="1:12" ht="22.5" x14ac:dyDescent="0.2">
      <c r="A43" s="963" t="s">
        <v>4</v>
      </c>
      <c r="B43" s="964" t="s">
        <v>739</v>
      </c>
      <c r="C43" s="965" t="s">
        <v>546</v>
      </c>
      <c r="D43" s="966" t="s">
        <v>5</v>
      </c>
      <c r="E43" s="967" t="s">
        <v>5</v>
      </c>
      <c r="F43" s="926" t="s">
        <v>740</v>
      </c>
      <c r="G43" s="968">
        <f t="shared" ref="G43" si="3">+G44</f>
        <v>0</v>
      </c>
      <c r="H43" s="927">
        <v>0</v>
      </c>
      <c r="I43" s="927">
        <f>I44</f>
        <v>6000</v>
      </c>
      <c r="J43" s="969">
        <f t="shared" si="2"/>
        <v>6000</v>
      </c>
    </row>
    <row r="44" spans="1:12" s="995" customFormat="1" ht="13.5" thickBot="1" x14ac:dyDescent="0.25">
      <c r="A44" s="19"/>
      <c r="B44" s="691"/>
      <c r="C44" s="21"/>
      <c r="D44" s="327">
        <v>3121</v>
      </c>
      <c r="E44" s="692">
        <v>5171</v>
      </c>
      <c r="F44" s="693" t="s">
        <v>46</v>
      </c>
      <c r="G44" s="891">
        <v>0</v>
      </c>
      <c r="H44" s="22">
        <v>0</v>
      </c>
      <c r="I44" s="22">
        <v>6000</v>
      </c>
      <c r="J44" s="477">
        <f t="shared" si="2"/>
        <v>6000</v>
      </c>
    </row>
    <row r="45" spans="1:12" ht="13.5" thickBot="1" x14ac:dyDescent="0.25">
      <c r="A45" s="877"/>
      <c r="B45" s="878"/>
      <c r="C45" s="879"/>
      <c r="D45" s="880"/>
      <c r="E45" s="881"/>
      <c r="F45" s="882" t="s">
        <v>741</v>
      </c>
      <c r="G45" s="883">
        <v>0</v>
      </c>
      <c r="H45" s="884">
        <v>0</v>
      </c>
      <c r="I45" s="1045">
        <f>I46</f>
        <v>4500</v>
      </c>
      <c r="J45" s="892">
        <f>J46</f>
        <v>4500</v>
      </c>
    </row>
    <row r="46" spans="1:12" ht="22.5" x14ac:dyDescent="0.2">
      <c r="A46" s="963" t="s">
        <v>4</v>
      </c>
      <c r="B46" s="964" t="s">
        <v>742</v>
      </c>
      <c r="C46" s="965" t="s">
        <v>232</v>
      </c>
      <c r="D46" s="966" t="s">
        <v>5</v>
      </c>
      <c r="E46" s="967" t="s">
        <v>5</v>
      </c>
      <c r="F46" s="926" t="s">
        <v>743</v>
      </c>
      <c r="G46" s="968">
        <f t="shared" ref="G46" si="4">+G47</f>
        <v>0</v>
      </c>
      <c r="H46" s="927">
        <v>0</v>
      </c>
      <c r="I46" s="927">
        <v>4500</v>
      </c>
      <c r="J46" s="969">
        <f t="shared" si="2"/>
        <v>4500</v>
      </c>
    </row>
    <row r="47" spans="1:12" s="995" customFormat="1" ht="13.5" thickBot="1" x14ac:dyDescent="0.25">
      <c r="A47" s="893"/>
      <c r="B47" s="894"/>
      <c r="C47" s="895"/>
      <c r="D47" s="932">
        <v>4357</v>
      </c>
      <c r="E47" s="994">
        <v>6121</v>
      </c>
      <c r="F47" s="760" t="s">
        <v>41</v>
      </c>
      <c r="G47" s="761">
        <v>0</v>
      </c>
      <c r="H47" s="896">
        <v>0</v>
      </c>
      <c r="I47" s="896">
        <v>4500</v>
      </c>
      <c r="J47" s="447">
        <v>4500</v>
      </c>
    </row>
    <row r="48" spans="1:12" ht="13.5" thickBot="1" x14ac:dyDescent="0.25">
      <c r="A48" s="877"/>
      <c r="B48" s="878"/>
      <c r="C48" s="879"/>
      <c r="D48" s="880"/>
      <c r="E48" s="881"/>
      <c r="F48" s="882" t="s">
        <v>744</v>
      </c>
      <c r="G48" s="883">
        <v>0</v>
      </c>
      <c r="H48" s="884">
        <v>0</v>
      </c>
      <c r="I48" s="1045">
        <f>I49+I51+I53+I55+I57</f>
        <v>1103</v>
      </c>
      <c r="J48" s="892">
        <f>J49</f>
        <v>1103</v>
      </c>
    </row>
    <row r="49" spans="1:10" x14ac:dyDescent="0.2">
      <c r="A49" s="963" t="s">
        <v>4</v>
      </c>
      <c r="B49" s="964" t="s">
        <v>745</v>
      </c>
      <c r="C49" s="965" t="s">
        <v>8</v>
      </c>
      <c r="D49" s="966" t="s">
        <v>5</v>
      </c>
      <c r="E49" s="967" t="s">
        <v>5</v>
      </c>
      <c r="F49" s="926" t="s">
        <v>746</v>
      </c>
      <c r="G49" s="968">
        <f t="shared" ref="G49" si="5">+G50</f>
        <v>0</v>
      </c>
      <c r="H49" s="927">
        <v>0</v>
      </c>
      <c r="I49" s="927">
        <v>1103</v>
      </c>
      <c r="J49" s="969">
        <v>1103</v>
      </c>
    </row>
    <row r="50" spans="1:10" ht="13.5" thickBot="1" x14ac:dyDescent="0.25">
      <c r="A50" s="19"/>
      <c r="B50" s="691"/>
      <c r="C50" s="21"/>
      <c r="D50" s="327">
        <v>6172</v>
      </c>
      <c r="E50" s="692">
        <v>6130</v>
      </c>
      <c r="F50" s="693" t="s">
        <v>747</v>
      </c>
      <c r="G50" s="891">
        <v>0</v>
      </c>
      <c r="H50" s="22">
        <v>0</v>
      </c>
      <c r="I50" s="22">
        <v>1103</v>
      </c>
      <c r="J50" s="477">
        <v>1103</v>
      </c>
    </row>
    <row r="51" spans="1:10" x14ac:dyDescent="0.2">
      <c r="A51" s="897"/>
      <c r="B51" s="898"/>
      <c r="C51" s="899"/>
      <c r="D51" s="900"/>
      <c r="E51" s="901"/>
      <c r="F51" s="902"/>
      <c r="G51" s="903"/>
      <c r="H51" s="903"/>
      <c r="I51" s="30"/>
      <c r="J51" s="30"/>
    </row>
    <row r="52" spans="1:10" x14ac:dyDescent="0.2">
      <c r="A52" s="897"/>
      <c r="B52" s="898"/>
      <c r="C52" s="899"/>
      <c r="D52" s="900"/>
      <c r="E52" s="901"/>
      <c r="F52" s="902"/>
      <c r="G52" s="903"/>
      <c r="H52" s="903"/>
      <c r="I52" s="30"/>
      <c r="J52" s="30"/>
    </row>
    <row r="53" spans="1:10" x14ac:dyDescent="0.2">
      <c r="A53" s="897"/>
      <c r="B53" s="898"/>
      <c r="C53" s="899"/>
      <c r="D53" s="900"/>
      <c r="E53" s="901"/>
      <c r="F53" s="902"/>
      <c r="G53" s="903"/>
      <c r="H53" s="903"/>
      <c r="I53" s="30"/>
      <c r="J53" s="30"/>
    </row>
    <row r="54" spans="1:10" x14ac:dyDescent="0.2">
      <c r="A54" s="897"/>
      <c r="B54" s="898"/>
      <c r="C54" s="899"/>
      <c r="D54" s="900"/>
      <c r="E54" s="901"/>
      <c r="F54" s="902"/>
      <c r="G54" s="903"/>
      <c r="H54" s="903"/>
      <c r="I54" s="30"/>
      <c r="J54" s="30"/>
    </row>
    <row r="55" spans="1:10" x14ac:dyDescent="0.2">
      <c r="A55" s="897"/>
      <c r="B55" s="898"/>
      <c r="C55" s="899"/>
      <c r="D55" s="900"/>
      <c r="E55" s="901"/>
      <c r="F55" s="902"/>
      <c r="G55" s="903"/>
      <c r="H55" s="903"/>
      <c r="I55" s="30"/>
      <c r="J55" s="30"/>
    </row>
    <row r="56" spans="1:10" x14ac:dyDescent="0.2">
      <c r="A56" s="897"/>
      <c r="B56" s="898"/>
      <c r="C56" s="899"/>
      <c r="D56" s="900"/>
      <c r="E56" s="901"/>
      <c r="F56" s="902"/>
      <c r="G56" s="903"/>
      <c r="H56" s="903"/>
      <c r="I56" s="30"/>
      <c r="J56" s="30"/>
    </row>
    <row r="57" spans="1:10" x14ac:dyDescent="0.2">
      <c r="A57" s="897"/>
      <c r="B57" s="898"/>
      <c r="C57" s="899"/>
      <c r="D57" s="900"/>
      <c r="E57" s="901"/>
      <c r="F57" s="902"/>
      <c r="G57" s="903"/>
      <c r="H57" s="903"/>
      <c r="I57" s="30"/>
      <c r="J57" s="30"/>
    </row>
    <row r="58" spans="1:10" x14ac:dyDescent="0.2">
      <c r="A58" s="897"/>
      <c r="B58" s="898"/>
      <c r="C58" s="899"/>
      <c r="D58" s="900"/>
      <c r="E58" s="901"/>
      <c r="F58" s="902"/>
      <c r="G58" s="903"/>
      <c r="H58" s="903"/>
      <c r="I58" s="30"/>
      <c r="J58" s="30"/>
    </row>
    <row r="59" spans="1:10" x14ac:dyDescent="0.2">
      <c r="A59" s="897"/>
      <c r="B59" s="898"/>
      <c r="C59" s="899"/>
      <c r="D59" s="900"/>
      <c r="E59" s="901"/>
      <c r="F59" s="902"/>
      <c r="G59" s="903"/>
      <c r="H59" s="903"/>
      <c r="I59" s="30"/>
      <c r="J59" s="30"/>
    </row>
    <row r="60" spans="1:10" x14ac:dyDescent="0.2">
      <c r="A60" s="897"/>
      <c r="B60" s="898"/>
      <c r="C60" s="899"/>
      <c r="D60" s="900"/>
      <c r="E60" s="901"/>
      <c r="F60" s="902"/>
      <c r="G60" s="903"/>
      <c r="H60" s="903"/>
      <c r="I60" s="30"/>
      <c r="J60" s="30"/>
    </row>
    <row r="61" spans="1:10" x14ac:dyDescent="0.2">
      <c r="A61" s="897"/>
      <c r="B61" s="898"/>
      <c r="C61" s="899"/>
      <c r="D61" s="900"/>
      <c r="E61" s="901"/>
      <c r="F61" s="902"/>
      <c r="G61" s="903"/>
      <c r="H61" s="903"/>
      <c r="I61" s="30"/>
      <c r="J61" s="30"/>
    </row>
    <row r="62" spans="1:10" x14ac:dyDescent="0.2">
      <c r="A62" s="897"/>
      <c r="B62" s="898"/>
      <c r="C62" s="899"/>
      <c r="D62" s="900"/>
      <c r="E62" s="901"/>
      <c r="F62" s="902"/>
      <c r="G62" s="903"/>
      <c r="H62" s="903"/>
      <c r="I62" s="30"/>
      <c r="J62" s="30"/>
    </row>
    <row r="63" spans="1:10" x14ac:dyDescent="0.2">
      <c r="A63" s="897"/>
      <c r="B63" s="898"/>
      <c r="C63" s="899"/>
      <c r="D63" s="900"/>
      <c r="E63" s="901"/>
      <c r="F63" s="902"/>
      <c r="G63" s="903"/>
      <c r="H63" s="903"/>
      <c r="I63" s="30"/>
      <c r="J63" s="30"/>
    </row>
  </sheetData>
  <mergeCells count="9">
    <mergeCell ref="A36:J36"/>
    <mergeCell ref="B38:C38"/>
    <mergeCell ref="B39:C39"/>
    <mergeCell ref="H1:J1"/>
    <mergeCell ref="A3:J3"/>
    <mergeCell ref="A5:J5"/>
    <mergeCell ref="A7:J7"/>
    <mergeCell ref="B10:C10"/>
    <mergeCell ref="B11:C11"/>
  </mergeCells>
  <conditionalFormatting sqref="E42:F42">
    <cfRule type="expression" dxfId="0" priority="1">
      <formula>$H42&lt;&gt;0</formula>
    </cfRule>
  </conditionalFormatting>
  <printOptions horizontalCentered="1"/>
  <pageMargins left="0.39370078740157483" right="0.39370078740157483" top="0.59055118110236227" bottom="0.78740157480314965" header="0.51181102362204722" footer="0.51181102362204722"/>
  <pageSetup scale="95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Bilance PaV</vt:lpstr>
      <vt:lpstr>02 Regionální rozvoj</vt:lpstr>
      <vt:lpstr>03 Ekonomika</vt:lpstr>
      <vt:lpstr>04 Školství</vt:lpstr>
      <vt:lpstr>05 Sociální věci</vt:lpstr>
      <vt:lpstr>06 Doprava</vt:lpstr>
      <vt:lpstr>07 Kultura</vt:lpstr>
      <vt:lpstr>09 Zdravotnictví</vt:lpstr>
      <vt:lpstr>14 Investice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Matoušková Anna</dc:creator>
  <cp:lastModifiedBy>Matouskova Anna</cp:lastModifiedBy>
  <cp:lastPrinted>2018-01-23T14:36:05Z</cp:lastPrinted>
  <dcterms:created xsi:type="dcterms:W3CDTF">2016-12-27T12:09:22Z</dcterms:created>
  <dcterms:modified xsi:type="dcterms:W3CDTF">2018-01-24T07:18:38Z</dcterms:modified>
</cp:coreProperties>
</file>