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 04" sheetId="1" r:id="rId1"/>
    <sheet name="Bilance P a V" sheetId="2" r:id="rId2"/>
  </sheets>
  <definedNames>
    <definedName name="_xlnm.Print_Area" localSheetId="0">'917 04'!$A$1:$P$86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4" i="2"/>
  <c r="E23" i="2"/>
  <c r="E22" i="2"/>
  <c r="D21" i="2"/>
  <c r="C21" i="2"/>
  <c r="E21" i="2" s="1"/>
  <c r="E19" i="2"/>
  <c r="E18" i="2"/>
  <c r="E17" i="2"/>
  <c r="E16" i="2"/>
  <c r="D15" i="2"/>
  <c r="E15" i="2" s="1"/>
  <c r="C15" i="2"/>
  <c r="E14" i="2"/>
  <c r="E13" i="2"/>
  <c r="E12" i="2"/>
  <c r="E11" i="2"/>
  <c r="E10" i="2"/>
  <c r="D9" i="2"/>
  <c r="D8" i="2" s="1"/>
  <c r="C9" i="2"/>
  <c r="C8" i="2"/>
  <c r="E8" i="2" s="1"/>
  <c r="E7" i="2"/>
  <c r="E6" i="2"/>
  <c r="E5" i="2"/>
  <c r="E4" i="2"/>
  <c r="D4" i="2"/>
  <c r="C4" i="2"/>
  <c r="C25" i="2" s="1"/>
  <c r="E45" i="2" l="1"/>
  <c r="E25" i="2"/>
  <c r="D20" i="2"/>
  <c r="D25" i="2" s="1"/>
  <c r="E9" i="2"/>
  <c r="C20" i="2"/>
  <c r="E20" i="2" s="1"/>
  <c r="I85" i="1"/>
  <c r="K85" i="1" s="1"/>
  <c r="M85" i="1" s="1"/>
  <c r="O85" i="1" s="1"/>
  <c r="I84" i="1"/>
  <c r="K84" i="1" s="1"/>
  <c r="M84" i="1" s="1"/>
  <c r="O84" i="1" s="1"/>
  <c r="G84" i="1"/>
  <c r="K83" i="1"/>
  <c r="M83" i="1" s="1"/>
  <c r="O83" i="1" s="1"/>
  <c r="I83" i="1"/>
  <c r="J82" i="1"/>
  <c r="J75" i="1" s="1"/>
  <c r="J56" i="1" s="1"/>
  <c r="J9" i="1" s="1"/>
  <c r="I82" i="1"/>
  <c r="K82" i="1" s="1"/>
  <c r="M82" i="1" s="1"/>
  <c r="O82" i="1" s="1"/>
  <c r="G82" i="1"/>
  <c r="K81" i="1"/>
  <c r="M81" i="1" s="1"/>
  <c r="O81" i="1" s="1"/>
  <c r="I81" i="1"/>
  <c r="K80" i="1"/>
  <c r="M80" i="1" s="1"/>
  <c r="O80" i="1" s="1"/>
  <c r="J80" i="1"/>
  <c r="I80" i="1"/>
  <c r="G80" i="1"/>
  <c r="K79" i="1"/>
  <c r="M79" i="1" s="1"/>
  <c r="O79" i="1" s="1"/>
  <c r="I79" i="1"/>
  <c r="G78" i="1"/>
  <c r="I77" i="1"/>
  <c r="K77" i="1" s="1"/>
  <c r="M77" i="1" s="1"/>
  <c r="O77" i="1" s="1"/>
  <c r="I76" i="1"/>
  <c r="K76" i="1" s="1"/>
  <c r="M76" i="1" s="1"/>
  <c r="O76" i="1" s="1"/>
  <c r="G76" i="1"/>
  <c r="K74" i="1"/>
  <c r="M74" i="1" s="1"/>
  <c r="O74" i="1" s="1"/>
  <c r="I74" i="1"/>
  <c r="O73" i="1"/>
  <c r="G73" i="1"/>
  <c r="I73" i="1" s="1"/>
  <c r="K73" i="1" s="1"/>
  <c r="M73" i="1" s="1"/>
  <c r="I72" i="1"/>
  <c r="K72" i="1" s="1"/>
  <c r="M72" i="1" s="1"/>
  <c r="O72" i="1" s="1"/>
  <c r="I71" i="1"/>
  <c r="K71" i="1" s="1"/>
  <c r="M71" i="1" s="1"/>
  <c r="O71" i="1" s="1"/>
  <c r="G71" i="1"/>
  <c r="K70" i="1"/>
  <c r="M70" i="1" s="1"/>
  <c r="O70" i="1" s="1"/>
  <c r="I70" i="1"/>
  <c r="G69" i="1"/>
  <c r="G68" i="1" s="1"/>
  <c r="I68" i="1" s="1"/>
  <c r="K68" i="1" s="1"/>
  <c r="M68" i="1" s="1"/>
  <c r="O68" i="1" s="1"/>
  <c r="K67" i="1"/>
  <c r="M67" i="1" s="1"/>
  <c r="O67" i="1" s="1"/>
  <c r="I67" i="1"/>
  <c r="K66" i="1"/>
  <c r="M66" i="1" s="1"/>
  <c r="O66" i="1" s="1"/>
  <c r="I66" i="1"/>
  <c r="H66" i="1"/>
  <c r="H57" i="1" s="1"/>
  <c r="H56" i="1" s="1"/>
  <c r="I65" i="1"/>
  <c r="K65" i="1" s="1"/>
  <c r="M65" i="1" s="1"/>
  <c r="O65" i="1" s="1"/>
  <c r="I64" i="1"/>
  <c r="K64" i="1" s="1"/>
  <c r="M64" i="1" s="1"/>
  <c r="O64" i="1" s="1"/>
  <c r="G64" i="1"/>
  <c r="K63" i="1"/>
  <c r="M63" i="1" s="1"/>
  <c r="O63" i="1" s="1"/>
  <c r="I63" i="1"/>
  <c r="G62" i="1"/>
  <c r="I62" i="1" s="1"/>
  <c r="K62" i="1" s="1"/>
  <c r="M62" i="1" s="1"/>
  <c r="O62" i="1" s="1"/>
  <c r="M61" i="1"/>
  <c r="O61" i="1" s="1"/>
  <c r="I61" i="1"/>
  <c r="K61" i="1" s="1"/>
  <c r="I60" i="1"/>
  <c r="K60" i="1" s="1"/>
  <c r="M60" i="1" s="1"/>
  <c r="O60" i="1" s="1"/>
  <c r="G60" i="1"/>
  <c r="K59" i="1"/>
  <c r="M59" i="1" s="1"/>
  <c r="O59" i="1" s="1"/>
  <c r="M58" i="1"/>
  <c r="O58" i="1" s="1"/>
  <c r="K58" i="1"/>
  <c r="J57" i="1"/>
  <c r="N56" i="1"/>
  <c r="I55" i="1"/>
  <c r="K55" i="1" s="1"/>
  <c r="M55" i="1" s="1"/>
  <c r="O55" i="1" s="1"/>
  <c r="M54" i="1"/>
  <c r="O54" i="1" s="1"/>
  <c r="I54" i="1"/>
  <c r="K54" i="1" s="1"/>
  <c r="G54" i="1"/>
  <c r="K53" i="1"/>
  <c r="M53" i="1" s="1"/>
  <c r="O53" i="1" s="1"/>
  <c r="I53" i="1"/>
  <c r="G52" i="1"/>
  <c r="O50" i="1"/>
  <c r="N49" i="1"/>
  <c r="I48" i="1"/>
  <c r="K48" i="1" s="1"/>
  <c r="M48" i="1" s="1"/>
  <c r="O48" i="1" s="1"/>
  <c r="I47" i="1"/>
  <c r="K47" i="1" s="1"/>
  <c r="M47" i="1" s="1"/>
  <c r="O47" i="1" s="1"/>
  <c r="G47" i="1"/>
  <c r="K46" i="1"/>
  <c r="M46" i="1" s="1"/>
  <c r="O46" i="1" s="1"/>
  <c r="I46" i="1"/>
  <c r="G45" i="1"/>
  <c r="I45" i="1" s="1"/>
  <c r="K45" i="1" s="1"/>
  <c r="M45" i="1" s="1"/>
  <c r="O45" i="1" s="1"/>
  <c r="M44" i="1"/>
  <c r="O44" i="1" s="1"/>
  <c r="I44" i="1"/>
  <c r="K44" i="1" s="1"/>
  <c r="I43" i="1"/>
  <c r="K43" i="1" s="1"/>
  <c r="M43" i="1" s="1"/>
  <c r="O43" i="1" s="1"/>
  <c r="G43" i="1"/>
  <c r="K42" i="1"/>
  <c r="M42" i="1" s="1"/>
  <c r="O42" i="1" s="1"/>
  <c r="I42" i="1"/>
  <c r="G41" i="1"/>
  <c r="I41" i="1" s="1"/>
  <c r="K41" i="1" s="1"/>
  <c r="M41" i="1" s="1"/>
  <c r="O41" i="1" s="1"/>
  <c r="M40" i="1"/>
  <c r="O40" i="1" s="1"/>
  <c r="M39" i="1"/>
  <c r="O39" i="1" s="1"/>
  <c r="I39" i="1"/>
  <c r="K39" i="1" s="1"/>
  <c r="L38" i="1"/>
  <c r="K38" i="1"/>
  <c r="M38" i="1" s="1"/>
  <c r="O38" i="1" s="1"/>
  <c r="G38" i="1"/>
  <c r="I38" i="1" s="1"/>
  <c r="I37" i="1"/>
  <c r="K37" i="1" s="1"/>
  <c r="M37" i="1" s="1"/>
  <c r="O37" i="1" s="1"/>
  <c r="M36" i="1"/>
  <c r="O36" i="1" s="1"/>
  <c r="I36" i="1"/>
  <c r="K36" i="1" s="1"/>
  <c r="G36" i="1"/>
  <c r="K35" i="1"/>
  <c r="M35" i="1" s="1"/>
  <c r="O35" i="1" s="1"/>
  <c r="I35" i="1"/>
  <c r="G34" i="1"/>
  <c r="I34" i="1" s="1"/>
  <c r="K34" i="1" s="1"/>
  <c r="M34" i="1" s="1"/>
  <c r="O34" i="1" s="1"/>
  <c r="I33" i="1"/>
  <c r="K33" i="1" s="1"/>
  <c r="M33" i="1" s="1"/>
  <c r="O33" i="1" s="1"/>
  <c r="I32" i="1"/>
  <c r="K32" i="1" s="1"/>
  <c r="M32" i="1" s="1"/>
  <c r="O32" i="1" s="1"/>
  <c r="G32" i="1"/>
  <c r="K31" i="1"/>
  <c r="M31" i="1" s="1"/>
  <c r="O31" i="1" s="1"/>
  <c r="I31" i="1"/>
  <c r="G30" i="1"/>
  <c r="I30" i="1" s="1"/>
  <c r="K30" i="1" s="1"/>
  <c r="M30" i="1" s="1"/>
  <c r="O30" i="1" s="1"/>
  <c r="M29" i="1"/>
  <c r="O29" i="1" s="1"/>
  <c r="K29" i="1"/>
  <c r="K28" i="1"/>
  <c r="M28" i="1" s="1"/>
  <c r="O28" i="1" s="1"/>
  <c r="J28" i="1"/>
  <c r="I28" i="1"/>
  <c r="I27" i="1"/>
  <c r="K27" i="1" s="1"/>
  <c r="M27" i="1" s="1"/>
  <c r="O27" i="1" s="1"/>
  <c r="M26" i="1"/>
  <c r="O26" i="1" s="1"/>
  <c r="I26" i="1"/>
  <c r="K26" i="1" s="1"/>
  <c r="G26" i="1"/>
  <c r="K25" i="1"/>
  <c r="M25" i="1" s="1"/>
  <c r="O25" i="1" s="1"/>
  <c r="I25" i="1"/>
  <c r="G24" i="1"/>
  <c r="I24" i="1" s="1"/>
  <c r="K24" i="1" s="1"/>
  <c r="M24" i="1" s="1"/>
  <c r="O24" i="1" s="1"/>
  <c r="I23" i="1"/>
  <c r="K23" i="1" s="1"/>
  <c r="M23" i="1" s="1"/>
  <c r="O23" i="1" s="1"/>
  <c r="I22" i="1"/>
  <c r="K22" i="1" s="1"/>
  <c r="M22" i="1" s="1"/>
  <c r="O22" i="1" s="1"/>
  <c r="G22" i="1"/>
  <c r="K21" i="1"/>
  <c r="M21" i="1" s="1"/>
  <c r="O21" i="1" s="1"/>
  <c r="I21" i="1"/>
  <c r="G20" i="1"/>
  <c r="I20" i="1" s="1"/>
  <c r="K20" i="1" s="1"/>
  <c r="M20" i="1" s="1"/>
  <c r="O20" i="1" s="1"/>
  <c r="M19" i="1"/>
  <c r="O19" i="1" s="1"/>
  <c r="I19" i="1"/>
  <c r="K19" i="1" s="1"/>
  <c r="I18" i="1"/>
  <c r="K18" i="1" s="1"/>
  <c r="M18" i="1" s="1"/>
  <c r="O18" i="1" s="1"/>
  <c r="G18" i="1"/>
  <c r="K17" i="1"/>
  <c r="M17" i="1" s="1"/>
  <c r="O17" i="1" s="1"/>
  <c r="I17" i="1"/>
  <c r="H16" i="1"/>
  <c r="I15" i="1"/>
  <c r="K15" i="1" s="1"/>
  <c r="M15" i="1" s="1"/>
  <c r="O15" i="1" s="1"/>
  <c r="I14" i="1"/>
  <c r="K14" i="1" s="1"/>
  <c r="M14" i="1" s="1"/>
  <c r="O14" i="1" s="1"/>
  <c r="I13" i="1"/>
  <c r="K13" i="1" s="1"/>
  <c r="M13" i="1" s="1"/>
  <c r="O13" i="1" s="1"/>
  <c r="H13" i="1"/>
  <c r="G13" i="1"/>
  <c r="I12" i="1"/>
  <c r="K12" i="1" s="1"/>
  <c r="M12" i="1" s="1"/>
  <c r="O12" i="1" s="1"/>
  <c r="I11" i="1"/>
  <c r="K11" i="1" s="1"/>
  <c r="M11" i="1" s="1"/>
  <c r="O11" i="1" s="1"/>
  <c r="G11" i="1"/>
  <c r="L10" i="1"/>
  <c r="J10" i="1"/>
  <c r="L9" i="1"/>
  <c r="G51" i="1" l="1"/>
  <c r="I51" i="1" s="1"/>
  <c r="K51" i="1" s="1"/>
  <c r="M51" i="1" s="1"/>
  <c r="O51" i="1" s="1"/>
  <c r="I52" i="1"/>
  <c r="K52" i="1" s="1"/>
  <c r="M52" i="1" s="1"/>
  <c r="O52" i="1" s="1"/>
  <c r="I78" i="1"/>
  <c r="K78" i="1" s="1"/>
  <c r="M78" i="1" s="1"/>
  <c r="O78" i="1" s="1"/>
  <c r="G75" i="1"/>
  <c r="I75" i="1" s="1"/>
  <c r="K75" i="1" s="1"/>
  <c r="M75" i="1" s="1"/>
  <c r="O75" i="1" s="1"/>
  <c r="G10" i="1"/>
  <c r="I16" i="1"/>
  <c r="K16" i="1" s="1"/>
  <c r="M16" i="1" s="1"/>
  <c r="O16" i="1" s="1"/>
  <c r="H10" i="1"/>
  <c r="H9" i="1" s="1"/>
  <c r="G57" i="1"/>
  <c r="O49" i="1"/>
  <c r="N10" i="1"/>
  <c r="N9" i="1" s="1"/>
  <c r="I69" i="1"/>
  <c r="K69" i="1" s="1"/>
  <c r="M69" i="1" s="1"/>
  <c r="O69" i="1" s="1"/>
  <c r="G56" i="1" l="1"/>
  <c r="I56" i="1" s="1"/>
  <c r="K56" i="1" s="1"/>
  <c r="M56" i="1" s="1"/>
  <c r="O56" i="1" s="1"/>
  <c r="I57" i="1"/>
  <c r="K57" i="1" s="1"/>
  <c r="M57" i="1" s="1"/>
  <c r="O57" i="1" s="1"/>
  <c r="I10" i="1"/>
  <c r="K10" i="1" s="1"/>
  <c r="M10" i="1" s="1"/>
  <c r="O10" i="1" s="1"/>
  <c r="G9" i="1" l="1"/>
  <c r="I9" i="1" s="1"/>
  <c r="K9" i="1" s="1"/>
  <c r="M9" i="1" s="1"/>
  <c r="O9" i="1" s="1"/>
</calcChain>
</file>

<file path=xl/sharedStrings.xml><?xml version="1.0" encoding="utf-8"?>
<sst xmlns="http://schemas.openxmlformats.org/spreadsheetml/2006/main" count="392" uniqueCount="191">
  <si>
    <t>Změna rozpočtu - rozpočtové opatření č. 116/18</t>
  </si>
  <si>
    <t>Příloha č. 1 - tab. část ke ZR-RO č. 116/18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</si>
  <si>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</si>
  <si>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</si>
  <si>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</si>
  <si>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</si>
  <si>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</si>
  <si>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</si>
  <si>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</si>
  <si>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</si>
  <si>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2018</t>
  </si>
  <si>
    <t>RO č. 20,30/18</t>
  </si>
  <si>
    <t>UR 2018</t>
  </si>
  <si>
    <t>RO č. 37/18</t>
  </si>
  <si>
    <t>RO č. 67/18</t>
  </si>
  <si>
    <t>ZR - RO č. 116/18</t>
  </si>
  <si>
    <t>SU</t>
  </si>
  <si>
    <t>x</t>
  </si>
  <si>
    <t>Výdajový limit resortu v kapitole</t>
  </si>
  <si>
    <t>ZR-RO č. 116/18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</si>
  <si>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</si>
  <si>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</si>
  <si>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</si>
  <si>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</si>
  <si>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</si>
  <si>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</si>
  <si>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</si>
  <si>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</si>
  <si>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</si>
  <si>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</si>
  <si>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</si>
  <si>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</si>
  <si>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</si>
  <si>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</si>
  <si>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</si>
  <si>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</si>
  <si>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</si>
  <si>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</si>
  <si>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</si>
  <si>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</si>
  <si>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</si>
  <si>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</si>
  <si>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</si>
  <si>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</si>
  <si>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</si>
  <si>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</si>
  <si>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</si>
  <si>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</si>
  <si>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</si>
  <si>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</si>
  <si>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</si>
  <si>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</si>
  <si>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</si>
  <si>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</si>
  <si>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</si>
  <si>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</si>
  <si>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</si>
  <si>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</si>
  <si>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</si>
  <si>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</si>
  <si>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</si>
  <si>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</si>
  <si>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</si>
  <si>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</si>
  <si>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</si>
  <si>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</si>
  <si>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</si>
  <si>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</si>
  <si>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</si>
  <si>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</si>
  <si>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</si>
  <si>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</si>
  <si>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</si>
  <si>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</si>
  <si>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</si>
  <si>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0480639</t>
  </si>
  <si>
    <t>5008</t>
  </si>
  <si>
    <t>Podpora obcí při změně zřizovatelských funkcí</t>
  </si>
  <si>
    <t>0480088</t>
  </si>
  <si>
    <t>Systémová podpora vzdělávání žáků ve speciálních ZŠ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</si>
  <si>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</si>
  <si>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</si>
  <si>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</si>
  <si>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</si>
  <si>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</si>
  <si>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</si>
  <si>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</si>
  <si>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</si>
  <si>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</si>
  <si>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</si>
  <si>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</si>
  <si>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</si>
  <si>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</si>
  <si>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</si>
  <si>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</si>
  <si>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</si>
  <si>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</si>
  <si>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</si>
  <si>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</si>
  <si>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</si>
  <si>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</si>
  <si>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</si>
  <si>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</si>
  <si>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</si>
  <si>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</si>
  <si>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</si>
  <si>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</si>
  <si>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</si>
  <si>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</si>
  <si>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</si>
  <si>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</si>
  <si>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</si>
  <si>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</si>
  <si>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</si>
  <si>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</si>
  <si>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</si>
  <si>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</si>
  <si>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</si>
  <si>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</si>
  <si>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</si>
  <si>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</si>
  <si>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Město Turnov, Gymnázium - oprava čelní fasády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</si>
  <si>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</si>
  <si>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</si>
  <si>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</si>
  <si>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</si>
  <si>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</si>
  <si>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</si>
  <si>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</si>
  <si>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</si>
  <si>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</si>
  <si>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</si>
  <si>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</si>
  <si>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</si>
  <si>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</si>
  <si>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</si>
  <si>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</si>
  <si>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</si>
  <si>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</si>
  <si>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</si>
  <si>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</si>
  <si>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</si>
  <si>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</si>
  <si>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</si>
  <si>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</si>
  <si>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</si>
  <si>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</si>
  <si>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</si>
  <si>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</si>
  <si>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</si>
  <si>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</si>
  <si>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</si>
  <si>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</si>
  <si>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</si>
  <si>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</si>
  <si>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</si>
  <si>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</si>
  <si>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</si>
  <si>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</si>
  <si>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</si>
  <si>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</si>
  <si>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</si>
  <si>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</si>
  <si>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</si>
  <si>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</si>
  <si>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</si>
  <si>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</si>
  <si>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</si>
  <si>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</si>
  <si>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</si>
  <si>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</si>
  <si>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</si>
  <si>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</si>
  <si>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</si>
  <si>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</si>
  <si>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</si>
  <si>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</si>
  <si>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</si>
  <si>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</si>
  <si>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</si>
  <si>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</si>
  <si>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</si>
  <si>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</si>
  <si>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</si>
  <si>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</si>
  <si>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</si>
  <si>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</si>
  <si>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</si>
  <si>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*</t>
  </si>
  <si>
    <t>* nařízený odvod Gymnázium Turnov</t>
  </si>
  <si>
    <t>Org=1408, pol.= 2122, par.=3121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</si>
</sst>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5" fillId="2" borderId="0" xfId="1" applyFont="1" applyFill="1"/>
    <xf numFmtId="0" fontId="2" fillId="2" borderId="0" xfId="3" applyFill="1"/>
    <xf numFmtId="0" fontId="1" fillId="2" borderId="0" xfId="4" applyFill="1"/>
    <xf numFmtId="0" fontId="6" fillId="2" borderId="0" xfId="4" applyFont="1" applyFill="1" applyAlignment="1">
      <alignment horizontal="center"/>
    </xf>
    <xf numFmtId="0" fontId="1" fillId="2" borderId="0" xfId="5" applyFill="1"/>
    <xf numFmtId="4" fontId="1" fillId="2" borderId="0" xfId="5" applyNumberFormat="1" applyFill="1"/>
    <xf numFmtId="0" fontId="7" fillId="2" borderId="0" xfId="5" applyFont="1" applyFill="1" applyAlignment="1">
      <alignment horizontal="center"/>
    </xf>
    <xf numFmtId="0" fontId="1" fillId="2" borderId="0" xfId="1" applyFill="1" applyBorder="1"/>
    <xf numFmtId="0" fontId="8" fillId="2" borderId="1" xfId="5" applyFont="1" applyFill="1" applyBorder="1" applyAlignment="1">
      <alignment horizontal="center" vertical="center"/>
    </xf>
    <xf numFmtId="0" fontId="10" fillId="2" borderId="2" xfId="6" applyFont="1" applyFill="1" applyBorder="1" applyAlignment="1">
      <alignment horizontal="center" vertical="center"/>
    </xf>
    <xf numFmtId="0" fontId="9" fillId="2" borderId="2" xfId="6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left" vertical="center"/>
    </xf>
    <xf numFmtId="164" fontId="7" fillId="2" borderId="5" xfId="5" applyNumberFormat="1" applyFont="1" applyFill="1" applyBorder="1" applyAlignment="1"/>
    <xf numFmtId="164" fontId="7" fillId="2" borderId="5" xfId="1" applyNumberFormat="1" applyFont="1" applyFill="1" applyBorder="1"/>
    <xf numFmtId="0" fontId="5" fillId="2" borderId="6" xfId="1" applyFont="1" applyFill="1" applyBorder="1"/>
    <xf numFmtId="0" fontId="11" fillId="2" borderId="7" xfId="5" applyFont="1" applyFill="1" applyBorder="1" applyAlignment="1">
      <alignment horizontal="center" vertical="center"/>
    </xf>
    <xf numFmtId="0" fontId="11" fillId="2" borderId="10" xfId="5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vertical="center"/>
    </xf>
    <xf numFmtId="164" fontId="11" fillId="2" borderId="4" xfId="5" applyNumberFormat="1" applyFont="1" applyFill="1" applyBorder="1" applyAlignment="1"/>
    <xf numFmtId="164" fontId="11" fillId="2" borderId="4" xfId="1" applyNumberFormat="1" applyFont="1" applyFill="1" applyBorder="1"/>
    <xf numFmtId="0" fontId="7" fillId="2" borderId="11" xfId="5" applyFont="1" applyFill="1" applyBorder="1" applyAlignment="1">
      <alignment horizontal="center" vertical="center"/>
    </xf>
    <xf numFmtId="49" fontId="7" fillId="2" borderId="12" xfId="5" applyNumberFormat="1" applyFont="1" applyFill="1" applyBorder="1" applyAlignment="1">
      <alignment horizontal="center" vertical="center"/>
    </xf>
    <xf numFmtId="49" fontId="7" fillId="2" borderId="13" xfId="5" applyNumberFormat="1" applyFont="1" applyFill="1" applyBorder="1" applyAlignment="1">
      <alignment horizontal="center" vertical="center"/>
    </xf>
    <xf numFmtId="0" fontId="7" fillId="2" borderId="14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vertical="center" wrapText="1"/>
    </xf>
    <xf numFmtId="164" fontId="7" fillId="2" borderId="15" xfId="5" applyNumberFormat="1" applyFont="1" applyFill="1" applyBorder="1" applyAlignment="1"/>
    <xf numFmtId="164" fontId="7" fillId="2" borderId="15" xfId="1" applyNumberFormat="1" applyFont="1" applyFill="1" applyBorder="1"/>
    <xf numFmtId="164" fontId="7" fillId="2" borderId="16" xfId="1" applyNumberFormat="1" applyFont="1" applyFill="1" applyBorder="1"/>
    <xf numFmtId="0" fontId="13" fillId="2" borderId="17" xfId="5" applyFont="1" applyFill="1" applyBorder="1" applyAlignment="1">
      <alignment horizontal="center" vertical="center"/>
    </xf>
    <xf numFmtId="49" fontId="13" fillId="2" borderId="18" xfId="5" applyNumberFormat="1" applyFont="1" applyFill="1" applyBorder="1" applyAlignment="1">
      <alignment horizontal="center" vertical="center"/>
    </xf>
    <xf numFmtId="49" fontId="13" fillId="2" borderId="19" xfId="5" applyNumberFormat="1" applyFont="1" applyFill="1" applyBorder="1" applyAlignment="1">
      <alignment horizontal="center" vertical="center"/>
    </xf>
    <xf numFmtId="0" fontId="13" fillId="2" borderId="20" xfId="5" applyFont="1" applyFill="1" applyBorder="1" applyAlignment="1">
      <alignment horizontal="center" vertical="center"/>
    </xf>
    <xf numFmtId="0" fontId="5" fillId="2" borderId="18" xfId="5" applyFont="1" applyFill="1" applyBorder="1" applyAlignment="1">
      <alignment horizontal="center" vertical="center"/>
    </xf>
    <xf numFmtId="0" fontId="5" fillId="2" borderId="18" xfId="5" applyFont="1" applyFill="1" applyBorder="1" applyAlignment="1">
      <alignment vertical="center"/>
    </xf>
    <xf numFmtId="164" fontId="5" fillId="2" borderId="21" xfId="5" applyNumberFormat="1" applyFont="1" applyFill="1" applyBorder="1" applyAlignment="1"/>
    <xf numFmtId="164" fontId="5" fillId="2" borderId="21" xfId="1" applyNumberFormat="1" applyFont="1" applyFill="1" applyBorder="1"/>
    <xf numFmtId="0" fontId="7" fillId="2" borderId="17" xfId="5" applyFont="1" applyFill="1" applyBorder="1" applyAlignment="1">
      <alignment horizontal="center" vertical="center"/>
    </xf>
    <xf numFmtId="49" fontId="7" fillId="2" borderId="18" xfId="5" applyNumberFormat="1" applyFont="1" applyFill="1" applyBorder="1" applyAlignment="1">
      <alignment horizontal="center" vertical="center"/>
    </xf>
    <xf numFmtId="49" fontId="7" fillId="2" borderId="19" xfId="5" applyNumberFormat="1" applyFont="1" applyFill="1" applyBorder="1" applyAlignment="1">
      <alignment horizontal="center" vertical="center"/>
    </xf>
    <xf numFmtId="0" fontId="7" fillId="2" borderId="20" xfId="5" applyFont="1" applyFill="1" applyBorder="1" applyAlignment="1">
      <alignment horizontal="center" vertical="center"/>
    </xf>
    <xf numFmtId="0" fontId="7" fillId="2" borderId="18" xfId="5" applyFont="1" applyFill="1" applyBorder="1" applyAlignment="1">
      <alignment horizontal="center" vertical="center"/>
    </xf>
    <xf numFmtId="0" fontId="7" fillId="2" borderId="18" xfId="5" applyFont="1" applyFill="1" applyBorder="1" applyAlignment="1">
      <alignment vertical="center" wrapText="1"/>
    </xf>
    <xf numFmtId="164" fontId="7" fillId="2" borderId="21" xfId="5" applyNumberFormat="1" applyFont="1" applyFill="1" applyBorder="1" applyAlignment="1"/>
    <xf numFmtId="164" fontId="7" fillId="2" borderId="21" xfId="1" applyNumberFormat="1" applyFont="1" applyFill="1" applyBorder="1"/>
    <xf numFmtId="164" fontId="7" fillId="2" borderId="21" xfId="1" applyNumberFormat="1" applyFont="1" applyFill="1" applyBorder="1" applyAlignment="1"/>
    <xf numFmtId="0" fontId="5" fillId="2" borderId="18" xfId="5" applyFont="1" applyFill="1" applyBorder="1" applyAlignment="1">
      <alignment vertical="center" wrapText="1"/>
    </xf>
    <xf numFmtId="164" fontId="5" fillId="2" borderId="21" xfId="1" applyNumberFormat="1" applyFont="1" applyFill="1" applyBorder="1" applyAlignment="1"/>
    <xf numFmtId="0" fontId="7" fillId="2" borderId="0" xfId="5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3" fillId="2" borderId="22" xfId="5" applyFont="1" applyFill="1" applyBorder="1" applyAlignment="1">
      <alignment horizontal="center" vertical="center"/>
    </xf>
    <xf numFmtId="49" fontId="13" fillId="2" borderId="23" xfId="5" applyNumberFormat="1" applyFont="1" applyFill="1" applyBorder="1" applyAlignment="1">
      <alignment horizontal="center" vertical="center"/>
    </xf>
    <xf numFmtId="49" fontId="13" fillId="2" borderId="24" xfId="5" applyNumberFormat="1" applyFont="1" applyFill="1" applyBorder="1" applyAlignment="1">
      <alignment horizontal="center" vertical="center"/>
    </xf>
    <xf numFmtId="0" fontId="13" fillId="2" borderId="25" xfId="5" applyFont="1" applyFill="1" applyBorder="1" applyAlignment="1">
      <alignment horizontal="center" vertical="center"/>
    </xf>
    <xf numFmtId="0" fontId="5" fillId="2" borderId="23" xfId="5" applyFont="1" applyFill="1" applyBorder="1" applyAlignment="1">
      <alignment horizontal="center" vertical="center"/>
    </xf>
    <xf numFmtId="0" fontId="5" fillId="2" borderId="23" xfId="5" applyFont="1" applyFill="1" applyBorder="1" applyAlignment="1">
      <alignment vertical="center"/>
    </xf>
    <xf numFmtId="164" fontId="5" fillId="2" borderId="26" xfId="5" applyNumberFormat="1" applyFont="1" applyFill="1" applyBorder="1" applyAlignment="1"/>
    <xf numFmtId="164" fontId="5" fillId="2" borderId="26" xfId="1" applyNumberFormat="1" applyFont="1" applyFill="1" applyBorder="1"/>
    <xf numFmtId="0" fontId="1" fillId="2" borderId="6" xfId="1" applyFill="1" applyBorder="1"/>
    <xf numFmtId="0" fontId="7" fillId="2" borderId="27" xfId="5" applyFont="1" applyFill="1" applyBorder="1" applyAlignment="1">
      <alignment vertical="center" wrapText="1"/>
    </xf>
    <xf numFmtId="0" fontId="13" fillId="2" borderId="28" xfId="5" applyFont="1" applyFill="1" applyBorder="1" applyAlignment="1">
      <alignment horizontal="center" vertical="center"/>
    </xf>
    <xf numFmtId="49" fontId="13" fillId="2" borderId="29" xfId="5" applyNumberFormat="1" applyFont="1" applyFill="1" applyBorder="1" applyAlignment="1">
      <alignment horizontal="center" vertical="center"/>
    </xf>
    <xf numFmtId="49" fontId="13" fillId="2" borderId="30" xfId="5" applyNumberFormat="1" applyFont="1" applyFill="1" applyBorder="1" applyAlignment="1">
      <alignment horizontal="center" vertical="center"/>
    </xf>
    <xf numFmtId="0" fontId="13" fillId="2" borderId="31" xfId="5" applyFont="1" applyFill="1" applyBorder="1" applyAlignment="1">
      <alignment horizontal="center" vertical="center"/>
    </xf>
    <xf numFmtId="0" fontId="5" fillId="2" borderId="31" xfId="5" applyFont="1" applyFill="1" applyBorder="1" applyAlignment="1">
      <alignment horizontal="center" vertical="center"/>
    </xf>
    <xf numFmtId="0" fontId="5" fillId="2" borderId="29" xfId="5" applyFont="1" applyFill="1" applyBorder="1" applyAlignment="1">
      <alignment vertical="center"/>
    </xf>
    <xf numFmtId="164" fontId="5" fillId="2" borderId="32" xfId="5" applyNumberFormat="1" applyFont="1" applyFill="1" applyBorder="1" applyAlignment="1"/>
    <xf numFmtId="164" fontId="5" fillId="2" borderId="32" xfId="1" applyNumberFormat="1" applyFont="1" applyFill="1" applyBorder="1"/>
    <xf numFmtId="0" fontId="14" fillId="2" borderId="11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vertical="center" wrapText="1"/>
    </xf>
    <xf numFmtId="164" fontId="14" fillId="2" borderId="15" xfId="5" applyNumberFormat="1" applyFont="1" applyFill="1" applyBorder="1" applyAlignment="1"/>
    <xf numFmtId="164" fontId="14" fillId="2" borderId="15" xfId="1" applyNumberFormat="1" applyFont="1" applyFill="1" applyBorder="1"/>
    <xf numFmtId="164" fontId="8" fillId="2" borderId="21" xfId="5" applyNumberFormat="1" applyFont="1" applyFill="1" applyBorder="1" applyAlignment="1"/>
    <xf numFmtId="0" fontId="5" fillId="2" borderId="22" xfId="5" applyFont="1" applyFill="1" applyBorder="1" applyAlignment="1">
      <alignment horizontal="center" vertical="center"/>
    </xf>
    <xf numFmtId="49" fontId="5" fillId="2" borderId="23" xfId="5" applyNumberFormat="1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5" xfId="5" applyFont="1" applyFill="1" applyBorder="1" applyAlignment="1">
      <alignment horizontal="center" vertical="center"/>
    </xf>
    <xf numFmtId="164" fontId="13" fillId="2" borderId="26" xfId="5" applyNumberFormat="1" applyFont="1" applyFill="1" applyBorder="1" applyAlignment="1"/>
    <xf numFmtId="164" fontId="5" fillId="2" borderId="26" xfId="1" applyNumberFormat="1" applyFont="1" applyFill="1" applyBorder="1" applyAlignment="1"/>
    <xf numFmtId="164" fontId="7" fillId="2" borderId="18" xfId="1" applyNumberFormat="1" applyFont="1" applyFill="1" applyBorder="1" applyAlignment="1"/>
    <xf numFmtId="164" fontId="7" fillId="2" borderId="33" xfId="1" applyNumberFormat="1" applyFont="1" applyFill="1" applyBorder="1" applyAlignment="1"/>
    <xf numFmtId="0" fontId="5" fillId="2" borderId="29" xfId="5" applyFont="1" applyFill="1" applyBorder="1" applyAlignment="1">
      <alignment horizontal="center" vertical="center"/>
    </xf>
    <xf numFmtId="164" fontId="5" fillId="2" borderId="29" xfId="1" applyNumberFormat="1" applyFont="1" applyFill="1" applyBorder="1" applyAlignment="1"/>
    <xf numFmtId="164" fontId="5" fillId="2" borderId="34" xfId="1" applyNumberFormat="1" applyFont="1" applyFill="1" applyBorder="1" applyAlignment="1"/>
    <xf numFmtId="49" fontId="14" fillId="2" borderId="12" xfId="5" applyNumberFormat="1" applyFont="1" applyFill="1" applyBorder="1" applyAlignment="1">
      <alignment horizontal="center" vertical="center"/>
    </xf>
    <xf numFmtId="49" fontId="14" fillId="2" borderId="13" xfId="5" applyNumberFormat="1" applyFont="1" applyFill="1" applyBorder="1" applyAlignment="1">
      <alignment horizontal="center" vertical="center"/>
    </xf>
    <xf numFmtId="49" fontId="7" fillId="2" borderId="35" xfId="5" applyNumberFormat="1" applyFont="1" applyFill="1" applyBorder="1" applyAlignment="1">
      <alignment horizontal="center" vertical="center"/>
    </xf>
    <xf numFmtId="0" fontId="14" fillId="2" borderId="36" xfId="5" applyFont="1" applyFill="1" applyBorder="1" applyAlignment="1">
      <alignment horizontal="center" vertical="center"/>
    </xf>
    <xf numFmtId="49" fontId="14" fillId="2" borderId="27" xfId="5" applyNumberFormat="1" applyFont="1" applyFill="1" applyBorder="1" applyAlignment="1">
      <alignment horizontal="center" vertical="center"/>
    </xf>
    <xf numFmtId="49" fontId="14" fillId="2" borderId="37" xfId="5" applyNumberFormat="1" applyFont="1" applyFill="1" applyBorder="1" applyAlignment="1">
      <alignment horizontal="center" vertical="center"/>
    </xf>
    <xf numFmtId="0" fontId="14" fillId="2" borderId="38" xfId="5" applyFont="1" applyFill="1" applyBorder="1" applyAlignment="1">
      <alignment horizontal="center" vertical="center"/>
    </xf>
    <xf numFmtId="0" fontId="14" fillId="2" borderId="27" xfId="5" applyFont="1" applyFill="1" applyBorder="1" applyAlignment="1">
      <alignment horizontal="center" vertical="center"/>
    </xf>
    <xf numFmtId="0" fontId="14" fillId="2" borderId="27" xfId="5" applyFont="1" applyFill="1" applyBorder="1" applyAlignment="1">
      <alignment vertical="center" wrapText="1"/>
    </xf>
    <xf numFmtId="164" fontId="14" fillId="2" borderId="16" xfId="5" applyNumberFormat="1" applyFont="1" applyFill="1" applyBorder="1" applyAlignment="1"/>
    <xf numFmtId="164" fontId="14" fillId="2" borderId="16" xfId="1" applyNumberFormat="1" applyFont="1" applyFill="1" applyBorder="1"/>
    <xf numFmtId="0" fontId="7" fillId="2" borderId="18" xfId="1" applyFont="1" applyFill="1" applyBorder="1" applyAlignment="1">
      <alignment vertical="center" wrapText="1"/>
    </xf>
    <xf numFmtId="0" fontId="16" fillId="2" borderId="23" xfId="8" applyFont="1" applyFill="1" applyBorder="1" applyAlignment="1">
      <alignment vertical="center" wrapText="1"/>
    </xf>
    <xf numFmtId="0" fontId="7" fillId="2" borderId="18" xfId="8" applyFont="1" applyFill="1" applyBorder="1" applyAlignment="1">
      <alignment vertical="center" wrapText="1"/>
    </xf>
    <xf numFmtId="0" fontId="16" fillId="2" borderId="18" xfId="8" applyFont="1" applyFill="1" applyBorder="1" applyAlignment="1">
      <alignment vertical="center" wrapText="1"/>
    </xf>
    <xf numFmtId="0" fontId="7" fillId="2" borderId="36" xfId="5" applyFont="1" applyFill="1" applyBorder="1" applyAlignment="1">
      <alignment horizontal="center" vertical="center"/>
    </xf>
    <xf numFmtId="49" fontId="7" fillId="2" borderId="27" xfId="5" applyNumberFormat="1" applyFont="1" applyFill="1" applyBorder="1" applyAlignment="1">
      <alignment horizontal="center" vertical="center"/>
    </xf>
    <xf numFmtId="49" fontId="7" fillId="2" borderId="37" xfId="5" applyNumberFormat="1" applyFont="1" applyFill="1" applyBorder="1" applyAlignment="1">
      <alignment horizontal="center" vertical="center"/>
    </xf>
    <xf numFmtId="0" fontId="7" fillId="2" borderId="38" xfId="5" applyFont="1" applyFill="1" applyBorder="1" applyAlignment="1">
      <alignment horizontal="center" vertical="center"/>
    </xf>
    <xf numFmtId="0" fontId="7" fillId="2" borderId="27" xfId="5" applyFont="1" applyFill="1" applyBorder="1" applyAlignment="1">
      <alignment horizontal="center" vertical="center"/>
    </xf>
    <xf numFmtId="0" fontId="7" fillId="2" borderId="27" xfId="8" applyFont="1" applyFill="1" applyBorder="1" applyAlignment="1">
      <alignment vertical="center" wrapText="1"/>
    </xf>
    <xf numFmtId="0" fontId="7" fillId="2" borderId="28" xfId="5" applyFont="1" applyFill="1" applyBorder="1" applyAlignment="1">
      <alignment horizontal="center" vertical="center"/>
    </xf>
    <xf numFmtId="49" fontId="7" fillId="2" borderId="39" xfId="5" applyNumberFormat="1" applyFont="1" applyFill="1" applyBorder="1" applyAlignment="1">
      <alignment horizontal="center" vertical="center"/>
    </xf>
    <xf numFmtId="0" fontId="16" fillId="2" borderId="29" xfId="8" applyFont="1" applyFill="1" applyBorder="1" applyAlignment="1">
      <alignment vertical="center" wrapText="1"/>
    </xf>
    <xf numFmtId="0" fontId="7" fillId="2" borderId="0" xfId="5" applyFont="1" applyFill="1" applyBorder="1" applyAlignment="1">
      <alignment horizontal="center" vertical="center"/>
    </xf>
    <xf numFmtId="49" fontId="7" fillId="2" borderId="0" xfId="5" applyNumberFormat="1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5" fillId="2" borderId="0" xfId="5" applyFont="1" applyFill="1" applyBorder="1" applyAlignment="1">
      <alignment horizontal="center" vertical="center"/>
    </xf>
    <xf numFmtId="0" fontId="16" fillId="2" borderId="0" xfId="8" applyFont="1" applyFill="1" applyBorder="1" applyAlignment="1">
      <alignment vertical="center" wrapText="1"/>
    </xf>
    <xf numFmtId="4" fontId="5" fillId="2" borderId="0" xfId="5" applyNumberFormat="1" applyFont="1" applyFill="1" applyBorder="1" applyAlignment="1">
      <alignment vertical="center"/>
    </xf>
    <xf numFmtId="164" fontId="5" fillId="2" borderId="0" xfId="5" applyNumberFormat="1" applyFont="1" applyFill="1" applyBorder="1" applyAlignment="1">
      <alignment vertical="center"/>
    </xf>
    <xf numFmtId="0" fontId="5" fillId="2" borderId="0" xfId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3" borderId="7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vertical="center" wrapText="1"/>
    </xf>
    <xf numFmtId="0" fontId="20" fillId="0" borderId="38" xfId="0" applyFont="1" applyBorder="1" applyAlignment="1">
      <alignment horizontal="right" vertical="center" wrapText="1"/>
    </xf>
    <xf numFmtId="4" fontId="20" fillId="0" borderId="38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vertical="center"/>
    </xf>
    <xf numFmtId="4" fontId="21" fillId="0" borderId="33" xfId="0" applyNumberFormat="1" applyFont="1" applyBorder="1" applyAlignment="1">
      <alignment vertical="center"/>
    </xf>
    <xf numFmtId="4" fontId="0" fillId="0" borderId="0" xfId="0" applyNumberFormat="1"/>
    <xf numFmtId="4" fontId="21" fillId="0" borderId="38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vertical="center" wrapText="1"/>
    </xf>
    <xf numFmtId="4" fontId="20" fillId="0" borderId="20" xfId="0" applyNumberFormat="1" applyFont="1" applyBorder="1" applyAlignment="1">
      <alignment horizontal="right" vertical="center" wrapText="1"/>
    </xf>
    <xf numFmtId="4" fontId="20" fillId="0" borderId="33" xfId="0" applyNumberFormat="1" applyFont="1" applyBorder="1" applyAlignment="1">
      <alignment horizontal="right" vertical="center" wrapText="1"/>
    </xf>
    <xf numFmtId="4" fontId="21" fillId="0" borderId="33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1" fillId="0" borderId="22" xfId="0" applyFont="1" applyBorder="1" applyAlignment="1">
      <alignment vertical="center" wrapText="1"/>
    </xf>
    <xf numFmtId="0" fontId="21" fillId="0" borderId="25" xfId="0" applyFont="1" applyBorder="1" applyAlignment="1">
      <alignment horizontal="right" vertical="center" wrapText="1"/>
    </xf>
    <xf numFmtId="4" fontId="21" fillId="0" borderId="25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20" fillId="0" borderId="7" xfId="0" applyFont="1" applyBorder="1" applyAlignment="1">
      <alignment vertical="center" wrapText="1"/>
    </xf>
    <xf numFmtId="0" fontId="20" fillId="0" borderId="10" xfId="0" applyFont="1" applyBorder="1" applyAlignment="1">
      <alignment horizontal="right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40" xfId="0" applyNumberFormat="1" applyFont="1" applyFill="1" applyBorder="1" applyAlignment="1">
      <alignment horizontal="right"/>
    </xf>
    <xf numFmtId="0" fontId="21" fillId="0" borderId="36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49" fontId="14" fillId="2" borderId="12" xfId="5" applyNumberFormat="1" applyFont="1" applyFill="1" applyBorder="1" applyAlignment="1">
      <alignment horizontal="center" vertical="center"/>
    </xf>
    <xf numFmtId="0" fontId="15" fillId="2" borderId="13" xfId="6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3" applyFont="1" applyFill="1" applyAlignment="1">
      <alignment horizontal="center"/>
    </xf>
    <xf numFmtId="0" fontId="3" fillId="2" borderId="0" xfId="2" applyFont="1" applyFill="1" applyAlignment="1">
      <alignment horizontal="right"/>
    </xf>
    <xf numFmtId="0" fontId="0" fillId="2" borderId="0" xfId="0" applyFill="1" applyAlignment="1">
      <alignment horizontal="right"/>
    </xf>
    <xf numFmtId="0" fontId="6" fillId="2" borderId="0" xfId="4" applyFont="1" applyFill="1" applyAlignment="1">
      <alignment horizontal="center"/>
    </xf>
    <xf numFmtId="0" fontId="9" fillId="2" borderId="2" xfId="6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49" fontId="11" fillId="2" borderId="8" xfId="5" applyNumberFormat="1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9">
    <cellStyle name="Normální" xfId="0" builtinId="0"/>
    <cellStyle name="normální 2" xfId="4"/>
    <cellStyle name="Normální 3" xfId="7"/>
    <cellStyle name="normální_04 - OSMTVS" xfId="6"/>
    <cellStyle name="normální_2. Rozpočet 2007 - tabulky" xfId="3"/>
    <cellStyle name="normální_Rozpis výdajů 03 bez PO 2 2" xfId="1"/>
    <cellStyle name="normální_Rozpis výdajů 03 bez PO_03. Ekonomický" xfId="8"/>
    <cellStyle name="normální_Rozpis výdajů 03 bez PO_04 - OSMTVS" xfId="5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opLeftCell="A41" zoomScaleNormal="100" workbookViewId="0">
      <selection activeCell="M2" sqref="M2:P2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8.7109375" style="2" customWidth="1"/>
    <col min="8" max="8" width="9.5703125" style="1" hidden="1" customWidth="1"/>
    <col min="9" max="9" width="10.28515625" style="1" hidden="1" customWidth="1"/>
    <col min="10" max="10" width="9.85546875" style="3" hidden="1" customWidth="1"/>
    <col min="11" max="12" width="9.140625" style="1" hidden="1" customWidth="1"/>
    <col min="13" max="15" width="9.140625" style="1" customWidth="1"/>
    <col min="16" max="16" width="11.7109375" style="1" customWidth="1"/>
    <col min="17" max="251" width="9.140625" style="1" customWidth="1"/>
    <col min="252" max="16384" width="3.140625" style="1"/>
  </cols>
  <sheetData>
    <row r="1" spans="1:16" ht="14.45" x14ac:dyDescent="0.3">
      <c r="H1" s="164"/>
      <c r="I1" s="164"/>
      <c r="J1" s="165"/>
      <c r="L1" s="164"/>
      <c r="M1" s="164"/>
      <c r="N1" s="165"/>
    </row>
    <row r="2" spans="1:16" ht="18" x14ac:dyDescent="0.25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M2" s="167" t="s">
        <v>1</v>
      </c>
      <c r="N2" s="167"/>
      <c r="O2" s="168"/>
      <c r="P2" s="168"/>
    </row>
    <row r="3" spans="1:16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16" ht="15.75" x14ac:dyDescent="0.25">
      <c r="A4" s="169" t="s">
        <v>2</v>
      </c>
      <c r="B4" s="169"/>
      <c r="C4" s="169"/>
      <c r="D4" s="169"/>
      <c r="E4" s="169"/>
      <c r="F4" s="169"/>
      <c r="G4" s="169"/>
      <c r="H4" s="169"/>
      <c r="I4" s="169"/>
    </row>
    <row r="5" spans="1:16" ht="15.6" x14ac:dyDescent="0.3">
      <c r="A5" s="6"/>
      <c r="B5" s="6"/>
      <c r="C5" s="6"/>
      <c r="D5" s="6"/>
      <c r="E5" s="6"/>
      <c r="F5" s="6"/>
      <c r="G5" s="6"/>
      <c r="H5" s="6"/>
      <c r="I5" s="6"/>
    </row>
    <row r="6" spans="1:16" ht="16.899999999999999" customHeight="1" x14ac:dyDescent="0.3">
      <c r="A6" s="169" t="s">
        <v>3</v>
      </c>
      <c r="B6" s="169"/>
      <c r="C6" s="169"/>
      <c r="D6" s="169"/>
      <c r="E6" s="169"/>
      <c r="F6" s="169"/>
      <c r="G6" s="169"/>
      <c r="H6" s="169"/>
      <c r="I6" s="169"/>
    </row>
    <row r="7" spans="1:16" s="10" customFormat="1" ht="13.5" thickBot="1" x14ac:dyDescent="0.25">
      <c r="A7" s="7"/>
      <c r="B7" s="7"/>
      <c r="C7" s="7"/>
      <c r="D7" s="7"/>
      <c r="E7" s="7"/>
      <c r="F7" s="7"/>
      <c r="G7" s="8"/>
      <c r="H7" s="7"/>
      <c r="I7" s="9"/>
      <c r="J7" s="7"/>
      <c r="K7" s="9"/>
      <c r="L7" s="7"/>
      <c r="M7" s="9"/>
      <c r="N7" s="7"/>
      <c r="O7" s="9" t="s">
        <v>4</v>
      </c>
    </row>
    <row r="8" spans="1:16" s="10" customFormat="1" ht="23.25" thickBot="1" x14ac:dyDescent="0.25">
      <c r="A8" s="11" t="s">
        <v>5</v>
      </c>
      <c r="B8" s="170" t="s">
        <v>6</v>
      </c>
      <c r="C8" s="171"/>
      <c r="D8" s="12" t="s">
        <v>7</v>
      </c>
      <c r="E8" s="13" t="s">
        <v>8</v>
      </c>
      <c r="F8" s="14" t="s">
        <v>9</v>
      </c>
      <c r="G8" s="15" t="s">
        <v>10</v>
      </c>
      <c r="H8" s="16" t="s">
        <v>11</v>
      </c>
      <c r="I8" s="15" t="s">
        <v>12</v>
      </c>
      <c r="J8" s="16" t="s">
        <v>13</v>
      </c>
      <c r="K8" s="15" t="s">
        <v>12</v>
      </c>
      <c r="L8" s="16" t="s">
        <v>14</v>
      </c>
      <c r="M8" s="15" t="s">
        <v>12</v>
      </c>
      <c r="N8" s="16" t="s">
        <v>15</v>
      </c>
      <c r="O8" s="15" t="s">
        <v>12</v>
      </c>
    </row>
    <row r="9" spans="1:16" s="10" customFormat="1" ht="12.75" customHeight="1" thickBot="1" x14ac:dyDescent="0.25">
      <c r="A9" s="11" t="s">
        <v>16</v>
      </c>
      <c r="B9" s="172" t="s">
        <v>17</v>
      </c>
      <c r="C9" s="173"/>
      <c r="D9" s="14" t="s">
        <v>17</v>
      </c>
      <c r="E9" s="14" t="s">
        <v>17</v>
      </c>
      <c r="F9" s="17" t="s">
        <v>18</v>
      </c>
      <c r="G9" s="18">
        <f>+G10+G51+G56</f>
        <v>8008.32</v>
      </c>
      <c r="H9" s="18">
        <f>+H10+H51+H56</f>
        <v>10000</v>
      </c>
      <c r="I9" s="18">
        <f>+G9+H9</f>
        <v>18008.32</v>
      </c>
      <c r="J9" s="19">
        <f>+J10+J51+J56</f>
        <v>6500</v>
      </c>
      <c r="K9" s="19">
        <f>+I9+J9</f>
        <v>24508.32</v>
      </c>
      <c r="L9" s="19">
        <f>+L10+L51+L56</f>
        <v>297.69299999999998</v>
      </c>
      <c r="M9" s="19">
        <f>+K9+L9</f>
        <v>24806.012999999999</v>
      </c>
      <c r="N9" s="19">
        <f>+N10+N51+N56</f>
        <v>700</v>
      </c>
      <c r="O9" s="19">
        <f>+M9+N9</f>
        <v>25506.012999999999</v>
      </c>
      <c r="P9" s="20" t="s">
        <v>19</v>
      </c>
    </row>
    <row r="10" spans="1:16" s="10" customFormat="1" ht="13.5" thickBot="1" x14ac:dyDescent="0.25">
      <c r="A10" s="21" t="s">
        <v>16</v>
      </c>
      <c r="B10" s="174" t="s">
        <v>17</v>
      </c>
      <c r="C10" s="175"/>
      <c r="D10" s="22" t="s">
        <v>17</v>
      </c>
      <c r="E10" s="23" t="s">
        <v>17</v>
      </c>
      <c r="F10" s="24" t="s">
        <v>20</v>
      </c>
      <c r="G10" s="25">
        <f>G11+G13+G18+G20+G22+G24+G26+G30+G32+G34+G36+G38+G41+G43+G45+G47</f>
        <v>2850</v>
      </c>
      <c r="H10" s="25">
        <f>+H13+H16</f>
        <v>0</v>
      </c>
      <c r="I10" s="25">
        <f t="shared" ref="I10:I82" si="0">+G10+H10</f>
        <v>2850</v>
      </c>
      <c r="J10" s="26">
        <f>+J20+J28</f>
        <v>1100</v>
      </c>
      <c r="K10" s="26">
        <f t="shared" ref="K10:K76" si="1">+I10+J10</f>
        <v>3950</v>
      </c>
      <c r="L10" s="26">
        <f>+L38</f>
        <v>297.69299999999998</v>
      </c>
      <c r="M10" s="26">
        <f t="shared" ref="M10:M75" si="2">+K10+L10</f>
        <v>4247.6930000000002</v>
      </c>
      <c r="N10" s="26">
        <f>+N49</f>
        <v>700</v>
      </c>
      <c r="O10" s="26">
        <f t="shared" ref="O10:O73" si="3">+M10+N10</f>
        <v>4947.6930000000002</v>
      </c>
      <c r="P10" s="20" t="s">
        <v>19</v>
      </c>
    </row>
    <row r="11" spans="1:16" s="10" customFormat="1" x14ac:dyDescent="0.2">
      <c r="A11" s="27" t="s">
        <v>16</v>
      </c>
      <c r="B11" s="28" t="s">
        <v>21</v>
      </c>
      <c r="C11" s="29" t="s">
        <v>22</v>
      </c>
      <c r="D11" s="30" t="s">
        <v>17</v>
      </c>
      <c r="E11" s="31" t="s">
        <v>17</v>
      </c>
      <c r="F11" s="32" t="s">
        <v>23</v>
      </c>
      <c r="G11" s="33">
        <f>+G12</f>
        <v>200</v>
      </c>
      <c r="H11" s="33">
        <v>0</v>
      </c>
      <c r="I11" s="33">
        <f t="shared" si="0"/>
        <v>200</v>
      </c>
      <c r="J11" s="34">
        <v>0</v>
      </c>
      <c r="K11" s="34">
        <f t="shared" si="1"/>
        <v>200</v>
      </c>
      <c r="L11" s="35">
        <v>0</v>
      </c>
      <c r="M11" s="35">
        <f t="shared" si="2"/>
        <v>200</v>
      </c>
      <c r="N11" s="35">
        <v>0</v>
      </c>
      <c r="O11" s="35">
        <f t="shared" si="3"/>
        <v>200</v>
      </c>
    </row>
    <row r="12" spans="1:16" s="10" customFormat="1" x14ac:dyDescent="0.2">
      <c r="A12" s="36"/>
      <c r="B12" s="37"/>
      <c r="C12" s="38"/>
      <c r="D12" s="39">
        <v>3299</v>
      </c>
      <c r="E12" s="40">
        <v>5321</v>
      </c>
      <c r="F12" s="41" t="s">
        <v>24</v>
      </c>
      <c r="G12" s="42">
        <v>200</v>
      </c>
      <c r="H12" s="42">
        <v>0</v>
      </c>
      <c r="I12" s="42">
        <f t="shared" si="0"/>
        <v>200</v>
      </c>
      <c r="J12" s="43">
        <v>0</v>
      </c>
      <c r="K12" s="43">
        <f t="shared" si="1"/>
        <v>200</v>
      </c>
      <c r="L12" s="43">
        <v>0</v>
      </c>
      <c r="M12" s="43">
        <f t="shared" si="2"/>
        <v>200</v>
      </c>
      <c r="N12" s="43">
        <v>0</v>
      </c>
      <c r="O12" s="43">
        <f t="shared" si="3"/>
        <v>200</v>
      </c>
    </row>
    <row r="13" spans="1:16" s="10" customFormat="1" x14ac:dyDescent="0.2">
      <c r="A13" s="44" t="s">
        <v>16</v>
      </c>
      <c r="B13" s="45" t="s">
        <v>25</v>
      </c>
      <c r="C13" s="46" t="s">
        <v>22</v>
      </c>
      <c r="D13" s="47" t="s">
        <v>17</v>
      </c>
      <c r="E13" s="48" t="s">
        <v>17</v>
      </c>
      <c r="F13" s="49" t="s">
        <v>26</v>
      </c>
      <c r="G13" s="50">
        <f>SUM(G14:G15)</f>
        <v>120</v>
      </c>
      <c r="H13" s="50">
        <f>SUM(H14:H15)</f>
        <v>-20</v>
      </c>
      <c r="I13" s="50">
        <f t="shared" si="0"/>
        <v>100</v>
      </c>
      <c r="J13" s="51">
        <v>0</v>
      </c>
      <c r="K13" s="51">
        <f t="shared" si="1"/>
        <v>100</v>
      </c>
      <c r="L13" s="51">
        <v>0</v>
      </c>
      <c r="M13" s="51">
        <f t="shared" si="2"/>
        <v>100</v>
      </c>
      <c r="N13" s="51">
        <v>0</v>
      </c>
      <c r="O13" s="51">
        <f t="shared" si="3"/>
        <v>100</v>
      </c>
    </row>
    <row r="14" spans="1:16" s="10" customFormat="1" x14ac:dyDescent="0.2">
      <c r="A14" s="36"/>
      <c r="B14" s="37"/>
      <c r="C14" s="38"/>
      <c r="D14" s="39">
        <v>3299</v>
      </c>
      <c r="E14" s="40">
        <v>5321</v>
      </c>
      <c r="F14" s="41" t="s">
        <v>24</v>
      </c>
      <c r="G14" s="42">
        <v>60</v>
      </c>
      <c r="H14" s="42">
        <v>-20</v>
      </c>
      <c r="I14" s="42">
        <f t="shared" si="0"/>
        <v>40</v>
      </c>
      <c r="J14" s="43">
        <v>0</v>
      </c>
      <c r="K14" s="43">
        <f t="shared" si="1"/>
        <v>40</v>
      </c>
      <c r="L14" s="43">
        <v>0</v>
      </c>
      <c r="M14" s="43">
        <f t="shared" si="2"/>
        <v>40</v>
      </c>
      <c r="N14" s="43">
        <v>0</v>
      </c>
      <c r="O14" s="43">
        <f t="shared" si="3"/>
        <v>40</v>
      </c>
    </row>
    <row r="15" spans="1:16" s="10" customFormat="1" x14ac:dyDescent="0.2">
      <c r="A15" s="36"/>
      <c r="B15" s="37"/>
      <c r="C15" s="38"/>
      <c r="D15" s="39">
        <v>3299</v>
      </c>
      <c r="E15" s="40">
        <v>5222</v>
      </c>
      <c r="F15" s="41" t="s">
        <v>27</v>
      </c>
      <c r="G15" s="42">
        <v>60</v>
      </c>
      <c r="H15" s="42">
        <v>0</v>
      </c>
      <c r="I15" s="42">
        <f t="shared" si="0"/>
        <v>60</v>
      </c>
      <c r="J15" s="43">
        <v>0</v>
      </c>
      <c r="K15" s="43">
        <f t="shared" si="1"/>
        <v>60</v>
      </c>
      <c r="L15" s="43">
        <v>0</v>
      </c>
      <c r="M15" s="43">
        <f t="shared" si="2"/>
        <v>60</v>
      </c>
      <c r="N15" s="43">
        <v>0</v>
      </c>
      <c r="O15" s="43">
        <f t="shared" si="3"/>
        <v>60</v>
      </c>
    </row>
    <row r="16" spans="1:16" s="10" customFormat="1" ht="22.5" x14ac:dyDescent="0.2">
      <c r="A16" s="44" t="s">
        <v>16</v>
      </c>
      <c r="B16" s="45" t="s">
        <v>28</v>
      </c>
      <c r="C16" s="46" t="s">
        <v>29</v>
      </c>
      <c r="D16" s="47" t="s">
        <v>17</v>
      </c>
      <c r="E16" s="48" t="s">
        <v>17</v>
      </c>
      <c r="F16" s="49" t="s">
        <v>30</v>
      </c>
      <c r="G16" s="50">
        <v>0</v>
      </c>
      <c r="H16" s="50">
        <f>+H17</f>
        <v>20</v>
      </c>
      <c r="I16" s="50">
        <f t="shared" si="0"/>
        <v>20</v>
      </c>
      <c r="J16" s="51">
        <v>0</v>
      </c>
      <c r="K16" s="51">
        <f t="shared" si="1"/>
        <v>20</v>
      </c>
      <c r="L16" s="51">
        <v>0</v>
      </c>
      <c r="M16" s="51">
        <f t="shared" si="2"/>
        <v>20</v>
      </c>
      <c r="N16" s="51">
        <v>0</v>
      </c>
      <c r="O16" s="51">
        <f t="shared" si="3"/>
        <v>20</v>
      </c>
    </row>
    <row r="17" spans="1:15" s="10" customFormat="1" x14ac:dyDescent="0.2">
      <c r="A17" s="36"/>
      <c r="B17" s="37"/>
      <c r="C17" s="38"/>
      <c r="D17" s="39">
        <v>3113</v>
      </c>
      <c r="E17" s="40">
        <v>5321</v>
      </c>
      <c r="F17" s="41" t="s">
        <v>24</v>
      </c>
      <c r="G17" s="42">
        <v>0</v>
      </c>
      <c r="H17" s="42">
        <v>20</v>
      </c>
      <c r="I17" s="42">
        <f t="shared" si="0"/>
        <v>20</v>
      </c>
      <c r="J17" s="43">
        <v>0</v>
      </c>
      <c r="K17" s="43">
        <f t="shared" si="1"/>
        <v>20</v>
      </c>
      <c r="L17" s="43">
        <v>0</v>
      </c>
      <c r="M17" s="43">
        <f t="shared" si="2"/>
        <v>20</v>
      </c>
      <c r="N17" s="43">
        <v>0</v>
      </c>
      <c r="O17" s="43">
        <f t="shared" si="3"/>
        <v>20</v>
      </c>
    </row>
    <row r="18" spans="1:15" s="10" customFormat="1" ht="22.5" x14ac:dyDescent="0.2">
      <c r="A18" s="44" t="s">
        <v>16</v>
      </c>
      <c r="B18" s="45" t="s">
        <v>31</v>
      </c>
      <c r="C18" s="46" t="s">
        <v>32</v>
      </c>
      <c r="D18" s="47" t="s">
        <v>17</v>
      </c>
      <c r="E18" s="48" t="s">
        <v>17</v>
      </c>
      <c r="F18" s="49" t="s">
        <v>33</v>
      </c>
      <c r="G18" s="50">
        <f>+G19</f>
        <v>50</v>
      </c>
      <c r="H18" s="50">
        <v>0</v>
      </c>
      <c r="I18" s="50">
        <f t="shared" si="0"/>
        <v>50</v>
      </c>
      <c r="J18" s="51">
        <v>0</v>
      </c>
      <c r="K18" s="51">
        <f t="shared" si="1"/>
        <v>50</v>
      </c>
      <c r="L18" s="51">
        <v>0</v>
      </c>
      <c r="M18" s="51">
        <f t="shared" si="2"/>
        <v>50</v>
      </c>
      <c r="N18" s="51">
        <v>0</v>
      </c>
      <c r="O18" s="51">
        <f t="shared" si="3"/>
        <v>50</v>
      </c>
    </row>
    <row r="19" spans="1:15" s="10" customFormat="1" x14ac:dyDescent="0.2">
      <c r="A19" s="36"/>
      <c r="B19" s="37"/>
      <c r="C19" s="38"/>
      <c r="D19" s="39">
        <v>3299</v>
      </c>
      <c r="E19" s="40">
        <v>5332</v>
      </c>
      <c r="F19" s="41" t="s">
        <v>34</v>
      </c>
      <c r="G19" s="42">
        <v>50</v>
      </c>
      <c r="H19" s="42">
        <v>0</v>
      </c>
      <c r="I19" s="42">
        <f t="shared" si="0"/>
        <v>50</v>
      </c>
      <c r="J19" s="43">
        <v>0</v>
      </c>
      <c r="K19" s="43">
        <f t="shared" si="1"/>
        <v>50</v>
      </c>
      <c r="L19" s="43">
        <v>0</v>
      </c>
      <c r="M19" s="43">
        <f t="shared" si="2"/>
        <v>50</v>
      </c>
      <c r="N19" s="43">
        <v>0</v>
      </c>
      <c r="O19" s="43">
        <f t="shared" si="3"/>
        <v>50</v>
      </c>
    </row>
    <row r="20" spans="1:15" s="10" customFormat="1" ht="22.5" x14ac:dyDescent="0.2">
      <c r="A20" s="44" t="s">
        <v>16</v>
      </c>
      <c r="B20" s="45" t="s">
        <v>35</v>
      </c>
      <c r="C20" s="46" t="s">
        <v>36</v>
      </c>
      <c r="D20" s="47" t="s">
        <v>17</v>
      </c>
      <c r="E20" s="48" t="s">
        <v>17</v>
      </c>
      <c r="F20" s="49" t="s">
        <v>37</v>
      </c>
      <c r="G20" s="50">
        <f>+G21</f>
        <v>100</v>
      </c>
      <c r="H20" s="50">
        <v>0</v>
      </c>
      <c r="I20" s="50">
        <f t="shared" si="0"/>
        <v>100</v>
      </c>
      <c r="J20" s="51">
        <v>100</v>
      </c>
      <c r="K20" s="51">
        <f t="shared" si="1"/>
        <v>200</v>
      </c>
      <c r="L20" s="51">
        <v>0</v>
      </c>
      <c r="M20" s="51">
        <f t="shared" si="2"/>
        <v>200</v>
      </c>
      <c r="N20" s="51">
        <v>0</v>
      </c>
      <c r="O20" s="51">
        <f t="shared" si="3"/>
        <v>200</v>
      </c>
    </row>
    <row r="21" spans="1:15" s="10" customFormat="1" x14ac:dyDescent="0.2">
      <c r="A21" s="36"/>
      <c r="B21" s="37"/>
      <c r="C21" s="38"/>
      <c r="D21" s="39">
        <v>3299</v>
      </c>
      <c r="E21" s="40">
        <v>5321</v>
      </c>
      <c r="F21" s="41" t="s">
        <v>24</v>
      </c>
      <c r="G21" s="42">
        <v>100</v>
      </c>
      <c r="H21" s="42">
        <v>0</v>
      </c>
      <c r="I21" s="42">
        <f t="shared" si="0"/>
        <v>100</v>
      </c>
      <c r="J21" s="43">
        <v>100</v>
      </c>
      <c r="K21" s="43">
        <f t="shared" si="1"/>
        <v>200</v>
      </c>
      <c r="L21" s="43">
        <v>0</v>
      </c>
      <c r="M21" s="43">
        <f t="shared" si="2"/>
        <v>200</v>
      </c>
      <c r="N21" s="43">
        <v>0</v>
      </c>
      <c r="O21" s="43">
        <f t="shared" si="3"/>
        <v>200</v>
      </c>
    </row>
    <row r="22" spans="1:15" s="10" customFormat="1" ht="22.5" x14ac:dyDescent="0.2">
      <c r="A22" s="44" t="s">
        <v>16</v>
      </c>
      <c r="B22" s="45" t="s">
        <v>38</v>
      </c>
      <c r="C22" s="46" t="s">
        <v>32</v>
      </c>
      <c r="D22" s="47" t="s">
        <v>17</v>
      </c>
      <c r="E22" s="48" t="s">
        <v>17</v>
      </c>
      <c r="F22" s="49" t="s">
        <v>39</v>
      </c>
      <c r="G22" s="50">
        <f>+G23</f>
        <v>500</v>
      </c>
      <c r="H22" s="50">
        <v>0</v>
      </c>
      <c r="I22" s="50">
        <f t="shared" si="0"/>
        <v>500</v>
      </c>
      <c r="J22" s="51">
        <v>0</v>
      </c>
      <c r="K22" s="51">
        <f t="shared" si="1"/>
        <v>500</v>
      </c>
      <c r="L22" s="51">
        <v>0</v>
      </c>
      <c r="M22" s="51">
        <f t="shared" si="2"/>
        <v>500</v>
      </c>
      <c r="N22" s="51">
        <v>0</v>
      </c>
      <c r="O22" s="51">
        <f t="shared" si="3"/>
        <v>500</v>
      </c>
    </row>
    <row r="23" spans="1:15" s="10" customFormat="1" x14ac:dyDescent="0.2">
      <c r="A23" s="36"/>
      <c r="B23" s="37"/>
      <c r="C23" s="38"/>
      <c r="D23" s="39">
        <v>3299</v>
      </c>
      <c r="E23" s="40">
        <v>5332</v>
      </c>
      <c r="F23" s="41" t="s">
        <v>34</v>
      </c>
      <c r="G23" s="42">
        <v>500</v>
      </c>
      <c r="H23" s="42">
        <v>0</v>
      </c>
      <c r="I23" s="42">
        <f t="shared" si="0"/>
        <v>500</v>
      </c>
      <c r="J23" s="43">
        <v>0</v>
      </c>
      <c r="K23" s="43">
        <f t="shared" si="1"/>
        <v>500</v>
      </c>
      <c r="L23" s="43">
        <v>0</v>
      </c>
      <c r="M23" s="43">
        <f t="shared" si="2"/>
        <v>500</v>
      </c>
      <c r="N23" s="43">
        <v>0</v>
      </c>
      <c r="O23" s="43">
        <f t="shared" si="3"/>
        <v>500</v>
      </c>
    </row>
    <row r="24" spans="1:15" s="10" customFormat="1" ht="22.5" x14ac:dyDescent="0.2">
      <c r="A24" s="44" t="s">
        <v>16</v>
      </c>
      <c r="B24" s="45" t="s">
        <v>40</v>
      </c>
      <c r="C24" s="46" t="s">
        <v>22</v>
      </c>
      <c r="D24" s="47" t="s">
        <v>17</v>
      </c>
      <c r="E24" s="48" t="s">
        <v>17</v>
      </c>
      <c r="F24" s="49" t="s">
        <v>41</v>
      </c>
      <c r="G24" s="50">
        <f>+G25</f>
        <v>500</v>
      </c>
      <c r="H24" s="50">
        <v>0</v>
      </c>
      <c r="I24" s="50">
        <f t="shared" si="0"/>
        <v>500</v>
      </c>
      <c r="J24" s="51">
        <v>0</v>
      </c>
      <c r="K24" s="51">
        <f t="shared" si="1"/>
        <v>500</v>
      </c>
      <c r="L24" s="51">
        <v>0</v>
      </c>
      <c r="M24" s="51">
        <f t="shared" si="2"/>
        <v>500</v>
      </c>
      <c r="N24" s="51">
        <v>0</v>
      </c>
      <c r="O24" s="51">
        <f t="shared" si="3"/>
        <v>500</v>
      </c>
    </row>
    <row r="25" spans="1:15" s="10" customFormat="1" x14ac:dyDescent="0.2">
      <c r="A25" s="36"/>
      <c r="B25" s="37"/>
      <c r="C25" s="38"/>
      <c r="D25" s="39">
        <v>3299</v>
      </c>
      <c r="E25" s="40">
        <v>5221</v>
      </c>
      <c r="F25" s="41" t="s">
        <v>42</v>
      </c>
      <c r="G25" s="42">
        <v>500</v>
      </c>
      <c r="H25" s="42">
        <v>0</v>
      </c>
      <c r="I25" s="42">
        <f t="shared" si="0"/>
        <v>500</v>
      </c>
      <c r="J25" s="43">
        <v>0</v>
      </c>
      <c r="K25" s="43">
        <f t="shared" si="1"/>
        <v>500</v>
      </c>
      <c r="L25" s="43">
        <v>0</v>
      </c>
      <c r="M25" s="43">
        <f t="shared" si="2"/>
        <v>500</v>
      </c>
      <c r="N25" s="43">
        <v>0</v>
      </c>
      <c r="O25" s="43">
        <f t="shared" si="3"/>
        <v>500</v>
      </c>
    </row>
    <row r="26" spans="1:15" s="10" customFormat="1" ht="33.75" x14ac:dyDescent="0.2">
      <c r="A26" s="44" t="s">
        <v>16</v>
      </c>
      <c r="B26" s="45" t="s">
        <v>43</v>
      </c>
      <c r="C26" s="46" t="s">
        <v>22</v>
      </c>
      <c r="D26" s="47" t="s">
        <v>17</v>
      </c>
      <c r="E26" s="48" t="s">
        <v>17</v>
      </c>
      <c r="F26" s="49" t="s">
        <v>44</v>
      </c>
      <c r="G26" s="50">
        <f>+G27</f>
        <v>100</v>
      </c>
      <c r="H26" s="50">
        <v>0</v>
      </c>
      <c r="I26" s="50">
        <f t="shared" si="0"/>
        <v>100</v>
      </c>
      <c r="J26" s="51">
        <v>0</v>
      </c>
      <c r="K26" s="51">
        <f t="shared" si="1"/>
        <v>100</v>
      </c>
      <c r="L26" s="51">
        <v>0</v>
      </c>
      <c r="M26" s="51">
        <f t="shared" si="2"/>
        <v>100</v>
      </c>
      <c r="N26" s="51">
        <v>0</v>
      </c>
      <c r="O26" s="51">
        <f t="shared" si="3"/>
        <v>100</v>
      </c>
    </row>
    <row r="27" spans="1:15" s="10" customFormat="1" x14ac:dyDescent="0.2">
      <c r="A27" s="36"/>
      <c r="B27" s="37"/>
      <c r="C27" s="38"/>
      <c r="D27" s="39">
        <v>3299</v>
      </c>
      <c r="E27" s="40">
        <v>5222</v>
      </c>
      <c r="F27" s="41" t="s">
        <v>27</v>
      </c>
      <c r="G27" s="42">
        <v>100</v>
      </c>
      <c r="H27" s="42">
        <v>0</v>
      </c>
      <c r="I27" s="42">
        <f t="shared" si="0"/>
        <v>100</v>
      </c>
      <c r="J27" s="43">
        <v>0</v>
      </c>
      <c r="K27" s="43">
        <f t="shared" si="1"/>
        <v>100</v>
      </c>
      <c r="L27" s="43">
        <v>0</v>
      </c>
      <c r="M27" s="43">
        <f t="shared" si="2"/>
        <v>100</v>
      </c>
      <c r="N27" s="43">
        <v>0</v>
      </c>
      <c r="O27" s="43">
        <f t="shared" si="3"/>
        <v>100</v>
      </c>
    </row>
    <row r="28" spans="1:15" s="10" customFormat="1" x14ac:dyDescent="0.2">
      <c r="A28" s="44" t="s">
        <v>16</v>
      </c>
      <c r="B28" s="45" t="s">
        <v>45</v>
      </c>
      <c r="C28" s="46" t="s">
        <v>22</v>
      </c>
      <c r="D28" s="47" t="s">
        <v>17</v>
      </c>
      <c r="E28" s="48" t="s">
        <v>17</v>
      </c>
      <c r="F28" s="49" t="s">
        <v>46</v>
      </c>
      <c r="G28" s="50">
        <v>0</v>
      </c>
      <c r="H28" s="50">
        <v>0</v>
      </c>
      <c r="I28" s="50">
        <f t="shared" si="0"/>
        <v>0</v>
      </c>
      <c r="J28" s="52">
        <f>+J29</f>
        <v>1000</v>
      </c>
      <c r="K28" s="51">
        <f t="shared" si="1"/>
        <v>1000</v>
      </c>
      <c r="L28" s="51">
        <v>0</v>
      </c>
      <c r="M28" s="51">
        <f t="shared" si="2"/>
        <v>1000</v>
      </c>
      <c r="N28" s="51">
        <v>0</v>
      </c>
      <c r="O28" s="51">
        <f t="shared" si="3"/>
        <v>1000</v>
      </c>
    </row>
    <row r="29" spans="1:15" s="10" customFormat="1" x14ac:dyDescent="0.2">
      <c r="A29" s="36"/>
      <c r="B29" s="37"/>
      <c r="C29" s="38"/>
      <c r="D29" s="39">
        <v>3299</v>
      </c>
      <c r="E29" s="40">
        <v>5622</v>
      </c>
      <c r="F29" s="53" t="s">
        <v>47</v>
      </c>
      <c r="G29" s="42">
        <v>0</v>
      </c>
      <c r="H29" s="42">
        <v>0</v>
      </c>
      <c r="I29" s="42">
        <v>0</v>
      </c>
      <c r="J29" s="54">
        <v>1000</v>
      </c>
      <c r="K29" s="43">
        <f t="shared" si="1"/>
        <v>1000</v>
      </c>
      <c r="L29" s="43">
        <v>0</v>
      </c>
      <c r="M29" s="43">
        <f t="shared" si="2"/>
        <v>1000</v>
      </c>
      <c r="N29" s="43">
        <v>0</v>
      </c>
      <c r="O29" s="43">
        <f t="shared" si="3"/>
        <v>1000</v>
      </c>
    </row>
    <row r="30" spans="1:15" s="10" customFormat="1" ht="33.75" x14ac:dyDescent="0.2">
      <c r="A30" s="44" t="s">
        <v>16</v>
      </c>
      <c r="B30" s="45" t="s">
        <v>48</v>
      </c>
      <c r="C30" s="46" t="s">
        <v>49</v>
      </c>
      <c r="D30" s="47" t="s">
        <v>17</v>
      </c>
      <c r="E30" s="48" t="s">
        <v>17</v>
      </c>
      <c r="F30" s="49" t="s">
        <v>50</v>
      </c>
      <c r="G30" s="50">
        <f>+G31</f>
        <v>85</v>
      </c>
      <c r="H30" s="50">
        <v>0</v>
      </c>
      <c r="I30" s="50">
        <f t="shared" si="0"/>
        <v>85</v>
      </c>
      <c r="J30" s="51">
        <v>0</v>
      </c>
      <c r="K30" s="51">
        <f t="shared" si="1"/>
        <v>85</v>
      </c>
      <c r="L30" s="51">
        <v>0</v>
      </c>
      <c r="M30" s="51">
        <f t="shared" si="2"/>
        <v>85</v>
      </c>
      <c r="N30" s="51">
        <v>0</v>
      </c>
      <c r="O30" s="51">
        <f t="shared" si="3"/>
        <v>85</v>
      </c>
    </row>
    <row r="31" spans="1:15" s="10" customFormat="1" x14ac:dyDescent="0.2">
      <c r="A31" s="36"/>
      <c r="B31" s="37"/>
      <c r="C31" s="38"/>
      <c r="D31" s="39">
        <v>3233</v>
      </c>
      <c r="E31" s="40">
        <v>5321</v>
      </c>
      <c r="F31" s="41" t="s">
        <v>24</v>
      </c>
      <c r="G31" s="42">
        <v>85</v>
      </c>
      <c r="H31" s="42">
        <v>0</v>
      </c>
      <c r="I31" s="42">
        <f t="shared" si="0"/>
        <v>85</v>
      </c>
      <c r="J31" s="43">
        <v>0</v>
      </c>
      <c r="K31" s="43">
        <f t="shared" si="1"/>
        <v>85</v>
      </c>
      <c r="L31" s="43">
        <v>0</v>
      </c>
      <c r="M31" s="43">
        <f t="shared" si="2"/>
        <v>85</v>
      </c>
      <c r="N31" s="43">
        <v>0</v>
      </c>
      <c r="O31" s="43">
        <f t="shared" si="3"/>
        <v>85</v>
      </c>
    </row>
    <row r="32" spans="1:15" s="10" customFormat="1" ht="22.5" x14ac:dyDescent="0.2">
      <c r="A32" s="44" t="s">
        <v>16</v>
      </c>
      <c r="B32" s="45" t="s">
        <v>51</v>
      </c>
      <c r="C32" s="46" t="s">
        <v>52</v>
      </c>
      <c r="D32" s="47" t="s">
        <v>17</v>
      </c>
      <c r="E32" s="48" t="s">
        <v>17</v>
      </c>
      <c r="F32" s="49" t="s">
        <v>53</v>
      </c>
      <c r="G32" s="50">
        <f>+G33</f>
        <v>15</v>
      </c>
      <c r="H32" s="50">
        <v>0</v>
      </c>
      <c r="I32" s="50">
        <f t="shared" si="0"/>
        <v>15</v>
      </c>
      <c r="J32" s="51">
        <v>0</v>
      </c>
      <c r="K32" s="51">
        <f t="shared" si="1"/>
        <v>15</v>
      </c>
      <c r="L32" s="51">
        <v>0</v>
      </c>
      <c r="M32" s="51">
        <f t="shared" si="2"/>
        <v>15</v>
      </c>
      <c r="N32" s="51">
        <v>0</v>
      </c>
      <c r="O32" s="51">
        <f t="shared" si="3"/>
        <v>15</v>
      </c>
    </row>
    <row r="33" spans="1:18" s="10" customFormat="1" x14ac:dyDescent="0.2">
      <c r="A33" s="36"/>
      <c r="B33" s="37"/>
      <c r="C33" s="38"/>
      <c r="D33" s="39">
        <v>3233</v>
      </c>
      <c r="E33" s="40">
        <v>5321</v>
      </c>
      <c r="F33" s="41" t="s">
        <v>24</v>
      </c>
      <c r="G33" s="42">
        <v>15</v>
      </c>
      <c r="H33" s="42">
        <v>0</v>
      </c>
      <c r="I33" s="42">
        <f t="shared" si="0"/>
        <v>15</v>
      </c>
      <c r="J33" s="43">
        <v>0</v>
      </c>
      <c r="K33" s="43">
        <f t="shared" si="1"/>
        <v>15</v>
      </c>
      <c r="L33" s="43">
        <v>0</v>
      </c>
      <c r="M33" s="43">
        <f t="shared" si="2"/>
        <v>15</v>
      </c>
      <c r="N33" s="43">
        <v>0</v>
      </c>
      <c r="O33" s="43">
        <f t="shared" si="3"/>
        <v>15</v>
      </c>
    </row>
    <row r="34" spans="1:18" s="10" customFormat="1" ht="22.5" x14ac:dyDescent="0.2">
      <c r="A34" s="44" t="s">
        <v>16</v>
      </c>
      <c r="B34" s="45" t="s">
        <v>54</v>
      </c>
      <c r="C34" s="46" t="s">
        <v>55</v>
      </c>
      <c r="D34" s="47" t="s">
        <v>17</v>
      </c>
      <c r="E34" s="48" t="s">
        <v>17</v>
      </c>
      <c r="F34" s="49" t="s">
        <v>56</v>
      </c>
      <c r="G34" s="50">
        <f>+G35</f>
        <v>15</v>
      </c>
      <c r="H34" s="50">
        <v>0</v>
      </c>
      <c r="I34" s="50">
        <f t="shared" si="0"/>
        <v>15</v>
      </c>
      <c r="J34" s="51">
        <v>0</v>
      </c>
      <c r="K34" s="51">
        <f t="shared" si="1"/>
        <v>15</v>
      </c>
      <c r="L34" s="51">
        <v>0</v>
      </c>
      <c r="M34" s="51">
        <f t="shared" si="2"/>
        <v>15</v>
      </c>
      <c r="N34" s="51">
        <v>0</v>
      </c>
      <c r="O34" s="51">
        <f t="shared" si="3"/>
        <v>15</v>
      </c>
    </row>
    <row r="35" spans="1:18" s="10" customFormat="1" x14ac:dyDescent="0.2">
      <c r="A35" s="36"/>
      <c r="B35" s="37"/>
      <c r="C35" s="38"/>
      <c r="D35" s="39">
        <v>3233</v>
      </c>
      <c r="E35" s="40">
        <v>5321</v>
      </c>
      <c r="F35" s="41" t="s">
        <v>24</v>
      </c>
      <c r="G35" s="42">
        <v>15</v>
      </c>
      <c r="H35" s="42">
        <v>0</v>
      </c>
      <c r="I35" s="42">
        <f t="shared" si="0"/>
        <v>15</v>
      </c>
      <c r="J35" s="43">
        <v>0</v>
      </c>
      <c r="K35" s="43">
        <f t="shared" si="1"/>
        <v>15</v>
      </c>
      <c r="L35" s="43">
        <v>0</v>
      </c>
      <c r="M35" s="43">
        <f t="shared" si="2"/>
        <v>15</v>
      </c>
      <c r="N35" s="43">
        <v>0</v>
      </c>
      <c r="O35" s="43">
        <f t="shared" si="3"/>
        <v>15</v>
      </c>
    </row>
    <row r="36" spans="1:18" s="10" customFormat="1" ht="22.5" x14ac:dyDescent="0.2">
      <c r="A36" s="44" t="s">
        <v>16</v>
      </c>
      <c r="B36" s="45" t="s">
        <v>57</v>
      </c>
      <c r="C36" s="46" t="s">
        <v>58</v>
      </c>
      <c r="D36" s="47" t="s">
        <v>17</v>
      </c>
      <c r="E36" s="48" t="s">
        <v>17</v>
      </c>
      <c r="F36" s="49" t="s">
        <v>59</v>
      </c>
      <c r="G36" s="50">
        <f>+G37</f>
        <v>15</v>
      </c>
      <c r="H36" s="50">
        <v>0</v>
      </c>
      <c r="I36" s="50">
        <f t="shared" si="0"/>
        <v>15</v>
      </c>
      <c r="J36" s="51">
        <v>0</v>
      </c>
      <c r="K36" s="51">
        <f t="shared" si="1"/>
        <v>15</v>
      </c>
      <c r="L36" s="51">
        <v>0</v>
      </c>
      <c r="M36" s="51">
        <f t="shared" si="2"/>
        <v>15</v>
      </c>
      <c r="N36" s="51">
        <v>0</v>
      </c>
      <c r="O36" s="51">
        <f t="shared" si="3"/>
        <v>15</v>
      </c>
    </row>
    <row r="37" spans="1:18" s="10" customFormat="1" x14ac:dyDescent="0.2">
      <c r="A37" s="36"/>
      <c r="B37" s="37"/>
      <c r="C37" s="38"/>
      <c r="D37" s="39">
        <v>3113</v>
      </c>
      <c r="E37" s="40">
        <v>5321</v>
      </c>
      <c r="F37" s="41" t="s">
        <v>24</v>
      </c>
      <c r="G37" s="42">
        <v>15</v>
      </c>
      <c r="H37" s="42">
        <v>0</v>
      </c>
      <c r="I37" s="42">
        <f t="shared" si="0"/>
        <v>15</v>
      </c>
      <c r="J37" s="43">
        <v>0</v>
      </c>
      <c r="K37" s="43">
        <f t="shared" si="1"/>
        <v>15</v>
      </c>
      <c r="L37" s="43">
        <v>0</v>
      </c>
      <c r="M37" s="43">
        <f t="shared" si="2"/>
        <v>15</v>
      </c>
      <c r="N37" s="43">
        <v>0</v>
      </c>
      <c r="O37" s="43">
        <f t="shared" si="3"/>
        <v>15</v>
      </c>
    </row>
    <row r="38" spans="1:18" s="10" customFormat="1" ht="33" customHeight="1" x14ac:dyDescent="0.25">
      <c r="A38" s="44" t="s">
        <v>16</v>
      </c>
      <c r="B38" s="45" t="s">
        <v>60</v>
      </c>
      <c r="C38" s="46" t="s">
        <v>22</v>
      </c>
      <c r="D38" s="47" t="s">
        <v>17</v>
      </c>
      <c r="E38" s="48" t="s">
        <v>17</v>
      </c>
      <c r="F38" s="49" t="s">
        <v>61</v>
      </c>
      <c r="G38" s="50">
        <f>+G39</f>
        <v>150</v>
      </c>
      <c r="H38" s="50">
        <v>0</v>
      </c>
      <c r="I38" s="50">
        <f t="shared" si="0"/>
        <v>150</v>
      </c>
      <c r="J38" s="51">
        <v>0</v>
      </c>
      <c r="K38" s="51">
        <f t="shared" si="1"/>
        <v>150</v>
      </c>
      <c r="L38" s="51">
        <f>SUM(L39:L40)</f>
        <v>297.69299999999998</v>
      </c>
      <c r="M38" s="51">
        <f t="shared" si="2"/>
        <v>447.69299999999998</v>
      </c>
      <c r="N38" s="51">
        <v>0</v>
      </c>
      <c r="O38" s="51">
        <f t="shared" si="3"/>
        <v>447.69299999999998</v>
      </c>
      <c r="P38" s="55"/>
      <c r="Q38" s="56"/>
      <c r="R38" s="56"/>
    </row>
    <row r="39" spans="1:18" s="10" customFormat="1" x14ac:dyDescent="0.2">
      <c r="A39" s="36"/>
      <c r="B39" s="37" t="s">
        <v>62</v>
      </c>
      <c r="C39" s="38"/>
      <c r="D39" s="39">
        <v>3299</v>
      </c>
      <c r="E39" s="40">
        <v>5229</v>
      </c>
      <c r="F39" s="41" t="s">
        <v>63</v>
      </c>
      <c r="G39" s="42">
        <v>150</v>
      </c>
      <c r="H39" s="42">
        <v>0</v>
      </c>
      <c r="I39" s="42">
        <f t="shared" si="0"/>
        <v>150</v>
      </c>
      <c r="J39" s="43">
        <v>0</v>
      </c>
      <c r="K39" s="43">
        <f t="shared" si="1"/>
        <v>150</v>
      </c>
      <c r="L39" s="43">
        <v>0</v>
      </c>
      <c r="M39" s="43">
        <f t="shared" si="2"/>
        <v>150</v>
      </c>
      <c r="N39" s="43">
        <v>0</v>
      </c>
      <c r="O39" s="43">
        <f t="shared" si="3"/>
        <v>150</v>
      </c>
    </row>
    <row r="40" spans="1:18" s="10" customFormat="1" x14ac:dyDescent="0.2">
      <c r="A40" s="36"/>
      <c r="B40" s="37" t="s">
        <v>64</v>
      </c>
      <c r="C40" s="38"/>
      <c r="D40" s="39">
        <v>3299</v>
      </c>
      <c r="E40" s="40">
        <v>5229</v>
      </c>
      <c r="F40" s="41" t="s">
        <v>63</v>
      </c>
      <c r="G40" s="42">
        <v>0</v>
      </c>
      <c r="H40" s="42"/>
      <c r="I40" s="42"/>
      <c r="J40" s="43"/>
      <c r="K40" s="43">
        <v>0</v>
      </c>
      <c r="L40" s="43">
        <v>297.69299999999998</v>
      </c>
      <c r="M40" s="43">
        <f t="shared" si="2"/>
        <v>297.69299999999998</v>
      </c>
      <c r="N40" s="43">
        <v>0</v>
      </c>
      <c r="O40" s="43">
        <f t="shared" si="3"/>
        <v>297.69299999999998</v>
      </c>
    </row>
    <row r="41" spans="1:18" s="10" customFormat="1" ht="22.5" x14ac:dyDescent="0.2">
      <c r="A41" s="44" t="s">
        <v>16</v>
      </c>
      <c r="B41" s="45" t="s">
        <v>65</v>
      </c>
      <c r="C41" s="46" t="s">
        <v>66</v>
      </c>
      <c r="D41" s="47" t="s">
        <v>17</v>
      </c>
      <c r="E41" s="48" t="s">
        <v>17</v>
      </c>
      <c r="F41" s="49" t="s">
        <v>67</v>
      </c>
      <c r="G41" s="50">
        <f>+G42</f>
        <v>400</v>
      </c>
      <c r="H41" s="50">
        <v>0</v>
      </c>
      <c r="I41" s="50">
        <f t="shared" si="0"/>
        <v>400</v>
      </c>
      <c r="J41" s="51">
        <v>0</v>
      </c>
      <c r="K41" s="51">
        <f t="shared" si="1"/>
        <v>400</v>
      </c>
      <c r="L41" s="51">
        <v>0</v>
      </c>
      <c r="M41" s="51">
        <f t="shared" si="2"/>
        <v>400</v>
      </c>
      <c r="N41" s="51">
        <v>0</v>
      </c>
      <c r="O41" s="51">
        <f t="shared" si="3"/>
        <v>400</v>
      </c>
    </row>
    <row r="42" spans="1:18" s="10" customFormat="1" x14ac:dyDescent="0.2">
      <c r="A42" s="36"/>
      <c r="B42" s="37"/>
      <c r="C42" s="38"/>
      <c r="D42" s="39">
        <v>3231</v>
      </c>
      <c r="E42" s="40">
        <v>5321</v>
      </c>
      <c r="F42" s="41" t="s">
        <v>24</v>
      </c>
      <c r="G42" s="42">
        <v>400</v>
      </c>
      <c r="H42" s="42">
        <v>0</v>
      </c>
      <c r="I42" s="42">
        <f t="shared" si="0"/>
        <v>400</v>
      </c>
      <c r="J42" s="43">
        <v>0</v>
      </c>
      <c r="K42" s="43">
        <f t="shared" si="1"/>
        <v>400</v>
      </c>
      <c r="L42" s="43">
        <v>0</v>
      </c>
      <c r="M42" s="43">
        <f t="shared" si="2"/>
        <v>400</v>
      </c>
      <c r="N42" s="43">
        <v>0</v>
      </c>
      <c r="O42" s="43">
        <f t="shared" si="3"/>
        <v>400</v>
      </c>
    </row>
    <row r="43" spans="1:18" s="10" customFormat="1" ht="22.5" x14ac:dyDescent="0.2">
      <c r="A43" s="44" t="s">
        <v>16</v>
      </c>
      <c r="B43" s="45" t="s">
        <v>68</v>
      </c>
      <c r="C43" s="46" t="s">
        <v>22</v>
      </c>
      <c r="D43" s="47" t="s">
        <v>17</v>
      </c>
      <c r="E43" s="48" t="s">
        <v>17</v>
      </c>
      <c r="F43" s="49" t="s">
        <v>69</v>
      </c>
      <c r="G43" s="50">
        <f>+G44</f>
        <v>200</v>
      </c>
      <c r="H43" s="50">
        <v>0</v>
      </c>
      <c r="I43" s="50">
        <f t="shared" si="0"/>
        <v>200</v>
      </c>
      <c r="J43" s="51">
        <v>0</v>
      </c>
      <c r="K43" s="51">
        <f t="shared" si="1"/>
        <v>200</v>
      </c>
      <c r="L43" s="51">
        <v>0</v>
      </c>
      <c r="M43" s="51">
        <f t="shared" si="2"/>
        <v>200</v>
      </c>
      <c r="N43" s="51">
        <v>0</v>
      </c>
      <c r="O43" s="51">
        <f t="shared" si="3"/>
        <v>200</v>
      </c>
    </row>
    <row r="44" spans="1:18" s="10" customFormat="1" x14ac:dyDescent="0.2">
      <c r="A44" s="36"/>
      <c r="B44" s="37"/>
      <c r="C44" s="38"/>
      <c r="D44" s="39">
        <v>3299</v>
      </c>
      <c r="E44" s="40">
        <v>5222</v>
      </c>
      <c r="F44" s="41" t="s">
        <v>27</v>
      </c>
      <c r="G44" s="42">
        <v>200</v>
      </c>
      <c r="H44" s="42">
        <v>0</v>
      </c>
      <c r="I44" s="42">
        <f t="shared" si="0"/>
        <v>200</v>
      </c>
      <c r="J44" s="43">
        <v>0</v>
      </c>
      <c r="K44" s="43">
        <f t="shared" si="1"/>
        <v>200</v>
      </c>
      <c r="L44" s="43">
        <v>0</v>
      </c>
      <c r="M44" s="43">
        <f t="shared" si="2"/>
        <v>200</v>
      </c>
      <c r="N44" s="43">
        <v>0</v>
      </c>
      <c r="O44" s="43">
        <f t="shared" si="3"/>
        <v>200</v>
      </c>
    </row>
    <row r="45" spans="1:18" s="10" customFormat="1" ht="22.5" x14ac:dyDescent="0.2">
      <c r="A45" s="44" t="s">
        <v>16</v>
      </c>
      <c r="B45" s="45" t="s">
        <v>70</v>
      </c>
      <c r="C45" s="46" t="s">
        <v>22</v>
      </c>
      <c r="D45" s="47" t="s">
        <v>17</v>
      </c>
      <c r="E45" s="48" t="s">
        <v>17</v>
      </c>
      <c r="F45" s="49" t="s">
        <v>71</v>
      </c>
      <c r="G45" s="50">
        <f>+G46</f>
        <v>200</v>
      </c>
      <c r="H45" s="50">
        <v>0</v>
      </c>
      <c r="I45" s="50">
        <f t="shared" si="0"/>
        <v>200</v>
      </c>
      <c r="J45" s="51">
        <v>0</v>
      </c>
      <c r="K45" s="51">
        <f t="shared" si="1"/>
        <v>200</v>
      </c>
      <c r="L45" s="51">
        <v>0</v>
      </c>
      <c r="M45" s="51">
        <f t="shared" si="2"/>
        <v>200</v>
      </c>
      <c r="N45" s="51">
        <v>0</v>
      </c>
      <c r="O45" s="51">
        <f t="shared" si="3"/>
        <v>200</v>
      </c>
    </row>
    <row r="46" spans="1:18" s="10" customFormat="1" x14ac:dyDescent="0.2">
      <c r="A46" s="36"/>
      <c r="B46" s="37"/>
      <c r="C46" s="38"/>
      <c r="D46" s="39">
        <v>3299</v>
      </c>
      <c r="E46" s="40">
        <v>5339</v>
      </c>
      <c r="F46" s="41" t="s">
        <v>72</v>
      </c>
      <c r="G46" s="42">
        <v>200</v>
      </c>
      <c r="H46" s="42">
        <v>0</v>
      </c>
      <c r="I46" s="42">
        <f t="shared" si="0"/>
        <v>200</v>
      </c>
      <c r="J46" s="43">
        <v>0</v>
      </c>
      <c r="K46" s="43">
        <f t="shared" si="1"/>
        <v>200</v>
      </c>
      <c r="L46" s="43">
        <v>0</v>
      </c>
      <c r="M46" s="43">
        <f t="shared" si="2"/>
        <v>200</v>
      </c>
      <c r="N46" s="43">
        <v>0</v>
      </c>
      <c r="O46" s="43">
        <f t="shared" si="3"/>
        <v>200</v>
      </c>
    </row>
    <row r="47" spans="1:18" s="10" customFormat="1" x14ac:dyDescent="0.2">
      <c r="A47" s="44" t="s">
        <v>16</v>
      </c>
      <c r="B47" s="45" t="s">
        <v>73</v>
      </c>
      <c r="C47" s="46" t="s">
        <v>22</v>
      </c>
      <c r="D47" s="47" t="s">
        <v>17</v>
      </c>
      <c r="E47" s="48" t="s">
        <v>17</v>
      </c>
      <c r="F47" s="49" t="s">
        <v>74</v>
      </c>
      <c r="G47" s="50">
        <f>+G48</f>
        <v>200</v>
      </c>
      <c r="H47" s="50">
        <v>0</v>
      </c>
      <c r="I47" s="50">
        <f t="shared" si="0"/>
        <v>200</v>
      </c>
      <c r="J47" s="51">
        <v>0</v>
      </c>
      <c r="K47" s="51">
        <f t="shared" si="1"/>
        <v>200</v>
      </c>
      <c r="L47" s="51">
        <v>0</v>
      </c>
      <c r="M47" s="51">
        <f t="shared" si="2"/>
        <v>200</v>
      </c>
      <c r="N47" s="51">
        <v>0</v>
      </c>
      <c r="O47" s="51">
        <f t="shared" si="3"/>
        <v>200</v>
      </c>
    </row>
    <row r="48" spans="1:18" s="10" customFormat="1" x14ac:dyDescent="0.2">
      <c r="A48" s="57"/>
      <c r="B48" s="58"/>
      <c r="C48" s="59"/>
      <c r="D48" s="60">
        <v>3299</v>
      </c>
      <c r="E48" s="61">
        <v>5222</v>
      </c>
      <c r="F48" s="62" t="s">
        <v>27</v>
      </c>
      <c r="G48" s="63">
        <v>200</v>
      </c>
      <c r="H48" s="63">
        <v>0</v>
      </c>
      <c r="I48" s="63">
        <f t="shared" si="0"/>
        <v>200</v>
      </c>
      <c r="J48" s="64">
        <v>0</v>
      </c>
      <c r="K48" s="64">
        <f t="shared" si="1"/>
        <v>200</v>
      </c>
      <c r="L48" s="64">
        <v>0</v>
      </c>
      <c r="M48" s="64">
        <f t="shared" si="2"/>
        <v>200</v>
      </c>
      <c r="N48" s="43">
        <v>0</v>
      </c>
      <c r="O48" s="43">
        <f t="shared" si="3"/>
        <v>200</v>
      </c>
    </row>
    <row r="49" spans="1:16" s="10" customFormat="1" x14ac:dyDescent="0.2">
      <c r="A49" s="44" t="s">
        <v>16</v>
      </c>
      <c r="B49" s="45" t="s">
        <v>75</v>
      </c>
      <c r="C49" s="46" t="s">
        <v>76</v>
      </c>
      <c r="D49" s="47" t="s">
        <v>17</v>
      </c>
      <c r="E49" s="48" t="s">
        <v>17</v>
      </c>
      <c r="F49" s="49" t="s">
        <v>121</v>
      </c>
      <c r="G49" s="50">
        <v>0</v>
      </c>
      <c r="H49" s="50"/>
      <c r="I49" s="50"/>
      <c r="J49" s="51"/>
      <c r="K49" s="51">
        <v>0</v>
      </c>
      <c r="L49" s="51">
        <v>0</v>
      </c>
      <c r="M49" s="51">
        <v>0</v>
      </c>
      <c r="N49" s="51">
        <f>+N50</f>
        <v>700</v>
      </c>
      <c r="O49" s="51">
        <f t="shared" si="3"/>
        <v>700</v>
      </c>
      <c r="P49" s="20" t="s">
        <v>19</v>
      </c>
    </row>
    <row r="50" spans="1:16" s="10" customFormat="1" ht="13.5" thickBot="1" x14ac:dyDescent="0.25">
      <c r="A50" s="57"/>
      <c r="B50" s="58"/>
      <c r="C50" s="59"/>
      <c r="D50" s="60">
        <v>3299</v>
      </c>
      <c r="E50" s="61">
        <v>5321</v>
      </c>
      <c r="F50" s="62" t="s">
        <v>24</v>
      </c>
      <c r="G50" s="63">
        <v>0</v>
      </c>
      <c r="H50" s="63"/>
      <c r="I50" s="63"/>
      <c r="J50" s="64"/>
      <c r="K50" s="64">
        <v>0</v>
      </c>
      <c r="L50" s="64">
        <v>0</v>
      </c>
      <c r="M50" s="64">
        <v>0</v>
      </c>
      <c r="N50" s="64">
        <v>700</v>
      </c>
      <c r="O50" s="64">
        <f t="shared" si="3"/>
        <v>700</v>
      </c>
      <c r="P50" s="65"/>
    </row>
    <row r="51" spans="1:16" s="10" customFormat="1" ht="13.5" thickBot="1" x14ac:dyDescent="0.25">
      <c r="A51" s="21" t="s">
        <v>16</v>
      </c>
      <c r="B51" s="174" t="s">
        <v>17</v>
      </c>
      <c r="C51" s="175"/>
      <c r="D51" s="22" t="s">
        <v>17</v>
      </c>
      <c r="E51" s="23" t="s">
        <v>17</v>
      </c>
      <c r="F51" s="24" t="s">
        <v>77</v>
      </c>
      <c r="G51" s="25">
        <f>G52+G54</f>
        <v>1078.32</v>
      </c>
      <c r="H51" s="25">
        <v>0</v>
      </c>
      <c r="I51" s="25">
        <f t="shared" si="0"/>
        <v>1078.32</v>
      </c>
      <c r="J51" s="26">
        <v>0</v>
      </c>
      <c r="K51" s="26">
        <f t="shared" si="1"/>
        <v>1078.32</v>
      </c>
      <c r="L51" s="26">
        <v>0</v>
      </c>
      <c r="M51" s="26">
        <f t="shared" si="2"/>
        <v>1078.32</v>
      </c>
      <c r="N51" s="26">
        <v>0</v>
      </c>
      <c r="O51" s="26">
        <f t="shared" si="3"/>
        <v>1078.32</v>
      </c>
    </row>
    <row r="52" spans="1:16" s="10" customFormat="1" ht="22.5" x14ac:dyDescent="0.2">
      <c r="A52" s="27" t="s">
        <v>16</v>
      </c>
      <c r="B52" s="28" t="s">
        <v>78</v>
      </c>
      <c r="C52" s="29" t="s">
        <v>22</v>
      </c>
      <c r="D52" s="30" t="s">
        <v>17</v>
      </c>
      <c r="E52" s="30" t="s">
        <v>17</v>
      </c>
      <c r="F52" s="32" t="s">
        <v>79</v>
      </c>
      <c r="G52" s="33">
        <f>+G53</f>
        <v>900</v>
      </c>
      <c r="H52" s="33">
        <v>0</v>
      </c>
      <c r="I52" s="33">
        <f t="shared" si="0"/>
        <v>900</v>
      </c>
      <c r="J52" s="34">
        <v>0</v>
      </c>
      <c r="K52" s="34">
        <f t="shared" si="1"/>
        <v>900</v>
      </c>
      <c r="L52" s="34">
        <v>0</v>
      </c>
      <c r="M52" s="34">
        <f t="shared" si="2"/>
        <v>900</v>
      </c>
      <c r="N52" s="34">
        <v>0</v>
      </c>
      <c r="O52" s="34">
        <f t="shared" si="3"/>
        <v>900</v>
      </c>
    </row>
    <row r="53" spans="1:16" s="10" customFormat="1" x14ac:dyDescent="0.2">
      <c r="A53" s="36"/>
      <c r="B53" s="37"/>
      <c r="C53" s="38"/>
      <c r="D53" s="39">
        <v>3299</v>
      </c>
      <c r="E53" s="40">
        <v>5321</v>
      </c>
      <c r="F53" s="41" t="s">
        <v>24</v>
      </c>
      <c r="G53" s="42">
        <v>900</v>
      </c>
      <c r="H53" s="42">
        <v>0</v>
      </c>
      <c r="I53" s="42">
        <f t="shared" si="0"/>
        <v>900</v>
      </c>
      <c r="J53" s="43">
        <v>0</v>
      </c>
      <c r="K53" s="43">
        <f t="shared" si="1"/>
        <v>900</v>
      </c>
      <c r="L53" s="43">
        <v>0</v>
      </c>
      <c r="M53" s="43">
        <f t="shared" si="2"/>
        <v>900</v>
      </c>
      <c r="N53" s="43">
        <v>0</v>
      </c>
      <c r="O53" s="43">
        <f t="shared" si="3"/>
        <v>900</v>
      </c>
    </row>
    <row r="54" spans="1:16" s="10" customFormat="1" ht="27.75" customHeight="1" x14ac:dyDescent="0.2">
      <c r="A54" s="44" t="s">
        <v>16</v>
      </c>
      <c r="B54" s="45" t="s">
        <v>80</v>
      </c>
      <c r="C54" s="46" t="s">
        <v>81</v>
      </c>
      <c r="D54" s="47" t="s">
        <v>17</v>
      </c>
      <c r="E54" s="47" t="s">
        <v>17</v>
      </c>
      <c r="F54" s="66" t="s">
        <v>82</v>
      </c>
      <c r="G54" s="50">
        <f>+G55</f>
        <v>178.32</v>
      </c>
      <c r="H54" s="50">
        <v>0</v>
      </c>
      <c r="I54" s="50">
        <f t="shared" si="0"/>
        <v>178.32</v>
      </c>
      <c r="J54" s="51">
        <v>0</v>
      </c>
      <c r="K54" s="51">
        <f t="shared" si="1"/>
        <v>178.32</v>
      </c>
      <c r="L54" s="43">
        <v>0</v>
      </c>
      <c r="M54" s="51">
        <f t="shared" si="2"/>
        <v>178.32</v>
      </c>
      <c r="N54" s="51">
        <v>0</v>
      </c>
      <c r="O54" s="51">
        <f t="shared" si="3"/>
        <v>178.32</v>
      </c>
    </row>
    <row r="55" spans="1:16" s="10" customFormat="1" ht="13.5" thickBot="1" x14ac:dyDescent="0.25">
      <c r="A55" s="67"/>
      <c r="B55" s="68"/>
      <c r="C55" s="69"/>
      <c r="D55" s="70">
        <v>3113</v>
      </c>
      <c r="E55" s="71">
        <v>5321</v>
      </c>
      <c r="F55" s="72" t="s">
        <v>24</v>
      </c>
      <c r="G55" s="73">
        <v>178.32</v>
      </c>
      <c r="H55" s="73">
        <v>0</v>
      </c>
      <c r="I55" s="73">
        <f t="shared" si="0"/>
        <v>178.32</v>
      </c>
      <c r="J55" s="74">
        <v>0</v>
      </c>
      <c r="K55" s="74">
        <f t="shared" si="1"/>
        <v>178.32</v>
      </c>
      <c r="L55" s="74">
        <v>0</v>
      </c>
      <c r="M55" s="74">
        <f t="shared" si="2"/>
        <v>178.32</v>
      </c>
      <c r="N55" s="74">
        <v>0</v>
      </c>
      <c r="O55" s="74">
        <f t="shared" si="3"/>
        <v>178.32</v>
      </c>
    </row>
    <row r="56" spans="1:16" s="10" customFormat="1" ht="13.5" customHeight="1" thickBot="1" x14ac:dyDescent="0.25">
      <c r="A56" s="21" t="s">
        <v>16</v>
      </c>
      <c r="B56" s="174" t="s">
        <v>17</v>
      </c>
      <c r="C56" s="175"/>
      <c r="D56" s="22" t="s">
        <v>17</v>
      </c>
      <c r="E56" s="23" t="s">
        <v>17</v>
      </c>
      <c r="F56" s="24" t="s">
        <v>83</v>
      </c>
      <c r="G56" s="25">
        <f>+G57+G68+G75</f>
        <v>4080</v>
      </c>
      <c r="H56" s="25">
        <f>+H57+H68+H75</f>
        <v>10000</v>
      </c>
      <c r="I56" s="25">
        <f t="shared" si="0"/>
        <v>14080</v>
      </c>
      <c r="J56" s="26">
        <f>+J57+J75</f>
        <v>5400</v>
      </c>
      <c r="K56" s="26">
        <f t="shared" si="1"/>
        <v>19480</v>
      </c>
      <c r="L56" s="26">
        <v>0</v>
      </c>
      <c r="M56" s="26">
        <f t="shared" si="2"/>
        <v>19480</v>
      </c>
      <c r="N56" s="26">
        <f>+N57+N68+N75</f>
        <v>0</v>
      </c>
      <c r="O56" s="26">
        <f t="shared" si="3"/>
        <v>19480</v>
      </c>
    </row>
    <row r="57" spans="1:16" s="10" customFormat="1" x14ac:dyDescent="0.2">
      <c r="A57" s="75" t="s">
        <v>17</v>
      </c>
      <c r="B57" s="162" t="s">
        <v>17</v>
      </c>
      <c r="C57" s="163"/>
      <c r="D57" s="76" t="s">
        <v>17</v>
      </c>
      <c r="E57" s="77" t="s">
        <v>17</v>
      </c>
      <c r="F57" s="78" t="s">
        <v>84</v>
      </c>
      <c r="G57" s="79">
        <f>+G60+G62+G64</f>
        <v>1750</v>
      </c>
      <c r="H57" s="79">
        <f>+H66</f>
        <v>10000</v>
      </c>
      <c r="I57" s="79">
        <f t="shared" si="0"/>
        <v>11750</v>
      </c>
      <c r="J57" s="80">
        <f>+J58</f>
        <v>5000</v>
      </c>
      <c r="K57" s="80">
        <f t="shared" si="1"/>
        <v>16750</v>
      </c>
      <c r="L57" s="80">
        <v>0</v>
      </c>
      <c r="M57" s="80">
        <f t="shared" si="2"/>
        <v>16750</v>
      </c>
      <c r="N57" s="80">
        <v>0</v>
      </c>
      <c r="O57" s="80">
        <f t="shared" si="3"/>
        <v>16750</v>
      </c>
    </row>
    <row r="58" spans="1:16" s="10" customFormat="1" ht="22.5" x14ac:dyDescent="0.2">
      <c r="A58" s="44" t="s">
        <v>16</v>
      </c>
      <c r="B58" s="45" t="s">
        <v>85</v>
      </c>
      <c r="C58" s="46" t="s">
        <v>86</v>
      </c>
      <c r="D58" s="47" t="s">
        <v>17</v>
      </c>
      <c r="E58" s="48" t="s">
        <v>17</v>
      </c>
      <c r="F58" s="49" t="s">
        <v>87</v>
      </c>
      <c r="G58" s="81">
        <v>0</v>
      </c>
      <c r="H58" s="81">
        <v>0</v>
      </c>
      <c r="I58" s="81">
        <v>0</v>
      </c>
      <c r="J58" s="52">
        <v>5000</v>
      </c>
      <c r="K58" s="51">
        <f t="shared" si="1"/>
        <v>5000</v>
      </c>
      <c r="L58" s="51">
        <v>0</v>
      </c>
      <c r="M58" s="51">
        <f t="shared" si="2"/>
        <v>5000</v>
      </c>
      <c r="N58" s="51">
        <v>0</v>
      </c>
      <c r="O58" s="51">
        <f t="shared" si="3"/>
        <v>5000</v>
      </c>
    </row>
    <row r="59" spans="1:16" s="10" customFormat="1" x14ac:dyDescent="0.2">
      <c r="A59" s="82"/>
      <c r="B59" s="83"/>
      <c r="C59" s="84"/>
      <c r="D59" s="85">
        <v>3419</v>
      </c>
      <c r="E59" s="61">
        <v>6341</v>
      </c>
      <c r="F59" s="62" t="s">
        <v>88</v>
      </c>
      <c r="G59" s="86">
        <v>0</v>
      </c>
      <c r="H59" s="86">
        <v>0</v>
      </c>
      <c r="I59" s="86">
        <v>0</v>
      </c>
      <c r="J59" s="87">
        <v>5000</v>
      </c>
      <c r="K59" s="64">
        <f t="shared" si="1"/>
        <v>5000</v>
      </c>
      <c r="L59" s="43">
        <v>0</v>
      </c>
      <c r="M59" s="43">
        <f t="shared" si="2"/>
        <v>5000</v>
      </c>
      <c r="N59" s="43">
        <v>0</v>
      </c>
      <c r="O59" s="43">
        <f t="shared" si="3"/>
        <v>5000</v>
      </c>
    </row>
    <row r="60" spans="1:16" s="10" customFormat="1" x14ac:dyDescent="0.2">
      <c r="A60" s="44" t="s">
        <v>16</v>
      </c>
      <c r="B60" s="45" t="s">
        <v>89</v>
      </c>
      <c r="C60" s="46" t="s">
        <v>22</v>
      </c>
      <c r="D60" s="47" t="s">
        <v>17</v>
      </c>
      <c r="E60" s="48" t="s">
        <v>17</v>
      </c>
      <c r="F60" s="49" t="s">
        <v>90</v>
      </c>
      <c r="G60" s="50">
        <f>+G61</f>
        <v>1000</v>
      </c>
      <c r="H60" s="50">
        <v>0</v>
      </c>
      <c r="I60" s="50">
        <f t="shared" si="0"/>
        <v>1000</v>
      </c>
      <c r="J60" s="51">
        <v>0</v>
      </c>
      <c r="K60" s="51">
        <f t="shared" si="1"/>
        <v>1000</v>
      </c>
      <c r="L60" s="51">
        <v>0</v>
      </c>
      <c r="M60" s="51">
        <f t="shared" si="2"/>
        <v>1000</v>
      </c>
      <c r="N60" s="51">
        <v>0</v>
      </c>
      <c r="O60" s="51">
        <f t="shared" si="3"/>
        <v>1000</v>
      </c>
    </row>
    <row r="61" spans="1:16" s="10" customFormat="1" x14ac:dyDescent="0.2">
      <c r="A61" s="36"/>
      <c r="B61" s="37"/>
      <c r="C61" s="38"/>
      <c r="D61" s="39">
        <v>3419</v>
      </c>
      <c r="E61" s="40">
        <v>5221</v>
      </c>
      <c r="F61" s="41" t="s">
        <v>91</v>
      </c>
      <c r="G61" s="42">
        <v>1000</v>
      </c>
      <c r="H61" s="42">
        <v>0</v>
      </c>
      <c r="I61" s="42">
        <f t="shared" si="0"/>
        <v>1000</v>
      </c>
      <c r="J61" s="43">
        <v>0</v>
      </c>
      <c r="K61" s="43">
        <f t="shared" si="1"/>
        <v>1000</v>
      </c>
      <c r="L61" s="43">
        <v>0</v>
      </c>
      <c r="M61" s="43">
        <f t="shared" si="2"/>
        <v>1000</v>
      </c>
      <c r="N61" s="43">
        <v>0</v>
      </c>
      <c r="O61" s="43">
        <f t="shared" si="3"/>
        <v>1000</v>
      </c>
    </row>
    <row r="62" spans="1:16" s="10" customFormat="1" ht="22.5" x14ac:dyDescent="0.2">
      <c r="A62" s="44" t="s">
        <v>16</v>
      </c>
      <c r="B62" s="45" t="s">
        <v>92</v>
      </c>
      <c r="C62" s="46" t="s">
        <v>22</v>
      </c>
      <c r="D62" s="47" t="s">
        <v>17</v>
      </c>
      <c r="E62" s="48" t="s">
        <v>17</v>
      </c>
      <c r="F62" s="49" t="s">
        <v>93</v>
      </c>
      <c r="G62" s="50">
        <f>+G63</f>
        <v>400</v>
      </c>
      <c r="H62" s="50">
        <v>0</v>
      </c>
      <c r="I62" s="50">
        <f t="shared" si="0"/>
        <v>400</v>
      </c>
      <c r="J62" s="51">
        <v>0</v>
      </c>
      <c r="K62" s="51">
        <f t="shared" si="1"/>
        <v>400</v>
      </c>
      <c r="L62" s="51">
        <v>0</v>
      </c>
      <c r="M62" s="51">
        <f t="shared" si="2"/>
        <v>400</v>
      </c>
      <c r="N62" s="51">
        <v>0</v>
      </c>
      <c r="O62" s="51">
        <f t="shared" si="3"/>
        <v>400</v>
      </c>
    </row>
    <row r="63" spans="1:16" s="10" customFormat="1" x14ac:dyDescent="0.2">
      <c r="A63" s="36"/>
      <c r="B63" s="37" t="s">
        <v>94</v>
      </c>
      <c r="C63" s="38"/>
      <c r="D63" s="39">
        <v>3419</v>
      </c>
      <c r="E63" s="40">
        <v>5329</v>
      </c>
      <c r="F63" s="41" t="s">
        <v>95</v>
      </c>
      <c r="G63" s="42">
        <v>400</v>
      </c>
      <c r="H63" s="42">
        <v>0</v>
      </c>
      <c r="I63" s="42">
        <f t="shared" si="0"/>
        <v>400</v>
      </c>
      <c r="J63" s="43">
        <v>0</v>
      </c>
      <c r="K63" s="43">
        <f t="shared" si="1"/>
        <v>400</v>
      </c>
      <c r="L63" s="43">
        <v>0</v>
      </c>
      <c r="M63" s="43">
        <f t="shared" si="2"/>
        <v>400</v>
      </c>
      <c r="N63" s="43">
        <v>0</v>
      </c>
      <c r="O63" s="43">
        <f t="shared" si="3"/>
        <v>400</v>
      </c>
    </row>
    <row r="64" spans="1:16" s="10" customFormat="1" ht="22.5" x14ac:dyDescent="0.2">
      <c r="A64" s="44" t="s">
        <v>16</v>
      </c>
      <c r="B64" s="45" t="s">
        <v>96</v>
      </c>
      <c r="C64" s="46" t="s">
        <v>97</v>
      </c>
      <c r="D64" s="47" t="s">
        <v>17</v>
      </c>
      <c r="E64" s="48" t="s">
        <v>17</v>
      </c>
      <c r="F64" s="49" t="s">
        <v>98</v>
      </c>
      <c r="G64" s="50">
        <f>+G65</f>
        <v>350</v>
      </c>
      <c r="H64" s="50">
        <v>0</v>
      </c>
      <c r="I64" s="50">
        <f t="shared" si="0"/>
        <v>350</v>
      </c>
      <c r="J64" s="51">
        <v>0</v>
      </c>
      <c r="K64" s="51">
        <f t="shared" si="1"/>
        <v>350</v>
      </c>
      <c r="L64" s="51">
        <v>0</v>
      </c>
      <c r="M64" s="51">
        <f t="shared" si="2"/>
        <v>350</v>
      </c>
      <c r="N64" s="51">
        <v>0</v>
      </c>
      <c r="O64" s="51">
        <f t="shared" si="3"/>
        <v>350</v>
      </c>
    </row>
    <row r="65" spans="1:15" s="10" customFormat="1" x14ac:dyDescent="0.2">
      <c r="A65" s="36"/>
      <c r="B65" s="37"/>
      <c r="C65" s="38"/>
      <c r="D65" s="39">
        <v>3419</v>
      </c>
      <c r="E65" s="40">
        <v>5329</v>
      </c>
      <c r="F65" s="41" t="s">
        <v>95</v>
      </c>
      <c r="G65" s="42">
        <v>350</v>
      </c>
      <c r="H65" s="42">
        <v>0</v>
      </c>
      <c r="I65" s="42">
        <f t="shared" si="0"/>
        <v>350</v>
      </c>
      <c r="J65" s="43">
        <v>0</v>
      </c>
      <c r="K65" s="43">
        <f t="shared" si="1"/>
        <v>350</v>
      </c>
      <c r="L65" s="43">
        <v>0</v>
      </c>
      <c r="M65" s="43">
        <f t="shared" si="2"/>
        <v>350</v>
      </c>
      <c r="N65" s="43">
        <v>0</v>
      </c>
      <c r="O65" s="43">
        <f t="shared" si="3"/>
        <v>350</v>
      </c>
    </row>
    <row r="66" spans="1:15" s="10" customFormat="1" ht="22.5" x14ac:dyDescent="0.2">
      <c r="A66" s="44" t="s">
        <v>16</v>
      </c>
      <c r="B66" s="45" t="s">
        <v>99</v>
      </c>
      <c r="C66" s="46" t="s">
        <v>100</v>
      </c>
      <c r="D66" s="47" t="s">
        <v>17</v>
      </c>
      <c r="E66" s="48" t="s">
        <v>17</v>
      </c>
      <c r="F66" s="49" t="s">
        <v>101</v>
      </c>
      <c r="G66" s="50">
        <v>0</v>
      </c>
      <c r="H66" s="88">
        <f>H67</f>
        <v>10000</v>
      </c>
      <c r="I66" s="89">
        <f>I67</f>
        <v>10000</v>
      </c>
      <c r="J66" s="51">
        <v>0</v>
      </c>
      <c r="K66" s="51">
        <f t="shared" si="1"/>
        <v>10000</v>
      </c>
      <c r="L66" s="51">
        <v>0</v>
      </c>
      <c r="M66" s="51">
        <f t="shared" si="2"/>
        <v>10000</v>
      </c>
      <c r="N66" s="51">
        <v>0</v>
      </c>
      <c r="O66" s="51">
        <f t="shared" si="3"/>
        <v>10000</v>
      </c>
    </row>
    <row r="67" spans="1:15" s="10" customFormat="1" ht="13.5" thickBot="1" x14ac:dyDescent="0.25">
      <c r="A67" s="67"/>
      <c r="B67" s="68"/>
      <c r="C67" s="69"/>
      <c r="D67" s="70">
        <v>3419</v>
      </c>
      <c r="E67" s="90">
        <v>6341</v>
      </c>
      <c r="F67" s="72" t="s">
        <v>88</v>
      </c>
      <c r="G67" s="73">
        <v>0</v>
      </c>
      <c r="H67" s="91">
        <v>10000</v>
      </c>
      <c r="I67" s="92">
        <f>G67+H67</f>
        <v>10000</v>
      </c>
      <c r="J67" s="74">
        <v>0</v>
      </c>
      <c r="K67" s="74">
        <f t="shared" si="1"/>
        <v>10000</v>
      </c>
      <c r="L67" s="74">
        <v>0</v>
      </c>
      <c r="M67" s="74">
        <f t="shared" si="2"/>
        <v>10000</v>
      </c>
      <c r="N67" s="74">
        <v>0</v>
      </c>
      <c r="O67" s="74">
        <f t="shared" si="3"/>
        <v>10000</v>
      </c>
    </row>
    <row r="68" spans="1:15" s="10" customFormat="1" x14ac:dyDescent="0.2">
      <c r="A68" s="75" t="s">
        <v>17</v>
      </c>
      <c r="B68" s="93" t="s">
        <v>17</v>
      </c>
      <c r="C68" s="94" t="s">
        <v>17</v>
      </c>
      <c r="D68" s="76" t="s">
        <v>17</v>
      </c>
      <c r="E68" s="77" t="s">
        <v>17</v>
      </c>
      <c r="F68" s="78" t="s">
        <v>102</v>
      </c>
      <c r="G68" s="79">
        <f>+G69+G71+G73</f>
        <v>400</v>
      </c>
      <c r="H68" s="79">
        <v>0</v>
      </c>
      <c r="I68" s="79">
        <f t="shared" si="0"/>
        <v>400</v>
      </c>
      <c r="J68" s="80">
        <v>0</v>
      </c>
      <c r="K68" s="80">
        <f t="shared" si="1"/>
        <v>400</v>
      </c>
      <c r="L68" s="80">
        <v>0</v>
      </c>
      <c r="M68" s="80">
        <f t="shared" si="2"/>
        <v>400</v>
      </c>
      <c r="N68" s="80">
        <v>0</v>
      </c>
      <c r="O68" s="80">
        <f t="shared" si="3"/>
        <v>400</v>
      </c>
    </row>
    <row r="69" spans="1:15" s="10" customFormat="1" ht="22.5" x14ac:dyDescent="0.2">
      <c r="A69" s="44" t="s">
        <v>16</v>
      </c>
      <c r="B69" s="45" t="s">
        <v>103</v>
      </c>
      <c r="C69" s="46" t="s">
        <v>22</v>
      </c>
      <c r="D69" s="47" t="s">
        <v>17</v>
      </c>
      <c r="E69" s="48" t="s">
        <v>17</v>
      </c>
      <c r="F69" s="49" t="s">
        <v>104</v>
      </c>
      <c r="G69" s="50">
        <f>+G70</f>
        <v>100</v>
      </c>
      <c r="H69" s="50">
        <v>0</v>
      </c>
      <c r="I69" s="50">
        <f t="shared" si="0"/>
        <v>100</v>
      </c>
      <c r="J69" s="51">
        <v>0</v>
      </c>
      <c r="K69" s="51">
        <f t="shared" si="1"/>
        <v>100</v>
      </c>
      <c r="L69" s="51">
        <v>0</v>
      </c>
      <c r="M69" s="51">
        <f t="shared" si="2"/>
        <v>100</v>
      </c>
      <c r="N69" s="51">
        <v>0</v>
      </c>
      <c r="O69" s="51">
        <f t="shared" si="3"/>
        <v>100</v>
      </c>
    </row>
    <row r="70" spans="1:15" s="10" customFormat="1" x14ac:dyDescent="0.2">
      <c r="A70" s="44"/>
      <c r="B70" s="95"/>
      <c r="C70" s="95"/>
      <c r="D70" s="39">
        <v>3419</v>
      </c>
      <c r="E70" s="40">
        <v>5222</v>
      </c>
      <c r="F70" s="41" t="s">
        <v>27</v>
      </c>
      <c r="G70" s="42">
        <v>100</v>
      </c>
      <c r="H70" s="42">
        <v>0</v>
      </c>
      <c r="I70" s="42">
        <f t="shared" si="0"/>
        <v>100</v>
      </c>
      <c r="J70" s="43">
        <v>0</v>
      </c>
      <c r="K70" s="43">
        <f t="shared" si="1"/>
        <v>100</v>
      </c>
      <c r="L70" s="43">
        <v>0</v>
      </c>
      <c r="M70" s="43">
        <f t="shared" si="2"/>
        <v>100</v>
      </c>
      <c r="N70" s="43">
        <v>0</v>
      </c>
      <c r="O70" s="43">
        <f t="shared" si="3"/>
        <v>100</v>
      </c>
    </row>
    <row r="71" spans="1:15" s="10" customFormat="1" ht="33.75" x14ac:dyDescent="0.2">
      <c r="A71" s="44" t="s">
        <v>16</v>
      </c>
      <c r="B71" s="45" t="s">
        <v>105</v>
      </c>
      <c r="C71" s="46" t="s">
        <v>22</v>
      </c>
      <c r="D71" s="47" t="s">
        <v>17</v>
      </c>
      <c r="E71" s="48" t="s">
        <v>17</v>
      </c>
      <c r="F71" s="49" t="s">
        <v>106</v>
      </c>
      <c r="G71" s="50">
        <f>+G72</f>
        <v>100</v>
      </c>
      <c r="H71" s="50">
        <v>0</v>
      </c>
      <c r="I71" s="50">
        <f t="shared" si="0"/>
        <v>100</v>
      </c>
      <c r="J71" s="51">
        <v>0</v>
      </c>
      <c r="K71" s="51">
        <f t="shared" si="1"/>
        <v>100</v>
      </c>
      <c r="L71" s="51">
        <v>0</v>
      </c>
      <c r="M71" s="51">
        <f t="shared" si="2"/>
        <v>100</v>
      </c>
      <c r="N71" s="51">
        <v>0</v>
      </c>
      <c r="O71" s="51">
        <f t="shared" si="3"/>
        <v>100</v>
      </c>
    </row>
    <row r="72" spans="1:15" s="10" customFormat="1" x14ac:dyDescent="0.2">
      <c r="A72" s="44"/>
      <c r="B72" s="95"/>
      <c r="C72" s="95"/>
      <c r="D72" s="39">
        <v>3419</v>
      </c>
      <c r="E72" s="40">
        <v>5229</v>
      </c>
      <c r="F72" s="41" t="s">
        <v>107</v>
      </c>
      <c r="G72" s="42">
        <v>100</v>
      </c>
      <c r="H72" s="42">
        <v>0</v>
      </c>
      <c r="I72" s="42">
        <f t="shared" si="0"/>
        <v>100</v>
      </c>
      <c r="J72" s="43">
        <v>0</v>
      </c>
      <c r="K72" s="43">
        <f t="shared" si="1"/>
        <v>100</v>
      </c>
      <c r="L72" s="43">
        <v>0</v>
      </c>
      <c r="M72" s="43">
        <f t="shared" si="2"/>
        <v>100</v>
      </c>
      <c r="N72" s="43">
        <v>0</v>
      </c>
      <c r="O72" s="43">
        <f t="shared" si="3"/>
        <v>100</v>
      </c>
    </row>
    <row r="73" spans="1:15" s="10" customFormat="1" ht="22.5" x14ac:dyDescent="0.2">
      <c r="A73" s="44" t="s">
        <v>16</v>
      </c>
      <c r="B73" s="45" t="s">
        <v>108</v>
      </c>
      <c r="C73" s="46" t="s">
        <v>22</v>
      </c>
      <c r="D73" s="47" t="s">
        <v>17</v>
      </c>
      <c r="E73" s="48" t="s">
        <v>17</v>
      </c>
      <c r="F73" s="49" t="s">
        <v>109</v>
      </c>
      <c r="G73" s="50">
        <f>+G74</f>
        <v>200</v>
      </c>
      <c r="H73" s="50">
        <v>0</v>
      </c>
      <c r="I73" s="50">
        <f t="shared" si="0"/>
        <v>200</v>
      </c>
      <c r="J73" s="51">
        <v>0</v>
      </c>
      <c r="K73" s="51">
        <f t="shared" si="1"/>
        <v>200</v>
      </c>
      <c r="L73" s="51">
        <v>0</v>
      </c>
      <c r="M73" s="51">
        <f t="shared" si="2"/>
        <v>200</v>
      </c>
      <c r="N73" s="51">
        <v>0</v>
      </c>
      <c r="O73" s="51">
        <f t="shared" si="3"/>
        <v>200</v>
      </c>
    </row>
    <row r="74" spans="1:15" s="10" customFormat="1" ht="13.5" thickBot="1" x14ac:dyDescent="0.25">
      <c r="A74" s="67"/>
      <c r="B74" s="68"/>
      <c r="C74" s="69"/>
      <c r="D74" s="70">
        <v>3419</v>
      </c>
      <c r="E74" s="71">
        <v>5222</v>
      </c>
      <c r="F74" s="72" t="s">
        <v>27</v>
      </c>
      <c r="G74" s="73">
        <v>200</v>
      </c>
      <c r="H74" s="73">
        <v>0</v>
      </c>
      <c r="I74" s="73">
        <f t="shared" si="0"/>
        <v>200</v>
      </c>
      <c r="J74" s="74">
        <v>0</v>
      </c>
      <c r="K74" s="74">
        <f t="shared" si="1"/>
        <v>200</v>
      </c>
      <c r="L74" s="74">
        <v>0</v>
      </c>
      <c r="M74" s="74">
        <f t="shared" si="2"/>
        <v>200</v>
      </c>
      <c r="N74" s="74">
        <v>0</v>
      </c>
      <c r="O74" s="74">
        <f t="shared" ref="O74:O85" si="4">+M74+N74</f>
        <v>200</v>
      </c>
    </row>
    <row r="75" spans="1:15" s="10" customFormat="1" x14ac:dyDescent="0.2">
      <c r="A75" s="96" t="s">
        <v>17</v>
      </c>
      <c r="B75" s="97" t="s">
        <v>17</v>
      </c>
      <c r="C75" s="98" t="s">
        <v>17</v>
      </c>
      <c r="D75" s="99" t="s">
        <v>17</v>
      </c>
      <c r="E75" s="100" t="s">
        <v>17</v>
      </c>
      <c r="F75" s="101" t="s">
        <v>110</v>
      </c>
      <c r="G75" s="102">
        <f>G76+G78+G80+G82+G84</f>
        <v>1930</v>
      </c>
      <c r="H75" s="102">
        <v>0</v>
      </c>
      <c r="I75" s="102">
        <f t="shared" si="0"/>
        <v>1930</v>
      </c>
      <c r="J75" s="103">
        <f>+J80+J82</f>
        <v>400</v>
      </c>
      <c r="K75" s="103">
        <f t="shared" si="1"/>
        <v>2330</v>
      </c>
      <c r="L75" s="103">
        <v>0</v>
      </c>
      <c r="M75" s="103">
        <f t="shared" si="2"/>
        <v>2330</v>
      </c>
      <c r="N75" s="103">
        <v>0</v>
      </c>
      <c r="O75" s="103">
        <f t="shared" si="4"/>
        <v>2330</v>
      </c>
    </row>
    <row r="76" spans="1:15" s="10" customFormat="1" ht="22.5" x14ac:dyDescent="0.2">
      <c r="A76" s="44" t="s">
        <v>16</v>
      </c>
      <c r="B76" s="45" t="s">
        <v>111</v>
      </c>
      <c r="C76" s="46" t="s">
        <v>22</v>
      </c>
      <c r="D76" s="47" t="s">
        <v>17</v>
      </c>
      <c r="E76" s="48" t="s">
        <v>17</v>
      </c>
      <c r="F76" s="104" t="s">
        <v>112</v>
      </c>
      <c r="G76" s="50">
        <f>+G77</f>
        <v>1000</v>
      </c>
      <c r="H76" s="50">
        <v>0</v>
      </c>
      <c r="I76" s="50">
        <f t="shared" si="0"/>
        <v>1000</v>
      </c>
      <c r="J76" s="51">
        <v>0</v>
      </c>
      <c r="K76" s="51">
        <f t="shared" si="1"/>
        <v>1000</v>
      </c>
      <c r="L76" s="51">
        <v>0</v>
      </c>
      <c r="M76" s="51">
        <f t="shared" ref="M76:M85" si="5">+K76+L76</f>
        <v>1000</v>
      </c>
      <c r="N76" s="51">
        <v>0</v>
      </c>
      <c r="O76" s="51">
        <f t="shared" si="4"/>
        <v>1000</v>
      </c>
    </row>
    <row r="77" spans="1:15" s="10" customFormat="1" x14ac:dyDescent="0.2">
      <c r="A77" s="44"/>
      <c r="B77" s="95"/>
      <c r="C77" s="95"/>
      <c r="D77" s="39">
        <v>3419</v>
      </c>
      <c r="E77" s="40">
        <v>5222</v>
      </c>
      <c r="F77" s="105" t="s">
        <v>27</v>
      </c>
      <c r="G77" s="42">
        <v>1000</v>
      </c>
      <c r="H77" s="42">
        <v>0</v>
      </c>
      <c r="I77" s="42">
        <f t="shared" si="0"/>
        <v>1000</v>
      </c>
      <c r="J77" s="43">
        <v>0</v>
      </c>
      <c r="K77" s="43">
        <f t="shared" ref="K77:K85" si="6">+I77+J77</f>
        <v>1000</v>
      </c>
      <c r="L77" s="43">
        <v>0</v>
      </c>
      <c r="M77" s="43">
        <f t="shared" si="5"/>
        <v>1000</v>
      </c>
      <c r="N77" s="43">
        <v>0</v>
      </c>
      <c r="O77" s="43">
        <f t="shared" si="4"/>
        <v>1000</v>
      </c>
    </row>
    <row r="78" spans="1:15" s="10" customFormat="1" ht="22.5" x14ac:dyDescent="0.2">
      <c r="A78" s="44" t="s">
        <v>16</v>
      </c>
      <c r="B78" s="45" t="s">
        <v>113</v>
      </c>
      <c r="C78" s="46" t="s">
        <v>22</v>
      </c>
      <c r="D78" s="47" t="s">
        <v>17</v>
      </c>
      <c r="E78" s="48" t="s">
        <v>17</v>
      </c>
      <c r="F78" s="104" t="s">
        <v>114</v>
      </c>
      <c r="G78" s="50">
        <f t="shared" ref="G78" si="7">+G79</f>
        <v>500</v>
      </c>
      <c r="H78" s="50">
        <v>0</v>
      </c>
      <c r="I78" s="50">
        <f t="shared" si="0"/>
        <v>500</v>
      </c>
      <c r="J78" s="51">
        <v>0</v>
      </c>
      <c r="K78" s="51">
        <f t="shared" si="6"/>
        <v>500</v>
      </c>
      <c r="L78" s="51">
        <v>0</v>
      </c>
      <c r="M78" s="51">
        <f t="shared" si="5"/>
        <v>500</v>
      </c>
      <c r="N78" s="51">
        <v>0</v>
      </c>
      <c r="O78" s="51">
        <f t="shared" si="4"/>
        <v>500</v>
      </c>
    </row>
    <row r="79" spans="1:15" s="10" customFormat="1" x14ac:dyDescent="0.2">
      <c r="A79" s="44"/>
      <c r="B79" s="95"/>
      <c r="C79" s="95"/>
      <c r="D79" s="39">
        <v>3419</v>
      </c>
      <c r="E79" s="40">
        <v>5222</v>
      </c>
      <c r="F79" s="105" t="s">
        <v>27</v>
      </c>
      <c r="G79" s="42">
        <v>500</v>
      </c>
      <c r="H79" s="42">
        <v>0</v>
      </c>
      <c r="I79" s="42">
        <f t="shared" si="0"/>
        <v>500</v>
      </c>
      <c r="J79" s="43">
        <v>0</v>
      </c>
      <c r="K79" s="43">
        <f t="shared" si="6"/>
        <v>500</v>
      </c>
      <c r="L79" s="43">
        <v>0</v>
      </c>
      <c r="M79" s="43">
        <f t="shared" si="5"/>
        <v>500</v>
      </c>
      <c r="N79" s="43">
        <v>0</v>
      </c>
      <c r="O79" s="43">
        <f t="shared" si="4"/>
        <v>500</v>
      </c>
    </row>
    <row r="80" spans="1:15" s="10" customFormat="1" ht="22.5" x14ac:dyDescent="0.2">
      <c r="A80" s="44" t="s">
        <v>16</v>
      </c>
      <c r="B80" s="45" t="s">
        <v>115</v>
      </c>
      <c r="C80" s="46" t="s">
        <v>22</v>
      </c>
      <c r="D80" s="47" t="s">
        <v>17</v>
      </c>
      <c r="E80" s="48" t="s">
        <v>17</v>
      </c>
      <c r="F80" s="104" t="s">
        <v>116</v>
      </c>
      <c r="G80" s="50">
        <f t="shared" ref="G80" si="8">+G81</f>
        <v>250</v>
      </c>
      <c r="H80" s="50">
        <v>0</v>
      </c>
      <c r="I80" s="50">
        <f t="shared" si="0"/>
        <v>250</v>
      </c>
      <c r="J80" s="52">
        <f>+J81</f>
        <v>250</v>
      </c>
      <c r="K80" s="51">
        <f t="shared" si="6"/>
        <v>500</v>
      </c>
      <c r="L80" s="51">
        <v>0</v>
      </c>
      <c r="M80" s="51">
        <f t="shared" si="5"/>
        <v>500</v>
      </c>
      <c r="N80" s="51">
        <v>0</v>
      </c>
      <c r="O80" s="51">
        <f t="shared" si="4"/>
        <v>500</v>
      </c>
    </row>
    <row r="81" spans="1:15" s="10" customFormat="1" x14ac:dyDescent="0.2">
      <c r="A81" s="44"/>
      <c r="B81" s="95"/>
      <c r="C81" s="95"/>
      <c r="D81" s="39">
        <v>3419</v>
      </c>
      <c r="E81" s="40">
        <v>5222</v>
      </c>
      <c r="F81" s="105" t="s">
        <v>27</v>
      </c>
      <c r="G81" s="42">
        <v>250</v>
      </c>
      <c r="H81" s="42">
        <v>0</v>
      </c>
      <c r="I81" s="42">
        <f t="shared" si="0"/>
        <v>250</v>
      </c>
      <c r="J81" s="54">
        <v>250</v>
      </c>
      <c r="K81" s="43">
        <f t="shared" si="6"/>
        <v>500</v>
      </c>
      <c r="L81" s="43">
        <v>0</v>
      </c>
      <c r="M81" s="43">
        <f t="shared" si="5"/>
        <v>500</v>
      </c>
      <c r="N81" s="43">
        <v>0</v>
      </c>
      <c r="O81" s="43">
        <f t="shared" si="4"/>
        <v>500</v>
      </c>
    </row>
    <row r="82" spans="1:15" s="10" customFormat="1" x14ac:dyDescent="0.2">
      <c r="A82" s="44" t="s">
        <v>16</v>
      </c>
      <c r="B82" s="45" t="s">
        <v>117</v>
      </c>
      <c r="C82" s="46" t="s">
        <v>22</v>
      </c>
      <c r="D82" s="47" t="s">
        <v>17</v>
      </c>
      <c r="E82" s="48" t="s">
        <v>17</v>
      </c>
      <c r="F82" s="106" t="s">
        <v>118</v>
      </c>
      <c r="G82" s="50">
        <f>+G83</f>
        <v>100</v>
      </c>
      <c r="H82" s="50">
        <v>0</v>
      </c>
      <c r="I82" s="50">
        <f t="shared" si="0"/>
        <v>100</v>
      </c>
      <c r="J82" s="52">
        <f>+J83</f>
        <v>150</v>
      </c>
      <c r="K82" s="51">
        <f t="shared" si="6"/>
        <v>250</v>
      </c>
      <c r="L82" s="51">
        <v>0</v>
      </c>
      <c r="M82" s="51">
        <f t="shared" si="5"/>
        <v>250</v>
      </c>
      <c r="N82" s="51">
        <v>0</v>
      </c>
      <c r="O82" s="51">
        <f t="shared" si="4"/>
        <v>250</v>
      </c>
    </row>
    <row r="83" spans="1:15" s="10" customFormat="1" x14ac:dyDescent="0.2">
      <c r="A83" s="44"/>
      <c r="B83" s="95"/>
      <c r="C83" s="95"/>
      <c r="D83" s="39">
        <v>3419</v>
      </c>
      <c r="E83" s="40">
        <v>5222</v>
      </c>
      <c r="F83" s="107" t="s">
        <v>27</v>
      </c>
      <c r="G83" s="42">
        <v>100</v>
      </c>
      <c r="H83" s="42">
        <v>0</v>
      </c>
      <c r="I83" s="42">
        <f t="shared" ref="I83:I85" si="9">+G83+H83</f>
        <v>100</v>
      </c>
      <c r="J83" s="54">
        <v>150</v>
      </c>
      <c r="K83" s="43">
        <f t="shared" si="6"/>
        <v>250</v>
      </c>
      <c r="L83" s="43">
        <v>0</v>
      </c>
      <c r="M83" s="43">
        <f t="shared" si="5"/>
        <v>250</v>
      </c>
      <c r="N83" s="43">
        <v>0</v>
      </c>
      <c r="O83" s="43">
        <f t="shared" si="4"/>
        <v>250</v>
      </c>
    </row>
    <row r="84" spans="1:15" s="10" customFormat="1" x14ac:dyDescent="0.2">
      <c r="A84" s="108" t="s">
        <v>16</v>
      </c>
      <c r="B84" s="109" t="s">
        <v>119</v>
      </c>
      <c r="C84" s="110" t="s">
        <v>22</v>
      </c>
      <c r="D84" s="111" t="s">
        <v>17</v>
      </c>
      <c r="E84" s="112" t="s">
        <v>17</v>
      </c>
      <c r="F84" s="113" t="s">
        <v>120</v>
      </c>
      <c r="G84" s="50">
        <f>+G85</f>
        <v>80</v>
      </c>
      <c r="H84" s="50">
        <v>0</v>
      </c>
      <c r="I84" s="50">
        <f t="shared" si="9"/>
        <v>80</v>
      </c>
      <c r="J84" s="51">
        <v>0</v>
      </c>
      <c r="K84" s="51">
        <f t="shared" si="6"/>
        <v>80</v>
      </c>
      <c r="L84" s="51">
        <v>0</v>
      </c>
      <c r="M84" s="51">
        <f t="shared" si="5"/>
        <v>80</v>
      </c>
      <c r="N84" s="51">
        <v>0</v>
      </c>
      <c r="O84" s="51">
        <f t="shared" si="4"/>
        <v>80</v>
      </c>
    </row>
    <row r="85" spans="1:15" s="10" customFormat="1" ht="13.5" thickBot="1" x14ac:dyDescent="0.25">
      <c r="A85" s="114"/>
      <c r="B85" s="115"/>
      <c r="C85" s="115"/>
      <c r="D85" s="70">
        <v>3419</v>
      </c>
      <c r="E85" s="90">
        <v>5222</v>
      </c>
      <c r="F85" s="116" t="s">
        <v>27</v>
      </c>
      <c r="G85" s="73">
        <v>80</v>
      </c>
      <c r="H85" s="73">
        <v>0</v>
      </c>
      <c r="I85" s="73">
        <f t="shared" si="9"/>
        <v>80</v>
      </c>
      <c r="J85" s="74">
        <v>0</v>
      </c>
      <c r="K85" s="74">
        <f t="shared" si="6"/>
        <v>80</v>
      </c>
      <c r="L85" s="74">
        <v>0</v>
      </c>
      <c r="M85" s="74">
        <f t="shared" si="5"/>
        <v>80</v>
      </c>
      <c r="N85" s="74">
        <v>0</v>
      </c>
      <c r="O85" s="74">
        <f t="shared" si="4"/>
        <v>80</v>
      </c>
    </row>
    <row r="86" spans="1:15" s="10" customFormat="1" x14ac:dyDescent="0.2">
      <c r="A86" s="117"/>
      <c r="B86" s="118"/>
      <c r="C86" s="118"/>
      <c r="D86" s="119"/>
      <c r="E86" s="120"/>
      <c r="F86" s="121"/>
      <c r="G86" s="122"/>
      <c r="H86" s="123"/>
      <c r="I86" s="123"/>
      <c r="J86" s="124"/>
    </row>
  </sheetData>
  <mergeCells count="12">
    <mergeCell ref="B57:C57"/>
    <mergeCell ref="H1:J1"/>
    <mergeCell ref="L1:N1"/>
    <mergeCell ref="A2:I2"/>
    <mergeCell ref="M2:P2"/>
    <mergeCell ref="A4:I4"/>
    <mergeCell ref="A6:I6"/>
    <mergeCell ref="B8:C8"/>
    <mergeCell ref="B9:C9"/>
    <mergeCell ref="B10:C10"/>
    <mergeCell ref="B51:C51"/>
    <mergeCell ref="B56:C56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27" zoomScaleNormal="100" workbookViewId="0">
      <selection activeCell="D64" sqref="D6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6" max="6" width="4.140625" customWidth="1"/>
    <col min="10" max="10" width="11.7109375" bestFit="1" customWidth="1"/>
  </cols>
  <sheetData>
    <row r="1" spans="1:10" x14ac:dyDescent="0.25">
      <c r="C1" s="177" t="s">
        <v>1</v>
      </c>
      <c r="D1" s="177"/>
      <c r="E1" s="178"/>
      <c r="F1" s="178"/>
    </row>
    <row r="2" spans="1:10" ht="15.75" thickBot="1" x14ac:dyDescent="0.3">
      <c r="A2" s="176" t="s">
        <v>122</v>
      </c>
      <c r="B2" s="176"/>
      <c r="C2" s="125"/>
      <c r="D2" s="125"/>
      <c r="E2" s="126" t="s">
        <v>123</v>
      </c>
    </row>
    <row r="3" spans="1:10" ht="24.75" thickBot="1" x14ac:dyDescent="0.3">
      <c r="A3" s="127" t="s">
        <v>124</v>
      </c>
      <c r="B3" s="128" t="s">
        <v>125</v>
      </c>
      <c r="C3" s="129" t="s">
        <v>126</v>
      </c>
      <c r="D3" s="129" t="s">
        <v>19</v>
      </c>
      <c r="E3" s="129" t="s">
        <v>127</v>
      </c>
    </row>
    <row r="4" spans="1:10" ht="15" customHeight="1" x14ac:dyDescent="0.25">
      <c r="A4" s="130" t="s">
        <v>128</v>
      </c>
      <c r="B4" s="131" t="s">
        <v>129</v>
      </c>
      <c r="C4" s="132">
        <f>C5+C6+C7</f>
        <v>3038332.66</v>
      </c>
      <c r="D4" s="132">
        <f>D5+D6+D7</f>
        <v>700</v>
      </c>
      <c r="E4" s="133">
        <f t="shared" ref="E4:E25" si="0">C4+D4</f>
        <v>3039032.66</v>
      </c>
    </row>
    <row r="5" spans="1:10" ht="15" customHeight="1" x14ac:dyDescent="0.25">
      <c r="A5" s="134" t="s">
        <v>130</v>
      </c>
      <c r="B5" s="135" t="s">
        <v>131</v>
      </c>
      <c r="C5" s="136">
        <v>2960700</v>
      </c>
      <c r="D5" s="137">
        <v>0</v>
      </c>
      <c r="E5" s="138">
        <f t="shared" si="0"/>
        <v>2960700</v>
      </c>
      <c r="J5" s="139"/>
    </row>
    <row r="6" spans="1:10" ht="15" customHeight="1" x14ac:dyDescent="0.25">
      <c r="A6" s="134" t="s">
        <v>132</v>
      </c>
      <c r="B6" s="135" t="s">
        <v>133</v>
      </c>
      <c r="C6" s="136">
        <v>77632.66</v>
      </c>
      <c r="D6" s="140">
        <v>700</v>
      </c>
      <c r="E6" s="138">
        <f t="shared" si="0"/>
        <v>78332.66</v>
      </c>
      <c r="F6" t="s">
        <v>188</v>
      </c>
    </row>
    <row r="7" spans="1:10" ht="15" customHeight="1" x14ac:dyDescent="0.25">
      <c r="A7" s="134" t="s">
        <v>134</v>
      </c>
      <c r="B7" s="135" t="s">
        <v>135</v>
      </c>
      <c r="C7" s="136">
        <v>0</v>
      </c>
      <c r="D7" s="136">
        <v>0</v>
      </c>
      <c r="E7" s="138">
        <f t="shared" si="0"/>
        <v>0</v>
      </c>
    </row>
    <row r="8" spans="1:10" ht="15" customHeight="1" x14ac:dyDescent="0.25">
      <c r="A8" s="141" t="s">
        <v>136</v>
      </c>
      <c r="B8" s="135" t="s">
        <v>137</v>
      </c>
      <c r="C8" s="142">
        <f>C9+C15</f>
        <v>5331081.5299999993</v>
      </c>
      <c r="D8" s="142">
        <f>D9+D15</f>
        <v>0</v>
      </c>
      <c r="E8" s="143">
        <f t="shared" si="0"/>
        <v>5331081.5299999993</v>
      </c>
    </row>
    <row r="9" spans="1:10" ht="15" customHeight="1" x14ac:dyDescent="0.25">
      <c r="A9" s="134" t="s">
        <v>138</v>
      </c>
      <c r="B9" s="135" t="s">
        <v>139</v>
      </c>
      <c r="C9" s="136">
        <f>C10+C11+C13+C14+C12</f>
        <v>5331081.5299999993</v>
      </c>
      <c r="D9" s="136">
        <f>D10+D11+D13+D14</f>
        <v>0</v>
      </c>
      <c r="E9" s="144">
        <f t="shared" si="0"/>
        <v>5331081.5299999993</v>
      </c>
    </row>
    <row r="10" spans="1:10" ht="15" customHeight="1" x14ac:dyDescent="0.25">
      <c r="A10" s="134" t="s">
        <v>140</v>
      </c>
      <c r="B10" s="135" t="s">
        <v>141</v>
      </c>
      <c r="C10" s="136">
        <v>70970.2</v>
      </c>
      <c r="D10" s="136">
        <v>0</v>
      </c>
      <c r="E10" s="144">
        <f t="shared" si="0"/>
        <v>70970.2</v>
      </c>
    </row>
    <row r="11" spans="1:10" ht="15" customHeight="1" x14ac:dyDescent="0.25">
      <c r="A11" s="134" t="s">
        <v>142</v>
      </c>
      <c r="B11" s="135" t="s">
        <v>139</v>
      </c>
      <c r="C11" s="136">
        <v>5233602.25</v>
      </c>
      <c r="D11" s="136">
        <v>0</v>
      </c>
      <c r="E11" s="144">
        <f t="shared" si="0"/>
        <v>5233602.25</v>
      </c>
    </row>
    <row r="12" spans="1:10" ht="15" customHeight="1" x14ac:dyDescent="0.25">
      <c r="A12" s="134" t="s">
        <v>143</v>
      </c>
      <c r="B12" s="135">
        <v>4123</v>
      </c>
      <c r="C12" s="136">
        <v>0</v>
      </c>
      <c r="D12" s="136">
        <v>0</v>
      </c>
      <c r="E12" s="144">
        <f>SUM(C12:D12)</f>
        <v>0</v>
      </c>
    </row>
    <row r="13" spans="1:10" ht="15" customHeight="1" x14ac:dyDescent="0.25">
      <c r="A13" s="134" t="s">
        <v>144</v>
      </c>
      <c r="B13" s="135" t="s">
        <v>145</v>
      </c>
      <c r="C13" s="136">
        <v>353.31</v>
      </c>
      <c r="D13" s="136">
        <v>0</v>
      </c>
      <c r="E13" s="144">
        <f>SUM(C13:D13)</f>
        <v>353.31</v>
      </c>
    </row>
    <row r="14" spans="1:10" ht="15" customHeight="1" x14ac:dyDescent="0.25">
      <c r="A14" s="134" t="s">
        <v>146</v>
      </c>
      <c r="B14" s="135">
        <v>4121</v>
      </c>
      <c r="C14" s="136">
        <v>26155.77</v>
      </c>
      <c r="D14" s="136">
        <v>0</v>
      </c>
      <c r="E14" s="144">
        <f>SUM(C14:D14)</f>
        <v>26155.77</v>
      </c>
    </row>
    <row r="15" spans="1:10" ht="15" customHeight="1" x14ac:dyDescent="0.25">
      <c r="A15" s="134" t="s">
        <v>147</v>
      </c>
      <c r="B15" s="135" t="s">
        <v>148</v>
      </c>
      <c r="C15" s="136">
        <f>C16+C17+C18+C19</f>
        <v>0</v>
      </c>
      <c r="D15" s="136">
        <f>D16+D18+D19</f>
        <v>0</v>
      </c>
      <c r="E15" s="144">
        <f t="shared" si="0"/>
        <v>0</v>
      </c>
    </row>
    <row r="16" spans="1:10" ht="15" customHeight="1" x14ac:dyDescent="0.25">
      <c r="A16" s="134" t="s">
        <v>149</v>
      </c>
      <c r="B16" s="135" t="s">
        <v>150</v>
      </c>
      <c r="C16" s="136">
        <v>0</v>
      </c>
      <c r="D16" s="136">
        <v>0</v>
      </c>
      <c r="E16" s="144">
        <f t="shared" si="0"/>
        <v>0</v>
      </c>
    </row>
    <row r="17" spans="1:5" ht="15" customHeight="1" x14ac:dyDescent="0.25">
      <c r="A17" s="134" t="s">
        <v>151</v>
      </c>
      <c r="B17" s="135">
        <v>4223</v>
      </c>
      <c r="C17" s="136">
        <v>0</v>
      </c>
      <c r="D17" s="136">
        <v>0</v>
      </c>
      <c r="E17" s="144">
        <f>SUM(C17:D17)</f>
        <v>0</v>
      </c>
    </row>
    <row r="18" spans="1:5" ht="15" customHeight="1" x14ac:dyDescent="0.25">
      <c r="A18" s="134" t="s">
        <v>152</v>
      </c>
      <c r="B18" s="135" t="s">
        <v>153</v>
      </c>
      <c r="C18" s="136">
        <v>0</v>
      </c>
      <c r="D18" s="136">
        <v>0</v>
      </c>
      <c r="E18" s="144">
        <f>SUM(C18:D18)</f>
        <v>0</v>
      </c>
    </row>
    <row r="19" spans="1:5" ht="15" customHeight="1" x14ac:dyDescent="0.25">
      <c r="A19" s="134" t="s">
        <v>154</v>
      </c>
      <c r="B19" s="135">
        <v>4221</v>
      </c>
      <c r="C19" s="136">
        <v>0</v>
      </c>
      <c r="D19" s="136">
        <v>0</v>
      </c>
      <c r="E19" s="144">
        <f>SUM(C19:D19)</f>
        <v>0</v>
      </c>
    </row>
    <row r="20" spans="1:5" ht="15" customHeight="1" x14ac:dyDescent="0.25">
      <c r="A20" s="141" t="s">
        <v>155</v>
      </c>
      <c r="B20" s="145" t="s">
        <v>156</v>
      </c>
      <c r="C20" s="142">
        <f>C4+C8</f>
        <v>8369414.1899999995</v>
      </c>
      <c r="D20" s="142">
        <f>D4+D8</f>
        <v>700</v>
      </c>
      <c r="E20" s="143">
        <f t="shared" si="0"/>
        <v>8370114.1899999995</v>
      </c>
    </row>
    <row r="21" spans="1:5" ht="15" customHeight="1" x14ac:dyDescent="0.25">
      <c r="A21" s="141" t="s">
        <v>157</v>
      </c>
      <c r="B21" s="145" t="s">
        <v>158</v>
      </c>
      <c r="C21" s="142">
        <f>SUM(C22:C24)</f>
        <v>1828801.93</v>
      </c>
      <c r="D21" s="142">
        <f>SUM(D22:D24)</f>
        <v>0</v>
      </c>
      <c r="E21" s="143">
        <f t="shared" si="0"/>
        <v>1828801.93</v>
      </c>
    </row>
    <row r="22" spans="1:5" ht="15" customHeight="1" x14ac:dyDescent="0.25">
      <c r="A22" s="134" t="s">
        <v>159</v>
      </c>
      <c r="B22" s="135" t="s">
        <v>160</v>
      </c>
      <c r="C22" s="136">
        <v>111779.24</v>
      </c>
      <c r="D22" s="136">
        <v>0</v>
      </c>
      <c r="E22" s="144">
        <f t="shared" si="0"/>
        <v>111779.24</v>
      </c>
    </row>
    <row r="23" spans="1:5" ht="15" customHeight="1" x14ac:dyDescent="0.25">
      <c r="A23" s="134" t="s">
        <v>161</v>
      </c>
      <c r="B23" s="135">
        <v>8115</v>
      </c>
      <c r="C23" s="136">
        <v>1813897.69</v>
      </c>
      <c r="D23" s="136">
        <v>0</v>
      </c>
      <c r="E23" s="144">
        <f>SUM(C23:D23)</f>
        <v>1813897.69</v>
      </c>
    </row>
    <row r="24" spans="1:5" ht="15" customHeight="1" thickBot="1" x14ac:dyDescent="0.3">
      <c r="A24" s="146" t="s">
        <v>162</v>
      </c>
      <c r="B24" s="147">
        <v>-8124</v>
      </c>
      <c r="C24" s="148">
        <v>-96875</v>
      </c>
      <c r="D24" s="148">
        <v>0</v>
      </c>
      <c r="E24" s="149">
        <f>C24+D24</f>
        <v>-96875</v>
      </c>
    </row>
    <row r="25" spans="1:5" ht="15" customHeight="1" thickBot="1" x14ac:dyDescent="0.3">
      <c r="A25" s="150" t="s">
        <v>163</v>
      </c>
      <c r="B25" s="151"/>
      <c r="C25" s="152">
        <f>C4+C8+C21</f>
        <v>10198216.119999999</v>
      </c>
      <c r="D25" s="152">
        <f>D20+D21</f>
        <v>700</v>
      </c>
      <c r="E25" s="153">
        <f t="shared" si="0"/>
        <v>10198916.119999999</v>
      </c>
    </row>
    <row r="26" spans="1:5" ht="15.75" thickBot="1" x14ac:dyDescent="0.3">
      <c r="A26" s="176" t="s">
        <v>164</v>
      </c>
      <c r="B26" s="176"/>
      <c r="C26" s="154"/>
      <c r="D26" s="154"/>
      <c r="E26" s="155" t="s">
        <v>123</v>
      </c>
    </row>
    <row r="27" spans="1:5" ht="24.75" thickBot="1" x14ac:dyDescent="0.3">
      <c r="A27" s="127" t="s">
        <v>165</v>
      </c>
      <c r="B27" s="128" t="s">
        <v>8</v>
      </c>
      <c r="C27" s="129" t="s">
        <v>10</v>
      </c>
      <c r="D27" s="129" t="s">
        <v>19</v>
      </c>
      <c r="E27" s="129" t="s">
        <v>166</v>
      </c>
    </row>
    <row r="28" spans="1:5" ht="15" customHeight="1" x14ac:dyDescent="0.3">
      <c r="A28" s="156" t="s">
        <v>167</v>
      </c>
      <c r="B28" s="157" t="s">
        <v>168</v>
      </c>
      <c r="C28" s="140">
        <v>31838.7</v>
      </c>
      <c r="D28" s="140">
        <v>0</v>
      </c>
      <c r="E28" s="158">
        <f>C28+D28</f>
        <v>31838.7</v>
      </c>
    </row>
    <row r="29" spans="1:5" ht="15" customHeight="1" x14ac:dyDescent="0.25">
      <c r="A29" s="159" t="s">
        <v>169</v>
      </c>
      <c r="B29" s="135" t="s">
        <v>168</v>
      </c>
      <c r="C29" s="136">
        <v>294212.42</v>
      </c>
      <c r="D29" s="140">
        <v>0</v>
      </c>
      <c r="E29" s="158">
        <f t="shared" ref="E29:E44" si="1">C29+D29</f>
        <v>294212.42</v>
      </c>
    </row>
    <row r="30" spans="1:5" ht="15" customHeight="1" x14ac:dyDescent="0.25">
      <c r="A30" s="159" t="s">
        <v>170</v>
      </c>
      <c r="B30" s="135" t="s">
        <v>171</v>
      </c>
      <c r="C30" s="136">
        <v>183546.78</v>
      </c>
      <c r="D30" s="140">
        <v>0</v>
      </c>
      <c r="E30" s="158">
        <f>SUM(C30:D30)</f>
        <v>183546.78</v>
      </c>
    </row>
    <row r="31" spans="1:5" ht="15" customHeight="1" x14ac:dyDescent="0.25">
      <c r="A31" s="159" t="s">
        <v>172</v>
      </c>
      <c r="B31" s="135" t="s">
        <v>168</v>
      </c>
      <c r="C31" s="136">
        <v>1025471.3</v>
      </c>
      <c r="D31" s="140">
        <v>0</v>
      </c>
      <c r="E31" s="158">
        <f t="shared" si="1"/>
        <v>1025471.3</v>
      </c>
    </row>
    <row r="32" spans="1:5" ht="15" customHeight="1" x14ac:dyDescent="0.25">
      <c r="A32" s="159" t="s">
        <v>173</v>
      </c>
      <c r="B32" s="135" t="s">
        <v>168</v>
      </c>
      <c r="C32" s="136">
        <v>795733.71000000008</v>
      </c>
      <c r="D32" s="140">
        <v>0</v>
      </c>
      <c r="E32" s="158">
        <f t="shared" si="1"/>
        <v>795733.71000000008</v>
      </c>
    </row>
    <row r="33" spans="1:7" ht="15" customHeight="1" x14ac:dyDescent="0.25">
      <c r="A33" s="159" t="s">
        <v>174</v>
      </c>
      <c r="B33" s="135" t="s">
        <v>168</v>
      </c>
      <c r="C33" s="136">
        <v>4627926.8400000008</v>
      </c>
      <c r="D33" s="140">
        <v>0</v>
      </c>
      <c r="E33" s="158">
        <f>C33+D33</f>
        <v>4627926.8400000008</v>
      </c>
    </row>
    <row r="34" spans="1:7" ht="15" customHeight="1" x14ac:dyDescent="0.3">
      <c r="A34" s="159" t="s">
        <v>175</v>
      </c>
      <c r="B34" s="135" t="s">
        <v>171</v>
      </c>
      <c r="C34" s="136">
        <v>777796.67000000016</v>
      </c>
      <c r="D34" s="140">
        <v>700</v>
      </c>
      <c r="E34" s="158">
        <f t="shared" si="1"/>
        <v>778496.67000000016</v>
      </c>
    </row>
    <row r="35" spans="1:7" ht="15" customHeight="1" x14ac:dyDescent="0.25">
      <c r="A35" s="159" t="s">
        <v>176</v>
      </c>
      <c r="B35" s="135" t="s">
        <v>168</v>
      </c>
      <c r="C35" s="136">
        <v>138919</v>
      </c>
      <c r="D35" s="140">
        <v>0</v>
      </c>
      <c r="E35" s="158">
        <f t="shared" si="1"/>
        <v>138919</v>
      </c>
    </row>
    <row r="36" spans="1:7" ht="15" customHeight="1" x14ac:dyDescent="0.25">
      <c r="A36" s="159" t="s">
        <v>177</v>
      </c>
      <c r="B36" s="135" t="s">
        <v>171</v>
      </c>
      <c r="C36" s="136">
        <v>802089.05</v>
      </c>
      <c r="D36" s="140">
        <v>0</v>
      </c>
      <c r="E36" s="158">
        <f t="shared" si="1"/>
        <v>802089.05</v>
      </c>
    </row>
    <row r="37" spans="1:7" ht="15" customHeight="1" x14ac:dyDescent="0.25">
      <c r="A37" s="159" t="s">
        <v>178</v>
      </c>
      <c r="B37" s="135" t="s">
        <v>179</v>
      </c>
      <c r="C37" s="136">
        <v>0</v>
      </c>
      <c r="D37" s="140">
        <v>0</v>
      </c>
      <c r="E37" s="158">
        <f t="shared" si="1"/>
        <v>0</v>
      </c>
    </row>
    <row r="38" spans="1:7" ht="15" customHeight="1" x14ac:dyDescent="0.25">
      <c r="A38" s="159" t="s">
        <v>180</v>
      </c>
      <c r="B38" s="135" t="s">
        <v>171</v>
      </c>
      <c r="C38" s="136">
        <v>1237986.5900000001</v>
      </c>
      <c r="D38" s="140">
        <v>0</v>
      </c>
      <c r="E38" s="158">
        <f t="shared" si="1"/>
        <v>1237986.5900000001</v>
      </c>
    </row>
    <row r="39" spans="1:7" ht="15" customHeight="1" x14ac:dyDescent="0.25">
      <c r="A39" s="159" t="s">
        <v>181</v>
      </c>
      <c r="B39" s="135" t="s">
        <v>171</v>
      </c>
      <c r="C39" s="136">
        <v>15500</v>
      </c>
      <c r="D39" s="140">
        <v>0</v>
      </c>
      <c r="E39" s="158">
        <f t="shared" si="1"/>
        <v>15500</v>
      </c>
    </row>
    <row r="40" spans="1:7" ht="15" customHeight="1" x14ac:dyDescent="0.25">
      <c r="A40" s="159" t="s">
        <v>182</v>
      </c>
      <c r="B40" s="135" t="s">
        <v>168</v>
      </c>
      <c r="C40" s="136">
        <v>11008.82</v>
      </c>
      <c r="D40" s="140">
        <v>0</v>
      </c>
      <c r="E40" s="158">
        <f t="shared" si="1"/>
        <v>11008.82</v>
      </c>
    </row>
    <row r="41" spans="1:7" ht="15" customHeight="1" x14ac:dyDescent="0.25">
      <c r="A41" s="159" t="s">
        <v>183</v>
      </c>
      <c r="B41" s="135" t="s">
        <v>171</v>
      </c>
      <c r="C41" s="136">
        <v>154513.18</v>
      </c>
      <c r="D41" s="140">
        <v>0</v>
      </c>
      <c r="E41" s="158">
        <f>C41+D41</f>
        <v>154513.18</v>
      </c>
    </row>
    <row r="42" spans="1:7" ht="15" customHeight="1" x14ac:dyDescent="0.25">
      <c r="A42" s="159" t="s">
        <v>184</v>
      </c>
      <c r="B42" s="135" t="s">
        <v>171</v>
      </c>
      <c r="C42" s="136">
        <v>15293.36</v>
      </c>
      <c r="D42" s="140">
        <v>0</v>
      </c>
      <c r="E42" s="158">
        <f t="shared" si="1"/>
        <v>15293.36</v>
      </c>
    </row>
    <row r="43" spans="1:7" ht="15" customHeight="1" x14ac:dyDescent="0.3">
      <c r="A43" s="159" t="s">
        <v>185</v>
      </c>
      <c r="B43" s="135" t="s">
        <v>171</v>
      </c>
      <c r="C43" s="136">
        <v>81065.55</v>
      </c>
      <c r="D43" s="140">
        <v>0</v>
      </c>
      <c r="E43" s="158">
        <f t="shared" si="1"/>
        <v>81065.55</v>
      </c>
    </row>
    <row r="44" spans="1:7" ht="15" customHeight="1" thickBot="1" x14ac:dyDescent="0.3">
      <c r="A44" s="159" t="s">
        <v>186</v>
      </c>
      <c r="B44" s="135" t="s">
        <v>171</v>
      </c>
      <c r="C44" s="136">
        <v>5314.15</v>
      </c>
      <c r="D44" s="140">
        <v>0</v>
      </c>
      <c r="E44" s="158">
        <f t="shared" si="1"/>
        <v>5314.15</v>
      </c>
    </row>
    <row r="45" spans="1:7" ht="15" customHeight="1" thickBot="1" x14ac:dyDescent="0.3">
      <c r="A45" s="160" t="s">
        <v>187</v>
      </c>
      <c r="B45" s="151"/>
      <c r="C45" s="152">
        <f>C28+C29+C31+C32+C33+C34+C35+C36+C37+C38+C39+C40+C41+C42+C43+C44+C30</f>
        <v>10198216.120000001</v>
      </c>
      <c r="D45" s="152">
        <f>SUM(D28:D44)</f>
        <v>700</v>
      </c>
      <c r="E45" s="153">
        <f>SUM(E28:E44)</f>
        <v>10198916.120000001</v>
      </c>
      <c r="G45" s="139"/>
    </row>
    <row r="46" spans="1:7" ht="14.45" x14ac:dyDescent="0.3">
      <c r="C46" s="139"/>
      <c r="E46" s="139"/>
    </row>
    <row r="47" spans="1:7" x14ac:dyDescent="0.25">
      <c r="A47" s="161" t="s">
        <v>189</v>
      </c>
      <c r="C47" s="139"/>
    </row>
    <row r="48" spans="1:7" ht="14.45" x14ac:dyDescent="0.3">
      <c r="A48" s="161" t="s">
        <v>190</v>
      </c>
      <c r="C48" s="139"/>
    </row>
  </sheetData>
  <mergeCells count="3">
    <mergeCell ref="A2:B2"/>
    <mergeCell ref="A26:B26"/>
    <mergeCell ref="C1:F1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 a V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2018-03-22T11:43:48Z</cp:lastPrinted>
  <dcterms:created xsi:type="dcterms:W3CDTF">2018-03-19T15:11:56Z</dcterms:created>
  <dcterms:modified xsi:type="dcterms:W3CDTF">2018-04-10T07:14:53Z</dcterms:modified>
</cp:coreProperties>
</file>