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 activeTab="1"/>
  </bookViews>
  <sheets>
    <sheet name="ZR-RO 165_18" sheetId="1" r:id="rId1"/>
    <sheet name="PaV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2" l="1"/>
  <c r="C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3" i="2"/>
  <c r="E22" i="2"/>
  <c r="E21" i="2"/>
  <c r="D20" i="2"/>
  <c r="E20" i="2" s="1"/>
  <c r="C20" i="2"/>
  <c r="E18" i="2"/>
  <c r="E17" i="2"/>
  <c r="E16" i="2"/>
  <c r="E15" i="2"/>
  <c r="D14" i="2"/>
  <c r="C14" i="2"/>
  <c r="E14" i="2" s="1"/>
  <c r="E13" i="2"/>
  <c r="E12" i="2"/>
  <c r="E11" i="2"/>
  <c r="E10" i="2"/>
  <c r="E9" i="2"/>
  <c r="D8" i="2"/>
  <c r="D7" i="2" s="1"/>
  <c r="C8" i="2"/>
  <c r="E8" i="2" s="1"/>
  <c r="E6" i="2"/>
  <c r="E5" i="2"/>
  <c r="E4" i="2"/>
  <c r="D3" i="2"/>
  <c r="C3" i="2"/>
  <c r="E3" i="2" s="1"/>
  <c r="E44" i="2" l="1"/>
  <c r="D19" i="2"/>
  <c r="D24" i="2" s="1"/>
  <c r="C7" i="2"/>
  <c r="E7" i="2" s="1"/>
  <c r="J103" i="1"/>
  <c r="I102" i="1"/>
  <c r="J102" i="1" s="1"/>
  <c r="G102" i="1"/>
  <c r="J101" i="1"/>
  <c r="I100" i="1"/>
  <c r="H100" i="1"/>
  <c r="G100" i="1"/>
  <c r="J99" i="1"/>
  <c r="I98" i="1"/>
  <c r="H98" i="1"/>
  <c r="G98" i="1"/>
  <c r="J97" i="1"/>
  <c r="I96" i="1"/>
  <c r="H96" i="1"/>
  <c r="G96" i="1"/>
  <c r="J95" i="1"/>
  <c r="I94" i="1"/>
  <c r="J94" i="1" s="1"/>
  <c r="H94" i="1"/>
  <c r="G94" i="1"/>
  <c r="J93" i="1"/>
  <c r="I92" i="1"/>
  <c r="J92" i="1" s="1"/>
  <c r="H92" i="1"/>
  <c r="G92" i="1"/>
  <c r="J91" i="1"/>
  <c r="I90" i="1"/>
  <c r="J90" i="1" s="1"/>
  <c r="H90" i="1"/>
  <c r="G90" i="1"/>
  <c r="J89" i="1"/>
  <c r="I88" i="1"/>
  <c r="J88" i="1" s="1"/>
  <c r="H88" i="1"/>
  <c r="G88" i="1"/>
  <c r="J87" i="1"/>
  <c r="J86" i="1"/>
  <c r="I86" i="1"/>
  <c r="H86" i="1"/>
  <c r="G86" i="1"/>
  <c r="J85" i="1"/>
  <c r="I84" i="1"/>
  <c r="H84" i="1"/>
  <c r="G84" i="1"/>
  <c r="J83" i="1"/>
  <c r="I82" i="1"/>
  <c r="H82" i="1"/>
  <c r="G82" i="1"/>
  <c r="J81" i="1"/>
  <c r="I80" i="1"/>
  <c r="J80" i="1" s="1"/>
  <c r="H80" i="1"/>
  <c r="G80" i="1"/>
  <c r="J79" i="1"/>
  <c r="J78" i="1"/>
  <c r="I78" i="1"/>
  <c r="H78" i="1"/>
  <c r="G78" i="1"/>
  <c r="J77" i="1"/>
  <c r="J76" i="1"/>
  <c r="I75" i="1"/>
  <c r="H7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I15" i="1"/>
  <c r="I8" i="1" s="1"/>
  <c r="H15" i="1"/>
  <c r="J14" i="1"/>
  <c r="J13" i="1"/>
  <c r="J12" i="1"/>
  <c r="J11" i="1"/>
  <c r="J10" i="1"/>
  <c r="H9" i="1"/>
  <c r="J9" i="1" s="1"/>
  <c r="G8" i="1"/>
  <c r="G7" i="1" l="1"/>
  <c r="J75" i="1"/>
  <c r="J96" i="1"/>
  <c r="J98" i="1"/>
  <c r="J100" i="1"/>
  <c r="H8" i="1"/>
  <c r="H7" i="1" s="1"/>
  <c r="J82" i="1"/>
  <c r="J84" i="1"/>
  <c r="J15" i="1"/>
  <c r="C24" i="2"/>
  <c r="E24" i="2" s="1"/>
  <c r="C19" i="2"/>
  <c r="E19" i="2" s="1"/>
  <c r="I7" i="1"/>
  <c r="J7" i="1" l="1"/>
  <c r="J8" i="1"/>
</calcChain>
</file>

<file path=xl/sharedStrings.xml><?xml version="1.0" encoding="utf-8"?>
<sst xmlns="http://schemas.openxmlformats.org/spreadsheetml/2006/main" count="408" uniqueCount="268">
  <si>
    <t>kapitola 917 01 - transfery</t>
  </si>
  <si>
    <t>v tis. Kč</t>
  </si>
  <si>
    <t xml:space="preserve">uk. </t>
  </si>
  <si>
    <t xml:space="preserve">č. a. </t>
  </si>
  <si>
    <t>§</t>
  </si>
  <si>
    <t xml:space="preserve">pol. </t>
  </si>
  <si>
    <t>917 01 - T R A N S F E R Y</t>
  </si>
  <si>
    <t>SR 
2018</t>
  </si>
  <si>
    <t>UR I
2018</t>
  </si>
  <si>
    <t>UR II
2018</t>
  </si>
  <si>
    <t>SU</t>
  </si>
  <si>
    <t>x</t>
  </si>
  <si>
    <t>Výdajový limit resortu v kapitole</t>
  </si>
  <si>
    <t>DU</t>
  </si>
  <si>
    <t>0170001</t>
  </si>
  <si>
    <t>0000</t>
  </si>
  <si>
    <t xml:space="preserve">Peněžité dary a neinvestiční transfery </t>
  </si>
  <si>
    <t>peněžité dary obyvatelstvu</t>
  </si>
  <si>
    <t>0180380</t>
  </si>
  <si>
    <t xml:space="preserve">Sprengerová Erika 
finanční dar matce 1. děvčete </t>
  </si>
  <si>
    <t>0180381</t>
  </si>
  <si>
    <t xml:space="preserve">Václavíková Lenka 
finanční dar matce 1. chlapce </t>
  </si>
  <si>
    <t>0170016</t>
  </si>
  <si>
    <t>Konfederace politických vězňů
příspěvek na činnost liberecké pobočky č. 31</t>
  </si>
  <si>
    <t>0170017</t>
  </si>
  <si>
    <t>Letci Liberec z.s. plk. Františka Truhláře
příspěvek na činnost spolku</t>
  </si>
  <si>
    <t>000</t>
  </si>
  <si>
    <t>Asociace Entente Florale CZ - Souznění, z.s.
finanční dar_nákup výrobku "Brašna pro Srdce"</t>
  </si>
  <si>
    <t>ostatní neinvestiční transfery obyvatelstvu - záštity s finanční podporou</t>
  </si>
  <si>
    <t>0180383</t>
  </si>
  <si>
    <t>Kruh Přátel DPS Vrabčáci 
Jablonecký hudební festival 2018</t>
  </si>
  <si>
    <t>0180384</t>
  </si>
  <si>
    <t xml:space="preserve">Český kynologický svaz 
O pohár Kristýny </t>
  </si>
  <si>
    <t>0180386</t>
  </si>
  <si>
    <t>2415</t>
  </si>
  <si>
    <t>MŠ Korálek PO 
Mateřinka 2018</t>
  </si>
  <si>
    <t>0180387</t>
  </si>
  <si>
    <t xml:space="preserve">Nezávislý odborový svaz PČR 
společenský večer </t>
  </si>
  <si>
    <t>0180388</t>
  </si>
  <si>
    <t>5006</t>
  </si>
  <si>
    <t xml:space="preserve">Rokytnice nad Jizerou
Setkání Rokytnic </t>
  </si>
  <si>
    <t>0180389</t>
  </si>
  <si>
    <t>5707</t>
  </si>
  <si>
    <t>Turnovské památky a cestovní ruch, p.o.
Český ráj dětem</t>
  </si>
  <si>
    <t>0180390</t>
  </si>
  <si>
    <t xml:space="preserve">Český svaz bojovníků za svobodu
memoriál genmjr. Antonína Sochora </t>
  </si>
  <si>
    <t>0180391</t>
  </si>
  <si>
    <t>Regionální organizace zdravotně postižených Sever Liberec
Mezinárodní setkávání žen</t>
  </si>
  <si>
    <t>0180392</t>
  </si>
  <si>
    <t>Severočeský Metropol 
Osobnost roku LK 2017</t>
  </si>
  <si>
    <t>0180393</t>
  </si>
  <si>
    <t xml:space="preserve">Oblastní spolek ČČK
Dobývání ztraceného záchrannáře </t>
  </si>
  <si>
    <t>0180394</t>
  </si>
  <si>
    <t>Automoto klub Vyskeř 
Traktoriáda Vyskeř 2018</t>
  </si>
  <si>
    <t>0180395</t>
  </si>
  <si>
    <t xml:space="preserve">Nadační fond Gaudeamus 
XXVII. Ročník dějepisné soutěže </t>
  </si>
  <si>
    <t>0180396</t>
  </si>
  <si>
    <t>Sdružení tělesně postižených Česká Lípa, o.p.s.
14. ročník dne dětí</t>
  </si>
  <si>
    <t>0180397</t>
  </si>
  <si>
    <t xml:space="preserve">Sdružení tělesně postižených Česká Lípa, o.p.s.
17. krajské sportovní hry </t>
  </si>
  <si>
    <t>0180398</t>
  </si>
  <si>
    <t xml:space="preserve">Městské divadlo Jablonec o.p.s.
Hvězdy nad Ještědem </t>
  </si>
  <si>
    <t>0180399</t>
  </si>
  <si>
    <t>Ochrana klokočských skal z.s.
konference Památkové péče v OS Trosky 2018</t>
  </si>
  <si>
    <t>0180400</t>
  </si>
  <si>
    <t xml:space="preserve">SK Zásada 
MČR - závody psích spřežení </t>
  </si>
  <si>
    <t>0180401</t>
  </si>
  <si>
    <t xml:space="preserve">Kateřina Vojáčková 
charitativní ples </t>
  </si>
  <si>
    <t>0180402</t>
  </si>
  <si>
    <t>Rytmus Liberec o.p.s.
Stejná šance Zaměstnavatel 2018</t>
  </si>
  <si>
    <t>0180403</t>
  </si>
  <si>
    <t xml:space="preserve">Autoklub Liberec v AČR
125 let prvního automobilu v ČR </t>
  </si>
  <si>
    <t>0180404</t>
  </si>
  <si>
    <t>Eva Procházková
Pojeďte s námi na INTEGRU 2018 do Rakouska</t>
  </si>
  <si>
    <t>0180405</t>
  </si>
  <si>
    <t>Sdružení válečných veteránů ČR
Memoriál ppor. Petra Šimonky – XI. Ročník</t>
  </si>
  <si>
    <t>0180406</t>
  </si>
  <si>
    <t>Římskokatolická farnost Jezvé
Michna: Loutna česká</t>
  </si>
  <si>
    <t>0180407</t>
  </si>
  <si>
    <t>Dluhová poradna Petra Ryšavá
Řešení zadluženosti obyvatel Libereckého kraje v rámci finanční gramotnosti</t>
  </si>
  <si>
    <t>0180408</t>
  </si>
  <si>
    <t>Dětský pěvecký sbor "Skřivánek"
KYTIČKA PÍSNÍČEK</t>
  </si>
  <si>
    <t>0180409</t>
  </si>
  <si>
    <t>Nadace Euronisa
22. benefiční aukce umění</t>
  </si>
  <si>
    <t>0180410</t>
  </si>
  <si>
    <t>Sdružení obrany spotřebitelů Moravy a Slezka, z.s.
Poradenství, osvěta a vzdělávání v oblasti spotřebitelského práva v Libereckém kraji v roce 2018</t>
  </si>
  <si>
    <t>0180411</t>
  </si>
  <si>
    <t>2505</t>
  </si>
  <si>
    <t>KOMUNITNÍ STŘEDISKO Kontakt Liberec
Podpora konference k rozvoji dobrovolnictví „Dobrovolnictví, mezigenerační a komunitní vztahy“</t>
  </si>
  <si>
    <t>0180412</t>
  </si>
  <si>
    <t>G1 Partners, s.r.o.
Profilová výstava akad. mal. Zdeňka Lhotského</t>
  </si>
  <si>
    <t>0180413</t>
  </si>
  <si>
    <t>Ing. Michal Scheidl
Minkovický silák 2018</t>
  </si>
  <si>
    <t>0180414</t>
  </si>
  <si>
    <t>SDH Minkovice
Oslavy výročí 250 let od založení osady Minkovice</t>
  </si>
  <si>
    <t>0180415</t>
  </si>
  <si>
    <t>Maloskalská galerie-ARVA PATRIA spol.,s.r.o.
Maloskalské kulturní léto 2018</t>
  </si>
  <si>
    <t>0180416</t>
  </si>
  <si>
    <t>PEAR AG s.r.o.
Křižanské léto 2018</t>
  </si>
  <si>
    <t>0180417</t>
  </si>
  <si>
    <t>Biskupství litoměřické
Noc kostelů 2018 – výroba propagačních materiálů</t>
  </si>
  <si>
    <t>0180418</t>
  </si>
  <si>
    <t>Daniel Morávek
Li(lle)berec</t>
  </si>
  <si>
    <t>0180419</t>
  </si>
  <si>
    <t>MAJÁK o.p.s.
IV. Krajská konference primární prevence</t>
  </si>
  <si>
    <t>0180420</t>
  </si>
  <si>
    <t>Spolek Juchů
Dětský festival Juchů</t>
  </si>
  <si>
    <t>0180421</t>
  </si>
  <si>
    <t>Eurocentrum Jablonec nad Nisou s.r.o.
Jablonecké kulturní léto 2018</t>
  </si>
  <si>
    <t>0180422</t>
  </si>
  <si>
    <t>3005</t>
  </si>
  <si>
    <t>Město Tanvald
62. ročník hudebního festivalu Tanvaldské hudební jaro 2018</t>
  </si>
  <si>
    <t>0180425</t>
  </si>
  <si>
    <t>0180426</t>
  </si>
  <si>
    <t>Jezdecká Společnost Vysoká z.s.
Country Festival Vysoká 2018</t>
  </si>
  <si>
    <t>0180427</t>
  </si>
  <si>
    <t>Pěvecký sbor Babíny di Doksy z.s.
Koncert k 15.výročí založení pěveckého sboru Babíny di Doksy</t>
  </si>
  <si>
    <t>0180428</t>
  </si>
  <si>
    <t>MgA. Romana Veselá
Zastoupení autorů z Libereckého kraje na výstavě Gravour on Tour v Galerii U Prstenu</t>
  </si>
  <si>
    <t>0180429</t>
  </si>
  <si>
    <t>Sdružení pro Krompach z.s.
11. Cyrilometodějské slavnosti v Krompachu</t>
  </si>
  <si>
    <t>0180430</t>
  </si>
  <si>
    <t>Elset s.r.o.
Liberecký pivní festival</t>
  </si>
  <si>
    <t>0180431</t>
  </si>
  <si>
    <t>Kalendář Liberecka spol. s.r.o.
S rodinou do Vesce</t>
  </si>
  <si>
    <t>0180432</t>
  </si>
  <si>
    <t>Jan Pipiš
Podpora reprezentační činnosti FIREFIGHTER COMBAT CHALLENGE - sezóna 2018</t>
  </si>
  <si>
    <t>0180433</t>
  </si>
  <si>
    <t>Morpheus Art, s.r.o.
Hudební setkání 7 - Liberecký kraj</t>
  </si>
  <si>
    <t>0180434</t>
  </si>
  <si>
    <t>Technická univerzita Liberec
World peace Choral Festival</t>
  </si>
  <si>
    <t>0180435</t>
  </si>
  <si>
    <t>Starý kravín o.s.
Dřevo-socho-kování</t>
  </si>
  <si>
    <t>0180436</t>
  </si>
  <si>
    <t>2421</t>
  </si>
  <si>
    <t>Mateřská škola "Beruška", Liberec, Na Pískovně 761/3, příspěvková organizace
IX. Ročník Kytička písniček</t>
  </si>
  <si>
    <t>0180437</t>
  </si>
  <si>
    <t>Náboženská obec Církve československé husitské v Semilech II - Podmoklice
"Budeme stavět!Osmdesát let sboru Dr. Karla Farského v Semilech"</t>
  </si>
  <si>
    <t>0180438</t>
  </si>
  <si>
    <t>Tělovýchovná jednota Sokol Alšovice
Oslava výročí 100 let od vzniku samostatného československého státu</t>
  </si>
  <si>
    <t>0180439</t>
  </si>
  <si>
    <t>PARLIAMO Consulting s.r.o.
StartUpy - příležitosti, rizika a financování</t>
  </si>
  <si>
    <t>5702</t>
  </si>
  <si>
    <t>0180441</t>
  </si>
  <si>
    <t>Středisko volného času Žlutá ponorka Turnov, příspěvková organizace
Dětský den s Ponorkou 2018</t>
  </si>
  <si>
    <t>0180442</t>
  </si>
  <si>
    <t>"AB Studio" z.s.
35. Letní jazzová dílny Karla Velebného</t>
  </si>
  <si>
    <t>vkládejte nad tento řádek</t>
  </si>
  <si>
    <t xml:space="preserve">ostatní neinvestiční transfery </t>
  </si>
  <si>
    <t>0180423</t>
  </si>
  <si>
    <t>5001</t>
  </si>
  <si>
    <t>Město Semily
200 let od narození Dr. Františka Ladislava Riegra</t>
  </si>
  <si>
    <t>0180424</t>
  </si>
  <si>
    <t>Hasičské fontány, z. s.
Hasičská fontána 2018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</si>
  <si>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</si>
  <si>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</si>
  <si>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</si>
  <si>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</si>
  <si>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</si>
  <si>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</si>
  <si>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</si>
  <si>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</si>
  <si>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</si>
  <si>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</si>
  <si>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0170006</t>
  </si>
  <si>
    <t xml:space="preserve">Podpora sdružení místních samospráv </t>
  </si>
  <si>
    <t>0170007</t>
  </si>
  <si>
    <t>Česká membránová platforma o. s. - mezinárodní konference</t>
  </si>
  <si>
    <t xml:space="preserve">neinvestiční transfery spolkům </t>
  </si>
  <si>
    <t>0170009</t>
  </si>
  <si>
    <t>4008</t>
  </si>
  <si>
    <t>Město Nový Bor- Sklářský festival IGS</t>
  </si>
  <si>
    <t>neinvestiční transfery obcím</t>
  </si>
  <si>
    <t>0170011</t>
  </si>
  <si>
    <t xml:space="preserve">P.J.Art Production - Miss Libereckého kraje </t>
  </si>
  <si>
    <t>neinvestiční transfery právnickým osobám</t>
  </si>
  <si>
    <t>0170012</t>
  </si>
  <si>
    <t>Podpora akcí Československé obce legionářské</t>
  </si>
  <si>
    <t>0170013</t>
  </si>
  <si>
    <t>Brána Trojzemí</t>
  </si>
  <si>
    <t xml:space="preserve">neinvestiční transfery obecně prospěšným společnostem </t>
  </si>
  <si>
    <t>0170015</t>
  </si>
  <si>
    <t>2601</t>
  </si>
  <si>
    <t>Zoologická zahrada Liberec - konference</t>
  </si>
  <si>
    <t xml:space="preserve">neinvestiční transfery cizím příspěvkovým organizacím </t>
  </si>
  <si>
    <t>0170008</t>
  </si>
  <si>
    <t>Projekt KPBI (Kraje pro bezpečný internet)</t>
  </si>
  <si>
    <t>ZJ 035</t>
  </si>
  <si>
    <t>neinvestiční transfery krajům</t>
  </si>
  <si>
    <t>0180224</t>
  </si>
  <si>
    <t>Dotace jednotkám požární ochrany obcí (SDH) k programu Ministerstva vnitra</t>
  </si>
  <si>
    <t>rezervy kapitálových výdajů</t>
  </si>
  <si>
    <t>ZMĚNA ROZPOČTU - ROZPOČTOVÉ OPATŘENÍ č. 165/18</t>
  </si>
  <si>
    <t>ZR-RO 
č. 165/18</t>
  </si>
  <si>
    <t>Městys Zásada
Podpora vzájemné spolupráce česko-francouzkých partnerských obcí</t>
  </si>
  <si>
    <t>3033</t>
  </si>
  <si>
    <t>Zdrojová část rozpočtu LK 2018</t>
  </si>
  <si>
    <t>ukazatel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</si>
  <si>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</si>
  <si>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</si>
  <si>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</si>
  <si>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</si>
  <si>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</si>
  <si>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</si>
  <si>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</si>
  <si>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</si>
  <si>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</si>
  <si>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</si>
  <si>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</si>
  <si>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</si>
  <si>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</si>
  <si>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</si>
  <si>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</si>
  <si>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</si>
  <si>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</si>
  <si>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</si>
  <si>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</si>
  <si>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</si>
  <si>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</si>
  <si>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</si>
  <si>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</si>
  <si>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</si>
  <si>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</si>
  <si>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</si>
  <si>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</si>
  <si>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</si>
  <si>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</si>
  <si>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</si>
  <si>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</si>
  <si>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</si>
  <si>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</si>
  <si>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</si>
  <si>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</si>
  <si>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</si>
  <si>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</si>
  <si>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</si>
  <si>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</si>
  <si>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</si>
  <si>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>pol.</t>
  </si>
  <si>
    <t>SR 2018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</si>
  <si>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</si>
  <si>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</si>
  <si>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</si>
  <si>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</si>
  <si>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</si>
  <si>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</si>
  <si>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</si>
  <si>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</si>
  <si>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</si>
  <si>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</si>
  <si>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</si>
  <si>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</si>
  <si>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</si>
  <si>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</si>
  <si>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</si>
  <si>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</si>
  <si>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</si>
  <si>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</si>
  <si>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</si>
  <si>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</si>
  <si>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</si>
  <si>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</si>
  <si>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Pomáháme s fotbalem, nadační fond
Pomáháme fotbalem</t>
  </si>
  <si>
    <t>0180440</t>
  </si>
  <si>
    <t>Eurocentrum Jablonec nad Nisou s.r.o.
Jablonecký Kinofest 2018</t>
  </si>
  <si>
    <t>0180385</t>
  </si>
  <si>
    <t>0180382</t>
  </si>
  <si>
    <r>
      <t xml:space="preserve">                                                                                            odbor kancelář hejtmana                                     </t>
    </r>
    <r>
      <rPr>
        <b/>
        <sz val="8"/>
        <rFont val="Arial"/>
        <family val="2"/>
        <charset val="238"/>
      </rPr>
      <t>010_P02_91701_ZR-RO_165_18_a_vliv_PaV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</si>
</sst>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4"/>
      <color rgb="FF0033CC"/>
      <name val="Arial CE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rgb="FFC00000"/>
      <name val="Arial"/>
      <family val="2"/>
      <charset val="238"/>
    </font>
    <font>
      <sz val="8"/>
      <color rgb="FFFF000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1" applyAlignment="1"/>
    <xf numFmtId="0" fontId="8" fillId="0" borderId="0" xfId="2" applyFont="1" applyAlignment="1"/>
    <xf numFmtId="0" fontId="6" fillId="0" borderId="0" xfId="1" applyFont="1" applyAlignment="1"/>
    <xf numFmtId="0" fontId="6" fillId="0" borderId="0" xfId="1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4" applyFont="1" applyBorder="1" applyAlignment="1">
      <alignment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left" vertical="center" wrapText="1"/>
    </xf>
    <xf numFmtId="4" fontId="9" fillId="3" borderId="5" xfId="3" applyNumberFormat="1" applyFont="1" applyFill="1" applyBorder="1" applyAlignment="1">
      <alignment vertical="center" wrapText="1"/>
    </xf>
    <xf numFmtId="4" fontId="9" fillId="3" borderId="5" xfId="5" applyNumberFormat="1" applyFont="1" applyFill="1" applyBorder="1" applyAlignment="1">
      <alignment horizontal="right" vertical="center" wrapText="1"/>
    </xf>
    <xf numFmtId="4" fontId="9" fillId="3" borderId="6" xfId="0" applyNumberFormat="1" applyFont="1" applyFill="1" applyBorder="1" applyAlignment="1">
      <alignment vertical="center"/>
    </xf>
    <xf numFmtId="4" fontId="9" fillId="0" borderId="0" xfId="3" applyNumberFormat="1" applyFont="1" applyFill="1" applyBorder="1" applyAlignment="1">
      <alignment vertical="center" wrapText="1"/>
    </xf>
    <xf numFmtId="0" fontId="9" fillId="0" borderId="7" xfId="4" applyFont="1" applyFill="1" applyBorder="1" applyAlignment="1">
      <alignment horizontal="center" vertical="center" wrapText="1"/>
    </xf>
    <xf numFmtId="49" fontId="9" fillId="0" borderId="8" xfId="4" applyNumberFormat="1" applyFont="1" applyBorder="1" applyAlignment="1">
      <alignment horizontal="center" vertical="center" wrapText="1"/>
    </xf>
    <xf numFmtId="49" fontId="9" fillId="0" borderId="9" xfId="4" applyNumberFormat="1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9" fillId="0" borderId="10" xfId="4" applyFont="1" applyBorder="1" applyAlignment="1">
      <alignment vertical="center" wrapText="1"/>
    </xf>
    <xf numFmtId="4" fontId="9" fillId="3" borderId="10" xfId="1" applyNumberFormat="1" applyFont="1" applyFill="1" applyBorder="1" applyAlignment="1">
      <alignment vertical="center" wrapText="1"/>
    </xf>
    <xf numFmtId="4" fontId="9" fillId="0" borderId="10" xfId="1" applyNumberFormat="1" applyFont="1" applyFill="1" applyBorder="1" applyAlignment="1">
      <alignment vertical="center" wrapText="1"/>
    </xf>
    <xf numFmtId="4" fontId="9" fillId="0" borderId="11" xfId="0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vertical="center" wrapText="1"/>
    </xf>
    <xf numFmtId="0" fontId="11" fillId="0" borderId="7" xfId="4" applyFont="1" applyFill="1" applyBorder="1" applyAlignment="1">
      <alignment horizontal="center" vertical="center" wrapText="1"/>
    </xf>
    <xf numFmtId="49" fontId="11" fillId="0" borderId="8" xfId="4" applyNumberFormat="1" applyFont="1" applyBorder="1" applyAlignment="1">
      <alignment horizontal="center" vertical="center" wrapText="1"/>
    </xf>
    <xf numFmtId="49" fontId="11" fillId="0" borderId="9" xfId="4" applyNumberFormat="1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left" vertical="center" wrapText="1"/>
    </xf>
    <xf numFmtId="4" fontId="11" fillId="3" borderId="10" xfId="1" applyNumberFormat="1" applyFont="1" applyFill="1" applyBorder="1" applyAlignment="1">
      <alignment vertical="center" wrapText="1"/>
    </xf>
    <xf numFmtId="4" fontId="11" fillId="0" borderId="10" xfId="1" applyNumberFormat="1" applyFont="1" applyFill="1" applyBorder="1" applyAlignment="1">
      <alignment vertical="center" wrapText="1"/>
    </xf>
    <xf numFmtId="4" fontId="11" fillId="0" borderId="10" xfId="1" applyNumberFormat="1" applyFont="1" applyFill="1" applyBorder="1" applyAlignment="1" applyProtection="1">
      <alignment vertical="center" wrapText="1"/>
      <protection locked="0"/>
    </xf>
    <xf numFmtId="4" fontId="11" fillId="0" borderId="11" xfId="0" applyNumberFormat="1" applyFont="1" applyFill="1" applyBorder="1" applyAlignment="1">
      <alignment vertical="center"/>
    </xf>
    <xf numFmtId="4" fontId="11" fillId="0" borderId="0" xfId="1" applyNumberFormat="1" applyFont="1" applyFill="1" applyBorder="1" applyAlignment="1" applyProtection="1">
      <alignment vertical="center" wrapText="1"/>
      <protection locked="0"/>
    </xf>
    <xf numFmtId="49" fontId="11" fillId="0" borderId="12" xfId="4" applyNumberFormat="1" applyFont="1" applyFill="1" applyBorder="1" applyAlignment="1">
      <alignment horizontal="center" vertical="center" wrapText="1"/>
    </xf>
    <xf numFmtId="4" fontId="12" fillId="0" borderId="0" xfId="1" applyNumberFormat="1" applyFont="1" applyFill="1" applyBorder="1" applyAlignment="1" applyProtection="1">
      <alignment vertical="center" wrapText="1"/>
      <protection locked="0"/>
    </xf>
    <xf numFmtId="4" fontId="11" fillId="0" borderId="10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13" fillId="0" borderId="0" xfId="1" applyNumberFormat="1" applyFont="1" applyFill="1" applyBorder="1" applyAlignment="1" applyProtection="1">
      <alignment vertical="center" wrapText="1"/>
      <protection locked="0"/>
    </xf>
    <xf numFmtId="0" fontId="11" fillId="4" borderId="10" xfId="4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49" fontId="11" fillId="4" borderId="8" xfId="4" applyNumberFormat="1" applyFont="1" applyFill="1" applyBorder="1" applyAlignment="1">
      <alignment horizontal="center" vertical="center" wrapText="1"/>
    </xf>
    <xf numFmtId="49" fontId="11" fillId="4" borderId="9" xfId="4" applyNumberFormat="1" applyFont="1" applyFill="1" applyBorder="1" applyAlignment="1">
      <alignment horizontal="center" vertical="center" wrapText="1"/>
    </xf>
    <xf numFmtId="0" fontId="11" fillId="4" borderId="9" xfId="4" applyFont="1" applyFill="1" applyBorder="1" applyAlignment="1">
      <alignment horizontal="center" vertical="center" wrapText="1"/>
    </xf>
    <xf numFmtId="0" fontId="11" fillId="4" borderId="13" xfId="4" applyFont="1" applyFill="1" applyBorder="1" applyAlignment="1">
      <alignment horizontal="center" vertical="center" wrapText="1"/>
    </xf>
    <xf numFmtId="0" fontId="11" fillId="4" borderId="10" xfId="4" applyFont="1" applyFill="1" applyBorder="1" applyAlignment="1">
      <alignment vertical="center" wrapText="1"/>
    </xf>
    <xf numFmtId="0" fontId="11" fillId="4" borderId="10" xfId="4" applyFont="1" applyFill="1" applyBorder="1" applyAlignment="1">
      <alignment horizontal="left" vertical="top" wrapText="1"/>
    </xf>
    <xf numFmtId="49" fontId="13" fillId="4" borderId="8" xfId="4" applyNumberFormat="1" applyFont="1" applyFill="1" applyBorder="1" applyAlignment="1">
      <alignment horizontal="center" vertical="center" wrapText="1"/>
    </xf>
    <xf numFmtId="49" fontId="13" fillId="4" borderId="9" xfId="4" applyNumberFormat="1" applyFont="1" applyFill="1" applyBorder="1" applyAlignment="1">
      <alignment horizontal="center" vertical="center" wrapText="1"/>
    </xf>
    <xf numFmtId="0" fontId="13" fillId="4" borderId="9" xfId="4" applyFont="1" applyFill="1" applyBorder="1" applyAlignment="1">
      <alignment horizontal="center" vertical="center" wrapText="1"/>
    </xf>
    <xf numFmtId="0" fontId="13" fillId="4" borderId="13" xfId="4" applyFont="1" applyFill="1" applyBorder="1" applyAlignment="1">
      <alignment horizontal="center" vertical="center" wrapText="1"/>
    </xf>
    <xf numFmtId="0" fontId="13" fillId="4" borderId="10" xfId="4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1" fillId="0" borderId="9" xfId="4" applyFont="1" applyBorder="1" applyAlignment="1">
      <alignment horizontal="center" vertical="center" wrapText="1"/>
    </xf>
    <xf numFmtId="0" fontId="11" fillId="0" borderId="10" xfId="4" applyFont="1" applyBorder="1" applyAlignment="1">
      <alignment vertical="center" wrapText="1"/>
    </xf>
    <xf numFmtId="4" fontId="11" fillId="3" borderId="8" xfId="1" applyNumberFormat="1" applyFont="1" applyFill="1" applyBorder="1" applyAlignment="1">
      <alignment vertical="center" wrapText="1"/>
    </xf>
    <xf numFmtId="4" fontId="11" fillId="0" borderId="12" xfId="1" applyNumberFormat="1" applyFont="1" applyFill="1" applyBorder="1" applyAlignment="1">
      <alignment vertical="center" wrapText="1"/>
    </xf>
    <xf numFmtId="4" fontId="11" fillId="0" borderId="12" xfId="1" applyNumberFormat="1" applyFont="1" applyFill="1" applyBorder="1" applyAlignment="1" applyProtection="1">
      <alignment vertical="center" wrapText="1"/>
      <protection locked="0"/>
    </xf>
    <xf numFmtId="49" fontId="11" fillId="0" borderId="14" xfId="4" applyNumberFormat="1" applyFont="1" applyBorder="1" applyAlignment="1">
      <alignment horizontal="center" vertical="center" wrapText="1"/>
    </xf>
    <xf numFmtId="0" fontId="11" fillId="0" borderId="15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49" fontId="9" fillId="0" borderId="8" xfId="4" applyNumberFormat="1" applyFont="1" applyFill="1" applyBorder="1" applyAlignment="1">
      <alignment horizontal="center" vertical="center" wrapText="1"/>
    </xf>
    <xf numFmtId="49" fontId="9" fillId="0" borderId="9" xfId="4" applyNumberFormat="1" applyFont="1" applyFill="1" applyBorder="1" applyAlignment="1">
      <alignment horizontal="center" vertical="center" wrapText="1"/>
    </xf>
    <xf numFmtId="0" fontId="9" fillId="0" borderId="10" xfId="4" applyFont="1" applyFill="1" applyBorder="1" applyAlignment="1">
      <alignment horizontal="center" vertical="center" wrapText="1"/>
    </xf>
    <xf numFmtId="0" fontId="9" fillId="0" borderId="10" xfId="4" applyFont="1" applyFill="1" applyBorder="1" applyAlignment="1">
      <alignment horizontal="left" vertical="center" wrapText="1"/>
    </xf>
    <xf numFmtId="4" fontId="9" fillId="0" borderId="11" xfId="1" applyNumberFormat="1" applyFont="1" applyFill="1" applyBorder="1" applyAlignment="1">
      <alignment vertical="center" wrapText="1"/>
    </xf>
    <xf numFmtId="49" fontId="11" fillId="0" borderId="8" xfId="4" applyNumberFormat="1" applyFont="1" applyFill="1" applyBorder="1" applyAlignment="1">
      <alignment horizontal="center" vertical="center" wrapText="1"/>
    </xf>
    <xf numFmtId="49" fontId="11" fillId="0" borderId="9" xfId="4" applyNumberFormat="1" applyFont="1" applyFill="1" applyBorder="1" applyAlignment="1">
      <alignment horizontal="center" vertical="center" wrapText="1"/>
    </xf>
    <xf numFmtId="0" fontId="11" fillId="0" borderId="10" xfId="4" applyFont="1" applyFill="1" applyBorder="1" applyAlignment="1">
      <alignment horizontal="center" vertical="center" wrapText="1"/>
    </xf>
    <xf numFmtId="0" fontId="11" fillId="0" borderId="10" xfId="4" applyFont="1" applyFill="1" applyBorder="1" applyAlignment="1">
      <alignment horizontal="left" vertical="center" wrapText="1"/>
    </xf>
    <xf numFmtId="0" fontId="9" fillId="0" borderId="10" xfId="6" applyFont="1" applyFill="1" applyBorder="1" applyAlignment="1">
      <alignment horizontal="left" vertical="center" wrapText="1"/>
    </xf>
    <xf numFmtId="4" fontId="9" fillId="3" borderId="10" xfId="6" applyNumberFormat="1" applyFont="1" applyFill="1" applyBorder="1" applyAlignment="1">
      <alignment vertical="center" wrapText="1"/>
    </xf>
    <xf numFmtId="4" fontId="9" fillId="0" borderId="10" xfId="6" applyNumberFormat="1" applyFont="1" applyFill="1" applyBorder="1" applyAlignment="1">
      <alignment vertical="center" wrapText="1"/>
    </xf>
    <xf numFmtId="4" fontId="9" fillId="0" borderId="0" xfId="6" applyNumberFormat="1" applyFont="1" applyFill="1" applyBorder="1" applyAlignment="1">
      <alignment vertical="center" wrapText="1"/>
    </xf>
    <xf numFmtId="0" fontId="11" fillId="0" borderId="10" xfId="6" applyFont="1" applyFill="1" applyBorder="1" applyAlignment="1">
      <alignment horizontal="left" vertical="center" wrapText="1"/>
    </xf>
    <xf numFmtId="4" fontId="11" fillId="3" borderId="10" xfId="6" applyNumberFormat="1" applyFont="1" applyFill="1" applyBorder="1" applyAlignment="1">
      <alignment vertical="center" wrapText="1"/>
    </xf>
    <xf numFmtId="4" fontId="11" fillId="0" borderId="10" xfId="6" applyNumberFormat="1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9" fillId="4" borderId="10" xfId="6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 applyProtection="1">
      <alignment vertical="center" wrapText="1"/>
      <protection locked="0"/>
    </xf>
    <xf numFmtId="0" fontId="11" fillId="0" borderId="16" xfId="4" applyFont="1" applyFill="1" applyBorder="1" applyAlignment="1">
      <alignment horizontal="center" vertical="center" wrapText="1"/>
    </xf>
    <xf numFmtId="49" fontId="11" fillId="0" borderId="17" xfId="4" applyNumberFormat="1" applyFont="1" applyFill="1" applyBorder="1" applyAlignment="1">
      <alignment horizontal="center" vertical="center" wrapText="1"/>
    </xf>
    <xf numFmtId="49" fontId="11" fillId="0" borderId="18" xfId="4" applyNumberFormat="1" applyFont="1" applyFill="1" applyBorder="1" applyAlignment="1">
      <alignment horizontal="center" vertical="center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19" xfId="6" applyFont="1" applyFill="1" applyBorder="1" applyAlignment="1">
      <alignment horizontal="left" vertical="center" wrapText="1"/>
    </xf>
    <xf numFmtId="4" fontId="11" fillId="3" borderId="19" xfId="6" applyNumberFormat="1" applyFont="1" applyFill="1" applyBorder="1" applyAlignment="1">
      <alignment vertical="center" wrapText="1"/>
    </xf>
    <xf numFmtId="4" fontId="11" fillId="0" borderId="19" xfId="6" applyNumberFormat="1" applyFont="1" applyFill="1" applyBorder="1" applyAlignment="1">
      <alignment vertical="center" wrapText="1"/>
    </xf>
    <xf numFmtId="4" fontId="11" fillId="0" borderId="19" xfId="1" applyNumberFormat="1" applyFont="1" applyFill="1" applyBorder="1" applyAlignment="1" applyProtection="1">
      <alignment vertical="center" wrapText="1"/>
      <protection locked="0"/>
    </xf>
    <xf numFmtId="4" fontId="11" fillId="0" borderId="20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5" xfId="0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4" fontId="17" fillId="0" borderId="6" xfId="0" applyNumberFormat="1" applyFont="1" applyBorder="1" applyAlignment="1">
      <alignment horizontal="right" vertical="center" wrapText="1"/>
    </xf>
    <xf numFmtId="0" fontId="18" fillId="0" borderId="7" xfId="0" applyFont="1" applyBorder="1" applyAlignment="1">
      <alignment vertical="center" wrapText="1"/>
    </xf>
    <xf numFmtId="0" fontId="18" fillId="0" borderId="10" xfId="0" applyFont="1" applyBorder="1" applyAlignment="1">
      <alignment horizontal="right"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4" fontId="18" fillId="0" borderId="10" xfId="0" applyNumberFormat="1" applyFont="1" applyBorder="1" applyAlignment="1">
      <alignment vertical="center"/>
    </xf>
    <xf numFmtId="4" fontId="18" fillId="0" borderId="11" xfId="0" applyNumberFormat="1" applyFont="1" applyBorder="1" applyAlignment="1">
      <alignment vertical="center"/>
    </xf>
    <xf numFmtId="4" fontId="0" fillId="0" borderId="0" xfId="0" applyNumberFormat="1"/>
    <xf numFmtId="4" fontId="18" fillId="0" borderId="5" xfId="0" applyNumberFormat="1" applyFont="1" applyBorder="1" applyAlignment="1">
      <alignment horizontal="right" vertical="center" wrapText="1"/>
    </xf>
    <xf numFmtId="0" fontId="17" fillId="0" borderId="7" xfId="0" applyFont="1" applyBorder="1" applyAlignment="1">
      <alignment vertical="center" wrapText="1"/>
    </xf>
    <xf numFmtId="4" fontId="17" fillId="0" borderId="10" xfId="0" applyNumberFormat="1" applyFont="1" applyBorder="1" applyAlignment="1">
      <alignment horizontal="right" vertical="center" wrapText="1"/>
    </xf>
    <xf numFmtId="4" fontId="17" fillId="0" borderId="11" xfId="0" applyNumberFormat="1" applyFont="1" applyBorder="1" applyAlignment="1">
      <alignment horizontal="right" vertical="center" wrapText="1"/>
    </xf>
    <xf numFmtId="4" fontId="18" fillId="0" borderId="11" xfId="0" applyNumberFormat="1" applyFont="1" applyBorder="1" applyAlignment="1">
      <alignment horizontal="right" vertical="center" wrapText="1"/>
    </xf>
    <xf numFmtId="0" fontId="17" fillId="0" borderId="10" xfId="0" applyFont="1" applyBorder="1" applyAlignment="1">
      <alignment horizontal="right" vertical="center" wrapText="1"/>
    </xf>
    <xf numFmtId="0" fontId="18" fillId="0" borderId="22" xfId="0" applyFont="1" applyBorder="1" applyAlignment="1">
      <alignment vertical="center" wrapText="1"/>
    </xf>
    <xf numFmtId="0" fontId="18" fillId="0" borderId="23" xfId="0" applyFont="1" applyBorder="1" applyAlignment="1">
      <alignment horizontal="right" vertical="center" wrapText="1"/>
    </xf>
    <xf numFmtId="4" fontId="18" fillId="0" borderId="23" xfId="0" applyNumberFormat="1" applyFont="1" applyBorder="1" applyAlignment="1">
      <alignment horizontal="right" vertical="center" wrapText="1"/>
    </xf>
    <xf numFmtId="4" fontId="18" fillId="0" borderId="24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5" fillId="0" borderId="0" xfId="0" applyFont="1" applyFill="1" applyBorder="1"/>
    <xf numFmtId="164" fontId="15" fillId="0" borderId="21" xfId="0" applyNumberFormat="1" applyFont="1" applyFill="1" applyBorder="1" applyAlignment="1">
      <alignment horizontal="right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right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0" fontId="18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6" fillId="0" borderId="0" xfId="1" applyFont="1" applyFill="1" applyAlignment="1">
      <alignment horizontal="center"/>
    </xf>
    <xf numFmtId="0" fontId="8" fillId="0" borderId="0" xfId="2" applyFont="1" applyAlignment="1">
      <alignment horizontal="center"/>
    </xf>
    <xf numFmtId="0" fontId="6" fillId="0" borderId="0" xfId="1" applyFont="1" applyAlignment="1">
      <alignment horizontal="center"/>
    </xf>
    <xf numFmtId="0" fontId="9" fillId="0" borderId="2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/>
    </xf>
  </cellXfs>
  <cellStyles count="7">
    <cellStyle name="Normální" xfId="0" builtinId="0"/>
    <cellStyle name="Normální 4" xfId="1"/>
    <cellStyle name="normální_2. Rozpočet 2007 - tabulky" xfId="2"/>
    <cellStyle name="normální_Rozpis výdajů 03 bez PO 2 2" xfId="5"/>
    <cellStyle name="normální_Rozpis výdajů 03 bez PO_03. Ekonomický" xfId="6"/>
    <cellStyle name="normální_Rozpis výdajů 03 bez PO_04 - OSMTVS" xfId="3"/>
    <cellStyle name="normální_Rozpis výdajů 03 bez PO_UR 2008 1-168 tisk" xfId="4"/>
  </cellStyles>
  <dxfs count="3">
    <dxf>
      <font>
        <color rgb="FFFF0000"/>
      </font>
    </dxf>
    <dxf>
      <font>
        <color rgb="FFC0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4"/>
  <sheetViews>
    <sheetView zoomScaleNormal="100" workbookViewId="0">
      <selection activeCell="A3" sqref="A3:J3"/>
    </sheetView>
  </sheetViews>
  <sheetFormatPr defaultRowHeight="14.25" x14ac:dyDescent="0.25"/>
  <cols>
    <col min="1" max="1" width="3.42578125" style="1" bestFit="1" customWidth="1"/>
    <col min="2" max="2" width="7.5703125" style="1" customWidth="1"/>
    <col min="3" max="3" width="4.42578125" style="1" bestFit="1" customWidth="1"/>
    <col min="4" max="4" width="6.7109375" style="1" bestFit="1" customWidth="1"/>
    <col min="5" max="5" width="4.42578125" style="1" bestFit="1" customWidth="1"/>
    <col min="6" max="6" width="55" style="1" customWidth="1"/>
    <col min="7" max="7" width="15.7109375" style="1" customWidth="1"/>
    <col min="8" max="8" width="9.7109375" style="1" customWidth="1"/>
    <col min="9" max="9" width="8.42578125" style="1" customWidth="1"/>
    <col min="10" max="10" width="19.5703125" style="3" customWidth="1"/>
    <col min="11" max="11" width="16.7109375" style="4" customWidth="1"/>
    <col min="12" max="13" width="9.140625" style="1"/>
    <col min="14" max="14" width="16" style="1" customWidth="1"/>
    <col min="15" max="16384" width="9.140625" style="1"/>
  </cols>
  <sheetData>
    <row r="1" spans="1:14" x14ac:dyDescent="0.25">
      <c r="H1" s="2"/>
    </row>
    <row r="2" spans="1:14" ht="15.75" x14ac:dyDescent="0.25">
      <c r="A2" s="138" t="s">
        <v>267</v>
      </c>
      <c r="B2" s="138"/>
      <c r="C2" s="138"/>
      <c r="D2" s="138"/>
      <c r="E2" s="138"/>
      <c r="F2" s="138"/>
      <c r="G2" s="138"/>
      <c r="H2" s="138"/>
      <c r="I2" s="138"/>
      <c r="J2" s="138"/>
      <c r="K2" s="5"/>
    </row>
    <row r="3" spans="1:14" ht="18" x14ac:dyDescent="0.25">
      <c r="A3" s="139" t="s">
        <v>192</v>
      </c>
      <c r="B3" s="139"/>
      <c r="C3" s="139"/>
      <c r="D3" s="139"/>
      <c r="E3" s="139"/>
      <c r="F3" s="139"/>
      <c r="G3" s="139"/>
      <c r="H3" s="139"/>
      <c r="I3" s="139"/>
      <c r="J3" s="139"/>
      <c r="K3" s="6"/>
    </row>
    <row r="4" spans="1:14" ht="15.75" x14ac:dyDescent="0.25">
      <c r="A4" s="140" t="s">
        <v>0</v>
      </c>
      <c r="B4" s="140"/>
      <c r="C4" s="140"/>
      <c r="D4" s="140"/>
      <c r="E4" s="140"/>
      <c r="F4" s="140"/>
      <c r="G4" s="140"/>
      <c r="H4" s="140"/>
      <c r="I4" s="140"/>
      <c r="J4" s="140"/>
      <c r="K4" s="7"/>
    </row>
    <row r="5" spans="1:14" ht="16.5" thickBot="1" x14ac:dyDescent="0.3">
      <c r="A5" s="8"/>
      <c r="B5" s="8"/>
      <c r="C5" s="8"/>
      <c r="D5" s="8"/>
      <c r="E5" s="8"/>
      <c r="F5" s="8"/>
      <c r="G5" s="8"/>
      <c r="H5" s="8"/>
      <c r="I5" s="8"/>
      <c r="J5" s="9" t="s">
        <v>1</v>
      </c>
    </row>
    <row r="6" spans="1:14" ht="23.25" thickBot="1" x14ac:dyDescent="0.3">
      <c r="A6" s="10" t="s">
        <v>2</v>
      </c>
      <c r="B6" s="141" t="s">
        <v>3</v>
      </c>
      <c r="C6" s="141"/>
      <c r="D6" s="11" t="s">
        <v>4</v>
      </c>
      <c r="E6" s="11" t="s">
        <v>5</v>
      </c>
      <c r="F6" s="12" t="s">
        <v>6</v>
      </c>
      <c r="G6" s="13" t="s">
        <v>7</v>
      </c>
      <c r="H6" s="14" t="s">
        <v>8</v>
      </c>
      <c r="I6" s="14" t="s">
        <v>193</v>
      </c>
      <c r="J6" s="15" t="s">
        <v>9</v>
      </c>
      <c r="L6" s="16"/>
    </row>
    <row r="7" spans="1:14" x14ac:dyDescent="0.25">
      <c r="A7" s="17" t="s">
        <v>10</v>
      </c>
      <c r="B7" s="142" t="s">
        <v>11</v>
      </c>
      <c r="C7" s="142"/>
      <c r="D7" s="18" t="s">
        <v>11</v>
      </c>
      <c r="E7" s="18" t="s">
        <v>11</v>
      </c>
      <c r="F7" s="19" t="s">
        <v>12</v>
      </c>
      <c r="G7" s="20">
        <f>G8+G78+G80+G82+G84+G94+G96+G98+G102+G88+G86+G90+G92+G100</f>
        <v>12800</v>
      </c>
      <c r="H7" s="21">
        <f>H8+H78+H80+H82+H84+H86+H88+H90+H92+H94+H96+H98+H100+H102</f>
        <v>13309.8</v>
      </c>
      <c r="I7" s="21">
        <f>I8+I78+I80+I82+I84+I86+I88+I90+I92+I94+I96+I98+I100+I102</f>
        <v>0</v>
      </c>
      <c r="J7" s="22">
        <f>I7+H7</f>
        <v>13309.8</v>
      </c>
      <c r="K7" s="4" t="s">
        <v>11</v>
      </c>
      <c r="L7" s="23"/>
    </row>
    <row r="8" spans="1:14" x14ac:dyDescent="0.25">
      <c r="A8" s="24" t="s">
        <v>13</v>
      </c>
      <c r="B8" s="25" t="s">
        <v>14</v>
      </c>
      <c r="C8" s="26" t="s">
        <v>15</v>
      </c>
      <c r="D8" s="27" t="s">
        <v>11</v>
      </c>
      <c r="E8" s="27" t="s">
        <v>11</v>
      </c>
      <c r="F8" s="28" t="s">
        <v>16</v>
      </c>
      <c r="G8" s="29">
        <f>G9+G15+G75</f>
        <v>1500</v>
      </c>
      <c r="H8" s="30">
        <f>SUM(H9:H75)</f>
        <v>1859.8</v>
      </c>
      <c r="I8" s="30">
        <f>SUM(I9:I75)</f>
        <v>0</v>
      </c>
      <c r="J8" s="31">
        <f>I8+H8</f>
        <v>1859.8</v>
      </c>
      <c r="L8" s="32"/>
    </row>
    <row r="9" spans="1:14" x14ac:dyDescent="0.25">
      <c r="A9" s="33"/>
      <c r="B9" s="34" t="s">
        <v>11</v>
      </c>
      <c r="C9" s="35" t="s">
        <v>11</v>
      </c>
      <c r="D9" s="36">
        <v>6113</v>
      </c>
      <c r="E9" s="36">
        <v>5492</v>
      </c>
      <c r="F9" s="37" t="s">
        <v>17</v>
      </c>
      <c r="G9" s="38">
        <v>50</v>
      </c>
      <c r="H9" s="39">
        <f>G9-SUM(H10:H13)</f>
        <v>20</v>
      </c>
      <c r="I9" s="40">
        <v>0</v>
      </c>
      <c r="J9" s="41">
        <f>I9+H9</f>
        <v>20</v>
      </c>
      <c r="L9" s="42"/>
    </row>
    <row r="10" spans="1:14" ht="22.5" x14ac:dyDescent="0.25">
      <c r="A10" s="33"/>
      <c r="B10" s="34" t="s">
        <v>18</v>
      </c>
      <c r="C10" s="35" t="s">
        <v>15</v>
      </c>
      <c r="D10" s="36">
        <v>3900</v>
      </c>
      <c r="E10" s="36">
        <v>5492</v>
      </c>
      <c r="F10" s="37" t="s">
        <v>19</v>
      </c>
      <c r="G10" s="38">
        <v>0</v>
      </c>
      <c r="H10" s="39">
        <v>5</v>
      </c>
      <c r="I10" s="40">
        <v>0</v>
      </c>
      <c r="J10" s="41">
        <f t="shared" ref="J10:J103" si="0">I10+H10</f>
        <v>5</v>
      </c>
      <c r="L10" s="42"/>
    </row>
    <row r="11" spans="1:14" ht="22.5" x14ac:dyDescent="0.25">
      <c r="A11" s="33"/>
      <c r="B11" s="34" t="s">
        <v>20</v>
      </c>
      <c r="C11" s="35" t="s">
        <v>15</v>
      </c>
      <c r="D11" s="36">
        <v>3900</v>
      </c>
      <c r="E11" s="36">
        <v>5492</v>
      </c>
      <c r="F11" s="37" t="s">
        <v>21</v>
      </c>
      <c r="G11" s="38">
        <v>0</v>
      </c>
      <c r="H11" s="39">
        <v>5</v>
      </c>
      <c r="I11" s="40">
        <v>0</v>
      </c>
      <c r="J11" s="41">
        <f t="shared" si="0"/>
        <v>5</v>
      </c>
      <c r="L11" s="42"/>
    </row>
    <row r="12" spans="1:14" ht="22.5" x14ac:dyDescent="0.25">
      <c r="A12" s="33"/>
      <c r="B12" s="43" t="s">
        <v>22</v>
      </c>
      <c r="C12" s="35" t="s">
        <v>15</v>
      </c>
      <c r="D12" s="36">
        <v>3900</v>
      </c>
      <c r="E12" s="36">
        <v>5222</v>
      </c>
      <c r="F12" s="37" t="s">
        <v>23</v>
      </c>
      <c r="G12" s="38">
        <v>0</v>
      </c>
      <c r="H12" s="39">
        <v>10</v>
      </c>
      <c r="I12" s="40">
        <v>0</v>
      </c>
      <c r="J12" s="41">
        <f t="shared" si="0"/>
        <v>10</v>
      </c>
      <c r="L12" s="42"/>
    </row>
    <row r="13" spans="1:14" ht="22.5" x14ac:dyDescent="0.25">
      <c r="A13" s="33"/>
      <c r="B13" s="43" t="s">
        <v>24</v>
      </c>
      <c r="C13" s="35" t="s">
        <v>15</v>
      </c>
      <c r="D13" s="36">
        <v>3900</v>
      </c>
      <c r="E13" s="36">
        <v>5222</v>
      </c>
      <c r="F13" s="37" t="s">
        <v>25</v>
      </c>
      <c r="G13" s="38">
        <v>0</v>
      </c>
      <c r="H13" s="39">
        <v>10</v>
      </c>
      <c r="I13" s="40">
        <v>0</v>
      </c>
      <c r="J13" s="41">
        <f t="shared" si="0"/>
        <v>10</v>
      </c>
      <c r="L13" s="42"/>
    </row>
    <row r="14" spans="1:14" ht="22.5" x14ac:dyDescent="0.25">
      <c r="A14" s="33"/>
      <c r="B14" s="51" t="s">
        <v>266</v>
      </c>
      <c r="C14" s="35" t="s">
        <v>26</v>
      </c>
      <c r="D14" s="36">
        <v>3900</v>
      </c>
      <c r="E14" s="36">
        <v>5222</v>
      </c>
      <c r="F14" s="37" t="s">
        <v>27</v>
      </c>
      <c r="G14" s="38">
        <v>0</v>
      </c>
      <c r="H14" s="39">
        <v>9.8000000000000007</v>
      </c>
      <c r="I14" s="40">
        <v>0</v>
      </c>
      <c r="J14" s="41">
        <f t="shared" si="0"/>
        <v>9.8000000000000007</v>
      </c>
      <c r="L14" s="42"/>
    </row>
    <row r="15" spans="1:14" x14ac:dyDescent="0.25">
      <c r="A15" s="33"/>
      <c r="B15" s="34" t="s">
        <v>11</v>
      </c>
      <c r="C15" s="35" t="s">
        <v>11</v>
      </c>
      <c r="D15" s="36">
        <v>6113</v>
      </c>
      <c r="E15" s="36">
        <v>5499</v>
      </c>
      <c r="F15" s="37" t="s">
        <v>28</v>
      </c>
      <c r="G15" s="38">
        <v>1200</v>
      </c>
      <c r="H15" s="39">
        <f>G15-SUM(H16:H74)</f>
        <v>361</v>
      </c>
      <c r="I15" s="40">
        <f>SUM(I16:I74)*-1</f>
        <v>-10</v>
      </c>
      <c r="J15" s="41">
        <f t="shared" si="0"/>
        <v>351</v>
      </c>
      <c r="L15" s="44"/>
    </row>
    <row r="16" spans="1:14" ht="22.5" hidden="1" x14ac:dyDescent="0.25">
      <c r="A16" s="33"/>
      <c r="B16" s="34" t="s">
        <v>29</v>
      </c>
      <c r="C16" s="35" t="s">
        <v>15</v>
      </c>
      <c r="D16" s="36">
        <v>3312</v>
      </c>
      <c r="E16" s="36">
        <v>5222</v>
      </c>
      <c r="F16" s="37" t="s">
        <v>30</v>
      </c>
      <c r="G16" s="38">
        <v>0</v>
      </c>
      <c r="H16" s="45">
        <v>20</v>
      </c>
      <c r="I16" s="40">
        <v>0</v>
      </c>
      <c r="J16" s="41">
        <f t="shared" si="0"/>
        <v>20</v>
      </c>
      <c r="L16" s="42"/>
      <c r="N16" s="46"/>
    </row>
    <row r="17" spans="1:14" ht="22.5" hidden="1" x14ac:dyDescent="0.25">
      <c r="A17" s="33"/>
      <c r="B17" s="34" t="s">
        <v>31</v>
      </c>
      <c r="C17" s="35" t="s">
        <v>15</v>
      </c>
      <c r="D17" s="36">
        <v>3900</v>
      </c>
      <c r="E17" s="36">
        <v>5222</v>
      </c>
      <c r="F17" s="37" t="s">
        <v>32</v>
      </c>
      <c r="G17" s="38">
        <v>0</v>
      </c>
      <c r="H17" s="45">
        <v>20</v>
      </c>
      <c r="I17" s="40">
        <v>0</v>
      </c>
      <c r="J17" s="41">
        <f t="shared" si="0"/>
        <v>20</v>
      </c>
      <c r="L17" s="42"/>
      <c r="N17" s="46"/>
    </row>
    <row r="18" spans="1:14" ht="22.5" hidden="1" x14ac:dyDescent="0.25">
      <c r="A18" s="33"/>
      <c r="B18" s="34" t="s">
        <v>33</v>
      </c>
      <c r="C18" s="35" t="s">
        <v>34</v>
      </c>
      <c r="D18" s="36">
        <v>3311</v>
      </c>
      <c r="E18" s="36">
        <v>5321</v>
      </c>
      <c r="F18" s="37" t="s">
        <v>35</v>
      </c>
      <c r="G18" s="38">
        <v>0</v>
      </c>
      <c r="H18" s="45">
        <v>10</v>
      </c>
      <c r="I18" s="40">
        <v>0</v>
      </c>
      <c r="J18" s="41">
        <f t="shared" si="0"/>
        <v>10</v>
      </c>
      <c r="L18" s="42"/>
    </row>
    <row r="19" spans="1:14" ht="22.5" hidden="1" x14ac:dyDescent="0.25">
      <c r="A19" s="33"/>
      <c r="B19" s="34" t="s">
        <v>36</v>
      </c>
      <c r="C19" s="35" t="s">
        <v>15</v>
      </c>
      <c r="D19" s="36">
        <v>3900</v>
      </c>
      <c r="E19" s="36">
        <v>5229</v>
      </c>
      <c r="F19" s="37" t="s">
        <v>37</v>
      </c>
      <c r="G19" s="38">
        <v>0</v>
      </c>
      <c r="H19" s="45">
        <v>10</v>
      </c>
      <c r="I19" s="40">
        <v>0</v>
      </c>
      <c r="J19" s="41">
        <f t="shared" si="0"/>
        <v>10</v>
      </c>
      <c r="L19" s="42"/>
      <c r="N19" s="46"/>
    </row>
    <row r="20" spans="1:14" ht="22.5" hidden="1" x14ac:dyDescent="0.25">
      <c r="A20" s="33"/>
      <c r="B20" s="34" t="s">
        <v>38</v>
      </c>
      <c r="C20" s="35" t="s">
        <v>39</v>
      </c>
      <c r="D20" s="36">
        <v>3900</v>
      </c>
      <c r="E20" s="36">
        <v>5321</v>
      </c>
      <c r="F20" s="37" t="s">
        <v>40</v>
      </c>
      <c r="G20" s="38">
        <v>0</v>
      </c>
      <c r="H20" s="39">
        <v>10</v>
      </c>
      <c r="I20" s="40">
        <v>0</v>
      </c>
      <c r="J20" s="41">
        <f t="shared" si="0"/>
        <v>10</v>
      </c>
      <c r="L20" s="47"/>
    </row>
    <row r="21" spans="1:14" ht="22.5" hidden="1" x14ac:dyDescent="0.25">
      <c r="A21" s="33"/>
      <c r="B21" s="34" t="s">
        <v>41</v>
      </c>
      <c r="C21" s="35" t="s">
        <v>42</v>
      </c>
      <c r="D21" s="36">
        <v>3429</v>
      </c>
      <c r="E21" s="36">
        <v>5321</v>
      </c>
      <c r="F21" s="37" t="s">
        <v>43</v>
      </c>
      <c r="G21" s="38">
        <v>0</v>
      </c>
      <c r="H21" s="39">
        <v>15</v>
      </c>
      <c r="I21" s="40">
        <v>0</v>
      </c>
      <c r="J21" s="41">
        <f t="shared" si="0"/>
        <v>15</v>
      </c>
      <c r="L21" s="47"/>
    </row>
    <row r="22" spans="1:14" ht="22.5" hidden="1" x14ac:dyDescent="0.25">
      <c r="A22" s="33"/>
      <c r="B22" s="34" t="s">
        <v>44</v>
      </c>
      <c r="C22" s="35" t="s">
        <v>15</v>
      </c>
      <c r="D22" s="36">
        <v>3900</v>
      </c>
      <c r="E22" s="36">
        <v>5229</v>
      </c>
      <c r="F22" s="37" t="s">
        <v>45</v>
      </c>
      <c r="G22" s="38">
        <v>0</v>
      </c>
      <c r="H22" s="39">
        <v>20</v>
      </c>
      <c r="I22" s="40">
        <v>0</v>
      </c>
      <c r="J22" s="41">
        <f t="shared" si="0"/>
        <v>20</v>
      </c>
      <c r="L22" s="47"/>
    </row>
    <row r="23" spans="1:14" ht="22.5" hidden="1" x14ac:dyDescent="0.25">
      <c r="A23" s="33"/>
      <c r="B23" s="34" t="s">
        <v>46</v>
      </c>
      <c r="C23" s="35" t="s">
        <v>15</v>
      </c>
      <c r="D23" s="36">
        <v>3900</v>
      </c>
      <c r="E23" s="36">
        <v>5222</v>
      </c>
      <c r="F23" s="37" t="s">
        <v>47</v>
      </c>
      <c r="G23" s="38">
        <v>0</v>
      </c>
      <c r="H23" s="39">
        <v>10</v>
      </c>
      <c r="I23" s="40">
        <v>0</v>
      </c>
      <c r="J23" s="41">
        <f t="shared" si="0"/>
        <v>10</v>
      </c>
      <c r="L23" s="47"/>
    </row>
    <row r="24" spans="1:14" ht="22.5" hidden="1" x14ac:dyDescent="0.25">
      <c r="A24" s="33"/>
      <c r="B24" s="34" t="s">
        <v>48</v>
      </c>
      <c r="C24" s="35" t="s">
        <v>15</v>
      </c>
      <c r="D24" s="36">
        <v>3900</v>
      </c>
      <c r="E24" s="36">
        <v>5213</v>
      </c>
      <c r="F24" s="37" t="s">
        <v>49</v>
      </c>
      <c r="G24" s="38">
        <v>0</v>
      </c>
      <c r="H24" s="39">
        <v>20</v>
      </c>
      <c r="I24" s="40">
        <v>0</v>
      </c>
      <c r="J24" s="41">
        <f t="shared" si="0"/>
        <v>20</v>
      </c>
      <c r="L24" s="47"/>
    </row>
    <row r="25" spans="1:14" ht="22.5" hidden="1" x14ac:dyDescent="0.25">
      <c r="A25" s="33"/>
      <c r="B25" s="34" t="s">
        <v>50</v>
      </c>
      <c r="C25" s="35" t="s">
        <v>15</v>
      </c>
      <c r="D25" s="36">
        <v>3900</v>
      </c>
      <c r="E25" s="36">
        <v>5222</v>
      </c>
      <c r="F25" s="37" t="s">
        <v>51</v>
      </c>
      <c r="G25" s="38">
        <v>0</v>
      </c>
      <c r="H25" s="39">
        <v>20</v>
      </c>
      <c r="I25" s="40">
        <v>0</v>
      </c>
      <c r="J25" s="41">
        <f t="shared" si="0"/>
        <v>20</v>
      </c>
      <c r="L25" s="47"/>
    </row>
    <row r="26" spans="1:14" ht="22.5" hidden="1" x14ac:dyDescent="0.25">
      <c r="A26" s="33"/>
      <c r="B26" s="34" t="s">
        <v>52</v>
      </c>
      <c r="C26" s="35" t="s">
        <v>15</v>
      </c>
      <c r="D26" s="36">
        <v>3429</v>
      </c>
      <c r="E26" s="36">
        <v>5222</v>
      </c>
      <c r="F26" s="37" t="s">
        <v>53</v>
      </c>
      <c r="G26" s="38">
        <v>0</v>
      </c>
      <c r="H26" s="39">
        <v>15</v>
      </c>
      <c r="I26" s="40">
        <v>0</v>
      </c>
      <c r="J26" s="41">
        <f t="shared" si="0"/>
        <v>15</v>
      </c>
      <c r="L26" s="47"/>
    </row>
    <row r="27" spans="1:14" ht="22.5" hidden="1" x14ac:dyDescent="0.25">
      <c r="A27" s="33"/>
      <c r="B27" s="34" t="s">
        <v>54</v>
      </c>
      <c r="C27" s="35" t="s">
        <v>15</v>
      </c>
      <c r="D27" s="36">
        <v>3299</v>
      </c>
      <c r="E27" s="36">
        <v>5229</v>
      </c>
      <c r="F27" s="37" t="s">
        <v>55</v>
      </c>
      <c r="G27" s="38">
        <v>0</v>
      </c>
      <c r="H27" s="39">
        <v>10</v>
      </c>
      <c r="I27" s="40">
        <v>0</v>
      </c>
      <c r="J27" s="41">
        <f t="shared" si="0"/>
        <v>10</v>
      </c>
      <c r="L27" s="47"/>
    </row>
    <row r="28" spans="1:14" ht="22.5" hidden="1" x14ac:dyDescent="0.25">
      <c r="A28" s="33"/>
      <c r="B28" s="34" t="s">
        <v>56</v>
      </c>
      <c r="C28" s="35" t="s">
        <v>15</v>
      </c>
      <c r="D28" s="36">
        <v>3429</v>
      </c>
      <c r="E28" s="36">
        <v>5221</v>
      </c>
      <c r="F28" s="37" t="s">
        <v>57</v>
      </c>
      <c r="G28" s="38">
        <v>0</v>
      </c>
      <c r="H28" s="39">
        <v>20</v>
      </c>
      <c r="I28" s="40">
        <v>0</v>
      </c>
      <c r="J28" s="41">
        <f t="shared" si="0"/>
        <v>20</v>
      </c>
      <c r="L28" s="47"/>
    </row>
    <row r="29" spans="1:14" ht="22.5" hidden="1" x14ac:dyDescent="0.25">
      <c r="A29" s="33"/>
      <c r="B29" s="34" t="s">
        <v>58</v>
      </c>
      <c r="C29" s="35" t="s">
        <v>15</v>
      </c>
      <c r="D29" s="36">
        <v>3419</v>
      </c>
      <c r="E29" s="36">
        <v>5221</v>
      </c>
      <c r="F29" s="37" t="s">
        <v>59</v>
      </c>
      <c r="G29" s="38">
        <v>0</v>
      </c>
      <c r="H29" s="39">
        <v>20</v>
      </c>
      <c r="I29" s="40">
        <v>0</v>
      </c>
      <c r="J29" s="41">
        <f t="shared" si="0"/>
        <v>20</v>
      </c>
      <c r="L29" s="47"/>
    </row>
    <row r="30" spans="1:14" ht="22.5" hidden="1" x14ac:dyDescent="0.25">
      <c r="A30" s="33"/>
      <c r="B30" s="34" t="s">
        <v>60</v>
      </c>
      <c r="C30" s="35" t="s">
        <v>15</v>
      </c>
      <c r="D30" s="36">
        <v>3319</v>
      </c>
      <c r="E30" s="36">
        <v>5221</v>
      </c>
      <c r="F30" s="37" t="s">
        <v>61</v>
      </c>
      <c r="G30" s="38">
        <v>0</v>
      </c>
      <c r="H30" s="39">
        <v>20</v>
      </c>
      <c r="I30" s="40">
        <v>0</v>
      </c>
      <c r="J30" s="41">
        <f t="shared" si="0"/>
        <v>20</v>
      </c>
      <c r="L30" s="47"/>
    </row>
    <row r="31" spans="1:14" ht="22.5" hidden="1" x14ac:dyDescent="0.25">
      <c r="A31" s="33"/>
      <c r="B31" s="34" t="s">
        <v>62</v>
      </c>
      <c r="C31" s="35" t="s">
        <v>15</v>
      </c>
      <c r="D31" s="36">
        <v>3900</v>
      </c>
      <c r="E31" s="36">
        <v>5222</v>
      </c>
      <c r="F31" s="37" t="s">
        <v>63</v>
      </c>
      <c r="G31" s="38">
        <v>0</v>
      </c>
      <c r="H31" s="39">
        <v>15</v>
      </c>
      <c r="I31" s="40">
        <v>0</v>
      </c>
      <c r="J31" s="41">
        <f t="shared" si="0"/>
        <v>15</v>
      </c>
      <c r="L31" s="47"/>
    </row>
    <row r="32" spans="1:14" ht="22.5" hidden="1" x14ac:dyDescent="0.25">
      <c r="A32" s="33"/>
      <c r="B32" s="34" t="s">
        <v>64</v>
      </c>
      <c r="C32" s="35" t="s">
        <v>15</v>
      </c>
      <c r="D32" s="36">
        <v>3900</v>
      </c>
      <c r="E32" s="36">
        <v>5222</v>
      </c>
      <c r="F32" s="37" t="s">
        <v>65</v>
      </c>
      <c r="G32" s="38">
        <v>0</v>
      </c>
      <c r="H32" s="39">
        <v>30</v>
      </c>
      <c r="I32" s="40">
        <v>0</v>
      </c>
      <c r="J32" s="41">
        <f t="shared" si="0"/>
        <v>30</v>
      </c>
      <c r="L32" s="47"/>
    </row>
    <row r="33" spans="1:14" ht="22.5" hidden="1" x14ac:dyDescent="0.25">
      <c r="A33" s="33"/>
      <c r="B33" s="34" t="s">
        <v>66</v>
      </c>
      <c r="C33" s="35" t="s">
        <v>15</v>
      </c>
      <c r="D33" s="36">
        <v>3399</v>
      </c>
      <c r="E33" s="36">
        <v>5212</v>
      </c>
      <c r="F33" s="37" t="s">
        <v>67</v>
      </c>
      <c r="G33" s="38">
        <v>0</v>
      </c>
      <c r="H33" s="39">
        <v>10</v>
      </c>
      <c r="I33" s="40">
        <v>0</v>
      </c>
      <c r="J33" s="41">
        <f t="shared" si="0"/>
        <v>10</v>
      </c>
      <c r="L33" s="47"/>
    </row>
    <row r="34" spans="1:14" ht="22.5" hidden="1" x14ac:dyDescent="0.25">
      <c r="A34" s="33"/>
      <c r="B34" s="34" t="s">
        <v>68</v>
      </c>
      <c r="C34" s="35" t="s">
        <v>15</v>
      </c>
      <c r="D34" s="36">
        <v>3900</v>
      </c>
      <c r="E34" s="36">
        <v>5221</v>
      </c>
      <c r="F34" s="37" t="s">
        <v>69</v>
      </c>
      <c r="G34" s="38">
        <v>0</v>
      </c>
      <c r="H34" s="39">
        <v>10</v>
      </c>
      <c r="I34" s="40">
        <v>0</v>
      </c>
      <c r="J34" s="41">
        <f t="shared" si="0"/>
        <v>10</v>
      </c>
      <c r="L34" s="47"/>
    </row>
    <row r="35" spans="1:14" ht="22.5" hidden="1" x14ac:dyDescent="0.25">
      <c r="A35" s="33"/>
      <c r="B35" s="34" t="s">
        <v>70</v>
      </c>
      <c r="C35" s="35" t="s">
        <v>15</v>
      </c>
      <c r="D35" s="36">
        <v>3900</v>
      </c>
      <c r="E35" s="36">
        <v>5222</v>
      </c>
      <c r="F35" s="37" t="s">
        <v>71</v>
      </c>
      <c r="G35" s="38">
        <v>0</v>
      </c>
      <c r="H35" s="39">
        <v>20</v>
      </c>
      <c r="I35" s="40">
        <v>0</v>
      </c>
      <c r="J35" s="41">
        <f t="shared" si="0"/>
        <v>20</v>
      </c>
      <c r="L35" s="47"/>
    </row>
    <row r="36" spans="1:14" ht="22.5" hidden="1" x14ac:dyDescent="0.25">
      <c r="A36" s="33"/>
      <c r="B36" s="34" t="s">
        <v>72</v>
      </c>
      <c r="C36" s="35" t="s">
        <v>15</v>
      </c>
      <c r="D36" s="48">
        <v>3319</v>
      </c>
      <c r="E36" s="48">
        <v>5492</v>
      </c>
      <c r="F36" s="37" t="s">
        <v>73</v>
      </c>
      <c r="G36" s="38">
        <v>0</v>
      </c>
      <c r="H36" s="40">
        <v>10</v>
      </c>
      <c r="I36" s="40">
        <v>0</v>
      </c>
      <c r="J36" s="41">
        <f t="shared" si="0"/>
        <v>10</v>
      </c>
      <c r="L36" s="47"/>
    </row>
    <row r="37" spans="1:14" ht="22.5" hidden="1" x14ac:dyDescent="0.25">
      <c r="A37" s="33"/>
      <c r="B37" s="34" t="s">
        <v>74</v>
      </c>
      <c r="C37" s="35" t="s">
        <v>15</v>
      </c>
      <c r="D37" s="49">
        <v>3419</v>
      </c>
      <c r="E37" s="48">
        <v>5222</v>
      </c>
      <c r="F37" s="37" t="s">
        <v>75</v>
      </c>
      <c r="G37" s="38">
        <v>0</v>
      </c>
      <c r="H37" s="40">
        <v>10</v>
      </c>
      <c r="I37" s="40">
        <v>0</v>
      </c>
      <c r="J37" s="41">
        <f t="shared" si="0"/>
        <v>10</v>
      </c>
      <c r="L37" s="47"/>
    </row>
    <row r="38" spans="1:14" ht="22.5" hidden="1" x14ac:dyDescent="0.25">
      <c r="A38" s="33"/>
      <c r="B38" s="34" t="s">
        <v>76</v>
      </c>
      <c r="C38" s="35" t="s">
        <v>15</v>
      </c>
      <c r="D38" s="48">
        <v>3399</v>
      </c>
      <c r="E38" s="48">
        <v>5223</v>
      </c>
      <c r="F38" s="37" t="s">
        <v>77</v>
      </c>
      <c r="G38" s="38">
        <v>0</v>
      </c>
      <c r="H38" s="40">
        <v>20</v>
      </c>
      <c r="I38" s="40">
        <v>0</v>
      </c>
      <c r="J38" s="41">
        <f t="shared" si="0"/>
        <v>20</v>
      </c>
      <c r="L38" s="47"/>
    </row>
    <row r="39" spans="1:14" ht="22.5" hidden="1" x14ac:dyDescent="0.25">
      <c r="A39" s="33"/>
      <c r="B39" s="34" t="s">
        <v>78</v>
      </c>
      <c r="C39" s="35" t="s">
        <v>15</v>
      </c>
      <c r="D39" s="48">
        <v>3900</v>
      </c>
      <c r="E39" s="48">
        <v>5212</v>
      </c>
      <c r="F39" s="37" t="s">
        <v>79</v>
      </c>
      <c r="G39" s="38">
        <v>0</v>
      </c>
      <c r="H39" s="40">
        <v>20</v>
      </c>
      <c r="I39" s="40">
        <v>0</v>
      </c>
      <c r="J39" s="41">
        <f t="shared" si="0"/>
        <v>20</v>
      </c>
      <c r="L39" s="47"/>
    </row>
    <row r="40" spans="1:14" ht="22.5" hidden="1" x14ac:dyDescent="0.25">
      <c r="A40" s="33"/>
      <c r="B40" s="34" t="s">
        <v>80</v>
      </c>
      <c r="C40" s="35" t="s">
        <v>15</v>
      </c>
      <c r="D40" s="48">
        <v>3429</v>
      </c>
      <c r="E40" s="48">
        <v>5222</v>
      </c>
      <c r="F40" s="37" t="s">
        <v>81</v>
      </c>
      <c r="G40" s="38">
        <v>0</v>
      </c>
      <c r="H40" s="40">
        <v>9</v>
      </c>
      <c r="I40" s="40">
        <v>0</v>
      </c>
      <c r="J40" s="41">
        <f t="shared" si="0"/>
        <v>9</v>
      </c>
      <c r="L40" s="47"/>
      <c r="N40" s="46"/>
    </row>
    <row r="41" spans="1:14" ht="22.5" hidden="1" x14ac:dyDescent="0.25">
      <c r="A41" s="33"/>
      <c r="B41" s="34" t="s">
        <v>82</v>
      </c>
      <c r="C41" s="35" t="s">
        <v>15</v>
      </c>
      <c r="D41" s="48">
        <v>3900</v>
      </c>
      <c r="E41" s="48">
        <v>5229</v>
      </c>
      <c r="F41" s="50" t="s">
        <v>83</v>
      </c>
      <c r="G41" s="38">
        <v>0</v>
      </c>
      <c r="H41" s="40">
        <v>10</v>
      </c>
      <c r="I41" s="40">
        <v>0</v>
      </c>
      <c r="J41" s="41">
        <f t="shared" si="0"/>
        <v>10</v>
      </c>
      <c r="L41" s="47"/>
    </row>
    <row r="42" spans="1:14" ht="33.75" hidden="1" x14ac:dyDescent="0.25">
      <c r="A42" s="33"/>
      <c r="B42" s="34" t="s">
        <v>84</v>
      </c>
      <c r="C42" s="35" t="s">
        <v>15</v>
      </c>
      <c r="D42" s="36">
        <v>3900</v>
      </c>
      <c r="E42" s="36">
        <v>5222</v>
      </c>
      <c r="F42" s="37" t="s">
        <v>85</v>
      </c>
      <c r="G42" s="38">
        <v>0</v>
      </c>
      <c r="H42" s="40">
        <v>20</v>
      </c>
      <c r="I42" s="40">
        <v>0</v>
      </c>
      <c r="J42" s="41">
        <f t="shared" si="0"/>
        <v>20</v>
      </c>
      <c r="L42" s="47"/>
    </row>
    <row r="43" spans="1:14" ht="33.75" hidden="1" x14ac:dyDescent="0.25">
      <c r="A43" s="33"/>
      <c r="B43" s="34" t="s">
        <v>86</v>
      </c>
      <c r="C43" s="35" t="s">
        <v>87</v>
      </c>
      <c r="D43" s="36">
        <v>3429</v>
      </c>
      <c r="E43" s="36">
        <v>5321</v>
      </c>
      <c r="F43" s="37" t="s">
        <v>88</v>
      </c>
      <c r="G43" s="38">
        <v>0</v>
      </c>
      <c r="H43" s="40">
        <v>20</v>
      </c>
      <c r="I43" s="40">
        <v>0</v>
      </c>
      <c r="J43" s="41">
        <f t="shared" si="0"/>
        <v>20</v>
      </c>
      <c r="L43" s="47"/>
    </row>
    <row r="44" spans="1:14" ht="22.5" hidden="1" x14ac:dyDescent="0.25">
      <c r="A44" s="33"/>
      <c r="B44" s="34" t="s">
        <v>89</v>
      </c>
      <c r="C44" s="35" t="s">
        <v>15</v>
      </c>
      <c r="D44" s="48">
        <v>3900</v>
      </c>
      <c r="E44" s="48">
        <v>5213</v>
      </c>
      <c r="F44" s="37" t="s">
        <v>90</v>
      </c>
      <c r="G44" s="38">
        <v>0</v>
      </c>
      <c r="H44" s="40">
        <v>20</v>
      </c>
      <c r="I44" s="40">
        <v>0</v>
      </c>
      <c r="J44" s="41">
        <f t="shared" si="0"/>
        <v>20</v>
      </c>
      <c r="L44" s="47"/>
    </row>
    <row r="45" spans="1:14" ht="22.5" hidden="1" x14ac:dyDescent="0.25">
      <c r="A45" s="33"/>
      <c r="B45" s="34" t="s">
        <v>91</v>
      </c>
      <c r="C45" s="35" t="s">
        <v>15</v>
      </c>
      <c r="D45" s="48">
        <v>3429</v>
      </c>
      <c r="E45" s="48">
        <v>5492</v>
      </c>
      <c r="F45" s="37" t="s">
        <v>92</v>
      </c>
      <c r="G45" s="38">
        <v>0</v>
      </c>
      <c r="H45" s="40">
        <v>10</v>
      </c>
      <c r="I45" s="40">
        <v>0</v>
      </c>
      <c r="J45" s="41">
        <f t="shared" si="0"/>
        <v>10</v>
      </c>
      <c r="L45" s="47"/>
    </row>
    <row r="46" spans="1:14" ht="22.5" hidden="1" x14ac:dyDescent="0.25">
      <c r="A46" s="33"/>
      <c r="B46" s="34" t="s">
        <v>93</v>
      </c>
      <c r="C46" s="35" t="s">
        <v>15</v>
      </c>
      <c r="D46" s="48">
        <v>5512</v>
      </c>
      <c r="E46" s="48">
        <v>5222</v>
      </c>
      <c r="F46" s="37" t="s">
        <v>94</v>
      </c>
      <c r="G46" s="38">
        <v>0</v>
      </c>
      <c r="H46" s="40">
        <v>10</v>
      </c>
      <c r="I46" s="40">
        <v>0</v>
      </c>
      <c r="J46" s="41">
        <f t="shared" si="0"/>
        <v>10</v>
      </c>
      <c r="L46" s="47"/>
    </row>
    <row r="47" spans="1:14" ht="22.5" hidden="1" x14ac:dyDescent="0.25">
      <c r="A47" s="33"/>
      <c r="B47" s="34" t="s">
        <v>95</v>
      </c>
      <c r="C47" s="35" t="s">
        <v>15</v>
      </c>
      <c r="D47" s="48">
        <v>3319</v>
      </c>
      <c r="E47" s="48">
        <v>5213</v>
      </c>
      <c r="F47" s="37" t="s">
        <v>96</v>
      </c>
      <c r="G47" s="38">
        <v>0</v>
      </c>
      <c r="H47" s="40">
        <v>10</v>
      </c>
      <c r="I47" s="40">
        <v>0</v>
      </c>
      <c r="J47" s="41">
        <f t="shared" si="0"/>
        <v>10</v>
      </c>
      <c r="L47" s="47"/>
      <c r="N47" s="46"/>
    </row>
    <row r="48" spans="1:14" ht="22.5" hidden="1" x14ac:dyDescent="0.25">
      <c r="A48" s="33"/>
      <c r="B48" s="34" t="s">
        <v>97</v>
      </c>
      <c r="C48" s="35" t="s">
        <v>15</v>
      </c>
      <c r="D48" s="36">
        <v>3319</v>
      </c>
      <c r="E48" s="36">
        <v>5213</v>
      </c>
      <c r="F48" s="37" t="s">
        <v>98</v>
      </c>
      <c r="G48" s="38">
        <v>0</v>
      </c>
      <c r="H48" s="40">
        <v>20</v>
      </c>
      <c r="I48" s="40">
        <v>0</v>
      </c>
      <c r="J48" s="41">
        <f t="shared" si="0"/>
        <v>20</v>
      </c>
      <c r="L48" s="47"/>
    </row>
    <row r="49" spans="1:12" ht="22.5" hidden="1" x14ac:dyDescent="0.25">
      <c r="A49" s="33"/>
      <c r="B49" s="34" t="s">
        <v>99</v>
      </c>
      <c r="C49" s="35" t="s">
        <v>15</v>
      </c>
      <c r="D49" s="48">
        <v>3399</v>
      </c>
      <c r="E49" s="48">
        <v>5223</v>
      </c>
      <c r="F49" s="37" t="s">
        <v>100</v>
      </c>
      <c r="G49" s="38">
        <v>0</v>
      </c>
      <c r="H49" s="40">
        <v>20</v>
      </c>
      <c r="I49" s="40">
        <v>0</v>
      </c>
      <c r="J49" s="41">
        <f t="shared" si="0"/>
        <v>20</v>
      </c>
      <c r="L49" s="47"/>
    </row>
    <row r="50" spans="1:12" ht="22.5" hidden="1" x14ac:dyDescent="0.25">
      <c r="A50" s="33"/>
      <c r="B50" s="34" t="s">
        <v>101</v>
      </c>
      <c r="C50" s="35" t="s">
        <v>15</v>
      </c>
      <c r="D50" s="48">
        <v>3319</v>
      </c>
      <c r="E50" s="48">
        <v>5492</v>
      </c>
      <c r="F50" s="37" t="s">
        <v>102</v>
      </c>
      <c r="G50" s="38">
        <v>0</v>
      </c>
      <c r="H50" s="40">
        <v>20</v>
      </c>
      <c r="I50" s="40">
        <v>0</v>
      </c>
      <c r="J50" s="41">
        <f t="shared" si="0"/>
        <v>20</v>
      </c>
      <c r="L50" s="47"/>
    </row>
    <row r="51" spans="1:12" ht="22.5" hidden="1" x14ac:dyDescent="0.25">
      <c r="A51" s="33"/>
      <c r="B51" s="34" t="s">
        <v>103</v>
      </c>
      <c r="C51" s="35" t="s">
        <v>15</v>
      </c>
      <c r="D51" s="48">
        <v>3900</v>
      </c>
      <c r="E51" s="48">
        <v>5222</v>
      </c>
      <c r="F51" s="37" t="s">
        <v>104</v>
      </c>
      <c r="G51" s="38">
        <v>0</v>
      </c>
      <c r="H51" s="40">
        <v>10</v>
      </c>
      <c r="I51" s="40">
        <v>0</v>
      </c>
      <c r="J51" s="41">
        <f t="shared" si="0"/>
        <v>10</v>
      </c>
      <c r="L51" s="47"/>
    </row>
    <row r="52" spans="1:12" ht="22.5" hidden="1" x14ac:dyDescent="0.25">
      <c r="A52" s="33"/>
      <c r="B52" s="34" t="s">
        <v>105</v>
      </c>
      <c r="C52" s="35" t="s">
        <v>15</v>
      </c>
      <c r="D52" s="48">
        <v>3900</v>
      </c>
      <c r="E52" s="48">
        <v>5222</v>
      </c>
      <c r="F52" s="37" t="s">
        <v>106</v>
      </c>
      <c r="G52" s="38">
        <v>0</v>
      </c>
      <c r="H52" s="40">
        <v>10</v>
      </c>
      <c r="I52" s="40">
        <v>0</v>
      </c>
      <c r="J52" s="41">
        <f t="shared" si="0"/>
        <v>10</v>
      </c>
      <c r="L52" s="47"/>
    </row>
    <row r="53" spans="1:12" ht="22.5" hidden="1" x14ac:dyDescent="0.25">
      <c r="A53" s="33"/>
      <c r="B53" s="34" t="s">
        <v>107</v>
      </c>
      <c r="C53" s="35" t="s">
        <v>15</v>
      </c>
      <c r="D53" s="48">
        <v>3900</v>
      </c>
      <c r="E53" s="48">
        <v>5213</v>
      </c>
      <c r="F53" s="37" t="s">
        <v>108</v>
      </c>
      <c r="G53" s="38">
        <v>0</v>
      </c>
      <c r="H53" s="40">
        <v>10</v>
      </c>
      <c r="I53" s="40">
        <v>0</v>
      </c>
      <c r="J53" s="41">
        <f t="shared" si="0"/>
        <v>10</v>
      </c>
      <c r="L53" s="47"/>
    </row>
    <row r="54" spans="1:12" ht="22.5" hidden="1" x14ac:dyDescent="0.25">
      <c r="A54" s="33"/>
      <c r="B54" s="51" t="s">
        <v>109</v>
      </c>
      <c r="C54" s="52" t="s">
        <v>110</v>
      </c>
      <c r="D54" s="53">
        <v>3319</v>
      </c>
      <c r="E54" s="54">
        <v>5321</v>
      </c>
      <c r="F54" s="55" t="s">
        <v>111</v>
      </c>
      <c r="G54" s="38">
        <v>0</v>
      </c>
      <c r="H54" s="39">
        <v>20</v>
      </c>
      <c r="I54" s="40">
        <v>0</v>
      </c>
      <c r="J54" s="41">
        <f t="shared" si="0"/>
        <v>20</v>
      </c>
      <c r="L54" s="47"/>
    </row>
    <row r="55" spans="1:12" ht="22.5" hidden="1" x14ac:dyDescent="0.25">
      <c r="A55" s="33"/>
      <c r="B55" s="51" t="s">
        <v>112</v>
      </c>
      <c r="C55" s="52" t="s">
        <v>15</v>
      </c>
      <c r="D55" s="53">
        <v>3313</v>
      </c>
      <c r="E55" s="54">
        <v>5213</v>
      </c>
      <c r="F55" s="56" t="s">
        <v>264</v>
      </c>
      <c r="G55" s="38">
        <v>0</v>
      </c>
      <c r="H55" s="39">
        <v>10</v>
      </c>
      <c r="I55" s="40">
        <v>0</v>
      </c>
      <c r="J55" s="41">
        <v>10</v>
      </c>
      <c r="L55" s="47"/>
    </row>
    <row r="56" spans="1:12" ht="22.5" hidden="1" x14ac:dyDescent="0.25">
      <c r="A56" s="33"/>
      <c r="B56" s="51" t="s">
        <v>113</v>
      </c>
      <c r="C56" s="52" t="s">
        <v>15</v>
      </c>
      <c r="D56" s="53">
        <v>3312</v>
      </c>
      <c r="E56" s="54">
        <v>5222</v>
      </c>
      <c r="F56" s="55" t="s">
        <v>114</v>
      </c>
      <c r="G56" s="38">
        <v>0</v>
      </c>
      <c r="H56" s="39">
        <v>20</v>
      </c>
      <c r="I56" s="40">
        <v>0</v>
      </c>
      <c r="J56" s="41">
        <v>20</v>
      </c>
      <c r="L56" s="47"/>
    </row>
    <row r="57" spans="1:12" ht="22.5" hidden="1" x14ac:dyDescent="0.25">
      <c r="A57" s="33"/>
      <c r="B57" s="51" t="s">
        <v>115</v>
      </c>
      <c r="C57" s="52" t="s">
        <v>15</v>
      </c>
      <c r="D57" s="53">
        <v>3319</v>
      </c>
      <c r="E57" s="54">
        <v>5222</v>
      </c>
      <c r="F57" s="55" t="s">
        <v>116</v>
      </c>
      <c r="G57" s="38">
        <v>0</v>
      </c>
      <c r="H57" s="39">
        <v>10</v>
      </c>
      <c r="I57" s="40">
        <v>0</v>
      </c>
      <c r="J57" s="41">
        <v>10</v>
      </c>
      <c r="L57" s="47"/>
    </row>
    <row r="58" spans="1:12" ht="33.75" hidden="1" x14ac:dyDescent="0.25">
      <c r="A58" s="33"/>
      <c r="B58" s="51" t="s">
        <v>117</v>
      </c>
      <c r="C58" s="52" t="s">
        <v>15</v>
      </c>
      <c r="D58" s="53">
        <v>3317</v>
      </c>
      <c r="E58" s="54">
        <v>5492</v>
      </c>
      <c r="F58" s="55" t="s">
        <v>118</v>
      </c>
      <c r="G58" s="38">
        <v>0</v>
      </c>
      <c r="H58" s="39">
        <v>10</v>
      </c>
      <c r="I58" s="40">
        <v>0</v>
      </c>
      <c r="J58" s="41">
        <v>10</v>
      </c>
      <c r="L58" s="47"/>
    </row>
    <row r="59" spans="1:12" ht="22.5" hidden="1" x14ac:dyDescent="0.25">
      <c r="A59" s="33"/>
      <c r="B59" s="51" t="s">
        <v>119</v>
      </c>
      <c r="C59" s="52" t="s">
        <v>15</v>
      </c>
      <c r="D59" s="53">
        <v>3399</v>
      </c>
      <c r="E59" s="54">
        <v>5222</v>
      </c>
      <c r="F59" s="55" t="s">
        <v>120</v>
      </c>
      <c r="G59" s="38">
        <v>0</v>
      </c>
      <c r="H59" s="39">
        <v>10</v>
      </c>
      <c r="I59" s="40">
        <v>0</v>
      </c>
      <c r="J59" s="41">
        <v>10</v>
      </c>
      <c r="L59" s="47"/>
    </row>
    <row r="60" spans="1:12" ht="22.5" hidden="1" x14ac:dyDescent="0.25">
      <c r="A60" s="33"/>
      <c r="B60" s="51" t="s">
        <v>121</v>
      </c>
      <c r="C60" s="52" t="s">
        <v>15</v>
      </c>
      <c r="D60" s="53">
        <v>3900</v>
      </c>
      <c r="E60" s="54">
        <v>5213</v>
      </c>
      <c r="F60" s="55" t="s">
        <v>122</v>
      </c>
      <c r="G60" s="38">
        <v>0</v>
      </c>
      <c r="H60" s="39">
        <v>10</v>
      </c>
      <c r="I60" s="40">
        <v>0</v>
      </c>
      <c r="J60" s="41">
        <v>10</v>
      </c>
      <c r="L60" s="47"/>
    </row>
    <row r="61" spans="1:12" ht="22.5" hidden="1" x14ac:dyDescent="0.25">
      <c r="A61" s="33"/>
      <c r="B61" s="51" t="s">
        <v>123</v>
      </c>
      <c r="C61" s="52" t="s">
        <v>15</v>
      </c>
      <c r="D61" s="53">
        <v>3429</v>
      </c>
      <c r="E61" s="54">
        <v>5213</v>
      </c>
      <c r="F61" s="55" t="s">
        <v>124</v>
      </c>
      <c r="G61" s="38">
        <v>0</v>
      </c>
      <c r="H61" s="39">
        <v>20</v>
      </c>
      <c r="I61" s="40">
        <v>0</v>
      </c>
      <c r="J61" s="41">
        <v>20</v>
      </c>
      <c r="L61" s="47"/>
    </row>
    <row r="62" spans="1:12" ht="33.75" hidden="1" x14ac:dyDescent="0.25">
      <c r="A62" s="33"/>
      <c r="B62" s="51" t="s">
        <v>125</v>
      </c>
      <c r="C62" s="52" t="s">
        <v>15</v>
      </c>
      <c r="D62" s="53">
        <v>3429</v>
      </c>
      <c r="E62" s="54">
        <v>5492</v>
      </c>
      <c r="F62" s="55" t="s">
        <v>126</v>
      </c>
      <c r="G62" s="38">
        <v>0</v>
      </c>
      <c r="H62" s="39">
        <v>20</v>
      </c>
      <c r="I62" s="40">
        <v>0</v>
      </c>
      <c r="J62" s="41">
        <v>20</v>
      </c>
      <c r="L62" s="47"/>
    </row>
    <row r="63" spans="1:12" ht="22.5" hidden="1" x14ac:dyDescent="0.25">
      <c r="A63" s="33"/>
      <c r="B63" s="51" t="s">
        <v>127</v>
      </c>
      <c r="C63" s="52" t="s">
        <v>15</v>
      </c>
      <c r="D63" s="53">
        <v>3312</v>
      </c>
      <c r="E63" s="54">
        <v>5213</v>
      </c>
      <c r="F63" s="55" t="s">
        <v>128</v>
      </c>
      <c r="G63" s="38">
        <v>0</v>
      </c>
      <c r="H63" s="39">
        <v>15</v>
      </c>
      <c r="I63" s="40">
        <v>0</v>
      </c>
      <c r="J63" s="41">
        <v>15</v>
      </c>
      <c r="L63" s="47"/>
    </row>
    <row r="64" spans="1:12" ht="22.5" hidden="1" x14ac:dyDescent="0.25">
      <c r="A64" s="33"/>
      <c r="B64" s="51" t="s">
        <v>129</v>
      </c>
      <c r="C64" s="52" t="s">
        <v>15</v>
      </c>
      <c r="D64" s="53">
        <v>3299</v>
      </c>
      <c r="E64" s="54">
        <v>5332</v>
      </c>
      <c r="F64" s="55" t="s">
        <v>130</v>
      </c>
      <c r="G64" s="38">
        <v>0</v>
      </c>
      <c r="H64" s="39">
        <v>20</v>
      </c>
      <c r="I64" s="40">
        <v>0</v>
      </c>
      <c r="J64" s="41">
        <v>20</v>
      </c>
      <c r="L64" s="47"/>
    </row>
    <row r="65" spans="1:12" ht="22.5" hidden="1" x14ac:dyDescent="0.25">
      <c r="A65" s="33"/>
      <c r="B65" s="51" t="s">
        <v>131</v>
      </c>
      <c r="C65" s="52" t="s">
        <v>15</v>
      </c>
      <c r="D65" s="53">
        <v>3319</v>
      </c>
      <c r="E65" s="54">
        <v>5222</v>
      </c>
      <c r="F65" s="55" t="s">
        <v>132</v>
      </c>
      <c r="G65" s="38">
        <v>0</v>
      </c>
      <c r="H65" s="39">
        <v>10</v>
      </c>
      <c r="I65" s="40">
        <v>0</v>
      </c>
      <c r="J65" s="41">
        <v>10</v>
      </c>
      <c r="L65" s="47"/>
    </row>
    <row r="66" spans="1:12" ht="33.75" hidden="1" x14ac:dyDescent="0.25">
      <c r="A66" s="33"/>
      <c r="B66" s="51" t="s">
        <v>133</v>
      </c>
      <c r="C66" s="52" t="s">
        <v>134</v>
      </c>
      <c r="D66" s="53">
        <v>3429</v>
      </c>
      <c r="E66" s="54">
        <v>5321</v>
      </c>
      <c r="F66" s="55" t="s">
        <v>135</v>
      </c>
      <c r="G66" s="38">
        <v>0</v>
      </c>
      <c r="H66" s="39">
        <v>10</v>
      </c>
      <c r="I66" s="40">
        <v>0</v>
      </c>
      <c r="J66" s="41">
        <v>10</v>
      </c>
      <c r="L66" s="47"/>
    </row>
    <row r="67" spans="1:12" ht="33.75" hidden="1" x14ac:dyDescent="0.25">
      <c r="A67" s="33"/>
      <c r="B67" s="51" t="s">
        <v>136</v>
      </c>
      <c r="C67" s="52" t="s">
        <v>15</v>
      </c>
      <c r="D67" s="53">
        <v>3399</v>
      </c>
      <c r="E67" s="54">
        <v>5223</v>
      </c>
      <c r="F67" s="55" t="s">
        <v>137</v>
      </c>
      <c r="G67" s="38">
        <v>0</v>
      </c>
      <c r="H67" s="39">
        <v>15</v>
      </c>
      <c r="I67" s="40">
        <v>0</v>
      </c>
      <c r="J67" s="41">
        <v>15</v>
      </c>
      <c r="L67" s="47"/>
    </row>
    <row r="68" spans="1:12" ht="22.5" hidden="1" x14ac:dyDescent="0.25">
      <c r="A68" s="33"/>
      <c r="B68" s="51" t="s">
        <v>138</v>
      </c>
      <c r="C68" s="52" t="s">
        <v>15</v>
      </c>
      <c r="D68" s="53">
        <v>3900</v>
      </c>
      <c r="E68" s="54">
        <v>5222</v>
      </c>
      <c r="F68" s="55" t="s">
        <v>139</v>
      </c>
      <c r="G68" s="38">
        <v>0</v>
      </c>
      <c r="H68" s="39">
        <v>5</v>
      </c>
      <c r="I68" s="40">
        <v>0</v>
      </c>
      <c r="J68" s="41">
        <v>5</v>
      </c>
      <c r="L68" s="47"/>
    </row>
    <row r="69" spans="1:12" ht="22.5" hidden="1" x14ac:dyDescent="0.25">
      <c r="A69" s="33"/>
      <c r="B69" s="51" t="s">
        <v>140</v>
      </c>
      <c r="C69" s="52" t="s">
        <v>15</v>
      </c>
      <c r="D69" s="53">
        <v>3900</v>
      </c>
      <c r="E69" s="54">
        <v>5213</v>
      </c>
      <c r="F69" s="55" t="s">
        <v>141</v>
      </c>
      <c r="G69" s="38">
        <v>0</v>
      </c>
      <c r="H69" s="39">
        <v>10</v>
      </c>
      <c r="I69" s="40">
        <v>0</v>
      </c>
      <c r="J69" s="41">
        <v>10</v>
      </c>
      <c r="L69" s="47"/>
    </row>
    <row r="70" spans="1:12" ht="22.5" hidden="1" x14ac:dyDescent="0.25">
      <c r="A70" s="33"/>
      <c r="B70" s="51" t="s">
        <v>263</v>
      </c>
      <c r="C70" s="52" t="s">
        <v>142</v>
      </c>
      <c r="D70" s="53">
        <v>3421</v>
      </c>
      <c r="E70" s="54">
        <v>5321</v>
      </c>
      <c r="F70" s="55" t="s">
        <v>144</v>
      </c>
      <c r="G70" s="38">
        <v>0</v>
      </c>
      <c r="H70" s="39">
        <v>10</v>
      </c>
      <c r="I70" s="40">
        <v>0</v>
      </c>
      <c r="J70" s="41">
        <v>10</v>
      </c>
      <c r="L70" s="47"/>
    </row>
    <row r="71" spans="1:12" ht="22.5" hidden="1" x14ac:dyDescent="0.25">
      <c r="A71" s="33"/>
      <c r="B71" s="51" t="s">
        <v>143</v>
      </c>
      <c r="C71" s="52" t="s">
        <v>15</v>
      </c>
      <c r="D71" s="53">
        <v>3399</v>
      </c>
      <c r="E71" s="54">
        <v>5222</v>
      </c>
      <c r="F71" s="55" t="s">
        <v>146</v>
      </c>
      <c r="G71" s="38">
        <v>0</v>
      </c>
      <c r="H71" s="39">
        <v>20</v>
      </c>
      <c r="I71" s="40">
        <v>0</v>
      </c>
      <c r="J71" s="41">
        <v>20</v>
      </c>
      <c r="L71" s="47"/>
    </row>
    <row r="72" spans="1:12" ht="22.5" hidden="1" x14ac:dyDescent="0.25">
      <c r="A72" s="33"/>
      <c r="B72" s="51" t="s">
        <v>145</v>
      </c>
      <c r="C72" s="52" t="s">
        <v>15</v>
      </c>
      <c r="D72" s="53">
        <v>3419</v>
      </c>
      <c r="E72" s="54">
        <v>5229</v>
      </c>
      <c r="F72" s="55" t="s">
        <v>262</v>
      </c>
      <c r="G72" s="38">
        <v>0</v>
      </c>
      <c r="H72" s="39">
        <v>10</v>
      </c>
      <c r="I72" s="40">
        <v>0</v>
      </c>
      <c r="J72" s="41">
        <v>10</v>
      </c>
      <c r="L72" s="47"/>
    </row>
    <row r="73" spans="1:12" ht="22.5" x14ac:dyDescent="0.25">
      <c r="A73" s="33"/>
      <c r="B73" s="51" t="s">
        <v>265</v>
      </c>
      <c r="C73" s="52" t="s">
        <v>195</v>
      </c>
      <c r="D73" s="53">
        <v>3319</v>
      </c>
      <c r="E73" s="54">
        <v>5321</v>
      </c>
      <c r="F73" s="55" t="s">
        <v>194</v>
      </c>
      <c r="G73" s="38">
        <v>0</v>
      </c>
      <c r="H73" s="39">
        <v>0</v>
      </c>
      <c r="I73" s="40">
        <v>10</v>
      </c>
      <c r="J73" s="41">
        <v>10</v>
      </c>
      <c r="L73" s="47"/>
    </row>
    <row r="74" spans="1:12" hidden="1" x14ac:dyDescent="0.25">
      <c r="A74" s="33"/>
      <c r="B74" s="57"/>
      <c r="C74" s="58"/>
      <c r="D74" s="59"/>
      <c r="E74" s="60"/>
      <c r="F74" s="61"/>
      <c r="G74" s="38"/>
      <c r="H74" s="39"/>
      <c r="I74" s="40"/>
      <c r="J74" s="41"/>
      <c r="K74" s="62" t="s">
        <v>147</v>
      </c>
      <c r="L74" s="47"/>
    </row>
    <row r="75" spans="1:12" x14ac:dyDescent="0.25">
      <c r="A75" s="33"/>
      <c r="B75" s="34" t="s">
        <v>11</v>
      </c>
      <c r="C75" s="35" t="s">
        <v>11</v>
      </c>
      <c r="D75" s="36">
        <v>3900</v>
      </c>
      <c r="E75" s="36">
        <v>5499</v>
      </c>
      <c r="F75" s="37" t="s">
        <v>148</v>
      </c>
      <c r="G75" s="38">
        <v>250</v>
      </c>
      <c r="H75" s="39">
        <f>G75+SUM(H76:H77)</f>
        <v>600</v>
      </c>
      <c r="I75" s="40">
        <f>SUM(I76:I77)</f>
        <v>0</v>
      </c>
      <c r="J75" s="41">
        <f t="shared" si="0"/>
        <v>600</v>
      </c>
      <c r="L75" s="42"/>
    </row>
    <row r="76" spans="1:12" ht="22.5" hidden="1" x14ac:dyDescent="0.25">
      <c r="A76" s="33"/>
      <c r="B76" s="34" t="s">
        <v>149</v>
      </c>
      <c r="C76" s="35" t="s">
        <v>150</v>
      </c>
      <c r="D76" s="36">
        <v>3399</v>
      </c>
      <c r="E76" s="63">
        <v>5321</v>
      </c>
      <c r="F76" s="64" t="s">
        <v>151</v>
      </c>
      <c r="G76" s="65">
        <v>0</v>
      </c>
      <c r="H76" s="66">
        <v>50</v>
      </c>
      <c r="I76" s="67">
        <v>0</v>
      </c>
      <c r="J76" s="41">
        <f t="shared" si="0"/>
        <v>50</v>
      </c>
      <c r="L76" s="42"/>
    </row>
    <row r="77" spans="1:12" ht="22.5" hidden="1" x14ac:dyDescent="0.25">
      <c r="A77" s="33"/>
      <c r="B77" s="34" t="s">
        <v>152</v>
      </c>
      <c r="C77" s="68" t="s">
        <v>15</v>
      </c>
      <c r="D77" s="69">
        <v>3319</v>
      </c>
      <c r="E77" s="70">
        <v>5222</v>
      </c>
      <c r="F77" s="64" t="s">
        <v>153</v>
      </c>
      <c r="G77" s="65">
        <v>0</v>
      </c>
      <c r="H77" s="66">
        <v>300</v>
      </c>
      <c r="I77" s="67">
        <v>0</v>
      </c>
      <c r="J77" s="41">
        <f t="shared" si="0"/>
        <v>300</v>
      </c>
      <c r="L77" s="42"/>
    </row>
    <row r="78" spans="1:12" x14ac:dyDescent="0.25">
      <c r="A78" s="24" t="s">
        <v>10</v>
      </c>
      <c r="B78" s="71" t="s">
        <v>154</v>
      </c>
      <c r="C78" s="72" t="s">
        <v>15</v>
      </c>
      <c r="D78" s="73" t="s">
        <v>11</v>
      </c>
      <c r="E78" s="73" t="s">
        <v>11</v>
      </c>
      <c r="F78" s="74" t="s">
        <v>155</v>
      </c>
      <c r="G78" s="29">
        <f>G79</f>
        <v>800</v>
      </c>
      <c r="H78" s="30">
        <f t="shared" ref="H78:I78" si="1">H79</f>
        <v>800</v>
      </c>
      <c r="I78" s="30">
        <f t="shared" si="1"/>
        <v>0</v>
      </c>
      <c r="J78" s="75">
        <f>I78+H78</f>
        <v>800</v>
      </c>
      <c r="L78" s="32"/>
    </row>
    <row r="79" spans="1:12" x14ac:dyDescent="0.25">
      <c r="A79" s="33"/>
      <c r="B79" s="76"/>
      <c r="C79" s="77"/>
      <c r="D79" s="78">
        <v>6113</v>
      </c>
      <c r="E79" s="78">
        <v>5229</v>
      </c>
      <c r="F79" s="79" t="s">
        <v>156</v>
      </c>
      <c r="G79" s="38">
        <v>800</v>
      </c>
      <c r="H79" s="39">
        <v>800</v>
      </c>
      <c r="I79" s="40">
        <v>0</v>
      </c>
      <c r="J79" s="41">
        <f t="shared" si="0"/>
        <v>800</v>
      </c>
      <c r="L79" s="42"/>
    </row>
    <row r="80" spans="1:12" x14ac:dyDescent="0.25">
      <c r="A80" s="24" t="s">
        <v>10</v>
      </c>
      <c r="B80" s="71" t="s">
        <v>157</v>
      </c>
      <c r="C80" s="72" t="s">
        <v>15</v>
      </c>
      <c r="D80" s="73" t="s">
        <v>11</v>
      </c>
      <c r="E80" s="73" t="s">
        <v>11</v>
      </c>
      <c r="F80" s="74" t="s">
        <v>158</v>
      </c>
      <c r="G80" s="29">
        <f>G81</f>
        <v>320</v>
      </c>
      <c r="H80" s="30">
        <f t="shared" ref="H80:I80" si="2">H81</f>
        <v>320</v>
      </c>
      <c r="I80" s="30">
        <f t="shared" si="2"/>
        <v>0</v>
      </c>
      <c r="J80" s="75">
        <f>I80+H80</f>
        <v>320</v>
      </c>
      <c r="L80" s="32"/>
    </row>
    <row r="81" spans="1:12" x14ac:dyDescent="0.25">
      <c r="A81" s="33"/>
      <c r="B81" s="76"/>
      <c r="C81" s="77"/>
      <c r="D81" s="78">
        <v>6113</v>
      </c>
      <c r="E81" s="78">
        <v>5229</v>
      </c>
      <c r="F81" s="79" t="s">
        <v>156</v>
      </c>
      <c r="G81" s="38">
        <v>320</v>
      </c>
      <c r="H81" s="39">
        <v>320</v>
      </c>
      <c r="I81" s="40">
        <v>0</v>
      </c>
      <c r="J81" s="41">
        <f t="shared" si="0"/>
        <v>320</v>
      </c>
      <c r="L81" s="42"/>
    </row>
    <row r="82" spans="1:12" x14ac:dyDescent="0.25">
      <c r="A82" s="24" t="s">
        <v>10</v>
      </c>
      <c r="B82" s="71" t="s">
        <v>159</v>
      </c>
      <c r="C82" s="72" t="s">
        <v>15</v>
      </c>
      <c r="D82" s="73" t="s">
        <v>11</v>
      </c>
      <c r="E82" s="73" t="s">
        <v>11</v>
      </c>
      <c r="F82" s="74" t="s">
        <v>160</v>
      </c>
      <c r="G82" s="29">
        <f>G83</f>
        <v>880</v>
      </c>
      <c r="H82" s="30">
        <f t="shared" ref="H82:I82" si="3">H83</f>
        <v>880</v>
      </c>
      <c r="I82" s="30">
        <f t="shared" si="3"/>
        <v>0</v>
      </c>
      <c r="J82" s="75">
        <f>I82+H82</f>
        <v>880</v>
      </c>
      <c r="L82" s="32"/>
    </row>
    <row r="83" spans="1:12" x14ac:dyDescent="0.25">
      <c r="A83" s="33"/>
      <c r="B83" s="76"/>
      <c r="C83" s="77"/>
      <c r="D83" s="78">
        <v>3639</v>
      </c>
      <c r="E83" s="78">
        <v>5229</v>
      </c>
      <c r="F83" s="79" t="s">
        <v>156</v>
      </c>
      <c r="G83" s="38">
        <v>880</v>
      </c>
      <c r="H83" s="39">
        <v>880</v>
      </c>
      <c r="I83" s="40">
        <v>0</v>
      </c>
      <c r="J83" s="41">
        <f t="shared" si="0"/>
        <v>880</v>
      </c>
      <c r="L83" s="42"/>
    </row>
    <row r="84" spans="1:12" x14ac:dyDescent="0.25">
      <c r="A84" s="24" t="s">
        <v>10</v>
      </c>
      <c r="B84" s="71" t="s">
        <v>161</v>
      </c>
      <c r="C84" s="72" t="s">
        <v>15</v>
      </c>
      <c r="D84" s="73" t="s">
        <v>11</v>
      </c>
      <c r="E84" s="73" t="s">
        <v>11</v>
      </c>
      <c r="F84" s="80" t="s">
        <v>162</v>
      </c>
      <c r="G84" s="81">
        <f>G85</f>
        <v>500</v>
      </c>
      <c r="H84" s="82">
        <f t="shared" ref="H84:I84" si="4">H85</f>
        <v>500</v>
      </c>
      <c r="I84" s="82">
        <f t="shared" si="4"/>
        <v>0</v>
      </c>
      <c r="J84" s="75">
        <f>I84+H84</f>
        <v>500</v>
      </c>
      <c r="L84" s="83"/>
    </row>
    <row r="85" spans="1:12" x14ac:dyDescent="0.25">
      <c r="A85" s="33"/>
      <c r="B85" s="76"/>
      <c r="C85" s="77"/>
      <c r="D85" s="78">
        <v>5512</v>
      </c>
      <c r="E85" s="78">
        <v>5222</v>
      </c>
      <c r="F85" s="84" t="s">
        <v>163</v>
      </c>
      <c r="G85" s="85">
        <v>500</v>
      </c>
      <c r="H85" s="86">
        <v>500</v>
      </c>
      <c r="I85" s="40">
        <v>0</v>
      </c>
      <c r="J85" s="41">
        <f t="shared" si="0"/>
        <v>500</v>
      </c>
      <c r="L85" s="42"/>
    </row>
    <row r="86" spans="1:12" x14ac:dyDescent="0.25">
      <c r="A86" s="24" t="s">
        <v>10</v>
      </c>
      <c r="B86" s="71" t="s">
        <v>164</v>
      </c>
      <c r="C86" s="72" t="s">
        <v>15</v>
      </c>
      <c r="D86" s="73" t="s">
        <v>11</v>
      </c>
      <c r="E86" s="73" t="s">
        <v>11</v>
      </c>
      <c r="F86" s="80" t="s">
        <v>165</v>
      </c>
      <c r="G86" s="81">
        <f>G87</f>
        <v>100</v>
      </c>
      <c r="H86" s="82">
        <f t="shared" ref="H86:I86" si="5">H87</f>
        <v>100</v>
      </c>
      <c r="I86" s="82">
        <f t="shared" si="5"/>
        <v>0</v>
      </c>
      <c r="J86" s="75">
        <f>I86+H86</f>
        <v>100</v>
      </c>
      <c r="L86" s="83"/>
    </row>
    <row r="87" spans="1:12" x14ac:dyDescent="0.25">
      <c r="A87" s="33"/>
      <c r="B87" s="76"/>
      <c r="C87" s="77"/>
      <c r="D87" s="87">
        <v>6113</v>
      </c>
      <c r="E87" s="88">
        <v>5229</v>
      </c>
      <c r="F87" s="89" t="s">
        <v>156</v>
      </c>
      <c r="G87" s="85">
        <v>100</v>
      </c>
      <c r="H87" s="86">
        <v>100</v>
      </c>
      <c r="I87" s="40">
        <v>0</v>
      </c>
      <c r="J87" s="41">
        <f t="shared" si="0"/>
        <v>100</v>
      </c>
      <c r="L87" s="42"/>
    </row>
    <row r="88" spans="1:12" x14ac:dyDescent="0.25">
      <c r="A88" s="24" t="s">
        <v>10</v>
      </c>
      <c r="B88" s="71" t="s">
        <v>166</v>
      </c>
      <c r="C88" s="72" t="s">
        <v>15</v>
      </c>
      <c r="D88" s="73" t="s">
        <v>11</v>
      </c>
      <c r="E88" s="73" t="s">
        <v>11</v>
      </c>
      <c r="F88" s="80" t="s">
        <v>167</v>
      </c>
      <c r="G88" s="81">
        <f>G89</f>
        <v>100</v>
      </c>
      <c r="H88" s="82">
        <f t="shared" ref="H88:I88" si="6">H89</f>
        <v>100</v>
      </c>
      <c r="I88" s="82">
        <f t="shared" si="6"/>
        <v>0</v>
      </c>
      <c r="J88" s="75">
        <f>I88+H88</f>
        <v>100</v>
      </c>
      <c r="L88" s="83"/>
    </row>
    <row r="89" spans="1:12" x14ac:dyDescent="0.25">
      <c r="A89" s="33"/>
      <c r="B89" s="76"/>
      <c r="C89" s="77"/>
      <c r="D89" s="78">
        <v>3900</v>
      </c>
      <c r="E89" s="78">
        <v>5222</v>
      </c>
      <c r="F89" s="84" t="s">
        <v>168</v>
      </c>
      <c r="G89" s="85">
        <v>100</v>
      </c>
      <c r="H89" s="86">
        <v>100</v>
      </c>
      <c r="I89" s="40">
        <v>0</v>
      </c>
      <c r="J89" s="41">
        <f t="shared" si="0"/>
        <v>100</v>
      </c>
      <c r="L89" s="42"/>
    </row>
    <row r="90" spans="1:12" x14ac:dyDescent="0.25">
      <c r="A90" s="24" t="s">
        <v>10</v>
      </c>
      <c r="B90" s="71" t="s">
        <v>169</v>
      </c>
      <c r="C90" s="72" t="s">
        <v>170</v>
      </c>
      <c r="D90" s="73" t="s">
        <v>11</v>
      </c>
      <c r="E90" s="73" t="s">
        <v>11</v>
      </c>
      <c r="F90" s="80" t="s">
        <v>171</v>
      </c>
      <c r="G90" s="81">
        <f>G91</f>
        <v>500</v>
      </c>
      <c r="H90" s="82">
        <f t="shared" ref="H90:I90" si="7">H91</f>
        <v>500</v>
      </c>
      <c r="I90" s="82">
        <f t="shared" si="7"/>
        <v>0</v>
      </c>
      <c r="J90" s="75">
        <f>I90+H90</f>
        <v>500</v>
      </c>
      <c r="L90" s="83"/>
    </row>
    <row r="91" spans="1:12" x14ac:dyDescent="0.25">
      <c r="A91" s="33"/>
      <c r="B91" s="76"/>
      <c r="C91" s="77"/>
      <c r="D91" s="78">
        <v>3319</v>
      </c>
      <c r="E91" s="78">
        <v>5321</v>
      </c>
      <c r="F91" s="84" t="s">
        <v>172</v>
      </c>
      <c r="G91" s="85">
        <v>500</v>
      </c>
      <c r="H91" s="86">
        <v>500</v>
      </c>
      <c r="I91" s="40">
        <v>0</v>
      </c>
      <c r="J91" s="41">
        <f t="shared" si="0"/>
        <v>500</v>
      </c>
      <c r="L91" s="42"/>
    </row>
    <row r="92" spans="1:12" x14ac:dyDescent="0.25">
      <c r="A92" s="24" t="s">
        <v>10</v>
      </c>
      <c r="B92" s="71" t="s">
        <v>173</v>
      </c>
      <c r="C92" s="72" t="s">
        <v>15</v>
      </c>
      <c r="D92" s="73" t="s">
        <v>11</v>
      </c>
      <c r="E92" s="73" t="s">
        <v>11</v>
      </c>
      <c r="F92" s="80" t="s">
        <v>174</v>
      </c>
      <c r="G92" s="81">
        <f>G93</f>
        <v>200</v>
      </c>
      <c r="H92" s="82">
        <f t="shared" ref="H92:I92" si="8">H93</f>
        <v>200</v>
      </c>
      <c r="I92" s="82">
        <f t="shared" si="8"/>
        <v>0</v>
      </c>
      <c r="J92" s="75">
        <f>I92+H92</f>
        <v>200</v>
      </c>
      <c r="L92" s="83"/>
    </row>
    <row r="93" spans="1:12" x14ac:dyDescent="0.25">
      <c r="A93" s="33"/>
      <c r="B93" s="76"/>
      <c r="C93" s="77"/>
      <c r="D93" s="78">
        <v>3900</v>
      </c>
      <c r="E93" s="78">
        <v>5213</v>
      </c>
      <c r="F93" s="84" t="s">
        <v>175</v>
      </c>
      <c r="G93" s="85">
        <v>200</v>
      </c>
      <c r="H93" s="86">
        <v>200</v>
      </c>
      <c r="I93" s="40">
        <v>0</v>
      </c>
      <c r="J93" s="41">
        <f t="shared" si="0"/>
        <v>200</v>
      </c>
      <c r="L93" s="42"/>
    </row>
    <row r="94" spans="1:12" x14ac:dyDescent="0.25">
      <c r="A94" s="24" t="s">
        <v>10</v>
      </c>
      <c r="B94" s="71" t="s">
        <v>176</v>
      </c>
      <c r="C94" s="72" t="s">
        <v>15</v>
      </c>
      <c r="D94" s="73" t="s">
        <v>11</v>
      </c>
      <c r="E94" s="73" t="s">
        <v>11</v>
      </c>
      <c r="F94" s="90" t="s">
        <v>177</v>
      </c>
      <c r="G94" s="81">
        <f>G95</f>
        <v>200</v>
      </c>
      <c r="H94" s="82">
        <f t="shared" ref="H94:I94" si="9">H95</f>
        <v>200</v>
      </c>
      <c r="I94" s="82">
        <f t="shared" si="9"/>
        <v>0</v>
      </c>
      <c r="J94" s="75">
        <f>I94+H94</f>
        <v>200</v>
      </c>
      <c r="L94" s="83"/>
    </row>
    <row r="95" spans="1:12" x14ac:dyDescent="0.25">
      <c r="A95" s="33"/>
      <c r="B95" s="76"/>
      <c r="C95" s="77"/>
      <c r="D95" s="78">
        <v>3900</v>
      </c>
      <c r="E95" s="78">
        <v>5222</v>
      </c>
      <c r="F95" s="84" t="s">
        <v>163</v>
      </c>
      <c r="G95" s="85">
        <v>200</v>
      </c>
      <c r="H95" s="86">
        <v>200</v>
      </c>
      <c r="I95" s="40">
        <v>0</v>
      </c>
      <c r="J95" s="41">
        <f t="shared" si="0"/>
        <v>200</v>
      </c>
      <c r="L95" s="42"/>
    </row>
    <row r="96" spans="1:12" x14ac:dyDescent="0.25">
      <c r="A96" s="24" t="s">
        <v>10</v>
      </c>
      <c r="B96" s="71" t="s">
        <v>178</v>
      </c>
      <c r="C96" s="72" t="s">
        <v>15</v>
      </c>
      <c r="D96" s="73" t="s">
        <v>11</v>
      </c>
      <c r="E96" s="73" t="s">
        <v>11</v>
      </c>
      <c r="F96" s="80" t="s">
        <v>179</v>
      </c>
      <c r="G96" s="81">
        <f>G97</f>
        <v>50</v>
      </c>
      <c r="H96" s="82">
        <f t="shared" ref="H96:I96" si="10">H97</f>
        <v>50</v>
      </c>
      <c r="I96" s="82">
        <f t="shared" si="10"/>
        <v>0</v>
      </c>
      <c r="J96" s="75">
        <f>I96+H96</f>
        <v>50</v>
      </c>
      <c r="L96" s="83"/>
    </row>
    <row r="97" spans="1:12" x14ac:dyDescent="0.25">
      <c r="A97" s="33"/>
      <c r="B97" s="76"/>
      <c r="C97" s="77"/>
      <c r="D97" s="78">
        <v>3900</v>
      </c>
      <c r="E97" s="78">
        <v>5221</v>
      </c>
      <c r="F97" s="84" t="s">
        <v>180</v>
      </c>
      <c r="G97" s="85">
        <v>50</v>
      </c>
      <c r="H97" s="86">
        <v>50</v>
      </c>
      <c r="I97" s="40">
        <v>0</v>
      </c>
      <c r="J97" s="41">
        <f t="shared" si="0"/>
        <v>50</v>
      </c>
      <c r="L97" s="42"/>
    </row>
    <row r="98" spans="1:12" x14ac:dyDescent="0.25">
      <c r="A98" s="24" t="s">
        <v>10</v>
      </c>
      <c r="B98" s="71" t="s">
        <v>181</v>
      </c>
      <c r="C98" s="72" t="s">
        <v>182</v>
      </c>
      <c r="D98" s="73" t="s">
        <v>11</v>
      </c>
      <c r="E98" s="73" t="s">
        <v>11</v>
      </c>
      <c r="F98" s="80" t="s">
        <v>183</v>
      </c>
      <c r="G98" s="81">
        <f>G99</f>
        <v>100</v>
      </c>
      <c r="H98" s="82">
        <f t="shared" ref="H98:I98" si="11">H99</f>
        <v>100</v>
      </c>
      <c r="I98" s="82">
        <f t="shared" si="11"/>
        <v>0</v>
      </c>
      <c r="J98" s="75">
        <f>I98+H98</f>
        <v>100</v>
      </c>
      <c r="L98" s="83"/>
    </row>
    <row r="99" spans="1:12" x14ac:dyDescent="0.25">
      <c r="A99" s="33"/>
      <c r="B99" s="76"/>
      <c r="C99" s="77"/>
      <c r="D99" s="78">
        <v>3900</v>
      </c>
      <c r="E99" s="78">
        <v>5339</v>
      </c>
      <c r="F99" s="84" t="s">
        <v>184</v>
      </c>
      <c r="G99" s="85">
        <v>100</v>
      </c>
      <c r="H99" s="86">
        <v>100</v>
      </c>
      <c r="I99" s="40">
        <v>0</v>
      </c>
      <c r="J99" s="41">
        <f t="shared" si="0"/>
        <v>100</v>
      </c>
      <c r="L99" s="42"/>
    </row>
    <row r="100" spans="1:12" x14ac:dyDescent="0.25">
      <c r="A100" s="24" t="s">
        <v>10</v>
      </c>
      <c r="B100" s="71" t="s">
        <v>185</v>
      </c>
      <c r="C100" s="72" t="s">
        <v>15</v>
      </c>
      <c r="D100" s="73" t="s">
        <v>11</v>
      </c>
      <c r="E100" s="73" t="s">
        <v>11</v>
      </c>
      <c r="F100" s="80" t="s">
        <v>186</v>
      </c>
      <c r="G100" s="81">
        <f>G101</f>
        <v>50</v>
      </c>
      <c r="H100" s="82">
        <f t="shared" ref="H100:I100" si="12">H101</f>
        <v>50</v>
      </c>
      <c r="I100" s="82">
        <f t="shared" si="12"/>
        <v>0</v>
      </c>
      <c r="J100" s="75">
        <f>I100+H100</f>
        <v>50</v>
      </c>
      <c r="L100" s="91"/>
    </row>
    <row r="101" spans="1:12" x14ac:dyDescent="0.25">
      <c r="A101" s="33"/>
      <c r="B101" s="76" t="s">
        <v>187</v>
      </c>
      <c r="C101" s="77"/>
      <c r="D101" s="78">
        <v>5399</v>
      </c>
      <c r="E101" s="78">
        <v>5323</v>
      </c>
      <c r="F101" s="84" t="s">
        <v>188</v>
      </c>
      <c r="G101" s="85">
        <v>50</v>
      </c>
      <c r="H101" s="86">
        <v>50</v>
      </c>
      <c r="I101" s="40">
        <v>0</v>
      </c>
      <c r="J101" s="41">
        <f t="shared" si="0"/>
        <v>50</v>
      </c>
      <c r="L101" s="42"/>
    </row>
    <row r="102" spans="1:12" ht="22.5" x14ac:dyDescent="0.25">
      <c r="A102" s="24" t="s">
        <v>10</v>
      </c>
      <c r="B102" s="71" t="s">
        <v>189</v>
      </c>
      <c r="C102" s="72" t="s">
        <v>15</v>
      </c>
      <c r="D102" s="73" t="s">
        <v>11</v>
      </c>
      <c r="E102" s="73" t="s">
        <v>11</v>
      </c>
      <c r="F102" s="80" t="s">
        <v>190</v>
      </c>
      <c r="G102" s="81">
        <f>G103</f>
        <v>7500</v>
      </c>
      <c r="H102" s="82">
        <v>7650</v>
      </c>
      <c r="I102" s="82">
        <f t="shared" ref="I102" si="13">I103</f>
        <v>0</v>
      </c>
      <c r="J102" s="75">
        <f>I102+H102</f>
        <v>7650</v>
      </c>
      <c r="L102" s="83"/>
    </row>
    <row r="103" spans="1:12" ht="15" thickBot="1" x14ac:dyDescent="0.3">
      <c r="A103" s="92"/>
      <c r="B103" s="93"/>
      <c r="C103" s="94"/>
      <c r="D103" s="95">
        <v>5512</v>
      </c>
      <c r="E103" s="95">
        <v>6901</v>
      </c>
      <c r="F103" s="96" t="s">
        <v>191</v>
      </c>
      <c r="G103" s="97">
        <v>7500</v>
      </c>
      <c r="H103" s="98">
        <v>7650</v>
      </c>
      <c r="I103" s="99">
        <v>0</v>
      </c>
      <c r="J103" s="100">
        <f t="shared" si="0"/>
        <v>7650</v>
      </c>
      <c r="L103" s="42"/>
    </row>
    <row r="104" spans="1:12" x14ac:dyDescent="0.25">
      <c r="L104" s="101"/>
    </row>
  </sheetData>
  <mergeCells count="5">
    <mergeCell ref="A2:J2"/>
    <mergeCell ref="A3:J3"/>
    <mergeCell ref="A4:J4"/>
    <mergeCell ref="B6:C6"/>
    <mergeCell ref="B7:C7"/>
  </mergeCells>
  <conditionalFormatting sqref="A7:J11 A12:A14 C12:J14 A15:J103">
    <cfRule type="expression" dxfId="2" priority="3">
      <formula>$I7&lt;&gt;0</formula>
    </cfRule>
  </conditionalFormatting>
  <conditionalFormatting sqref="B12:B13">
    <cfRule type="expression" dxfId="1" priority="2">
      <formula>$I12&lt;&gt;0</formula>
    </cfRule>
  </conditionalFormatting>
  <conditionalFormatting sqref="B14">
    <cfRule type="expression" dxfId="0" priority="1">
      <formula>$I14&lt;&gt;0</formula>
    </cfRule>
  </conditionalFormatting>
  <pageMargins left="0.7" right="0.7" top="0.78740157499999996" bottom="0.78740157499999996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F39" sqref="F39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.7109375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143" t="s">
        <v>196</v>
      </c>
      <c r="B1" s="143"/>
      <c r="C1" s="102"/>
      <c r="D1" s="102"/>
      <c r="E1" s="103" t="s">
        <v>1</v>
      </c>
    </row>
    <row r="2" spans="1:10" ht="24.75" thickBot="1" x14ac:dyDescent="0.3">
      <c r="A2" s="104" t="s">
        <v>197</v>
      </c>
      <c r="B2" s="105" t="s">
        <v>5</v>
      </c>
      <c r="C2" s="106" t="s">
        <v>198</v>
      </c>
      <c r="D2" s="106" t="s">
        <v>193</v>
      </c>
      <c r="E2" s="106" t="s">
        <v>199</v>
      </c>
    </row>
    <row r="3" spans="1:10" ht="15" customHeight="1" x14ac:dyDescent="0.25">
      <c r="A3" s="107" t="s">
        <v>200</v>
      </c>
      <c r="B3" s="108" t="s">
        <v>201</v>
      </c>
      <c r="C3" s="109">
        <f>C4+C5+C6</f>
        <v>3050982.68</v>
      </c>
      <c r="D3" s="109">
        <f>D4+D5+D6</f>
        <v>0</v>
      </c>
      <c r="E3" s="110">
        <f t="shared" ref="E3:E24" si="0">C3+D3</f>
        <v>3050982.68</v>
      </c>
    </row>
    <row r="4" spans="1:10" ht="15" customHeight="1" x14ac:dyDescent="0.25">
      <c r="A4" s="111" t="s">
        <v>202</v>
      </c>
      <c r="B4" s="112" t="s">
        <v>203</v>
      </c>
      <c r="C4" s="113">
        <v>2960700</v>
      </c>
      <c r="D4" s="114">
        <v>0</v>
      </c>
      <c r="E4" s="115">
        <f t="shared" si="0"/>
        <v>2960700</v>
      </c>
      <c r="J4" s="116"/>
    </row>
    <row r="5" spans="1:10" ht="15" customHeight="1" x14ac:dyDescent="0.25">
      <c r="A5" s="111" t="s">
        <v>204</v>
      </c>
      <c r="B5" s="112" t="s">
        <v>205</v>
      </c>
      <c r="C5" s="113">
        <v>90282.68</v>
      </c>
      <c r="D5" s="117">
        <v>0</v>
      </c>
      <c r="E5" s="115">
        <f t="shared" si="0"/>
        <v>90282.68</v>
      </c>
    </row>
    <row r="6" spans="1:10" ht="15" customHeight="1" x14ac:dyDescent="0.25">
      <c r="A6" s="111" t="s">
        <v>206</v>
      </c>
      <c r="B6" s="112" t="s">
        <v>207</v>
      </c>
      <c r="C6" s="113">
        <v>0</v>
      </c>
      <c r="D6" s="113">
        <v>0</v>
      </c>
      <c r="E6" s="115">
        <f t="shared" si="0"/>
        <v>0</v>
      </c>
    </row>
    <row r="7" spans="1:10" ht="15" customHeight="1" x14ac:dyDescent="0.25">
      <c r="A7" s="118" t="s">
        <v>208</v>
      </c>
      <c r="B7" s="112" t="s">
        <v>209</v>
      </c>
      <c r="C7" s="119">
        <f>C8+C14</f>
        <v>5392931.6900000013</v>
      </c>
      <c r="D7" s="119">
        <f>D8+D14</f>
        <v>0</v>
      </c>
      <c r="E7" s="120">
        <f t="shared" si="0"/>
        <v>5392931.6900000013</v>
      </c>
    </row>
    <row r="8" spans="1:10" ht="15" customHeight="1" x14ac:dyDescent="0.25">
      <c r="A8" s="111" t="s">
        <v>210</v>
      </c>
      <c r="B8" s="112" t="s">
        <v>211</v>
      </c>
      <c r="C8" s="113">
        <f>C9+C10+C12+C13+C11</f>
        <v>5390918.1500000013</v>
      </c>
      <c r="D8" s="113">
        <f>D9+D10+D12+D13</f>
        <v>0</v>
      </c>
      <c r="E8" s="121">
        <f t="shared" si="0"/>
        <v>5390918.1500000013</v>
      </c>
    </row>
    <row r="9" spans="1:10" ht="15" customHeight="1" x14ac:dyDescent="0.25">
      <c r="A9" s="111" t="s">
        <v>212</v>
      </c>
      <c r="B9" s="112" t="s">
        <v>213</v>
      </c>
      <c r="C9" s="113">
        <v>70970.2</v>
      </c>
      <c r="D9" s="113">
        <v>0</v>
      </c>
      <c r="E9" s="121">
        <f t="shared" si="0"/>
        <v>70970.2</v>
      </c>
    </row>
    <row r="10" spans="1:10" ht="15" customHeight="1" x14ac:dyDescent="0.25">
      <c r="A10" s="111" t="s">
        <v>214</v>
      </c>
      <c r="B10" s="112" t="s">
        <v>211</v>
      </c>
      <c r="C10" s="113">
        <v>5293184.6400000006</v>
      </c>
      <c r="D10" s="113">
        <v>0</v>
      </c>
      <c r="E10" s="121">
        <f t="shared" si="0"/>
        <v>5293184.6400000006</v>
      </c>
    </row>
    <row r="11" spans="1:10" ht="15" customHeight="1" x14ac:dyDescent="0.25">
      <c r="A11" s="111" t="s">
        <v>215</v>
      </c>
      <c r="B11" s="112">
        <v>4123</v>
      </c>
      <c r="C11" s="113">
        <v>0</v>
      </c>
      <c r="D11" s="113">
        <v>0</v>
      </c>
      <c r="E11" s="121">
        <f>SUM(C11:D11)</f>
        <v>0</v>
      </c>
    </row>
    <row r="12" spans="1:10" ht="15" customHeight="1" x14ac:dyDescent="0.25">
      <c r="A12" s="111" t="s">
        <v>216</v>
      </c>
      <c r="B12" s="112" t="s">
        <v>217</v>
      </c>
      <c r="C12" s="113">
        <v>410.19</v>
      </c>
      <c r="D12" s="113">
        <v>0</v>
      </c>
      <c r="E12" s="121">
        <f>SUM(C12:D12)</f>
        <v>410.19</v>
      </c>
    </row>
    <row r="13" spans="1:10" ht="15" customHeight="1" x14ac:dyDescent="0.25">
      <c r="A13" s="111" t="s">
        <v>218</v>
      </c>
      <c r="B13" s="112">
        <v>4121</v>
      </c>
      <c r="C13" s="113">
        <v>26353.119999999999</v>
      </c>
      <c r="D13" s="113">
        <v>0</v>
      </c>
      <c r="E13" s="121">
        <f>SUM(C13:D13)</f>
        <v>26353.119999999999</v>
      </c>
    </row>
    <row r="14" spans="1:10" ht="15" customHeight="1" x14ac:dyDescent="0.25">
      <c r="A14" s="111" t="s">
        <v>219</v>
      </c>
      <c r="B14" s="112" t="s">
        <v>220</v>
      </c>
      <c r="C14" s="113">
        <f>C15+C16+C17+C18</f>
        <v>2013.54</v>
      </c>
      <c r="D14" s="113">
        <f>D15+D17+D18</f>
        <v>0</v>
      </c>
      <c r="E14" s="121">
        <f t="shared" si="0"/>
        <v>2013.54</v>
      </c>
    </row>
    <row r="15" spans="1:10" ht="15" customHeight="1" x14ac:dyDescent="0.25">
      <c r="A15" s="111" t="s">
        <v>221</v>
      </c>
      <c r="B15" s="112" t="s">
        <v>222</v>
      </c>
      <c r="C15" s="113">
        <v>111.87</v>
      </c>
      <c r="D15" s="113">
        <v>0</v>
      </c>
      <c r="E15" s="121">
        <f t="shared" si="0"/>
        <v>111.87</v>
      </c>
    </row>
    <row r="16" spans="1:10" ht="15" customHeight="1" x14ac:dyDescent="0.25">
      <c r="A16" s="111" t="s">
        <v>223</v>
      </c>
      <c r="B16" s="112">
        <v>4223</v>
      </c>
      <c r="C16" s="113">
        <v>0</v>
      </c>
      <c r="D16" s="113">
        <v>0</v>
      </c>
      <c r="E16" s="121">
        <f>SUM(C16:D16)</f>
        <v>0</v>
      </c>
    </row>
    <row r="17" spans="1:5" ht="15" customHeight="1" x14ac:dyDescent="0.25">
      <c r="A17" s="111" t="s">
        <v>224</v>
      </c>
      <c r="B17" s="112" t="s">
        <v>225</v>
      </c>
      <c r="C17" s="113">
        <v>1901.67</v>
      </c>
      <c r="D17" s="113">
        <v>0</v>
      </c>
      <c r="E17" s="121">
        <f>SUM(C17:D17)</f>
        <v>1901.67</v>
      </c>
    </row>
    <row r="18" spans="1:5" ht="15" customHeight="1" x14ac:dyDescent="0.25">
      <c r="A18" s="111" t="s">
        <v>226</v>
      </c>
      <c r="B18" s="112">
        <v>4221</v>
      </c>
      <c r="C18" s="113">
        <v>0</v>
      </c>
      <c r="D18" s="113">
        <v>0</v>
      </c>
      <c r="E18" s="121">
        <f>SUM(C18:D18)</f>
        <v>0</v>
      </c>
    </row>
    <row r="19" spans="1:5" ht="15" customHeight="1" x14ac:dyDescent="0.25">
      <c r="A19" s="118" t="s">
        <v>227</v>
      </c>
      <c r="B19" s="122" t="s">
        <v>228</v>
      </c>
      <c r="C19" s="119">
        <f>C3+C7</f>
        <v>8443914.370000001</v>
      </c>
      <c r="D19" s="119">
        <f>D3+D7</f>
        <v>0</v>
      </c>
      <c r="E19" s="120">
        <f t="shared" si="0"/>
        <v>8443914.370000001</v>
      </c>
    </row>
    <row r="20" spans="1:5" ht="15" customHeight="1" x14ac:dyDescent="0.25">
      <c r="A20" s="118" t="s">
        <v>229</v>
      </c>
      <c r="B20" s="122" t="s">
        <v>230</v>
      </c>
      <c r="C20" s="119">
        <f>SUM(C21:C23)</f>
        <v>2001508.7400000002</v>
      </c>
      <c r="D20" s="119">
        <f>SUM(D21:D23)</f>
        <v>0</v>
      </c>
      <c r="E20" s="120">
        <f t="shared" si="0"/>
        <v>2001508.7400000002</v>
      </c>
    </row>
    <row r="21" spans="1:5" ht="15" customHeight="1" x14ac:dyDescent="0.25">
      <c r="A21" s="111" t="s">
        <v>231</v>
      </c>
      <c r="B21" s="112" t="s">
        <v>232</v>
      </c>
      <c r="C21" s="113">
        <v>111779.24</v>
      </c>
      <c r="D21" s="113">
        <v>0</v>
      </c>
      <c r="E21" s="121">
        <f t="shared" si="0"/>
        <v>111779.24</v>
      </c>
    </row>
    <row r="22" spans="1:5" ht="15" customHeight="1" x14ac:dyDescent="0.25">
      <c r="A22" s="111" t="s">
        <v>233</v>
      </c>
      <c r="B22" s="112">
        <v>8115</v>
      </c>
      <c r="C22" s="113">
        <v>1986604.5</v>
      </c>
      <c r="D22" s="113">
        <v>0</v>
      </c>
      <c r="E22" s="121">
        <f>SUM(C22:D22)</f>
        <v>1986604.5</v>
      </c>
    </row>
    <row r="23" spans="1:5" ht="15" customHeight="1" thickBot="1" x14ac:dyDescent="0.3">
      <c r="A23" s="123" t="s">
        <v>234</v>
      </c>
      <c r="B23" s="124">
        <v>-8124</v>
      </c>
      <c r="C23" s="125">
        <v>-96875</v>
      </c>
      <c r="D23" s="125">
        <v>0</v>
      </c>
      <c r="E23" s="126">
        <f>C23+D23</f>
        <v>-96875</v>
      </c>
    </row>
    <row r="24" spans="1:5" ht="15" customHeight="1" thickBot="1" x14ac:dyDescent="0.3">
      <c r="A24" s="127" t="s">
        <v>235</v>
      </c>
      <c r="B24" s="128"/>
      <c r="C24" s="129">
        <f>C3+C7+C20</f>
        <v>10445423.110000001</v>
      </c>
      <c r="D24" s="129">
        <f>D19+D20</f>
        <v>0</v>
      </c>
      <c r="E24" s="130">
        <f t="shared" si="0"/>
        <v>10445423.110000001</v>
      </c>
    </row>
    <row r="25" spans="1:5" ht="15.75" thickBot="1" x14ac:dyDescent="0.3">
      <c r="A25" s="143" t="s">
        <v>236</v>
      </c>
      <c r="B25" s="143"/>
      <c r="C25" s="131"/>
      <c r="D25" s="131"/>
      <c r="E25" s="132" t="s">
        <v>1</v>
      </c>
    </row>
    <row r="26" spans="1:5" ht="24.75" thickBot="1" x14ac:dyDescent="0.3">
      <c r="A26" s="104" t="s">
        <v>237</v>
      </c>
      <c r="B26" s="105" t="s">
        <v>238</v>
      </c>
      <c r="C26" s="106" t="s">
        <v>239</v>
      </c>
      <c r="D26" s="106" t="s">
        <v>193</v>
      </c>
      <c r="E26" s="106" t="s">
        <v>240</v>
      </c>
    </row>
    <row r="27" spans="1:5" ht="15" customHeight="1" x14ac:dyDescent="0.25">
      <c r="A27" s="133" t="s">
        <v>241</v>
      </c>
      <c r="B27" s="134" t="s">
        <v>242</v>
      </c>
      <c r="C27" s="117">
        <v>31838.7</v>
      </c>
      <c r="D27" s="117"/>
      <c r="E27" s="135">
        <f>C27+D27</f>
        <v>31838.7</v>
      </c>
    </row>
    <row r="28" spans="1:5" ht="15" customHeight="1" x14ac:dyDescent="0.25">
      <c r="A28" s="136" t="s">
        <v>243</v>
      </c>
      <c r="B28" s="112" t="s">
        <v>242</v>
      </c>
      <c r="C28" s="113">
        <v>294261.07</v>
      </c>
      <c r="D28" s="117"/>
      <c r="E28" s="135">
        <f t="shared" ref="E28:E43" si="1">C28+D28</f>
        <v>294261.07</v>
      </c>
    </row>
    <row r="29" spans="1:5" ht="15" customHeight="1" x14ac:dyDescent="0.25">
      <c r="A29" s="136" t="s">
        <v>244</v>
      </c>
      <c r="B29" s="112" t="s">
        <v>245</v>
      </c>
      <c r="C29" s="113">
        <v>190922.78</v>
      </c>
      <c r="D29" s="117"/>
      <c r="E29" s="135">
        <f>SUM(C29:D29)</f>
        <v>190922.78</v>
      </c>
    </row>
    <row r="30" spans="1:5" ht="15" customHeight="1" x14ac:dyDescent="0.25">
      <c r="A30" s="136" t="s">
        <v>246</v>
      </c>
      <c r="B30" s="112" t="s">
        <v>242</v>
      </c>
      <c r="C30" s="113">
        <v>1052060.3</v>
      </c>
      <c r="D30" s="117"/>
      <c r="E30" s="135">
        <f t="shared" si="1"/>
        <v>1052060.3</v>
      </c>
    </row>
    <row r="31" spans="1:5" ht="15" customHeight="1" x14ac:dyDescent="0.25">
      <c r="A31" s="136" t="s">
        <v>247</v>
      </c>
      <c r="B31" s="112" t="s">
        <v>242</v>
      </c>
      <c r="C31" s="113">
        <v>848632.12000000011</v>
      </c>
      <c r="D31" s="117"/>
      <c r="E31" s="135">
        <f t="shared" si="1"/>
        <v>848632.12000000011</v>
      </c>
    </row>
    <row r="32" spans="1:5" ht="15" customHeight="1" x14ac:dyDescent="0.25">
      <c r="A32" s="136" t="s">
        <v>248</v>
      </c>
      <c r="B32" s="112" t="s">
        <v>242</v>
      </c>
      <c r="C32" s="113">
        <v>4689272.87</v>
      </c>
      <c r="D32" s="117"/>
      <c r="E32" s="135">
        <f>C32+D32</f>
        <v>4689272.87</v>
      </c>
    </row>
    <row r="33" spans="1:7" ht="15" customHeight="1" x14ac:dyDescent="0.25">
      <c r="A33" s="136" t="s">
        <v>249</v>
      </c>
      <c r="B33" s="112" t="s">
        <v>245</v>
      </c>
      <c r="C33" s="113">
        <v>821242.94000000018</v>
      </c>
      <c r="D33" s="117">
        <v>0</v>
      </c>
      <c r="E33" s="135">
        <f t="shared" si="1"/>
        <v>821242.94000000018</v>
      </c>
    </row>
    <row r="34" spans="1:7" ht="15" customHeight="1" x14ac:dyDescent="0.25">
      <c r="A34" s="136" t="s">
        <v>250</v>
      </c>
      <c r="B34" s="112" t="s">
        <v>242</v>
      </c>
      <c r="C34" s="113">
        <v>169919</v>
      </c>
      <c r="D34" s="117"/>
      <c r="E34" s="135">
        <f t="shared" si="1"/>
        <v>169919</v>
      </c>
    </row>
    <row r="35" spans="1:7" ht="15" customHeight="1" x14ac:dyDescent="0.25">
      <c r="A35" s="136" t="s">
        <v>251</v>
      </c>
      <c r="B35" s="112" t="s">
        <v>245</v>
      </c>
      <c r="C35" s="113">
        <v>805889.05</v>
      </c>
      <c r="D35" s="117"/>
      <c r="E35" s="135">
        <f t="shared" si="1"/>
        <v>805889.05</v>
      </c>
    </row>
    <row r="36" spans="1:7" ht="15" customHeight="1" x14ac:dyDescent="0.25">
      <c r="A36" s="136" t="s">
        <v>252</v>
      </c>
      <c r="B36" s="112" t="s">
        <v>253</v>
      </c>
      <c r="C36" s="113">
        <v>0</v>
      </c>
      <c r="D36" s="117"/>
      <c r="E36" s="135">
        <f t="shared" si="1"/>
        <v>0</v>
      </c>
    </row>
    <row r="37" spans="1:7" ht="15" customHeight="1" x14ac:dyDescent="0.25">
      <c r="A37" s="136" t="s">
        <v>254</v>
      </c>
      <c r="B37" s="112" t="s">
        <v>245</v>
      </c>
      <c r="C37" s="113">
        <v>1241789.2200000002</v>
      </c>
      <c r="D37" s="117"/>
      <c r="E37" s="135">
        <f t="shared" si="1"/>
        <v>1241789.2200000002</v>
      </c>
    </row>
    <row r="38" spans="1:7" ht="15" customHeight="1" x14ac:dyDescent="0.25">
      <c r="A38" s="136" t="s">
        <v>255</v>
      </c>
      <c r="B38" s="112" t="s">
        <v>245</v>
      </c>
      <c r="C38" s="113">
        <v>15500</v>
      </c>
      <c r="D38" s="117"/>
      <c r="E38" s="135">
        <f t="shared" si="1"/>
        <v>15500</v>
      </c>
    </row>
    <row r="39" spans="1:7" ht="15" customHeight="1" x14ac:dyDescent="0.25">
      <c r="A39" s="136" t="s">
        <v>256</v>
      </c>
      <c r="B39" s="112" t="s">
        <v>242</v>
      </c>
      <c r="C39" s="113">
        <v>11008.82</v>
      </c>
      <c r="D39" s="117"/>
      <c r="E39" s="135">
        <f t="shared" si="1"/>
        <v>11008.82</v>
      </c>
    </row>
    <row r="40" spans="1:7" ht="15" customHeight="1" x14ac:dyDescent="0.25">
      <c r="A40" s="136" t="s">
        <v>257</v>
      </c>
      <c r="B40" s="112" t="s">
        <v>245</v>
      </c>
      <c r="C40" s="113">
        <v>166413.18</v>
      </c>
      <c r="D40" s="117"/>
      <c r="E40" s="135">
        <f>C40+D40</f>
        <v>166413.18</v>
      </c>
    </row>
    <row r="41" spans="1:7" ht="15" customHeight="1" x14ac:dyDescent="0.25">
      <c r="A41" s="136" t="s">
        <v>258</v>
      </c>
      <c r="B41" s="112" t="s">
        <v>245</v>
      </c>
      <c r="C41" s="113">
        <v>15293.36</v>
      </c>
      <c r="D41" s="117"/>
      <c r="E41" s="135">
        <f t="shared" si="1"/>
        <v>15293.36</v>
      </c>
    </row>
    <row r="42" spans="1:7" ht="15" customHeight="1" x14ac:dyDescent="0.25">
      <c r="A42" s="136" t="s">
        <v>259</v>
      </c>
      <c r="B42" s="112" t="s">
        <v>245</v>
      </c>
      <c r="C42" s="113">
        <v>86065.55</v>
      </c>
      <c r="D42" s="117"/>
      <c r="E42" s="135">
        <f t="shared" si="1"/>
        <v>86065.55</v>
      </c>
    </row>
    <row r="43" spans="1:7" ht="15" customHeight="1" thickBot="1" x14ac:dyDescent="0.3">
      <c r="A43" s="136" t="s">
        <v>260</v>
      </c>
      <c r="B43" s="112" t="s">
        <v>245</v>
      </c>
      <c r="C43" s="113">
        <v>5314.15</v>
      </c>
      <c r="D43" s="117"/>
      <c r="E43" s="135">
        <f t="shared" si="1"/>
        <v>5314.15</v>
      </c>
    </row>
    <row r="44" spans="1:7" ht="15" customHeight="1" thickBot="1" x14ac:dyDescent="0.3">
      <c r="A44" s="137" t="s">
        <v>261</v>
      </c>
      <c r="B44" s="128"/>
      <c r="C44" s="129">
        <f>C27+C28+C30+C31+C32+C33+C34+C35+C36+C37+C38+C39+C40+C41+C42+C43+C29</f>
        <v>10445423.110000001</v>
      </c>
      <c r="D44" s="129">
        <f>SUM(D27:D43)</f>
        <v>0</v>
      </c>
      <c r="E44" s="130">
        <f>SUM(E27:E43)</f>
        <v>10445423.110000001</v>
      </c>
      <c r="G44" s="116"/>
    </row>
    <row r="45" spans="1:7" x14ac:dyDescent="0.25">
      <c r="C45" s="116"/>
      <c r="E45" s="116"/>
    </row>
    <row r="46" spans="1:7" x14ac:dyDescent="0.25">
      <c r="C46" s="116"/>
    </row>
    <row r="47" spans="1:7" x14ac:dyDescent="0.25">
      <c r="C47" s="116"/>
    </row>
  </sheetData>
  <mergeCells count="2">
    <mergeCell ref="A1:B1"/>
    <mergeCell ref="A25:B2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ZR-RO 165_18</vt:lpstr>
      <vt:lpstr>PaV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Havířová Marcela</dc:creator>
  <cp:lastModifiedBy>Machálková Jitka</cp:lastModifiedBy>
  <cp:lastPrinted>2018-05-15T12:02:54Z</cp:lastPrinted>
  <dcterms:created xsi:type="dcterms:W3CDTF">2018-04-20T11:39:44Z</dcterms:created>
  <dcterms:modified xsi:type="dcterms:W3CDTF">2018-05-15T12:03:09Z</dcterms:modified>
</cp:coreProperties>
</file>