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ZK_Anonymizace\2018\ZK_5_29_05_2018\PO\BOD_011_USN_165\"/>
    </mc:Choice>
  </mc:AlternateContent>
  <bookViews>
    <workbookView xWindow="0" yWindow="120" windowWidth="7335" windowHeight="4725" tabRatio="511"/>
  </bookViews>
  <sheets>
    <sheet name="2018_celk_DOPORUC" sheetId="37" r:id="rId1"/>
    <sheet name="2017_celk_zaloha" sheetId="45" state="hidden" r:id="rId2"/>
    <sheet name="2018_nedoporuceno " sheetId="46" r:id="rId3"/>
  </sheets>
  <definedNames>
    <definedName name="_xlnm.Print_Titles" localSheetId="1">'2017_celk_zaloha'!$1:$2</definedName>
    <definedName name="_xlnm.Print_Titles" localSheetId="0">'2018_celk_DOPORUC'!$2:$3</definedName>
    <definedName name="_xlnm.Print_Titles" localSheetId="2">'2018_nedoporuceno '!$2:$3</definedName>
  </definedNames>
  <calcPr calcId="162913"/>
</workbook>
</file>

<file path=xl/calcChain.xml><?xml version="1.0" encoding="utf-8"?>
<calcChain xmlns="http://schemas.openxmlformats.org/spreadsheetml/2006/main">
  <c r="S202" i="37" l="1"/>
  <c r="S204" i="37" s="1"/>
  <c r="S208" i="37"/>
  <c r="S209" i="37" s="1"/>
  <c r="AN137" i="37" l="1"/>
  <c r="AM137" i="37"/>
  <c r="AL137" i="37"/>
  <c r="AJ137" i="37"/>
  <c r="AH137" i="37"/>
  <c r="AO137" i="37" s="1"/>
  <c r="AG137" i="37"/>
  <c r="AD137" i="37"/>
  <c r="AB137" i="37"/>
  <c r="W137" i="37"/>
  <c r="T137" i="37"/>
  <c r="P137" i="37"/>
  <c r="M137" i="37"/>
  <c r="AN138" i="37"/>
  <c r="AM138" i="37"/>
  <c r="AL138" i="37"/>
  <c r="AJ138" i="37"/>
  <c r="AH138" i="37"/>
  <c r="AO138" i="37" s="1"/>
  <c r="AG138" i="37"/>
  <c r="AD138" i="37"/>
  <c r="AB138" i="37"/>
  <c r="W138" i="37"/>
  <c r="T138" i="37"/>
  <c r="P138" i="37"/>
  <c r="M138" i="37"/>
  <c r="AN21" i="37"/>
  <c r="AM21" i="37"/>
  <c r="AL21" i="37"/>
  <c r="AJ21" i="37"/>
  <c r="AH21" i="37"/>
  <c r="AO21" i="37" s="1"/>
  <c r="AG21" i="37"/>
  <c r="AD21" i="37"/>
  <c r="AB21" i="37"/>
  <c r="W21" i="37"/>
  <c r="T21" i="37"/>
  <c r="P21" i="37"/>
  <c r="M21" i="37"/>
  <c r="AN184" i="37"/>
  <c r="AM184" i="37"/>
  <c r="AL184" i="37"/>
  <c r="AJ184" i="37"/>
  <c r="AH184" i="37"/>
  <c r="AO184" i="37" s="1"/>
  <c r="AG184" i="37"/>
  <c r="AD184" i="37"/>
  <c r="AB184" i="37"/>
  <c r="W184" i="37"/>
  <c r="T184" i="37"/>
  <c r="P184" i="37"/>
  <c r="M184" i="37"/>
  <c r="Q21" i="37" l="1"/>
  <c r="X21" i="37"/>
  <c r="Q138" i="37"/>
  <c r="X138" i="37"/>
  <c r="Q137" i="37"/>
  <c r="X137" i="37"/>
  <c r="Q184" i="37"/>
  <c r="N137" i="37"/>
  <c r="U137" i="37"/>
  <c r="N138" i="37"/>
  <c r="U138" i="37"/>
  <c r="X184" i="37"/>
  <c r="N21" i="37"/>
  <c r="U21" i="37"/>
  <c r="N184" i="37"/>
  <c r="U184" i="37"/>
  <c r="W15" i="46"/>
  <c r="X15" i="46" s="1"/>
  <c r="T15" i="46"/>
  <c r="L22" i="46" l="1"/>
  <c r="AN16" i="46"/>
  <c r="AM16" i="46"/>
  <c r="AL16" i="46"/>
  <c r="AJ16" i="46"/>
  <c r="AH16" i="46"/>
  <c r="AO16" i="46" s="1"/>
  <c r="AG16" i="46"/>
  <c r="AF16" i="46"/>
  <c r="AD16" i="46"/>
  <c r="AB16" i="46"/>
  <c r="W16" i="46"/>
  <c r="T16" i="46"/>
  <c r="X16" i="46" s="1"/>
  <c r="AN10" i="46"/>
  <c r="AM10" i="46"/>
  <c r="AL10" i="46"/>
  <c r="AJ10" i="46"/>
  <c r="AH10" i="46"/>
  <c r="AO10" i="46" s="1"/>
  <c r="AG10" i="46"/>
  <c r="AF10" i="46"/>
  <c r="AD10" i="46"/>
  <c r="AB10" i="46"/>
  <c r="W10" i="46"/>
  <c r="T10" i="46"/>
  <c r="AN17" i="46"/>
  <c r="AM17" i="46"/>
  <c r="AL17" i="46"/>
  <c r="AJ17" i="46"/>
  <c r="AH17" i="46"/>
  <c r="AO17" i="46" s="1"/>
  <c r="AG17" i="46"/>
  <c r="AF17" i="46"/>
  <c r="AD17" i="46"/>
  <c r="AB17" i="46"/>
  <c r="W17" i="46"/>
  <c r="T17" i="46"/>
  <c r="AN21" i="46"/>
  <c r="AM21" i="46"/>
  <c r="AL21" i="46"/>
  <c r="AJ21" i="46"/>
  <c r="AH21" i="46"/>
  <c r="AO21" i="46" s="1"/>
  <c r="AG21" i="46"/>
  <c r="AF21" i="46"/>
  <c r="AD21" i="46"/>
  <c r="W21" i="46"/>
  <c r="T21" i="46"/>
  <c r="AN12" i="46"/>
  <c r="AM12" i="46"/>
  <c r="AL12" i="46"/>
  <c r="AJ12" i="46"/>
  <c r="AH12" i="46"/>
  <c r="AO12" i="46" s="1"/>
  <c r="AG12" i="46"/>
  <c r="AF12" i="46"/>
  <c r="AD12" i="46"/>
  <c r="W12" i="46"/>
  <c r="T12" i="46"/>
  <c r="AN19" i="46"/>
  <c r="AM19" i="46"/>
  <c r="AL19" i="46"/>
  <c r="AJ19" i="46"/>
  <c r="AH19" i="46"/>
  <c r="AO19" i="46" s="1"/>
  <c r="AG19" i="46"/>
  <c r="AF19" i="46"/>
  <c r="AD19" i="46"/>
  <c r="W19" i="46"/>
  <c r="T19" i="46"/>
  <c r="AN18" i="46"/>
  <c r="AM18" i="46"/>
  <c r="AL18" i="46"/>
  <c r="AJ18" i="46"/>
  <c r="AH18" i="46"/>
  <c r="AO18" i="46" s="1"/>
  <c r="AG18" i="46"/>
  <c r="AF18" i="46"/>
  <c r="AD18" i="46"/>
  <c r="W18" i="46"/>
  <c r="T18" i="46"/>
  <c r="AN8" i="46"/>
  <c r="AM8" i="46"/>
  <c r="AL8" i="46"/>
  <c r="AJ8" i="46"/>
  <c r="AH8" i="46"/>
  <c r="AO8" i="46" s="1"/>
  <c r="AG8" i="46"/>
  <c r="AD8" i="46"/>
  <c r="W8" i="46"/>
  <c r="T8" i="46"/>
  <c r="P8" i="46"/>
  <c r="M8" i="46"/>
  <c r="AN11" i="46"/>
  <c r="AM11" i="46"/>
  <c r="AL11" i="46"/>
  <c r="AJ11" i="46"/>
  <c r="AH11" i="46"/>
  <c r="AG11" i="46"/>
  <c r="AF11" i="46"/>
  <c r="AD11" i="46"/>
  <c r="W11" i="46"/>
  <c r="T11" i="46"/>
  <c r="AN13" i="46"/>
  <c r="AM13" i="46"/>
  <c r="AL13" i="46"/>
  <c r="AJ13" i="46"/>
  <c r="AH13" i="46"/>
  <c r="AO13" i="46" s="1"/>
  <c r="AG13" i="46"/>
  <c r="AF13" i="46"/>
  <c r="AD13" i="46"/>
  <c r="W13" i="46"/>
  <c r="T13" i="46"/>
  <c r="AN7" i="46"/>
  <c r="AM7" i="46"/>
  <c r="AL7" i="46"/>
  <c r="AJ7" i="46"/>
  <c r="AH7" i="46"/>
  <c r="AO7" i="46" s="1"/>
  <c r="AG7" i="46"/>
  <c r="AF7" i="46"/>
  <c r="AD7" i="46"/>
  <c r="W7" i="46"/>
  <c r="T7" i="46"/>
  <c r="AN6" i="46"/>
  <c r="AM6" i="46"/>
  <c r="AL6" i="46"/>
  <c r="AJ6" i="46"/>
  <c r="AH6" i="46"/>
  <c r="AO6" i="46" s="1"/>
  <c r="AG6" i="46"/>
  <c r="AF6" i="46"/>
  <c r="AD6" i="46"/>
  <c r="W6" i="46"/>
  <c r="T6" i="46"/>
  <c r="AN20" i="46"/>
  <c r="AM20" i="46"/>
  <c r="AL20" i="46"/>
  <c r="AJ20" i="46"/>
  <c r="AH20" i="46"/>
  <c r="AO20" i="46" s="1"/>
  <c r="AG20" i="46"/>
  <c r="AD20" i="46"/>
  <c r="W20" i="46"/>
  <c r="T20" i="46"/>
  <c r="X20" i="46" s="1"/>
  <c r="P20" i="46"/>
  <c r="M20" i="46"/>
  <c r="Q20" i="46" s="1"/>
  <c r="AN4" i="46"/>
  <c r="AM4" i="46"/>
  <c r="AL4" i="46"/>
  <c r="AJ4" i="46"/>
  <c r="AH4" i="46"/>
  <c r="AO4" i="46" s="1"/>
  <c r="AG4" i="46"/>
  <c r="AF4" i="46"/>
  <c r="AD4" i="46"/>
  <c r="W4" i="46"/>
  <c r="T4" i="46"/>
  <c r="AN14" i="46"/>
  <c r="AM14" i="46"/>
  <c r="AL14" i="46"/>
  <c r="AJ14" i="46"/>
  <c r="AH14" i="46"/>
  <c r="AO14" i="46" s="1"/>
  <c r="AG14" i="46"/>
  <c r="AD14" i="46"/>
  <c r="W14" i="46"/>
  <c r="T14" i="46"/>
  <c r="P14" i="46"/>
  <c r="M14" i="46"/>
  <c r="AN9" i="46"/>
  <c r="AM9" i="46"/>
  <c r="AL9" i="46"/>
  <c r="AJ9" i="46"/>
  <c r="AH9" i="46"/>
  <c r="AO9" i="46" s="1"/>
  <c r="AG9" i="46"/>
  <c r="AD9" i="46"/>
  <c r="W9" i="46"/>
  <c r="T9" i="46"/>
  <c r="P9" i="46"/>
  <c r="M9" i="46"/>
  <c r="Q9" i="46" s="1"/>
  <c r="AN5" i="46"/>
  <c r="AM5" i="46"/>
  <c r="AL5" i="46"/>
  <c r="AJ5" i="46"/>
  <c r="AH5" i="46"/>
  <c r="AO5" i="46" s="1"/>
  <c r="AG5" i="46"/>
  <c r="AD5" i="46"/>
  <c r="AB5" i="46"/>
  <c r="W5" i="46"/>
  <c r="T5" i="46"/>
  <c r="X5" i="46" s="1"/>
  <c r="P5" i="46"/>
  <c r="M5" i="46"/>
  <c r="Q5" i="46" s="1"/>
  <c r="X19" i="46" l="1"/>
  <c r="X21" i="46"/>
  <c r="X17" i="46"/>
  <c r="AO11" i="46"/>
  <c r="Q14" i="46"/>
  <c r="X14" i="46"/>
  <c r="Q8" i="46"/>
  <c r="X8" i="46"/>
  <c r="X10" i="46"/>
  <c r="X9" i="46"/>
  <c r="X4" i="46"/>
  <c r="X18" i="46"/>
  <c r="X12" i="46"/>
  <c r="N5" i="46"/>
  <c r="U5" i="46"/>
  <c r="X6" i="46"/>
  <c r="X7" i="46"/>
  <c r="X13" i="46"/>
  <c r="X11" i="46"/>
  <c r="N9" i="46"/>
  <c r="U9" i="46"/>
  <c r="N14" i="46"/>
  <c r="U14" i="46"/>
  <c r="N20" i="46"/>
  <c r="U20" i="46"/>
  <c r="N8" i="46"/>
  <c r="U8" i="46"/>
  <c r="AB8" i="37" l="1"/>
  <c r="AB9" i="37"/>
  <c r="AB10" i="37"/>
  <c r="AB11" i="37"/>
  <c r="AB12" i="37"/>
  <c r="AB13" i="37"/>
  <c r="AB14" i="37"/>
  <c r="AB15" i="37"/>
  <c r="AB16" i="37"/>
  <c r="AB190" i="37"/>
  <c r="AB17" i="37"/>
  <c r="AB18" i="37"/>
  <c r="AB191" i="37"/>
  <c r="AB19" i="37"/>
  <c r="AB185" i="37"/>
  <c r="AB20" i="37"/>
  <c r="AB22" i="37"/>
  <c r="AB23" i="37"/>
  <c r="AB24" i="37"/>
  <c r="AB25" i="37"/>
  <c r="AB26" i="37"/>
  <c r="AB192" i="37"/>
  <c r="AB27" i="37"/>
  <c r="AB28" i="37"/>
  <c r="AB29" i="37"/>
  <c r="AB30" i="37"/>
  <c r="AB31" i="37"/>
  <c r="AB32" i="37"/>
  <c r="AB34" i="37"/>
  <c r="AB33" i="37"/>
  <c r="AB35" i="37"/>
  <c r="AB36" i="37"/>
  <c r="AB37" i="37"/>
  <c r="AB38" i="37"/>
  <c r="AB39" i="37"/>
  <c r="AB40" i="37"/>
  <c r="AB42" i="37"/>
  <c r="AB41" i="37"/>
  <c r="AB43" i="37"/>
  <c r="AB44" i="37"/>
  <c r="AB45" i="37"/>
  <c r="AB46" i="37"/>
  <c r="AB47" i="37"/>
  <c r="AB48" i="37"/>
  <c r="AB49" i="37"/>
  <c r="AB50" i="37"/>
  <c r="AB51" i="37"/>
  <c r="AB52" i="37"/>
  <c r="AB53" i="37"/>
  <c r="AB193" i="37"/>
  <c r="AB54" i="37"/>
  <c r="AB55" i="37"/>
  <c r="AB56" i="37"/>
  <c r="AB57" i="37"/>
  <c r="AB58" i="37"/>
  <c r="AB59" i="37"/>
  <c r="AB60" i="37"/>
  <c r="AB194" i="37"/>
  <c r="AB61" i="37"/>
  <c r="AB62" i="37"/>
  <c r="AB63" i="37"/>
  <c r="AB64" i="37"/>
  <c r="AB65" i="37"/>
  <c r="AB66" i="37"/>
  <c r="AB67" i="37"/>
  <c r="AB68" i="37"/>
  <c r="AB69" i="37"/>
  <c r="AB70" i="37"/>
  <c r="AB195" i="37"/>
  <c r="AB196" i="37"/>
  <c r="AB71" i="37"/>
  <c r="AB72" i="37"/>
  <c r="AB73" i="37"/>
  <c r="AB74" i="37"/>
  <c r="AB75" i="37"/>
  <c r="AB76" i="37"/>
  <c r="AB77" i="37"/>
  <c r="AB78" i="37"/>
  <c r="AB79" i="37"/>
  <c r="AB80" i="37"/>
  <c r="AB81" i="37"/>
  <c r="AB83" i="37"/>
  <c r="AB82" i="37"/>
  <c r="AB84" i="37"/>
  <c r="AB85" i="37"/>
  <c r="AB86" i="37"/>
  <c r="AB87" i="37"/>
  <c r="AB88" i="37"/>
  <c r="AB89" i="37"/>
  <c r="AB90" i="37"/>
  <c r="AB91" i="37"/>
  <c r="AB92" i="37"/>
  <c r="AB93" i="37"/>
  <c r="AB94" i="37"/>
  <c r="AB95" i="37"/>
  <c r="AB96" i="37"/>
  <c r="AB197" i="37"/>
  <c r="AB97" i="37"/>
  <c r="AB198" i="37"/>
  <c r="AB98" i="37"/>
  <c r="AB99" i="37"/>
  <c r="AB100" i="37"/>
  <c r="AB101" i="37"/>
  <c r="AB102" i="37"/>
  <c r="AB103" i="37"/>
  <c r="AB186" i="37"/>
  <c r="AB104" i="37"/>
  <c r="AB105" i="37"/>
  <c r="AB107" i="37"/>
  <c r="AB106" i="37"/>
  <c r="AB187" i="37"/>
  <c r="AB108" i="37"/>
  <c r="AB109" i="37"/>
  <c r="AB110" i="37"/>
  <c r="AB111" i="37"/>
  <c r="AB112" i="37"/>
  <c r="AB113" i="37"/>
  <c r="AB114" i="37"/>
  <c r="AB115" i="37"/>
  <c r="AB116" i="37"/>
  <c r="AB117" i="37"/>
  <c r="AB118" i="37"/>
  <c r="AB119" i="37"/>
  <c r="AB120" i="37"/>
  <c r="AB121" i="37"/>
  <c r="AB122" i="37"/>
  <c r="AB123" i="37"/>
  <c r="AB124" i="37"/>
  <c r="AB125" i="37"/>
  <c r="AB126" i="37"/>
  <c r="AB127" i="37"/>
  <c r="AB128" i="37"/>
  <c r="AB129" i="37"/>
  <c r="AB199" i="37"/>
  <c r="AB130" i="37"/>
  <c r="AB131" i="37"/>
  <c r="AB188" i="37"/>
  <c r="AB132" i="37"/>
  <c r="AB133" i="37"/>
  <c r="AB134" i="37"/>
  <c r="AB135" i="37"/>
  <c r="AB136" i="37"/>
  <c r="AB139" i="37"/>
  <c r="AB140" i="37"/>
  <c r="AB141" i="37"/>
  <c r="AB142" i="37"/>
  <c r="AB144" i="37"/>
  <c r="AB143" i="37"/>
  <c r="AB145" i="37"/>
  <c r="AB146" i="37"/>
  <c r="AB147" i="37"/>
  <c r="AB148" i="37"/>
  <c r="AB149" i="37"/>
  <c r="AB150" i="37"/>
  <c r="AB151" i="37"/>
  <c r="AB152" i="37"/>
  <c r="AB153" i="37"/>
  <c r="AB154" i="37"/>
  <c r="AB155" i="37"/>
  <c r="AB156" i="37"/>
  <c r="AB157" i="37"/>
  <c r="AB158" i="37"/>
  <c r="AB159" i="37"/>
  <c r="AB160" i="37"/>
  <c r="AB189" i="37"/>
  <c r="AB161" i="37"/>
  <c r="AB162" i="37"/>
  <c r="AB163" i="37"/>
  <c r="AB164" i="37"/>
  <c r="AB165" i="37"/>
  <c r="AB200" i="37"/>
  <c r="AB166" i="37"/>
  <c r="AB167" i="37"/>
  <c r="AB168" i="37"/>
  <c r="AB169" i="37"/>
  <c r="AB170" i="37"/>
  <c r="AB201" i="37"/>
  <c r="AB171" i="37"/>
  <c r="AB172" i="37"/>
  <c r="AB173" i="37"/>
  <c r="AB174" i="37"/>
  <c r="AB175" i="37"/>
  <c r="AB176" i="37"/>
  <c r="AB177" i="37"/>
  <c r="AB178" i="37"/>
  <c r="AB180" i="37"/>
  <c r="AB179" i="37"/>
  <c r="AB181" i="37"/>
  <c r="AB182" i="37"/>
  <c r="AJ195" i="37"/>
  <c r="AD126" i="37"/>
  <c r="L202" i="37"/>
  <c r="L204" i="37" s="1"/>
  <c r="AN117" i="37" l="1"/>
  <c r="AM117" i="37"/>
  <c r="AL117" i="37"/>
  <c r="AJ117" i="37"/>
  <c r="AH117" i="37"/>
  <c r="AG117" i="37"/>
  <c r="AD117" i="37"/>
  <c r="W117" i="37"/>
  <c r="T117" i="37"/>
  <c r="AN116" i="37"/>
  <c r="AM116" i="37"/>
  <c r="AL116" i="37"/>
  <c r="AJ116" i="37"/>
  <c r="AH116" i="37"/>
  <c r="AG116" i="37"/>
  <c r="AD116" i="37"/>
  <c r="W116" i="37"/>
  <c r="T116" i="37"/>
  <c r="AN109" i="37"/>
  <c r="AM109" i="37"/>
  <c r="AL109" i="37"/>
  <c r="AJ109" i="37"/>
  <c r="AH109" i="37"/>
  <c r="AG109" i="37"/>
  <c r="AD109" i="37"/>
  <c r="W109" i="37"/>
  <c r="T109" i="37"/>
  <c r="AN108" i="37"/>
  <c r="AM108" i="37"/>
  <c r="AL108" i="37"/>
  <c r="AJ108" i="37"/>
  <c r="AH108" i="37"/>
  <c r="AG108" i="37"/>
  <c r="AD108" i="37"/>
  <c r="W108" i="37"/>
  <c r="T108" i="37"/>
  <c r="P108" i="37"/>
  <c r="M108" i="37"/>
  <c r="AN106" i="37"/>
  <c r="AM106" i="37"/>
  <c r="AL106" i="37"/>
  <c r="AJ106" i="37"/>
  <c r="AH106" i="37"/>
  <c r="AG106" i="37"/>
  <c r="AD106" i="37"/>
  <c r="W106" i="37"/>
  <c r="T106" i="37"/>
  <c r="AN107" i="37"/>
  <c r="AM107" i="37"/>
  <c r="AL107" i="37"/>
  <c r="AJ107" i="37"/>
  <c r="AH107" i="37"/>
  <c r="AO107" i="37" s="1"/>
  <c r="AG107" i="37"/>
  <c r="AD107" i="37"/>
  <c r="W107" i="37"/>
  <c r="T107" i="37"/>
  <c r="AN105" i="37"/>
  <c r="AM105" i="37"/>
  <c r="AL105" i="37"/>
  <c r="AJ105" i="37"/>
  <c r="AH105" i="37"/>
  <c r="AG105" i="37"/>
  <c r="AD105" i="37"/>
  <c r="W105" i="37"/>
  <c r="T105" i="37"/>
  <c r="AN104" i="37"/>
  <c r="AM104" i="37"/>
  <c r="AL104" i="37"/>
  <c r="AJ104" i="37"/>
  <c r="AH104" i="37"/>
  <c r="AG104" i="37"/>
  <c r="AD104" i="37"/>
  <c r="W104" i="37"/>
  <c r="T104" i="37"/>
  <c r="AN96" i="37"/>
  <c r="AM96" i="37"/>
  <c r="AL96" i="37"/>
  <c r="AJ96" i="37"/>
  <c r="AH96" i="37"/>
  <c r="AO96" i="37" s="1"/>
  <c r="AG96" i="37"/>
  <c r="AD96" i="37"/>
  <c r="W96" i="37"/>
  <c r="T96" i="37"/>
  <c r="AN95" i="37"/>
  <c r="AM95" i="37"/>
  <c r="AL95" i="37"/>
  <c r="AJ95" i="37"/>
  <c r="AH95" i="37"/>
  <c r="AG95" i="37"/>
  <c r="AD95" i="37"/>
  <c r="W95" i="37"/>
  <c r="T95" i="37"/>
  <c r="AN72" i="37"/>
  <c r="AM72" i="37"/>
  <c r="AL72" i="37"/>
  <c r="AJ72" i="37"/>
  <c r="AH72" i="37"/>
  <c r="AG72" i="37"/>
  <c r="AD72" i="37"/>
  <c r="W72" i="37"/>
  <c r="T72" i="37"/>
  <c r="AN71" i="37"/>
  <c r="AM71" i="37"/>
  <c r="AL71" i="37"/>
  <c r="AJ71" i="37"/>
  <c r="AH71" i="37"/>
  <c r="AO71" i="37" s="1"/>
  <c r="AG71" i="37"/>
  <c r="AD71" i="37"/>
  <c r="W71" i="37"/>
  <c r="T71" i="37"/>
  <c r="AN70" i="37"/>
  <c r="AM70" i="37"/>
  <c r="AL70" i="37"/>
  <c r="AJ70" i="37"/>
  <c r="AH70" i="37"/>
  <c r="AG70" i="37"/>
  <c r="AD70" i="37"/>
  <c r="W70" i="37"/>
  <c r="T70" i="37"/>
  <c r="AN58" i="37"/>
  <c r="AM58" i="37"/>
  <c r="AL58" i="37"/>
  <c r="AJ58" i="37"/>
  <c r="AH58" i="37"/>
  <c r="AO58" i="37" s="1"/>
  <c r="AG58" i="37"/>
  <c r="AD58" i="37"/>
  <c r="W58" i="37"/>
  <c r="T58" i="37"/>
  <c r="AN193" i="37"/>
  <c r="AM193" i="37"/>
  <c r="AL193" i="37"/>
  <c r="AJ193" i="37"/>
  <c r="AH193" i="37"/>
  <c r="AG193" i="37"/>
  <c r="AD193" i="37"/>
  <c r="W193" i="37"/>
  <c r="T193" i="37"/>
  <c r="AN53" i="37"/>
  <c r="AM53" i="37"/>
  <c r="AL53" i="37"/>
  <c r="AJ53" i="37"/>
  <c r="AH53" i="37"/>
  <c r="AG53" i="37"/>
  <c r="AD53" i="37"/>
  <c r="W53" i="37"/>
  <c r="T53" i="37"/>
  <c r="P53" i="37"/>
  <c r="M53" i="37"/>
  <c r="AN52" i="37"/>
  <c r="AM52" i="37"/>
  <c r="AL52" i="37"/>
  <c r="AJ52" i="37"/>
  <c r="AH52" i="37"/>
  <c r="AG52" i="37"/>
  <c r="AD52" i="37"/>
  <c r="W52" i="37"/>
  <c r="T52" i="37"/>
  <c r="U52" i="37" s="1"/>
  <c r="P52" i="37"/>
  <c r="M52" i="37"/>
  <c r="N52" i="37" s="1"/>
  <c r="AN51" i="37"/>
  <c r="AM51" i="37"/>
  <c r="AL51" i="37"/>
  <c r="AJ51" i="37"/>
  <c r="AH51" i="37"/>
  <c r="AG51" i="37"/>
  <c r="AD51" i="37"/>
  <c r="W51" i="37"/>
  <c r="T51" i="37"/>
  <c r="P51" i="37"/>
  <c r="M51" i="37"/>
  <c r="AN41" i="37"/>
  <c r="AM41" i="37"/>
  <c r="AL41" i="37"/>
  <c r="AJ41" i="37"/>
  <c r="AH41" i="37"/>
  <c r="AO41" i="37" s="1"/>
  <c r="AG41" i="37"/>
  <c r="AD41" i="37"/>
  <c r="W41" i="37"/>
  <c r="T41" i="37"/>
  <c r="U41" i="37" s="1"/>
  <c r="P41" i="37"/>
  <c r="M41" i="37"/>
  <c r="N41" i="37" s="1"/>
  <c r="AN37" i="37"/>
  <c r="AM37" i="37"/>
  <c r="AL37" i="37"/>
  <c r="AJ37" i="37"/>
  <c r="AH37" i="37"/>
  <c r="AG37" i="37"/>
  <c r="AD37" i="37"/>
  <c r="W37" i="37"/>
  <c r="T37" i="37"/>
  <c r="AN38" i="37"/>
  <c r="AM38" i="37"/>
  <c r="AL38" i="37"/>
  <c r="AJ38" i="37"/>
  <c r="AH38" i="37"/>
  <c r="AG38" i="37"/>
  <c r="AD38" i="37"/>
  <c r="W38" i="37"/>
  <c r="T38" i="37"/>
  <c r="AN24" i="37"/>
  <c r="AM24" i="37"/>
  <c r="AL24" i="37"/>
  <c r="AJ24" i="37"/>
  <c r="AH24" i="37"/>
  <c r="AG24" i="37"/>
  <c r="AD24" i="37"/>
  <c r="W24" i="37"/>
  <c r="T24" i="37"/>
  <c r="P24" i="37"/>
  <c r="M24" i="37"/>
  <c r="AN23" i="37"/>
  <c r="AM23" i="37"/>
  <c r="AL23" i="37"/>
  <c r="AJ23" i="37"/>
  <c r="AH23" i="37"/>
  <c r="AO23" i="37" s="1"/>
  <c r="AG23" i="37"/>
  <c r="AD23" i="37"/>
  <c r="W23" i="37"/>
  <c r="T23" i="37"/>
  <c r="AN20" i="37"/>
  <c r="AM20" i="37"/>
  <c r="AL20" i="37"/>
  <c r="AJ20" i="37"/>
  <c r="AH20" i="37"/>
  <c r="AG20" i="37"/>
  <c r="AD20" i="37"/>
  <c r="W20" i="37"/>
  <c r="T20" i="37"/>
  <c r="P20" i="37"/>
  <c r="M20" i="37"/>
  <c r="AN19" i="37"/>
  <c r="AM19" i="37"/>
  <c r="AL19" i="37"/>
  <c r="AJ19" i="37"/>
  <c r="AH19" i="37"/>
  <c r="AG19" i="37"/>
  <c r="AD19" i="37"/>
  <c r="W19" i="37"/>
  <c r="T19" i="37"/>
  <c r="U19" i="37" s="1"/>
  <c r="P19" i="37"/>
  <c r="M19" i="37"/>
  <c r="N19" i="37" s="1"/>
  <c r="AN11" i="37"/>
  <c r="AM11" i="37"/>
  <c r="AL11" i="37"/>
  <c r="AJ11" i="37"/>
  <c r="AH11" i="37"/>
  <c r="AO11" i="37" s="1"/>
  <c r="AG11" i="37"/>
  <c r="AD11" i="37"/>
  <c r="W11" i="37"/>
  <c r="T11" i="37"/>
  <c r="AO24" i="37" l="1"/>
  <c r="AO104" i="37"/>
  <c r="AO51" i="37"/>
  <c r="AO38" i="37"/>
  <c r="AO117" i="37"/>
  <c r="AO193" i="37"/>
  <c r="AO105" i="37"/>
  <c r="AO72" i="37"/>
  <c r="AO116" i="37"/>
  <c r="AO95" i="37"/>
  <c r="AO20" i="37"/>
  <c r="AO70" i="37"/>
  <c r="AO53" i="37"/>
  <c r="AO37" i="37"/>
  <c r="AO109" i="37"/>
  <c r="AO52" i="37"/>
  <c r="AO108" i="37"/>
  <c r="AO19" i="37"/>
  <c r="AO106" i="37"/>
  <c r="X37" i="37"/>
  <c r="X71" i="37"/>
  <c r="X72" i="37"/>
  <c r="X95" i="37"/>
  <c r="X104" i="37"/>
  <c r="X109" i="37"/>
  <c r="X58" i="37"/>
  <c r="X116" i="37"/>
  <c r="Q24" i="37"/>
  <c r="X20" i="37"/>
  <c r="Q53" i="37"/>
  <c r="X23" i="37"/>
  <c r="X108" i="37"/>
  <c r="X38" i="37"/>
  <c r="X51" i="37"/>
  <c r="X96" i="37"/>
  <c r="X117" i="37"/>
  <c r="X11" i="37"/>
  <c r="X24" i="37"/>
  <c r="X193" i="37"/>
  <c r="X105" i="37"/>
  <c r="X107" i="37"/>
  <c r="X106" i="37"/>
  <c r="Q108" i="37"/>
  <c r="Q20" i="37"/>
  <c r="Q51" i="37"/>
  <c r="X53" i="37"/>
  <c r="X70" i="37"/>
  <c r="Q19" i="37"/>
  <c r="X19" i="37"/>
  <c r="N20" i="37"/>
  <c r="U20" i="37"/>
  <c r="N24" i="37"/>
  <c r="U24" i="37"/>
  <c r="Q41" i="37"/>
  <c r="X41" i="37"/>
  <c r="N51" i="37"/>
  <c r="U51" i="37"/>
  <c r="Q52" i="37"/>
  <c r="X52" i="37"/>
  <c r="N53" i="37"/>
  <c r="U53" i="37"/>
  <c r="N108" i="37"/>
  <c r="U108" i="37"/>
  <c r="T60" i="37" l="1"/>
  <c r="AJ12" i="37"/>
  <c r="AN88" i="37" l="1"/>
  <c r="AM88" i="37"/>
  <c r="AL88" i="37"/>
  <c r="AJ88" i="37"/>
  <c r="AH88" i="37"/>
  <c r="AO88" i="37" s="1"/>
  <c r="AG88" i="37"/>
  <c r="AD88" i="37"/>
  <c r="W88" i="37"/>
  <c r="T88" i="37"/>
  <c r="AN40" i="37"/>
  <c r="AM40" i="37"/>
  <c r="AL40" i="37"/>
  <c r="AJ40" i="37"/>
  <c r="AH40" i="37"/>
  <c r="AG40" i="37"/>
  <c r="AD40" i="37"/>
  <c r="W40" i="37"/>
  <c r="T40" i="37"/>
  <c r="P40" i="37"/>
  <c r="M40" i="37"/>
  <c r="AO40" i="37" l="1"/>
  <c r="X40" i="37"/>
  <c r="Q40" i="37"/>
  <c r="X88" i="37"/>
  <c r="N40" i="37"/>
  <c r="U40" i="37"/>
  <c r="AN200" i="37" l="1"/>
  <c r="AM200" i="37"/>
  <c r="AL200" i="37"/>
  <c r="AJ200" i="37"/>
  <c r="AH200" i="37"/>
  <c r="AG200" i="37"/>
  <c r="AD200" i="37"/>
  <c r="W200" i="37"/>
  <c r="T200" i="37"/>
  <c r="AN165" i="37"/>
  <c r="AM165" i="37"/>
  <c r="AL165" i="37"/>
  <c r="AJ165" i="37"/>
  <c r="AH165" i="37"/>
  <c r="AO165" i="37" s="1"/>
  <c r="AG165" i="37"/>
  <c r="AD165" i="37"/>
  <c r="W165" i="37"/>
  <c r="T165" i="37"/>
  <c r="AN157" i="37"/>
  <c r="AM157" i="37"/>
  <c r="AL157" i="37"/>
  <c r="AJ157" i="37"/>
  <c r="AH157" i="37"/>
  <c r="AG157" i="37"/>
  <c r="AD157" i="37"/>
  <c r="W157" i="37"/>
  <c r="T157" i="37"/>
  <c r="AN156" i="37"/>
  <c r="AM156" i="37"/>
  <c r="AL156" i="37"/>
  <c r="AJ156" i="37"/>
  <c r="AH156" i="37"/>
  <c r="AG156" i="37"/>
  <c r="AD156" i="37"/>
  <c r="W156" i="37"/>
  <c r="T156" i="37"/>
  <c r="AN158" i="37"/>
  <c r="AM158" i="37"/>
  <c r="AL158" i="37"/>
  <c r="AJ158" i="37"/>
  <c r="AH158" i="37"/>
  <c r="AG158" i="37"/>
  <c r="AD158" i="37"/>
  <c r="W158" i="37"/>
  <c r="T158" i="37"/>
  <c r="AN153" i="37"/>
  <c r="AM153" i="37"/>
  <c r="AL153" i="37"/>
  <c r="AJ153" i="37"/>
  <c r="AH153" i="37"/>
  <c r="AO153" i="37" s="1"/>
  <c r="AG153" i="37"/>
  <c r="AD153" i="37"/>
  <c r="W153" i="37"/>
  <c r="T153" i="37"/>
  <c r="U153" i="37" s="1"/>
  <c r="P153" i="37"/>
  <c r="M153" i="37"/>
  <c r="AN152" i="37"/>
  <c r="AM152" i="37"/>
  <c r="AL152" i="37"/>
  <c r="AJ152" i="37"/>
  <c r="AH152" i="37"/>
  <c r="AG152" i="37"/>
  <c r="AD152" i="37"/>
  <c r="W152" i="37"/>
  <c r="T152" i="37"/>
  <c r="AN120" i="37"/>
  <c r="AM120" i="37"/>
  <c r="AL120" i="37"/>
  <c r="AJ120" i="37"/>
  <c r="AH120" i="37"/>
  <c r="AG120" i="37"/>
  <c r="AD120" i="37"/>
  <c r="W120" i="37"/>
  <c r="T120" i="37"/>
  <c r="AN112" i="37"/>
  <c r="AM112" i="37"/>
  <c r="AL112" i="37"/>
  <c r="AJ112" i="37"/>
  <c r="AH112" i="37"/>
  <c r="AG112" i="37"/>
  <c r="AD112" i="37"/>
  <c r="W112" i="37"/>
  <c r="T112" i="37"/>
  <c r="AN111" i="37"/>
  <c r="AM111" i="37"/>
  <c r="AL111" i="37"/>
  <c r="AJ111" i="37"/>
  <c r="AH111" i="37"/>
  <c r="AG111" i="37"/>
  <c r="AD111" i="37"/>
  <c r="W111" i="37"/>
  <c r="T111" i="37"/>
  <c r="L109" i="37"/>
  <c r="AN110" i="37"/>
  <c r="AM110" i="37"/>
  <c r="AL110" i="37"/>
  <c r="AJ110" i="37"/>
  <c r="AH110" i="37"/>
  <c r="AO110" i="37" s="1"/>
  <c r="AG110" i="37"/>
  <c r="AD110" i="37"/>
  <c r="W110" i="37"/>
  <c r="T110" i="37"/>
  <c r="U110" i="37" s="1"/>
  <c r="P110" i="37"/>
  <c r="M110" i="37"/>
  <c r="N110" i="37" s="1"/>
  <c r="AN86" i="37"/>
  <c r="AM86" i="37"/>
  <c r="AL86" i="37"/>
  <c r="AJ86" i="37"/>
  <c r="AH86" i="37"/>
  <c r="AG86" i="37"/>
  <c r="AD86" i="37"/>
  <c r="W86" i="37"/>
  <c r="T86" i="37"/>
  <c r="AN85" i="37"/>
  <c r="AM85" i="37"/>
  <c r="AL85" i="37"/>
  <c r="AJ85" i="37"/>
  <c r="AH85" i="37"/>
  <c r="AO85" i="37" s="1"/>
  <c r="AG85" i="37"/>
  <c r="AD85" i="37"/>
  <c r="W85" i="37"/>
  <c r="T85" i="37"/>
  <c r="AN82" i="37"/>
  <c r="AM82" i="37"/>
  <c r="AL82" i="37"/>
  <c r="AJ82" i="37"/>
  <c r="AH82" i="37"/>
  <c r="AO82" i="37" s="1"/>
  <c r="AG82" i="37"/>
  <c r="AD82" i="37"/>
  <c r="W82" i="37"/>
  <c r="T82" i="37"/>
  <c r="AN83" i="37"/>
  <c r="AM83" i="37"/>
  <c r="AL83" i="37"/>
  <c r="AJ83" i="37"/>
  <c r="AH83" i="37"/>
  <c r="AG83" i="37"/>
  <c r="AD83" i="37"/>
  <c r="W83" i="37"/>
  <c r="T83" i="37"/>
  <c r="P83" i="37"/>
  <c r="M83" i="37"/>
  <c r="AN81" i="37"/>
  <c r="AM81" i="37"/>
  <c r="AL81" i="37"/>
  <c r="AJ81" i="37"/>
  <c r="AH81" i="37"/>
  <c r="AG81" i="37"/>
  <c r="AD81" i="37"/>
  <c r="W81" i="37"/>
  <c r="T81" i="37"/>
  <c r="AN80" i="37"/>
  <c r="AM80" i="37"/>
  <c r="AL80" i="37"/>
  <c r="AJ80" i="37"/>
  <c r="AH80" i="37"/>
  <c r="AO80" i="37" s="1"/>
  <c r="AG80" i="37"/>
  <c r="AD80" i="37"/>
  <c r="W80" i="37"/>
  <c r="T80" i="37"/>
  <c r="AN196" i="37"/>
  <c r="AM196" i="37"/>
  <c r="AL196" i="37"/>
  <c r="AJ196" i="37"/>
  <c r="AH196" i="37"/>
  <c r="AG196" i="37"/>
  <c r="AD196" i="37"/>
  <c r="W196" i="37"/>
  <c r="T196" i="37"/>
  <c r="AN195" i="37"/>
  <c r="AM195" i="37"/>
  <c r="AL195" i="37"/>
  <c r="AH195" i="37"/>
  <c r="AG195" i="37"/>
  <c r="AD195" i="37"/>
  <c r="W195" i="37"/>
  <c r="T195" i="37"/>
  <c r="AN69" i="37"/>
  <c r="AM69" i="37"/>
  <c r="AL69" i="37"/>
  <c r="AJ69" i="37"/>
  <c r="AH69" i="37"/>
  <c r="AO69" i="37" s="1"/>
  <c r="AG69" i="37"/>
  <c r="AD69" i="37"/>
  <c r="W69" i="37"/>
  <c r="T69" i="37"/>
  <c r="AN60" i="37"/>
  <c r="AM60" i="37"/>
  <c r="AL60" i="37"/>
  <c r="AJ60" i="37"/>
  <c r="AH60" i="37"/>
  <c r="AG60" i="37"/>
  <c r="AD60" i="37"/>
  <c r="W60" i="37"/>
  <c r="AN194" i="37"/>
  <c r="AM194" i="37"/>
  <c r="AL194" i="37"/>
  <c r="AJ194" i="37"/>
  <c r="AH194" i="37"/>
  <c r="AG194" i="37"/>
  <c r="AD194" i="37"/>
  <c r="W194" i="37"/>
  <c r="T194" i="37"/>
  <c r="AN34" i="37"/>
  <c r="AM34" i="37"/>
  <c r="AL34" i="37"/>
  <c r="AJ34" i="37"/>
  <c r="AH34" i="37"/>
  <c r="AG34" i="37"/>
  <c r="AD34" i="37"/>
  <c r="W34" i="37"/>
  <c r="T34" i="37"/>
  <c r="AN29" i="37"/>
  <c r="AM29" i="37"/>
  <c r="AL29" i="37"/>
  <c r="AJ29" i="37"/>
  <c r="AH29" i="37"/>
  <c r="AO29" i="37" s="1"/>
  <c r="AG29" i="37"/>
  <c r="AD29" i="37"/>
  <c r="W29" i="37"/>
  <c r="T29" i="37"/>
  <c r="AN28" i="37"/>
  <c r="AM28" i="37"/>
  <c r="AL28" i="37"/>
  <c r="AJ28" i="37"/>
  <c r="AH28" i="37"/>
  <c r="AG28" i="37"/>
  <c r="AD28" i="37"/>
  <c r="W28" i="37"/>
  <c r="T28" i="37"/>
  <c r="AN27" i="37"/>
  <c r="AM27" i="37"/>
  <c r="AL27" i="37"/>
  <c r="AJ27" i="37"/>
  <c r="AH27" i="37"/>
  <c r="AG27" i="37"/>
  <c r="AD27" i="37"/>
  <c r="W27" i="37"/>
  <c r="T27" i="37"/>
  <c r="AN22" i="37"/>
  <c r="AM22" i="37"/>
  <c r="AL22" i="37"/>
  <c r="AJ22" i="37"/>
  <c r="AH22" i="37"/>
  <c r="AG22" i="37"/>
  <c r="AD22" i="37"/>
  <c r="W22" i="37"/>
  <c r="T22" i="37"/>
  <c r="P22" i="37"/>
  <c r="M22" i="37"/>
  <c r="AN12" i="37"/>
  <c r="AM12" i="37"/>
  <c r="AL12" i="37"/>
  <c r="AH12" i="37"/>
  <c r="AG12" i="37"/>
  <c r="AD12" i="37"/>
  <c r="W12" i="37"/>
  <c r="T12" i="37"/>
  <c r="AO157" i="37" l="1"/>
  <c r="AO86" i="37"/>
  <c r="AO111" i="37"/>
  <c r="AO200" i="37"/>
  <c r="AO83" i="37"/>
  <c r="AO158" i="37"/>
  <c r="AO120" i="37"/>
  <c r="AO112" i="37"/>
  <c r="AO195" i="37"/>
  <c r="AO196" i="37"/>
  <c r="AO81" i="37"/>
  <c r="AO152" i="37"/>
  <c r="AO28" i="37"/>
  <c r="AO27" i="37"/>
  <c r="AO12" i="37"/>
  <c r="AO22" i="37"/>
  <c r="AO60" i="37"/>
  <c r="X195" i="37"/>
  <c r="AO34" i="37"/>
  <c r="X85" i="37"/>
  <c r="X82" i="37"/>
  <c r="X28" i="37"/>
  <c r="Q83" i="37"/>
  <c r="X120" i="37"/>
  <c r="AO156" i="37"/>
  <c r="X27" i="37"/>
  <c r="X12" i="37"/>
  <c r="X22" i="37"/>
  <c r="X34" i="37"/>
  <c r="N83" i="37"/>
  <c r="Q110" i="37"/>
  <c r="X165" i="37"/>
  <c r="X200" i="37"/>
  <c r="Q22" i="37"/>
  <c r="N22" i="37"/>
  <c r="X194" i="37"/>
  <c r="X81" i="37"/>
  <c r="X110" i="37"/>
  <c r="X112" i="37"/>
  <c r="X158" i="37"/>
  <c r="AO194" i="37"/>
  <c r="X83" i="37"/>
  <c r="Q153" i="37"/>
  <c r="X156" i="37"/>
  <c r="X157" i="37"/>
  <c r="X29" i="37"/>
  <c r="X60" i="37"/>
  <c r="X80" i="37"/>
  <c r="U83" i="37"/>
  <c r="X86" i="37"/>
  <c r="N153" i="37"/>
  <c r="U22" i="37"/>
  <c r="X69" i="37"/>
  <c r="X196" i="37"/>
  <c r="X111" i="37"/>
  <c r="X152" i="37"/>
  <c r="X153" i="37"/>
  <c r="AN201" i="37"/>
  <c r="AM201" i="37"/>
  <c r="AL201" i="37"/>
  <c r="AJ201" i="37"/>
  <c r="AH201" i="37"/>
  <c r="AO201" i="37" s="1"/>
  <c r="AG201" i="37"/>
  <c r="AD201" i="37"/>
  <c r="W201" i="37"/>
  <c r="T201" i="37"/>
  <c r="AN163" i="37"/>
  <c r="AM163" i="37"/>
  <c r="AL163" i="37"/>
  <c r="AJ163" i="37"/>
  <c r="AH163" i="37"/>
  <c r="AG163" i="37"/>
  <c r="AD163" i="37"/>
  <c r="W163" i="37"/>
  <c r="T163" i="37"/>
  <c r="AN164" i="37"/>
  <c r="AM164" i="37"/>
  <c r="AL164" i="37"/>
  <c r="AJ164" i="37"/>
  <c r="AH164" i="37"/>
  <c r="AO164" i="37" s="1"/>
  <c r="AG164" i="37"/>
  <c r="AD164" i="37"/>
  <c r="W164" i="37"/>
  <c r="T164" i="37"/>
  <c r="AN151" i="37"/>
  <c r="AM151" i="37"/>
  <c r="AL151" i="37"/>
  <c r="AJ151" i="37"/>
  <c r="AH151" i="37"/>
  <c r="AG151" i="37"/>
  <c r="AD151" i="37"/>
  <c r="W151" i="37"/>
  <c r="T151" i="37"/>
  <c r="AN150" i="37"/>
  <c r="AM150" i="37"/>
  <c r="AL150" i="37"/>
  <c r="AJ150" i="37"/>
  <c r="AH150" i="37"/>
  <c r="AG150" i="37"/>
  <c r="AD150" i="37"/>
  <c r="W150" i="37"/>
  <c r="T150" i="37"/>
  <c r="AN149" i="37"/>
  <c r="AM149" i="37"/>
  <c r="AL149" i="37"/>
  <c r="AJ149" i="37"/>
  <c r="AH149" i="37"/>
  <c r="AG149" i="37"/>
  <c r="AD149" i="37"/>
  <c r="W149" i="37"/>
  <c r="T149" i="37"/>
  <c r="AN148" i="37"/>
  <c r="AM148" i="37"/>
  <c r="AL148" i="37"/>
  <c r="AJ148" i="37"/>
  <c r="AH148" i="37"/>
  <c r="AO148" i="37" s="1"/>
  <c r="AG148" i="37"/>
  <c r="AD148" i="37"/>
  <c r="W148" i="37"/>
  <c r="T148" i="37"/>
  <c r="AN146" i="37"/>
  <c r="AM146" i="37"/>
  <c r="AL146" i="37"/>
  <c r="AJ146" i="37"/>
  <c r="AH146" i="37"/>
  <c r="AG146" i="37"/>
  <c r="AD146" i="37"/>
  <c r="W146" i="37"/>
  <c r="T146" i="37"/>
  <c r="P146" i="37"/>
  <c r="M146" i="37"/>
  <c r="AN147" i="37"/>
  <c r="AM147" i="37"/>
  <c r="AL147" i="37"/>
  <c r="AJ147" i="37"/>
  <c r="AH147" i="37"/>
  <c r="AG147" i="37"/>
  <c r="AD147" i="37"/>
  <c r="W147" i="37"/>
  <c r="T147" i="37"/>
  <c r="U147" i="37" s="1"/>
  <c r="P147" i="37"/>
  <c r="M147" i="37"/>
  <c r="N147" i="37" s="1"/>
  <c r="AN140" i="37"/>
  <c r="AM140" i="37"/>
  <c r="AL140" i="37"/>
  <c r="AJ140" i="37"/>
  <c r="AH140" i="37"/>
  <c r="AO140" i="37" s="1"/>
  <c r="AG140" i="37"/>
  <c r="AD140" i="37"/>
  <c r="W140" i="37"/>
  <c r="T140" i="37"/>
  <c r="AN139" i="37"/>
  <c r="AM139" i="37"/>
  <c r="AL139" i="37"/>
  <c r="AJ139" i="37"/>
  <c r="AH139" i="37"/>
  <c r="AG139" i="37"/>
  <c r="AD139" i="37"/>
  <c r="W139" i="37"/>
  <c r="T139" i="37"/>
  <c r="AO149" i="37" l="1"/>
  <c r="AO150" i="37"/>
  <c r="AO147" i="37"/>
  <c r="AO139" i="37"/>
  <c r="AO146" i="37"/>
  <c r="AO151" i="37"/>
  <c r="AO163" i="37"/>
  <c r="X164" i="37"/>
  <c r="X148" i="37"/>
  <c r="X150" i="37"/>
  <c r="X139" i="37"/>
  <c r="X163" i="37"/>
  <c r="X201" i="37"/>
  <c r="Q146" i="37"/>
  <c r="X146" i="37"/>
  <c r="X149" i="37"/>
  <c r="X140" i="37"/>
  <c r="X151" i="37"/>
  <c r="Q147" i="37"/>
  <c r="X147" i="37"/>
  <c r="N146" i="37"/>
  <c r="U146" i="37"/>
  <c r="AN182" i="37" l="1"/>
  <c r="AM182" i="37"/>
  <c r="AL182" i="37"/>
  <c r="AJ182" i="37"/>
  <c r="AH182" i="37"/>
  <c r="AG182" i="37"/>
  <c r="AD182" i="37"/>
  <c r="W182" i="37"/>
  <c r="T182" i="37"/>
  <c r="U182" i="37" s="1"/>
  <c r="P182" i="37"/>
  <c r="M182" i="37"/>
  <c r="AN179" i="37"/>
  <c r="AM179" i="37"/>
  <c r="AL179" i="37"/>
  <c r="AJ179" i="37"/>
  <c r="AH179" i="37"/>
  <c r="AG179" i="37"/>
  <c r="AD179" i="37"/>
  <c r="W179" i="37"/>
  <c r="T179" i="37"/>
  <c r="U179" i="37" s="1"/>
  <c r="P179" i="37"/>
  <c r="M179" i="37"/>
  <c r="N179" i="37" s="1"/>
  <c r="AN178" i="37"/>
  <c r="AM178" i="37"/>
  <c r="AL178" i="37"/>
  <c r="AJ178" i="37"/>
  <c r="AH178" i="37"/>
  <c r="AO178" i="37" s="1"/>
  <c r="AG178" i="37"/>
  <c r="AD178" i="37"/>
  <c r="W178" i="37"/>
  <c r="T178" i="37"/>
  <c r="P178" i="37"/>
  <c r="M178" i="37"/>
  <c r="AN180" i="37"/>
  <c r="AM180" i="37"/>
  <c r="AL180" i="37"/>
  <c r="AJ180" i="37"/>
  <c r="AH180" i="37"/>
  <c r="AO180" i="37" s="1"/>
  <c r="AG180" i="37"/>
  <c r="AD180" i="37"/>
  <c r="W180" i="37"/>
  <c r="T180" i="37"/>
  <c r="U180" i="37" s="1"/>
  <c r="P180" i="37"/>
  <c r="M180" i="37"/>
  <c r="N180" i="37" s="1"/>
  <c r="AN181" i="37"/>
  <c r="AM181" i="37"/>
  <c r="AL181" i="37"/>
  <c r="AJ181" i="37"/>
  <c r="AH181" i="37"/>
  <c r="AG181" i="37"/>
  <c r="AD181" i="37"/>
  <c r="W181" i="37"/>
  <c r="T181" i="37"/>
  <c r="P181" i="37"/>
  <c r="M181" i="37"/>
  <c r="N181" i="37" s="1"/>
  <c r="AN177" i="37"/>
  <c r="AM177" i="37"/>
  <c r="AL177" i="37"/>
  <c r="AJ177" i="37"/>
  <c r="AH177" i="37"/>
  <c r="AG177" i="37"/>
  <c r="AD177" i="37"/>
  <c r="W177" i="37"/>
  <c r="T177" i="37"/>
  <c r="AN176" i="37"/>
  <c r="AM176" i="37"/>
  <c r="AL176" i="37"/>
  <c r="AJ176" i="37"/>
  <c r="AH176" i="37"/>
  <c r="AG176" i="37"/>
  <c r="AD176" i="37"/>
  <c r="W176" i="37"/>
  <c r="T176" i="37"/>
  <c r="P176" i="37"/>
  <c r="M176" i="37"/>
  <c r="AN174" i="37"/>
  <c r="AM174" i="37"/>
  <c r="AL174" i="37"/>
  <c r="AJ174" i="37"/>
  <c r="AH174" i="37"/>
  <c r="AO174" i="37" s="1"/>
  <c r="AG174" i="37"/>
  <c r="AD174" i="37"/>
  <c r="W174" i="37"/>
  <c r="T174" i="37"/>
  <c r="U174" i="37" s="1"/>
  <c r="P174" i="37"/>
  <c r="M174" i="37"/>
  <c r="N174" i="37" s="1"/>
  <c r="AN173" i="37"/>
  <c r="AM173" i="37"/>
  <c r="AL173" i="37"/>
  <c r="AJ173" i="37"/>
  <c r="AH173" i="37"/>
  <c r="AO173" i="37" s="1"/>
  <c r="AG173" i="37"/>
  <c r="AD173" i="37"/>
  <c r="W173" i="37"/>
  <c r="T173" i="37"/>
  <c r="P173" i="37"/>
  <c r="M173" i="37"/>
  <c r="AN172" i="37"/>
  <c r="AM172" i="37"/>
  <c r="AL172" i="37"/>
  <c r="AJ172" i="37"/>
  <c r="AH172" i="37"/>
  <c r="AO172" i="37" s="1"/>
  <c r="AG172" i="37"/>
  <c r="AD172" i="37"/>
  <c r="W172" i="37"/>
  <c r="T172" i="37"/>
  <c r="U172" i="37" s="1"/>
  <c r="P172" i="37"/>
  <c r="M172" i="37"/>
  <c r="N172" i="37" s="1"/>
  <c r="AN171" i="37"/>
  <c r="AM171" i="37"/>
  <c r="AL171" i="37"/>
  <c r="AJ171" i="37"/>
  <c r="AH171" i="37"/>
  <c r="AG171" i="37"/>
  <c r="AD171" i="37"/>
  <c r="W171" i="37"/>
  <c r="T171" i="37"/>
  <c r="P171" i="37"/>
  <c r="M171" i="37"/>
  <c r="N171" i="37" s="1"/>
  <c r="AN166" i="37"/>
  <c r="AM166" i="37"/>
  <c r="AL166" i="37"/>
  <c r="AJ166" i="37"/>
  <c r="AH166" i="37"/>
  <c r="AO166" i="37" s="1"/>
  <c r="AG166" i="37"/>
  <c r="AD166" i="37"/>
  <c r="W166" i="37"/>
  <c r="T166" i="37"/>
  <c r="AN189" i="37"/>
  <c r="AM189" i="37"/>
  <c r="AL189" i="37"/>
  <c r="AJ189" i="37"/>
  <c r="AH189" i="37"/>
  <c r="AG189" i="37"/>
  <c r="AD189" i="37"/>
  <c r="W189" i="37"/>
  <c r="T189" i="37"/>
  <c r="P189" i="37"/>
  <c r="M189" i="37"/>
  <c r="AN159" i="37"/>
  <c r="AM159" i="37"/>
  <c r="AL159" i="37"/>
  <c r="AJ159" i="37"/>
  <c r="AH159" i="37"/>
  <c r="AO159" i="37" s="1"/>
  <c r="AG159" i="37"/>
  <c r="AD159" i="37"/>
  <c r="W159" i="37"/>
  <c r="T159" i="37"/>
  <c r="AN188" i="37"/>
  <c r="AM188" i="37"/>
  <c r="AL188" i="37"/>
  <c r="AJ188" i="37"/>
  <c r="AH188" i="37"/>
  <c r="AO188" i="37" s="1"/>
  <c r="AG188" i="37"/>
  <c r="AD188" i="37"/>
  <c r="W188" i="37"/>
  <c r="T188" i="37"/>
  <c r="P188" i="37"/>
  <c r="M188" i="37"/>
  <c r="AN123" i="37"/>
  <c r="AM123" i="37"/>
  <c r="AL123" i="37"/>
  <c r="AJ123" i="37"/>
  <c r="AH123" i="37"/>
  <c r="AG123" i="37"/>
  <c r="AD123" i="37"/>
  <c r="W123" i="37"/>
  <c r="T123" i="37"/>
  <c r="AN122" i="37"/>
  <c r="AM122" i="37"/>
  <c r="AL122" i="37"/>
  <c r="AJ122" i="37"/>
  <c r="AH122" i="37"/>
  <c r="AG122" i="37"/>
  <c r="AD122" i="37"/>
  <c r="W122" i="37"/>
  <c r="T122" i="37"/>
  <c r="AN121" i="37"/>
  <c r="AM121" i="37"/>
  <c r="AL121" i="37"/>
  <c r="AJ121" i="37"/>
  <c r="AH121" i="37"/>
  <c r="AG121" i="37"/>
  <c r="AD121" i="37"/>
  <c r="W121" i="37"/>
  <c r="T121" i="37"/>
  <c r="L121" i="37"/>
  <c r="AN119" i="37"/>
  <c r="AM119" i="37"/>
  <c r="AL119" i="37"/>
  <c r="AJ119" i="37"/>
  <c r="AH119" i="37"/>
  <c r="AO119" i="37" s="1"/>
  <c r="AG119" i="37"/>
  <c r="AD119" i="37"/>
  <c r="W119" i="37"/>
  <c r="T119" i="37"/>
  <c r="AN118" i="37"/>
  <c r="AM118" i="37"/>
  <c r="AL118" i="37"/>
  <c r="AJ118" i="37"/>
  <c r="AH118" i="37"/>
  <c r="AG118" i="37"/>
  <c r="AD118" i="37"/>
  <c r="W118" i="37"/>
  <c r="T118" i="37"/>
  <c r="AN115" i="37"/>
  <c r="AM115" i="37"/>
  <c r="AL115" i="37"/>
  <c r="AJ115" i="37"/>
  <c r="AH115" i="37"/>
  <c r="AG115" i="37"/>
  <c r="AD115" i="37"/>
  <c r="W115" i="37"/>
  <c r="T115" i="37"/>
  <c r="P115" i="37"/>
  <c r="M115" i="37"/>
  <c r="N115" i="37" s="1"/>
  <c r="AN114" i="37"/>
  <c r="AM114" i="37"/>
  <c r="AL114" i="37"/>
  <c r="AJ114" i="37"/>
  <c r="AH114" i="37"/>
  <c r="AO114" i="37" s="1"/>
  <c r="AG114" i="37"/>
  <c r="AD114" i="37"/>
  <c r="W114" i="37"/>
  <c r="T114" i="37"/>
  <c r="P114" i="37"/>
  <c r="M114" i="37"/>
  <c r="AN187" i="37"/>
  <c r="AM187" i="37"/>
  <c r="AL187" i="37"/>
  <c r="AJ187" i="37"/>
  <c r="AH187" i="37"/>
  <c r="AO187" i="37" s="1"/>
  <c r="AG187" i="37"/>
  <c r="AD187" i="37"/>
  <c r="W187" i="37"/>
  <c r="T187" i="37"/>
  <c r="P187" i="37"/>
  <c r="M187" i="37"/>
  <c r="N187" i="37" s="1"/>
  <c r="AN186" i="37"/>
  <c r="AM186" i="37"/>
  <c r="AL186" i="37"/>
  <c r="AJ186" i="37"/>
  <c r="AH186" i="37"/>
  <c r="AG186" i="37"/>
  <c r="AD186" i="37"/>
  <c r="W186" i="37"/>
  <c r="T186" i="37"/>
  <c r="AN103" i="37"/>
  <c r="AM103" i="37"/>
  <c r="AL103" i="37"/>
  <c r="AJ103" i="37"/>
  <c r="AH103" i="37"/>
  <c r="AG103" i="37"/>
  <c r="AD103" i="37"/>
  <c r="W103" i="37"/>
  <c r="T103" i="37"/>
  <c r="P103" i="37"/>
  <c r="M103" i="37"/>
  <c r="AN102" i="37"/>
  <c r="AM102" i="37"/>
  <c r="AL102" i="37"/>
  <c r="AJ102" i="37"/>
  <c r="AH102" i="37"/>
  <c r="AG102" i="37"/>
  <c r="AD102" i="37"/>
  <c r="W102" i="37"/>
  <c r="T102" i="37"/>
  <c r="P102" i="37"/>
  <c r="M102" i="37"/>
  <c r="AN198" i="37"/>
  <c r="AM198" i="37"/>
  <c r="AL198" i="37"/>
  <c r="AJ198" i="37"/>
  <c r="AH198" i="37"/>
  <c r="AG198" i="37"/>
  <c r="AD198" i="37"/>
  <c r="W198" i="37"/>
  <c r="T198" i="37"/>
  <c r="AN97" i="37"/>
  <c r="AM97" i="37"/>
  <c r="AL97" i="37"/>
  <c r="AJ97" i="37"/>
  <c r="AH97" i="37"/>
  <c r="AO97" i="37" s="1"/>
  <c r="AG97" i="37"/>
  <c r="AD97" i="37"/>
  <c r="W97" i="37"/>
  <c r="T97" i="37"/>
  <c r="AN91" i="37"/>
  <c r="AM91" i="37"/>
  <c r="AL91" i="37"/>
  <c r="AJ91" i="37"/>
  <c r="AH91" i="37"/>
  <c r="AO91" i="37" s="1"/>
  <c r="AG91" i="37"/>
  <c r="AD91" i="37"/>
  <c r="W91" i="37"/>
  <c r="T91" i="37"/>
  <c r="P91" i="37"/>
  <c r="M91" i="37"/>
  <c r="N91" i="37" s="1"/>
  <c r="AN90" i="37"/>
  <c r="AM90" i="37"/>
  <c r="AL90" i="37"/>
  <c r="AJ90" i="37"/>
  <c r="AH90" i="37"/>
  <c r="AG90" i="37"/>
  <c r="AD90" i="37"/>
  <c r="W90" i="37"/>
  <c r="T90" i="37"/>
  <c r="P90" i="37"/>
  <c r="M90" i="37"/>
  <c r="AN89" i="37"/>
  <c r="AM89" i="37"/>
  <c r="AL89" i="37"/>
  <c r="AJ89" i="37"/>
  <c r="AH89" i="37"/>
  <c r="AO89" i="37" s="1"/>
  <c r="AG89" i="37"/>
  <c r="AD89" i="37"/>
  <c r="W89" i="37"/>
  <c r="T89" i="37"/>
  <c r="P89" i="37"/>
  <c r="M89" i="37"/>
  <c r="AN87" i="37"/>
  <c r="AM87" i="37"/>
  <c r="AL87" i="37"/>
  <c r="AJ87" i="37"/>
  <c r="AH87" i="37"/>
  <c r="AG87" i="37"/>
  <c r="AD87" i="37"/>
  <c r="W87" i="37"/>
  <c r="T87" i="37"/>
  <c r="AN84" i="37"/>
  <c r="AM84" i="37"/>
  <c r="AL84" i="37"/>
  <c r="AJ84" i="37"/>
  <c r="AH84" i="37"/>
  <c r="AG84" i="37"/>
  <c r="AD84" i="37"/>
  <c r="W84" i="37"/>
  <c r="T84" i="37"/>
  <c r="P84" i="37"/>
  <c r="M84" i="37"/>
  <c r="AN73" i="37"/>
  <c r="AM73" i="37"/>
  <c r="AL73" i="37"/>
  <c r="AJ73" i="37"/>
  <c r="AH73" i="37"/>
  <c r="AO73" i="37" s="1"/>
  <c r="AG73" i="37"/>
  <c r="AD73" i="37"/>
  <c r="W73" i="37"/>
  <c r="T73" i="37"/>
  <c r="P73" i="37"/>
  <c r="M73" i="37"/>
  <c r="N73" i="37" s="1"/>
  <c r="AN67" i="37"/>
  <c r="AM67" i="37"/>
  <c r="AL67" i="37"/>
  <c r="AJ67" i="37"/>
  <c r="AH67" i="37"/>
  <c r="AO67" i="37" s="1"/>
  <c r="AG67" i="37"/>
  <c r="AD67" i="37"/>
  <c r="W67" i="37"/>
  <c r="T67" i="37"/>
  <c r="P67" i="37"/>
  <c r="M67" i="37"/>
  <c r="AN62" i="37"/>
  <c r="AM62" i="37"/>
  <c r="AL62" i="37"/>
  <c r="AJ62" i="37"/>
  <c r="AH62" i="37"/>
  <c r="AO62" i="37" s="1"/>
  <c r="AG62" i="37"/>
  <c r="AD62" i="37"/>
  <c r="W62" i="37"/>
  <c r="T62" i="37"/>
  <c r="AN57" i="37"/>
  <c r="AM57" i="37"/>
  <c r="AL57" i="37"/>
  <c r="AJ57" i="37"/>
  <c r="AH57" i="37"/>
  <c r="AG57" i="37"/>
  <c r="AD57" i="37"/>
  <c r="W57" i="37"/>
  <c r="T57" i="37"/>
  <c r="AN56" i="37"/>
  <c r="AM56" i="37"/>
  <c r="AL56" i="37"/>
  <c r="AJ56" i="37"/>
  <c r="AH56" i="37"/>
  <c r="AO56" i="37" s="1"/>
  <c r="AG56" i="37"/>
  <c r="AD56" i="37"/>
  <c r="W56" i="37"/>
  <c r="T56" i="37"/>
  <c r="U56" i="37" s="1"/>
  <c r="P56" i="37"/>
  <c r="M56" i="37"/>
  <c r="AN46" i="37"/>
  <c r="AM46" i="37"/>
  <c r="AL46" i="37"/>
  <c r="AJ46" i="37"/>
  <c r="AH46" i="37"/>
  <c r="AG46" i="37"/>
  <c r="AD46" i="37"/>
  <c r="W46" i="37"/>
  <c r="T46" i="37"/>
  <c r="P46" i="37"/>
  <c r="M46" i="37"/>
  <c r="AN44" i="37"/>
  <c r="AM44" i="37"/>
  <c r="AL44" i="37"/>
  <c r="AJ44" i="37"/>
  <c r="AH44" i="37"/>
  <c r="AG44" i="37"/>
  <c r="AD44" i="37"/>
  <c r="W44" i="37"/>
  <c r="T44" i="37"/>
  <c r="P44" i="37"/>
  <c r="M44" i="37"/>
  <c r="N44" i="37" s="1"/>
  <c r="AN43" i="37"/>
  <c r="AM43" i="37"/>
  <c r="AL43" i="37"/>
  <c r="AJ43" i="37"/>
  <c r="AH43" i="37"/>
  <c r="AO43" i="37" s="1"/>
  <c r="AG43" i="37"/>
  <c r="AD43" i="37"/>
  <c r="W43" i="37"/>
  <c r="T43" i="37"/>
  <c r="AN39" i="37"/>
  <c r="AM39" i="37"/>
  <c r="AL39" i="37"/>
  <c r="AJ39" i="37"/>
  <c r="AH39" i="37"/>
  <c r="AG39" i="37"/>
  <c r="AD39" i="37"/>
  <c r="W39" i="37"/>
  <c r="T39" i="37"/>
  <c r="P39" i="37"/>
  <c r="M39" i="37"/>
  <c r="N39" i="37" s="1"/>
  <c r="AN33" i="37"/>
  <c r="AM33" i="37"/>
  <c r="AL33" i="37"/>
  <c r="AJ33" i="37"/>
  <c r="AH33" i="37"/>
  <c r="AG33" i="37"/>
  <c r="AD33" i="37"/>
  <c r="W33" i="37"/>
  <c r="T33" i="37"/>
  <c r="AN32" i="37"/>
  <c r="AM32" i="37"/>
  <c r="AL32" i="37"/>
  <c r="AJ32" i="37"/>
  <c r="AH32" i="37"/>
  <c r="AG32" i="37"/>
  <c r="AD32" i="37"/>
  <c r="W32" i="37"/>
  <c r="T32" i="37"/>
  <c r="P32" i="37"/>
  <c r="M32" i="37"/>
  <c r="N32" i="37" s="1"/>
  <c r="AN192" i="37"/>
  <c r="AM192" i="37"/>
  <c r="AL192" i="37"/>
  <c r="AJ192" i="37"/>
  <c r="AH192" i="37"/>
  <c r="AG192" i="37"/>
  <c r="AD192" i="37"/>
  <c r="W192" i="37"/>
  <c r="T192" i="37"/>
  <c r="P192" i="37"/>
  <c r="M192" i="37"/>
  <c r="AN185" i="37"/>
  <c r="AM185" i="37"/>
  <c r="AL185" i="37"/>
  <c r="AJ185" i="37"/>
  <c r="AH185" i="37"/>
  <c r="AO185" i="37" s="1"/>
  <c r="AG185" i="37"/>
  <c r="AD185" i="37"/>
  <c r="W185" i="37"/>
  <c r="T185" i="37"/>
  <c r="P185" i="37"/>
  <c r="M185" i="37"/>
  <c r="N185" i="37" s="1"/>
  <c r="AN191" i="37"/>
  <c r="AM191" i="37"/>
  <c r="AL191" i="37"/>
  <c r="AJ191" i="37"/>
  <c r="AH191" i="37"/>
  <c r="AG191" i="37"/>
  <c r="AD191" i="37"/>
  <c r="W191" i="37"/>
  <c r="T191" i="37"/>
  <c r="AN14" i="37"/>
  <c r="AM14" i="37"/>
  <c r="AL14" i="37"/>
  <c r="AJ14" i="37"/>
  <c r="AH14" i="37"/>
  <c r="AG14" i="37"/>
  <c r="AD14" i="37"/>
  <c r="W14" i="37"/>
  <c r="T14" i="37"/>
  <c r="P14" i="37"/>
  <c r="M14" i="37"/>
  <c r="AN13" i="37"/>
  <c r="AM13" i="37"/>
  <c r="AL13" i="37"/>
  <c r="AJ13" i="37"/>
  <c r="AH13" i="37"/>
  <c r="AG13" i="37"/>
  <c r="AD13" i="37"/>
  <c r="W13" i="37"/>
  <c r="T13" i="37"/>
  <c r="P13" i="37"/>
  <c r="M13" i="37"/>
  <c r="AN10" i="37"/>
  <c r="AM10" i="37"/>
  <c r="AL10" i="37"/>
  <c r="AJ10" i="37"/>
  <c r="AH10" i="37"/>
  <c r="AG10" i="37"/>
  <c r="AD10" i="37"/>
  <c r="W10" i="37"/>
  <c r="T10" i="37"/>
  <c r="P10" i="37"/>
  <c r="M10" i="37"/>
  <c r="AN9" i="37"/>
  <c r="AM9" i="37"/>
  <c r="AL9" i="37"/>
  <c r="AJ9" i="37"/>
  <c r="AH9" i="37"/>
  <c r="AG9" i="37"/>
  <c r="AD9" i="37"/>
  <c r="W9" i="37"/>
  <c r="T9" i="37"/>
  <c r="U9" i="37" s="1"/>
  <c r="P9" i="37"/>
  <c r="M9" i="37"/>
  <c r="AO103" i="37" l="1"/>
  <c r="AO14" i="37"/>
  <c r="AO9" i="37"/>
  <c r="AO33" i="37"/>
  <c r="AO198" i="37"/>
  <c r="AO10" i="37"/>
  <c r="AO39" i="37"/>
  <c r="AO189" i="37"/>
  <c r="AO90" i="37"/>
  <c r="AO191" i="37"/>
  <c r="AO13" i="37"/>
  <c r="AO57" i="37"/>
  <c r="AO121" i="37"/>
  <c r="AO186" i="37"/>
  <c r="AO181" i="37"/>
  <c r="AO123" i="37"/>
  <c r="AO46" i="37"/>
  <c r="AO102" i="37"/>
  <c r="AO177" i="37"/>
  <c r="AO171" i="37"/>
  <c r="X46" i="37"/>
  <c r="AO179" i="37"/>
  <c r="AO32" i="37"/>
  <c r="AO118" i="37"/>
  <c r="Q192" i="37"/>
  <c r="AO176" i="37"/>
  <c r="AO192" i="37"/>
  <c r="AO84" i="37"/>
  <c r="AO87" i="37"/>
  <c r="AO115" i="37"/>
  <c r="X89" i="37"/>
  <c r="X159" i="37"/>
  <c r="Q178" i="37"/>
  <c r="X118" i="37"/>
  <c r="AO122" i="37"/>
  <c r="X123" i="37"/>
  <c r="AO182" i="37"/>
  <c r="AO44" i="37"/>
  <c r="Q9" i="37"/>
  <c r="X33" i="37"/>
  <c r="Q46" i="37"/>
  <c r="X87" i="37"/>
  <c r="Q114" i="37"/>
  <c r="X119" i="37"/>
  <c r="X121" i="37"/>
  <c r="X189" i="37"/>
  <c r="X10" i="37"/>
  <c r="Q13" i="37"/>
  <c r="X102" i="37"/>
  <c r="X186" i="37"/>
  <c r="X173" i="37"/>
  <c r="Q176" i="37"/>
  <c r="X181" i="37"/>
  <c r="X179" i="37"/>
  <c r="X13" i="37"/>
  <c r="X191" i="37"/>
  <c r="Q102" i="37"/>
  <c r="X176" i="37"/>
  <c r="X178" i="37"/>
  <c r="Q182" i="37"/>
  <c r="X185" i="37"/>
  <c r="X62" i="37"/>
  <c r="Q67" i="37"/>
  <c r="Q84" i="37"/>
  <c r="X198" i="37"/>
  <c r="X187" i="37"/>
  <c r="X188" i="37"/>
  <c r="X166" i="37"/>
  <c r="X177" i="37"/>
  <c r="Q172" i="37"/>
  <c r="X14" i="37"/>
  <c r="X43" i="37"/>
  <c r="Q56" i="37"/>
  <c r="X84" i="37"/>
  <c r="Q90" i="37"/>
  <c r="X97" i="37"/>
  <c r="X103" i="37"/>
  <c r="Q188" i="37"/>
  <c r="N9" i="37"/>
  <c r="U188" i="37"/>
  <c r="U176" i="37"/>
  <c r="U178" i="37"/>
  <c r="N182" i="37"/>
  <c r="Q14" i="37"/>
  <c r="U14" i="37"/>
  <c r="Q185" i="37"/>
  <c r="U185" i="37"/>
  <c r="X32" i="37"/>
  <c r="X39" i="37"/>
  <c r="X44" i="37"/>
  <c r="X73" i="37"/>
  <c r="Q89" i="37"/>
  <c r="U89" i="37"/>
  <c r="X91" i="37"/>
  <c r="Q103" i="37"/>
  <c r="U103" i="37"/>
  <c r="Q187" i="37"/>
  <c r="U187" i="37"/>
  <c r="X115" i="37"/>
  <c r="N188" i="37"/>
  <c r="Q189" i="37"/>
  <c r="U189" i="37"/>
  <c r="X171" i="37"/>
  <c r="Q173" i="37"/>
  <c r="U173" i="37"/>
  <c r="X174" i="37"/>
  <c r="N176" i="37"/>
  <c r="Q181" i="37"/>
  <c r="U181" i="37"/>
  <c r="X180" i="37"/>
  <c r="N178" i="37"/>
  <c r="Q179" i="37"/>
  <c r="N56" i="37"/>
  <c r="X9" i="37"/>
  <c r="Q10" i="37"/>
  <c r="N14" i="37"/>
  <c r="X192" i="37"/>
  <c r="Q32" i="37"/>
  <c r="U32" i="37"/>
  <c r="Q39" i="37"/>
  <c r="U39" i="37"/>
  <c r="Q44" i="37"/>
  <c r="U44" i="37"/>
  <c r="X56" i="37"/>
  <c r="X57" i="37"/>
  <c r="X67" i="37"/>
  <c r="Q73" i="37"/>
  <c r="U73" i="37"/>
  <c r="N89" i="37"/>
  <c r="X90" i="37"/>
  <c r="Q91" i="37"/>
  <c r="U91" i="37"/>
  <c r="N103" i="37"/>
  <c r="X114" i="37"/>
  <c r="Q115" i="37"/>
  <c r="U115" i="37"/>
  <c r="X122" i="37"/>
  <c r="N189" i="37"/>
  <c r="Q171" i="37"/>
  <c r="U171" i="37"/>
  <c r="X172" i="37"/>
  <c r="N173" i="37"/>
  <c r="Q174" i="37"/>
  <c r="Q180" i="37"/>
  <c r="X182" i="37"/>
  <c r="N10" i="37"/>
  <c r="U10" i="37"/>
  <c r="N13" i="37"/>
  <c r="U13" i="37"/>
  <c r="N192" i="37"/>
  <c r="U192" i="37"/>
  <c r="N46" i="37"/>
  <c r="U46" i="37"/>
  <c r="N67" i="37"/>
  <c r="U67" i="37"/>
  <c r="N84" i="37"/>
  <c r="U84" i="37"/>
  <c r="N90" i="37"/>
  <c r="U90" i="37"/>
  <c r="N102" i="37"/>
  <c r="U102" i="37"/>
  <c r="N114" i="37"/>
  <c r="U114" i="37"/>
  <c r="AN167" i="37" l="1"/>
  <c r="AM167" i="37"/>
  <c r="AL167" i="37"/>
  <c r="AJ167" i="37"/>
  <c r="AH167" i="37"/>
  <c r="AO167" i="37" s="1"/>
  <c r="AG167" i="37"/>
  <c r="AD167" i="37"/>
  <c r="W167" i="37"/>
  <c r="T167" i="37"/>
  <c r="U167" i="37" s="1"/>
  <c r="P167" i="37"/>
  <c r="M167" i="37"/>
  <c r="AN141" i="37"/>
  <c r="AM141" i="37"/>
  <c r="AL141" i="37"/>
  <c r="AJ141" i="37"/>
  <c r="AH141" i="37"/>
  <c r="AG141" i="37"/>
  <c r="AD141" i="37"/>
  <c r="W141" i="37"/>
  <c r="T141" i="37"/>
  <c r="P141" i="37"/>
  <c r="M141" i="37"/>
  <c r="N141" i="37" s="1"/>
  <c r="AN134" i="37"/>
  <c r="AM134" i="37"/>
  <c r="AL134" i="37"/>
  <c r="AJ134" i="37"/>
  <c r="AH134" i="37"/>
  <c r="AG134" i="37"/>
  <c r="AD134" i="37"/>
  <c r="W134" i="37"/>
  <c r="T134" i="37"/>
  <c r="P134" i="37"/>
  <c r="M134" i="37"/>
  <c r="AN135" i="37"/>
  <c r="AM135" i="37"/>
  <c r="AL135" i="37"/>
  <c r="AJ135" i="37"/>
  <c r="AH135" i="37"/>
  <c r="AO135" i="37" s="1"/>
  <c r="AG135" i="37"/>
  <c r="AD135" i="37"/>
  <c r="W135" i="37"/>
  <c r="T135" i="37"/>
  <c r="U135" i="37" s="1"/>
  <c r="P135" i="37"/>
  <c r="M135" i="37"/>
  <c r="N135" i="37" s="1"/>
  <c r="AN113" i="37"/>
  <c r="AM113" i="37"/>
  <c r="AL113" i="37"/>
  <c r="AJ113" i="37"/>
  <c r="AH113" i="37"/>
  <c r="AG113" i="37"/>
  <c r="AD113" i="37"/>
  <c r="W113" i="37"/>
  <c r="T113" i="37"/>
  <c r="U113" i="37" s="1"/>
  <c r="P113" i="37"/>
  <c r="M113" i="37"/>
  <c r="N113" i="37" s="1"/>
  <c r="AN99" i="37"/>
  <c r="AM99" i="37"/>
  <c r="AL99" i="37"/>
  <c r="AJ99" i="37"/>
  <c r="AH99" i="37"/>
  <c r="AG99" i="37"/>
  <c r="AD99" i="37"/>
  <c r="W99" i="37"/>
  <c r="T99" i="37"/>
  <c r="P99" i="37"/>
  <c r="M99" i="37"/>
  <c r="AN100" i="37"/>
  <c r="AM100" i="37"/>
  <c r="AL100" i="37"/>
  <c r="AJ100" i="37"/>
  <c r="AH100" i="37"/>
  <c r="AG100" i="37"/>
  <c r="AD100" i="37"/>
  <c r="W100" i="37"/>
  <c r="T100" i="37"/>
  <c r="P100" i="37"/>
  <c r="M100" i="37"/>
  <c r="AN98" i="37"/>
  <c r="AM98" i="37"/>
  <c r="AL98" i="37"/>
  <c r="AJ98" i="37"/>
  <c r="AH98" i="37"/>
  <c r="AO98" i="37" s="1"/>
  <c r="AG98" i="37"/>
  <c r="AD98" i="37"/>
  <c r="W98" i="37"/>
  <c r="T98" i="37"/>
  <c r="U98" i="37" s="1"/>
  <c r="P98" i="37"/>
  <c r="M98" i="37"/>
  <c r="N98" i="37" s="1"/>
  <c r="AN94" i="37"/>
  <c r="AM94" i="37"/>
  <c r="AL94" i="37"/>
  <c r="AJ94" i="37"/>
  <c r="AH94" i="37"/>
  <c r="AG94" i="37"/>
  <c r="AD94" i="37"/>
  <c r="W94" i="37"/>
  <c r="T94" i="37"/>
  <c r="U94" i="37" s="1"/>
  <c r="P94" i="37"/>
  <c r="M94" i="37"/>
  <c r="N94" i="37" s="1"/>
  <c r="AN77" i="37"/>
  <c r="AM77" i="37"/>
  <c r="AL77" i="37"/>
  <c r="AJ77" i="37"/>
  <c r="AH77" i="37"/>
  <c r="AG77" i="37"/>
  <c r="AD77" i="37"/>
  <c r="W77" i="37"/>
  <c r="T77" i="37"/>
  <c r="P77" i="37"/>
  <c r="M77" i="37"/>
  <c r="AN76" i="37"/>
  <c r="AM76" i="37"/>
  <c r="AL76" i="37"/>
  <c r="AJ76" i="37"/>
  <c r="AH76" i="37"/>
  <c r="AG76" i="37"/>
  <c r="AD76" i="37"/>
  <c r="W76" i="37"/>
  <c r="T76" i="37"/>
  <c r="P76" i="37"/>
  <c r="M76" i="37"/>
  <c r="AN74" i="37"/>
  <c r="AM74" i="37"/>
  <c r="AL74" i="37"/>
  <c r="AJ74" i="37"/>
  <c r="AH74" i="37"/>
  <c r="AO74" i="37" s="1"/>
  <c r="AG74" i="37"/>
  <c r="AD74" i="37"/>
  <c r="W74" i="37"/>
  <c r="T74" i="37"/>
  <c r="U74" i="37" s="1"/>
  <c r="P74" i="37"/>
  <c r="M74" i="37"/>
  <c r="N74" i="37" s="1"/>
  <c r="AN75" i="37"/>
  <c r="AM75" i="37"/>
  <c r="AL75" i="37"/>
  <c r="AJ75" i="37"/>
  <c r="AH75" i="37"/>
  <c r="AO75" i="37" s="1"/>
  <c r="AG75" i="37"/>
  <c r="AD75" i="37"/>
  <c r="W75" i="37"/>
  <c r="T75" i="37"/>
  <c r="U75" i="37" s="1"/>
  <c r="P75" i="37"/>
  <c r="M75" i="37"/>
  <c r="N75" i="37" s="1"/>
  <c r="AN59" i="37"/>
  <c r="AM59" i="37"/>
  <c r="AL59" i="37"/>
  <c r="AJ59" i="37"/>
  <c r="AH59" i="37"/>
  <c r="AG59" i="37"/>
  <c r="AD59" i="37"/>
  <c r="W59" i="37"/>
  <c r="T59" i="37"/>
  <c r="P59" i="37"/>
  <c r="M59" i="37"/>
  <c r="AN48" i="37"/>
  <c r="AM48" i="37"/>
  <c r="AL48" i="37"/>
  <c r="AJ48" i="37"/>
  <c r="AH48" i="37"/>
  <c r="AG48" i="37"/>
  <c r="AD48" i="37"/>
  <c r="W48" i="37"/>
  <c r="T48" i="37"/>
  <c r="P48" i="37"/>
  <c r="M48" i="37"/>
  <c r="AN47" i="37"/>
  <c r="AM47" i="37"/>
  <c r="AL47" i="37"/>
  <c r="AJ47" i="37"/>
  <c r="AH47" i="37"/>
  <c r="AO47" i="37" s="1"/>
  <c r="AG47" i="37"/>
  <c r="AD47" i="37"/>
  <c r="W47" i="37"/>
  <c r="T47" i="37"/>
  <c r="U47" i="37" s="1"/>
  <c r="P47" i="37"/>
  <c r="M47" i="37"/>
  <c r="N47" i="37" s="1"/>
  <c r="AN42" i="37"/>
  <c r="AM42" i="37"/>
  <c r="AL42" i="37"/>
  <c r="AJ42" i="37"/>
  <c r="AH42" i="37"/>
  <c r="AG42" i="37"/>
  <c r="AD42" i="37"/>
  <c r="W42" i="37"/>
  <c r="T42" i="37"/>
  <c r="U42" i="37" s="1"/>
  <c r="P42" i="37"/>
  <c r="M42" i="37"/>
  <c r="N42" i="37" s="1"/>
  <c r="AN31" i="37"/>
  <c r="AM31" i="37"/>
  <c r="AL31" i="37"/>
  <c r="AJ31" i="37"/>
  <c r="AH31" i="37"/>
  <c r="AG31" i="37"/>
  <c r="AD31" i="37"/>
  <c r="W31" i="37"/>
  <c r="T31" i="37"/>
  <c r="P31" i="37"/>
  <c r="M31" i="37"/>
  <c r="AN17" i="37"/>
  <c r="AM17" i="37"/>
  <c r="AL17" i="37"/>
  <c r="AJ17" i="37"/>
  <c r="AH17" i="37"/>
  <c r="AG17" i="37"/>
  <c r="AD17" i="37"/>
  <c r="W17" i="37"/>
  <c r="T17" i="37"/>
  <c r="P17" i="37"/>
  <c r="M17" i="37"/>
  <c r="AN18" i="37"/>
  <c r="AM18" i="37"/>
  <c r="AL18" i="37"/>
  <c r="AJ18" i="37"/>
  <c r="AH18" i="37"/>
  <c r="AG18" i="37"/>
  <c r="AD18" i="37"/>
  <c r="W18" i="37"/>
  <c r="T18" i="37"/>
  <c r="U18" i="37" s="1"/>
  <c r="P18" i="37"/>
  <c r="M18" i="37"/>
  <c r="N18" i="37" s="1"/>
  <c r="AO31" i="37" l="1"/>
  <c r="AO77" i="37"/>
  <c r="AO59" i="37"/>
  <c r="AO18" i="37"/>
  <c r="AO99" i="37"/>
  <c r="AO141" i="37"/>
  <c r="AO94" i="37"/>
  <c r="AO48" i="37"/>
  <c r="AO76" i="37"/>
  <c r="AO100" i="37"/>
  <c r="AO134" i="37"/>
  <c r="AO42" i="37"/>
  <c r="AO113" i="37"/>
  <c r="X48" i="37"/>
  <c r="AO17" i="37"/>
  <c r="Q59" i="37"/>
  <c r="X135" i="37"/>
  <c r="Q48" i="37"/>
  <c r="N59" i="37"/>
  <c r="Q77" i="37"/>
  <c r="X100" i="37"/>
  <c r="Q99" i="37"/>
  <c r="Q100" i="37"/>
  <c r="N99" i="37"/>
  <c r="X17" i="37"/>
  <c r="Q76" i="37"/>
  <c r="N77" i="37"/>
  <c r="X134" i="37"/>
  <c r="Q167" i="37"/>
  <c r="Q31" i="37"/>
  <c r="X113" i="37"/>
  <c r="Q17" i="37"/>
  <c r="N31" i="37"/>
  <c r="X76" i="37"/>
  <c r="Q134" i="37"/>
  <c r="X18" i="37"/>
  <c r="X42" i="37"/>
  <c r="X47" i="37"/>
  <c r="X75" i="37"/>
  <c r="X74" i="37"/>
  <c r="X94" i="37"/>
  <c r="X98" i="37"/>
  <c r="N167" i="37"/>
  <c r="Q18" i="37"/>
  <c r="X31" i="37"/>
  <c r="Q42" i="37"/>
  <c r="Q47" i="37"/>
  <c r="X59" i="37"/>
  <c r="Q75" i="37"/>
  <c r="Q74" i="37"/>
  <c r="X77" i="37"/>
  <c r="Q94" i="37"/>
  <c r="Q98" i="37"/>
  <c r="X99" i="37"/>
  <c r="Q113" i="37"/>
  <c r="Q135" i="37"/>
  <c r="X141" i="37"/>
  <c r="U31" i="37"/>
  <c r="U59" i="37"/>
  <c r="U77" i="37"/>
  <c r="U99" i="37"/>
  <c r="Q141" i="37"/>
  <c r="U141" i="37"/>
  <c r="X167" i="37"/>
  <c r="N17" i="37"/>
  <c r="U17" i="37"/>
  <c r="N48" i="37"/>
  <c r="U48" i="37"/>
  <c r="N76" i="37"/>
  <c r="U76" i="37"/>
  <c r="N100" i="37"/>
  <c r="U100" i="37"/>
  <c r="N134" i="37"/>
  <c r="U134" i="37"/>
  <c r="AN93" i="37" l="1"/>
  <c r="AM93" i="37"/>
  <c r="AL93" i="37"/>
  <c r="AJ93" i="37"/>
  <c r="AH93" i="37"/>
  <c r="AG93" i="37"/>
  <c r="AD93" i="37"/>
  <c r="W93" i="37"/>
  <c r="T93" i="37"/>
  <c r="U93" i="37" s="1"/>
  <c r="P93" i="37"/>
  <c r="M93" i="37"/>
  <c r="N93" i="37" s="1"/>
  <c r="AN154" i="37"/>
  <c r="AM154" i="37"/>
  <c r="AL154" i="37"/>
  <c r="AJ154" i="37"/>
  <c r="AH154" i="37"/>
  <c r="AG154" i="37"/>
  <c r="AD154" i="37"/>
  <c r="W154" i="37"/>
  <c r="T154" i="37"/>
  <c r="U154" i="37" s="1"/>
  <c r="P154" i="37"/>
  <c r="M154" i="37"/>
  <c r="N154" i="37" s="1"/>
  <c r="AN155" i="37"/>
  <c r="AM155" i="37"/>
  <c r="AL155" i="37"/>
  <c r="AJ155" i="37"/>
  <c r="AH155" i="37"/>
  <c r="AO155" i="37" s="1"/>
  <c r="AG155" i="37"/>
  <c r="AD155" i="37"/>
  <c r="W155" i="37"/>
  <c r="T155" i="37"/>
  <c r="P155" i="37"/>
  <c r="M155" i="37"/>
  <c r="AN144" i="37"/>
  <c r="AM144" i="37"/>
  <c r="AL144" i="37"/>
  <c r="AJ144" i="37"/>
  <c r="AH144" i="37"/>
  <c r="AG144" i="37"/>
  <c r="AD144" i="37"/>
  <c r="W144" i="37"/>
  <c r="T144" i="37"/>
  <c r="U144" i="37" s="1"/>
  <c r="P144" i="37"/>
  <c r="M144" i="37"/>
  <c r="N144" i="37" s="1"/>
  <c r="AN145" i="37"/>
  <c r="AM145" i="37"/>
  <c r="AL145" i="37"/>
  <c r="AJ145" i="37"/>
  <c r="AH145" i="37"/>
  <c r="AO145" i="37" s="1"/>
  <c r="AG145" i="37"/>
  <c r="AD145" i="37"/>
  <c r="W145" i="37"/>
  <c r="T145" i="37"/>
  <c r="U145" i="37" s="1"/>
  <c r="P145" i="37"/>
  <c r="M145" i="37"/>
  <c r="N145" i="37" s="1"/>
  <c r="AN142" i="37"/>
  <c r="AM142" i="37"/>
  <c r="AL142" i="37"/>
  <c r="AJ142" i="37"/>
  <c r="AH142" i="37"/>
  <c r="AG142" i="37"/>
  <c r="AD142" i="37"/>
  <c r="W142" i="37"/>
  <c r="T142" i="37"/>
  <c r="P142" i="37"/>
  <c r="M142" i="37"/>
  <c r="AN143" i="37"/>
  <c r="AM143" i="37"/>
  <c r="AL143" i="37"/>
  <c r="AJ143" i="37"/>
  <c r="AH143" i="37"/>
  <c r="AG143" i="37"/>
  <c r="AD143" i="37"/>
  <c r="W143" i="37"/>
  <c r="T143" i="37"/>
  <c r="P143" i="37"/>
  <c r="M143" i="37"/>
  <c r="AN132" i="37"/>
  <c r="AM132" i="37"/>
  <c r="AL132" i="37"/>
  <c r="AJ132" i="37"/>
  <c r="AH132" i="37"/>
  <c r="AG132" i="37"/>
  <c r="AD132" i="37"/>
  <c r="W132" i="37"/>
  <c r="T132" i="37"/>
  <c r="U132" i="37" s="1"/>
  <c r="P132" i="37"/>
  <c r="M132" i="37"/>
  <c r="N132" i="37" s="1"/>
  <c r="AN133" i="37"/>
  <c r="AM133" i="37"/>
  <c r="AL133" i="37"/>
  <c r="AJ133" i="37"/>
  <c r="AH133" i="37"/>
  <c r="AG133" i="37"/>
  <c r="AD133" i="37"/>
  <c r="W133" i="37"/>
  <c r="T133" i="37"/>
  <c r="P133" i="37"/>
  <c r="M133" i="37"/>
  <c r="AN197" i="37"/>
  <c r="AM197" i="37"/>
  <c r="AL197" i="37"/>
  <c r="AJ197" i="37"/>
  <c r="AH197" i="37"/>
  <c r="AG197" i="37"/>
  <c r="AD197" i="37"/>
  <c r="W197" i="37"/>
  <c r="T197" i="37"/>
  <c r="P197" i="37"/>
  <c r="M197" i="37"/>
  <c r="AN92" i="37"/>
  <c r="AM92" i="37"/>
  <c r="AL92" i="37"/>
  <c r="AJ92" i="37"/>
  <c r="AH92" i="37"/>
  <c r="AO92" i="37" s="1"/>
  <c r="AG92" i="37"/>
  <c r="AD92" i="37"/>
  <c r="W92" i="37"/>
  <c r="T92" i="37"/>
  <c r="U92" i="37" s="1"/>
  <c r="P92" i="37"/>
  <c r="M92" i="37"/>
  <c r="N92" i="37" s="1"/>
  <c r="AN66" i="37"/>
  <c r="AM66" i="37"/>
  <c r="AL66" i="37"/>
  <c r="AJ66" i="37"/>
  <c r="AH66" i="37"/>
  <c r="AO66" i="37" s="1"/>
  <c r="AG66" i="37"/>
  <c r="AD66" i="37"/>
  <c r="W66" i="37"/>
  <c r="T66" i="37"/>
  <c r="U66" i="37" s="1"/>
  <c r="P66" i="37"/>
  <c r="M66" i="37"/>
  <c r="N66" i="37" s="1"/>
  <c r="AN55" i="37"/>
  <c r="AM55" i="37"/>
  <c r="AL55" i="37"/>
  <c r="AJ55" i="37"/>
  <c r="AH55" i="37"/>
  <c r="AO55" i="37" s="1"/>
  <c r="AG55" i="37"/>
  <c r="AD55" i="37"/>
  <c r="W55" i="37"/>
  <c r="T55" i="37"/>
  <c r="U55" i="37" s="1"/>
  <c r="P55" i="37"/>
  <c r="M55" i="37"/>
  <c r="N55" i="37" s="1"/>
  <c r="AN54" i="37"/>
  <c r="AM54" i="37"/>
  <c r="AL54" i="37"/>
  <c r="AJ54" i="37"/>
  <c r="AH54" i="37"/>
  <c r="AG54" i="37"/>
  <c r="AD54" i="37"/>
  <c r="W54" i="37"/>
  <c r="T54" i="37"/>
  <c r="P54" i="37"/>
  <c r="M54" i="37"/>
  <c r="AN50" i="37"/>
  <c r="AM50" i="37"/>
  <c r="AL50" i="37"/>
  <c r="AJ50" i="37"/>
  <c r="AH50" i="37"/>
  <c r="AO50" i="37" s="1"/>
  <c r="AG50" i="37"/>
  <c r="AD50" i="37"/>
  <c r="W50" i="37"/>
  <c r="T50" i="37"/>
  <c r="P50" i="37"/>
  <c r="M50" i="37"/>
  <c r="AN49" i="37"/>
  <c r="AM49" i="37"/>
  <c r="AL49" i="37"/>
  <c r="AJ49" i="37"/>
  <c r="AH49" i="37"/>
  <c r="AO49" i="37" s="1"/>
  <c r="AG49" i="37"/>
  <c r="AD49" i="37"/>
  <c r="W49" i="37"/>
  <c r="T49" i="37"/>
  <c r="U49" i="37" s="1"/>
  <c r="P49" i="37"/>
  <c r="M49" i="37"/>
  <c r="N49" i="37" s="1"/>
  <c r="AN26" i="37"/>
  <c r="AM26" i="37"/>
  <c r="AL26" i="37"/>
  <c r="AJ26" i="37"/>
  <c r="AH26" i="37"/>
  <c r="AO26" i="37" s="1"/>
  <c r="AG26" i="37"/>
  <c r="AD26" i="37"/>
  <c r="W26" i="37"/>
  <c r="T26" i="37"/>
  <c r="U26" i="37" s="1"/>
  <c r="P26" i="37"/>
  <c r="M26" i="37"/>
  <c r="AN25" i="37"/>
  <c r="AM25" i="37"/>
  <c r="AL25" i="37"/>
  <c r="AJ25" i="37"/>
  <c r="AH25" i="37"/>
  <c r="AO25" i="37" s="1"/>
  <c r="AG25" i="37"/>
  <c r="AD25" i="37"/>
  <c r="W25" i="37"/>
  <c r="T25" i="37"/>
  <c r="P25" i="37"/>
  <c r="M25" i="37"/>
  <c r="AN16" i="37"/>
  <c r="AM16" i="37"/>
  <c r="AL16" i="37"/>
  <c r="AJ16" i="37"/>
  <c r="AH16" i="37"/>
  <c r="AG16" i="37"/>
  <c r="AD16" i="37"/>
  <c r="W16" i="37"/>
  <c r="T16" i="37"/>
  <c r="U16" i="37" s="1"/>
  <c r="P16" i="37"/>
  <c r="M16" i="37"/>
  <c r="N16" i="37" s="1"/>
  <c r="AN15" i="37"/>
  <c r="AM15" i="37"/>
  <c r="AL15" i="37"/>
  <c r="AJ15" i="37"/>
  <c r="AH15" i="37"/>
  <c r="AO15" i="37" s="1"/>
  <c r="AG15" i="37"/>
  <c r="AD15" i="37"/>
  <c r="W15" i="37"/>
  <c r="T15" i="37"/>
  <c r="U15" i="37" s="1"/>
  <c r="P15" i="37"/>
  <c r="M15" i="37"/>
  <c r="N15" i="37" s="1"/>
  <c r="AN190" i="37"/>
  <c r="AM190" i="37"/>
  <c r="AL190" i="37"/>
  <c r="AJ190" i="37"/>
  <c r="AH190" i="37"/>
  <c r="AG190" i="37"/>
  <c r="AD190" i="37"/>
  <c r="W190" i="37"/>
  <c r="T190" i="37"/>
  <c r="U190" i="37" s="1"/>
  <c r="P190" i="37"/>
  <c r="M190" i="37"/>
  <c r="N190" i="37" s="1"/>
  <c r="AN6" i="37"/>
  <c r="AM6" i="37"/>
  <c r="AL6" i="37"/>
  <c r="AJ6" i="37"/>
  <c r="AH6" i="37"/>
  <c r="AG6" i="37"/>
  <c r="AD6" i="37"/>
  <c r="AB6" i="37"/>
  <c r="W6" i="37"/>
  <c r="T6" i="37"/>
  <c r="P6" i="37"/>
  <c r="M6" i="37"/>
  <c r="AN5" i="37"/>
  <c r="AM5" i="37"/>
  <c r="AL5" i="37"/>
  <c r="AJ5" i="37"/>
  <c r="AH5" i="37"/>
  <c r="AG5" i="37"/>
  <c r="AD5" i="37"/>
  <c r="AB5" i="37"/>
  <c r="W5" i="37"/>
  <c r="T5" i="37"/>
  <c r="P5" i="37"/>
  <c r="M5" i="37"/>
  <c r="AN4" i="37"/>
  <c r="AM4" i="37"/>
  <c r="AL4" i="37"/>
  <c r="AJ4" i="37"/>
  <c r="AH4" i="37"/>
  <c r="AG4" i="37"/>
  <c r="AD4" i="37"/>
  <c r="AB4" i="37"/>
  <c r="W4" i="37"/>
  <c r="T4" i="37"/>
  <c r="U4" i="37" s="1"/>
  <c r="P4" i="37"/>
  <c r="M4" i="37"/>
  <c r="N4" i="37" s="1"/>
  <c r="AO5" i="37" l="1"/>
  <c r="AO197" i="37"/>
  <c r="AO190" i="37"/>
  <c r="AO133" i="37"/>
  <c r="AO16" i="37"/>
  <c r="AO142" i="37"/>
  <c r="AO154" i="37"/>
  <c r="AO54" i="37"/>
  <c r="Q26" i="37"/>
  <c r="AO143" i="37"/>
  <c r="AO4" i="37"/>
  <c r="X133" i="37"/>
  <c r="AO93" i="37"/>
  <c r="AO6" i="37"/>
  <c r="AO144" i="37"/>
  <c r="Q154" i="37"/>
  <c r="Q133" i="37"/>
  <c r="Q197" i="37"/>
  <c r="N133" i="37"/>
  <c r="X5" i="37"/>
  <c r="Q190" i="37"/>
  <c r="X50" i="37"/>
  <c r="Q55" i="37"/>
  <c r="X145" i="37"/>
  <c r="Q5" i="37"/>
  <c r="X6" i="37"/>
  <c r="Q16" i="37"/>
  <c r="Q50" i="37"/>
  <c r="X54" i="37"/>
  <c r="Q145" i="37"/>
  <c r="Q25" i="37"/>
  <c r="N26" i="37"/>
  <c r="Q92" i="37"/>
  <c r="U133" i="37"/>
  <c r="X143" i="37"/>
  <c r="Q142" i="37"/>
  <c r="X155" i="37"/>
  <c r="X16" i="37"/>
  <c r="AO132" i="37"/>
  <c r="X190" i="37"/>
  <c r="X26" i="37"/>
  <c r="X55" i="37"/>
  <c r="X92" i="37"/>
  <c r="Q143" i="37"/>
  <c r="X142" i="37"/>
  <c r="Q155" i="37"/>
  <c r="X154" i="37"/>
  <c r="U5" i="37"/>
  <c r="N50" i="37"/>
  <c r="N143" i="37"/>
  <c r="U143" i="37"/>
  <c r="Q6" i="37"/>
  <c r="X25" i="37"/>
  <c r="Q54" i="37"/>
  <c r="X197" i="37"/>
  <c r="N5" i="37"/>
  <c r="U50" i="37"/>
  <c r="Q4" i="37"/>
  <c r="X4" i="37"/>
  <c r="N6" i="37"/>
  <c r="U6" i="37"/>
  <c r="Q15" i="37"/>
  <c r="X15" i="37"/>
  <c r="N25" i="37"/>
  <c r="U25" i="37"/>
  <c r="Q49" i="37"/>
  <c r="X49" i="37"/>
  <c r="N54" i="37"/>
  <c r="U54" i="37"/>
  <c r="Q66" i="37"/>
  <c r="X66" i="37"/>
  <c r="N197" i="37"/>
  <c r="U197" i="37"/>
  <c r="Q132" i="37"/>
  <c r="X132" i="37"/>
  <c r="N142" i="37"/>
  <c r="U142" i="37"/>
  <c r="Q144" i="37"/>
  <c r="X144" i="37"/>
  <c r="N155" i="37"/>
  <c r="U155" i="37"/>
  <c r="Q93" i="37"/>
  <c r="X93" i="37"/>
  <c r="AJ101" i="37" l="1"/>
  <c r="AN130" i="37" l="1"/>
  <c r="AN131" i="37"/>
  <c r="AN168" i="37"/>
  <c r="AN170" i="37"/>
  <c r="AN8" i="37"/>
  <c r="AN45" i="37"/>
  <c r="AN169" i="37"/>
  <c r="AN78" i="37"/>
  <c r="AN79" i="37"/>
  <c r="AN127" i="37"/>
  <c r="AN128" i="37"/>
  <c r="AN129" i="37"/>
  <c r="AN199" i="37"/>
  <c r="AN63" i="37"/>
  <c r="AN64" i="37"/>
  <c r="AN65" i="37"/>
  <c r="AN162" i="37"/>
  <c r="AN161" i="37"/>
  <c r="AN124" i="37"/>
  <c r="AN125" i="37"/>
  <c r="AN126" i="37"/>
  <c r="AN160" i="37"/>
  <c r="AN61" i="37"/>
  <c r="AN101" i="37"/>
  <c r="AN7" i="37"/>
  <c r="AN30" i="37"/>
  <c r="AN175" i="37"/>
  <c r="AN68" i="37"/>
  <c r="AN36" i="37"/>
  <c r="AN35" i="37"/>
  <c r="AN136" i="37"/>
  <c r="AL130" i="37"/>
  <c r="AL131" i="37"/>
  <c r="AL168" i="37"/>
  <c r="AL170" i="37"/>
  <c r="AL8" i="37"/>
  <c r="AL45" i="37"/>
  <c r="AL169" i="37"/>
  <c r="AL78" i="37"/>
  <c r="AL79" i="37"/>
  <c r="AL127" i="37"/>
  <c r="AL128" i="37"/>
  <c r="AL129" i="37"/>
  <c r="AL199" i="37"/>
  <c r="AL63" i="37"/>
  <c r="AL64" i="37"/>
  <c r="AL65" i="37"/>
  <c r="AL162" i="37"/>
  <c r="AL161" i="37"/>
  <c r="AL124" i="37"/>
  <c r="AL125" i="37"/>
  <c r="AL126" i="37"/>
  <c r="AL160" i="37"/>
  <c r="AL61" i="37"/>
  <c r="AL101" i="37"/>
  <c r="AL7" i="37"/>
  <c r="AL30" i="37"/>
  <c r="AL175" i="37"/>
  <c r="AL68" i="37"/>
  <c r="AL36" i="37"/>
  <c r="AL35" i="37"/>
  <c r="AL136" i="37"/>
  <c r="AJ130" i="37"/>
  <c r="AJ131" i="37"/>
  <c r="AJ168" i="37"/>
  <c r="AJ170" i="37"/>
  <c r="AJ8" i="37"/>
  <c r="AJ45" i="37"/>
  <c r="AJ169" i="37"/>
  <c r="AJ78" i="37"/>
  <c r="AJ79" i="37"/>
  <c r="AJ127" i="37"/>
  <c r="AJ128" i="37"/>
  <c r="AJ129" i="37"/>
  <c r="AJ199" i="37"/>
  <c r="AJ63" i="37"/>
  <c r="AJ64" i="37"/>
  <c r="AJ65" i="37"/>
  <c r="AJ162" i="37"/>
  <c r="AJ161" i="37"/>
  <c r="AJ124" i="37"/>
  <c r="AJ125" i="37"/>
  <c r="AJ126" i="37"/>
  <c r="AJ160" i="37"/>
  <c r="AJ61" i="37"/>
  <c r="AJ7" i="37"/>
  <c r="AJ30" i="37"/>
  <c r="AJ175" i="37"/>
  <c r="AJ68" i="37"/>
  <c r="AJ36" i="37"/>
  <c r="AJ35" i="37"/>
  <c r="AJ136" i="37"/>
  <c r="AM130" i="37"/>
  <c r="AM131" i="37"/>
  <c r="AM168" i="37"/>
  <c r="AM170" i="37"/>
  <c r="AM8" i="37"/>
  <c r="AM45" i="37"/>
  <c r="AM169" i="37"/>
  <c r="AM78" i="37"/>
  <c r="AM79" i="37"/>
  <c r="AM127" i="37"/>
  <c r="AM128" i="37"/>
  <c r="AM129" i="37"/>
  <c r="AM199" i="37"/>
  <c r="AM63" i="37"/>
  <c r="AM64" i="37"/>
  <c r="AM65" i="37"/>
  <c r="AM162" i="37"/>
  <c r="AM161" i="37"/>
  <c r="AM124" i="37"/>
  <c r="AM125" i="37"/>
  <c r="AM126" i="37"/>
  <c r="AM160" i="37"/>
  <c r="AM61" i="37"/>
  <c r="AM101" i="37"/>
  <c r="AM7" i="37"/>
  <c r="AM30" i="37"/>
  <c r="AM175" i="37"/>
  <c r="AM68" i="37"/>
  <c r="AM36" i="37"/>
  <c r="AM35" i="37"/>
  <c r="AM136" i="37"/>
  <c r="AH130" i="37"/>
  <c r="AH131" i="37"/>
  <c r="AH168" i="37"/>
  <c r="AH170" i="37"/>
  <c r="AH8" i="37"/>
  <c r="AH45" i="37"/>
  <c r="AH169" i="37"/>
  <c r="AH78" i="37"/>
  <c r="AH79" i="37"/>
  <c r="AH127" i="37"/>
  <c r="AH128" i="37"/>
  <c r="AH129" i="37"/>
  <c r="AH199" i="37"/>
  <c r="AH63" i="37"/>
  <c r="AH64" i="37"/>
  <c r="AH65" i="37"/>
  <c r="AH162" i="37"/>
  <c r="AH161" i="37"/>
  <c r="AH124" i="37"/>
  <c r="AH125" i="37"/>
  <c r="AH126" i="37"/>
  <c r="AH160" i="37"/>
  <c r="AH61" i="37"/>
  <c r="AH101" i="37"/>
  <c r="AH7" i="37"/>
  <c r="AH30" i="37"/>
  <c r="AH175" i="37"/>
  <c r="AH68" i="37"/>
  <c r="AH36" i="37"/>
  <c r="AH35" i="37"/>
  <c r="AH136" i="37"/>
  <c r="AG130" i="37"/>
  <c r="AG131" i="37"/>
  <c r="AG168" i="37"/>
  <c r="AG170" i="37"/>
  <c r="AG8" i="37"/>
  <c r="AG45" i="37"/>
  <c r="AG169" i="37"/>
  <c r="AG78" i="37"/>
  <c r="AG79" i="37"/>
  <c r="AG127" i="37"/>
  <c r="AG128" i="37"/>
  <c r="AG129" i="37"/>
  <c r="AG199" i="37"/>
  <c r="AG63" i="37"/>
  <c r="AG64" i="37"/>
  <c r="AG65" i="37"/>
  <c r="AG162" i="37"/>
  <c r="AG161" i="37"/>
  <c r="AG124" i="37"/>
  <c r="AG125" i="37"/>
  <c r="AG126" i="37"/>
  <c r="AG160" i="37"/>
  <c r="AG61" i="37"/>
  <c r="AG101" i="37"/>
  <c r="AG7" i="37"/>
  <c r="AG30" i="37"/>
  <c r="AG175" i="37"/>
  <c r="AG68" i="37"/>
  <c r="AG36" i="37"/>
  <c r="AG35" i="37"/>
  <c r="AG136" i="37"/>
  <c r="AD131" i="37"/>
  <c r="AD168" i="37"/>
  <c r="AD170" i="37"/>
  <c r="AD8" i="37"/>
  <c r="AD45" i="37"/>
  <c r="AD169" i="37"/>
  <c r="AD78" i="37"/>
  <c r="AD79" i="37"/>
  <c r="AD127" i="37"/>
  <c r="AD128" i="37"/>
  <c r="AD129" i="37"/>
  <c r="AD199" i="37"/>
  <c r="AD63" i="37"/>
  <c r="AD64" i="37"/>
  <c r="AD65" i="37"/>
  <c r="AD162" i="37"/>
  <c r="AD161" i="37"/>
  <c r="AD124" i="37"/>
  <c r="AD125" i="37"/>
  <c r="AD160" i="37"/>
  <c r="AD61" i="37"/>
  <c r="AD101" i="37"/>
  <c r="AD7" i="37"/>
  <c r="AD30" i="37"/>
  <c r="AD175" i="37"/>
  <c r="AD68" i="37"/>
  <c r="AD36" i="37"/>
  <c r="AD35" i="37"/>
  <c r="AD136" i="37"/>
  <c r="AD130" i="37"/>
  <c r="W15" i="45" l="1"/>
  <c r="T15" i="45"/>
  <c r="P15" i="45"/>
  <c r="M15" i="45"/>
  <c r="W16" i="45"/>
  <c r="T16" i="45"/>
  <c r="P16" i="45"/>
  <c r="M16" i="45"/>
  <c r="S237" i="45"/>
  <c r="S239" i="45" s="1"/>
  <c r="L237" i="45"/>
  <c r="L239" i="45" s="1"/>
  <c r="AR236" i="45"/>
  <c r="AQ236" i="45"/>
  <c r="AN236" i="45"/>
  <c r="AM236" i="45"/>
  <c r="AJ236" i="45"/>
  <c r="AH236" i="45"/>
  <c r="AO236" i="45" s="1"/>
  <c r="AG236" i="45"/>
  <c r="AF236" i="45"/>
  <c r="AD236" i="45"/>
  <c r="AB236" i="45"/>
  <c r="W236" i="45"/>
  <c r="T236" i="45"/>
  <c r="X236" i="45" s="1"/>
  <c r="P236" i="45"/>
  <c r="M236" i="45"/>
  <c r="Q236" i="45" s="1"/>
  <c r="AR235" i="45"/>
  <c r="AQ235" i="45"/>
  <c r="AN235" i="45"/>
  <c r="AM235" i="45"/>
  <c r="AJ235" i="45"/>
  <c r="AH235" i="45"/>
  <c r="AO235" i="45" s="1"/>
  <c r="AG235" i="45"/>
  <c r="AF235" i="45"/>
  <c r="AD235" i="45"/>
  <c r="AB235" i="45"/>
  <c r="W235" i="45"/>
  <c r="T235" i="45"/>
  <c r="P235" i="45"/>
  <c r="M235" i="45"/>
  <c r="AR234" i="45"/>
  <c r="AQ234" i="45"/>
  <c r="AN234" i="45"/>
  <c r="AM234" i="45"/>
  <c r="AJ234" i="45"/>
  <c r="AH234" i="45"/>
  <c r="AO234" i="45" s="1"/>
  <c r="AG234" i="45"/>
  <c r="AF234" i="45"/>
  <c r="AD234" i="45"/>
  <c r="AB234" i="45"/>
  <c r="W234" i="45"/>
  <c r="T234" i="45"/>
  <c r="X234" i="45" s="1"/>
  <c r="P234" i="45"/>
  <c r="M234" i="45"/>
  <c r="Q234" i="45" s="1"/>
  <c r="AR233" i="45"/>
  <c r="AQ233" i="45"/>
  <c r="AN233" i="45"/>
  <c r="AM233" i="45"/>
  <c r="AJ233" i="45"/>
  <c r="AH233" i="45"/>
  <c r="AO233" i="45" s="1"/>
  <c r="AG233" i="45"/>
  <c r="AF233" i="45"/>
  <c r="AD233" i="45"/>
  <c r="AB233" i="45"/>
  <c r="W233" i="45"/>
  <c r="T233" i="45"/>
  <c r="P233" i="45"/>
  <c r="M233" i="45"/>
  <c r="Q233" i="45" s="1"/>
  <c r="AR232" i="45"/>
  <c r="AQ232" i="45"/>
  <c r="AN232" i="45"/>
  <c r="AM232" i="45"/>
  <c r="AJ232" i="45"/>
  <c r="AH232" i="45"/>
  <c r="AO232" i="45" s="1"/>
  <c r="AG232" i="45"/>
  <c r="AF232" i="45"/>
  <c r="AD232" i="45"/>
  <c r="AB232" i="45"/>
  <c r="W232" i="45"/>
  <c r="T232" i="45"/>
  <c r="X232" i="45" s="1"/>
  <c r="P232" i="45"/>
  <c r="M232" i="45"/>
  <c r="Q232" i="45" s="1"/>
  <c r="AR231" i="45"/>
  <c r="AQ231" i="45"/>
  <c r="AN231" i="45"/>
  <c r="AM231" i="45"/>
  <c r="AJ231" i="45"/>
  <c r="AH231" i="45"/>
  <c r="AO231" i="45" s="1"/>
  <c r="AG231" i="45"/>
  <c r="AF231" i="45"/>
  <c r="AD231" i="45"/>
  <c r="AB231" i="45"/>
  <c r="W231" i="45"/>
  <c r="T231" i="45"/>
  <c r="P231" i="45"/>
  <c r="M231" i="45"/>
  <c r="AR230" i="45"/>
  <c r="AQ230" i="45"/>
  <c r="AN230" i="45"/>
  <c r="AM230" i="45"/>
  <c r="AJ230" i="45"/>
  <c r="AH230" i="45"/>
  <c r="AO230" i="45" s="1"/>
  <c r="AG230" i="45"/>
  <c r="AF230" i="45"/>
  <c r="AD230" i="45"/>
  <c r="AB230" i="45"/>
  <c r="W230" i="45"/>
  <c r="T230" i="45"/>
  <c r="X230" i="45" s="1"/>
  <c r="P230" i="45"/>
  <c r="M230" i="45"/>
  <c r="Q230" i="45" s="1"/>
  <c r="AR229" i="45"/>
  <c r="AQ229" i="45"/>
  <c r="AN229" i="45"/>
  <c r="AM229" i="45"/>
  <c r="AJ229" i="45"/>
  <c r="AH229" i="45"/>
  <c r="AO229" i="45" s="1"/>
  <c r="AG229" i="45"/>
  <c r="AF229" i="45"/>
  <c r="AD229" i="45"/>
  <c r="AB229" i="45"/>
  <c r="W229" i="45"/>
  <c r="T229" i="45"/>
  <c r="P229" i="45"/>
  <c r="M229" i="45"/>
  <c r="AR228" i="45"/>
  <c r="AQ228" i="45"/>
  <c r="AN228" i="45"/>
  <c r="AM228" i="45"/>
  <c r="AJ228" i="45"/>
  <c r="AH228" i="45"/>
  <c r="AO228" i="45" s="1"/>
  <c r="AG228" i="45"/>
  <c r="AF228" i="45"/>
  <c r="AD228" i="45"/>
  <c r="AB228" i="45"/>
  <c r="W228" i="45"/>
  <c r="T228" i="45"/>
  <c r="X228" i="45" s="1"/>
  <c r="P228" i="45"/>
  <c r="M228" i="45"/>
  <c r="Q228" i="45" s="1"/>
  <c r="AR227" i="45"/>
  <c r="AQ227" i="45"/>
  <c r="AN227" i="45"/>
  <c r="AM227" i="45"/>
  <c r="AJ227" i="45"/>
  <c r="AH227" i="45"/>
  <c r="AO227" i="45" s="1"/>
  <c r="AG227" i="45"/>
  <c r="AF227" i="45"/>
  <c r="AD227" i="45"/>
  <c r="AB227" i="45"/>
  <c r="W227" i="45"/>
  <c r="T227" i="45"/>
  <c r="P227" i="45"/>
  <c r="M227" i="45"/>
  <c r="AR226" i="45"/>
  <c r="AQ226" i="45"/>
  <c r="AN226" i="45"/>
  <c r="AM226" i="45"/>
  <c r="AJ226" i="45"/>
  <c r="AH226" i="45"/>
  <c r="AO226" i="45" s="1"/>
  <c r="AG226" i="45"/>
  <c r="AF226" i="45"/>
  <c r="AD226" i="45"/>
  <c r="AB226" i="45"/>
  <c r="W226" i="45"/>
  <c r="T226" i="45"/>
  <c r="X226" i="45" s="1"/>
  <c r="P226" i="45"/>
  <c r="Q226" i="45" s="1"/>
  <c r="N226" i="45"/>
  <c r="AR225" i="45"/>
  <c r="AQ225" i="45"/>
  <c r="AN225" i="45"/>
  <c r="AM225" i="45"/>
  <c r="AJ225" i="45"/>
  <c r="AH225" i="45"/>
  <c r="AO225" i="45" s="1"/>
  <c r="AG225" i="45"/>
  <c r="AF225" i="45"/>
  <c r="AD225" i="45"/>
  <c r="AB225" i="45"/>
  <c r="W225" i="45"/>
  <c r="T225" i="45"/>
  <c r="X225" i="45" s="1"/>
  <c r="P225" i="45"/>
  <c r="M225" i="45"/>
  <c r="Q225" i="45" s="1"/>
  <c r="AR224" i="45"/>
  <c r="AQ224" i="45"/>
  <c r="AN224" i="45"/>
  <c r="AM224" i="45"/>
  <c r="AJ224" i="45"/>
  <c r="AH224" i="45"/>
  <c r="AO224" i="45" s="1"/>
  <c r="AG224" i="45"/>
  <c r="AF224" i="45"/>
  <c r="AD224" i="45"/>
  <c r="AB224" i="45"/>
  <c r="W224" i="45"/>
  <c r="T224" i="45"/>
  <c r="P224" i="45"/>
  <c r="M224" i="45"/>
  <c r="AR223" i="45"/>
  <c r="AQ223" i="45"/>
  <c r="AN223" i="45"/>
  <c r="AM223" i="45"/>
  <c r="AJ223" i="45"/>
  <c r="AH223" i="45"/>
  <c r="AO223" i="45" s="1"/>
  <c r="AG223" i="45"/>
  <c r="AF223" i="45"/>
  <c r="AD223" i="45"/>
  <c r="AB223" i="45"/>
  <c r="W223" i="45"/>
  <c r="T223" i="45"/>
  <c r="X223" i="45" s="1"/>
  <c r="P223" i="45"/>
  <c r="M223" i="45"/>
  <c r="Q223" i="45" s="1"/>
  <c r="AR222" i="45"/>
  <c r="AQ222" i="45"/>
  <c r="AN222" i="45"/>
  <c r="AM222" i="45"/>
  <c r="AJ222" i="45"/>
  <c r="AH222" i="45"/>
  <c r="AO222" i="45" s="1"/>
  <c r="AG222" i="45"/>
  <c r="AF222" i="45"/>
  <c r="AD222" i="45"/>
  <c r="AB222" i="45"/>
  <c r="W222" i="45"/>
  <c r="T222" i="45"/>
  <c r="P222" i="45"/>
  <c r="M222" i="45"/>
  <c r="AR221" i="45"/>
  <c r="AQ221" i="45"/>
  <c r="AN221" i="45"/>
  <c r="AM221" i="45"/>
  <c r="AJ221" i="45"/>
  <c r="AH221" i="45"/>
  <c r="AO221" i="45" s="1"/>
  <c r="AG221" i="45"/>
  <c r="AF221" i="45"/>
  <c r="AD221" i="45"/>
  <c r="AB221" i="45"/>
  <c r="W221" i="45"/>
  <c r="T221" i="45"/>
  <c r="X221" i="45" s="1"/>
  <c r="P221" i="45"/>
  <c r="M221" i="45"/>
  <c r="Q221" i="45" s="1"/>
  <c r="AR220" i="45"/>
  <c r="AQ220" i="45"/>
  <c r="AN220" i="45"/>
  <c r="AM220" i="45"/>
  <c r="AJ220" i="45"/>
  <c r="AH220" i="45"/>
  <c r="AO220" i="45" s="1"/>
  <c r="AG220" i="45"/>
  <c r="AF220" i="45"/>
  <c r="AD220" i="45"/>
  <c r="AB220" i="45"/>
  <c r="W220" i="45"/>
  <c r="T220" i="45"/>
  <c r="P220" i="45"/>
  <c r="M220" i="45"/>
  <c r="AR219" i="45"/>
  <c r="AQ219" i="45"/>
  <c r="AN219" i="45"/>
  <c r="AM219" i="45"/>
  <c r="AJ219" i="45"/>
  <c r="AH219" i="45"/>
  <c r="AO219" i="45" s="1"/>
  <c r="AG219" i="45"/>
  <c r="AF219" i="45"/>
  <c r="AD219" i="45"/>
  <c r="AB219" i="45"/>
  <c r="W219" i="45"/>
  <c r="T219" i="45"/>
  <c r="X219" i="45" s="1"/>
  <c r="P219" i="45"/>
  <c r="M219" i="45"/>
  <c r="Q219" i="45" s="1"/>
  <c r="AR218" i="45"/>
  <c r="AQ218" i="45"/>
  <c r="AN218" i="45"/>
  <c r="AM218" i="45"/>
  <c r="AJ218" i="45"/>
  <c r="AH218" i="45"/>
  <c r="AO218" i="45" s="1"/>
  <c r="AG218" i="45"/>
  <c r="AF218" i="45"/>
  <c r="AD218" i="45"/>
  <c r="AB218" i="45"/>
  <c r="W218" i="45"/>
  <c r="T218" i="45"/>
  <c r="P218" i="45"/>
  <c r="M218" i="45"/>
  <c r="AR217" i="45"/>
  <c r="AQ217" i="45"/>
  <c r="AN217" i="45"/>
  <c r="AM217" i="45"/>
  <c r="AJ217" i="45"/>
  <c r="AH217" i="45"/>
  <c r="AO217" i="45" s="1"/>
  <c r="AG217" i="45"/>
  <c r="AF217" i="45"/>
  <c r="AD217" i="45"/>
  <c r="AB217" i="45"/>
  <c r="W217" i="45"/>
  <c r="T217" i="45"/>
  <c r="X217" i="45" s="1"/>
  <c r="P217" i="45"/>
  <c r="M217" i="45"/>
  <c r="Q217" i="45" s="1"/>
  <c r="AR216" i="45"/>
  <c r="AQ216" i="45"/>
  <c r="AN216" i="45"/>
  <c r="AM216" i="45"/>
  <c r="AJ216" i="45"/>
  <c r="AH216" i="45"/>
  <c r="AO216" i="45" s="1"/>
  <c r="AG216" i="45"/>
  <c r="AF216" i="45"/>
  <c r="AD216" i="45"/>
  <c r="AB216" i="45"/>
  <c r="W216" i="45"/>
  <c r="T216" i="45"/>
  <c r="P216" i="45"/>
  <c r="M216" i="45"/>
  <c r="AR215" i="45"/>
  <c r="AQ215" i="45"/>
  <c r="AN215" i="45"/>
  <c r="AM215" i="45"/>
  <c r="AJ215" i="45"/>
  <c r="AH215" i="45"/>
  <c r="AO215" i="45" s="1"/>
  <c r="AG215" i="45"/>
  <c r="AF215" i="45"/>
  <c r="AD215" i="45"/>
  <c r="AB215" i="45"/>
  <c r="W215" i="45"/>
  <c r="T215" i="45"/>
  <c r="X215" i="45" s="1"/>
  <c r="P215" i="45"/>
  <c r="M215" i="45"/>
  <c r="Q215" i="45" s="1"/>
  <c r="AR214" i="45"/>
  <c r="AQ214" i="45"/>
  <c r="AN214" i="45"/>
  <c r="AM214" i="45"/>
  <c r="AJ214" i="45"/>
  <c r="AH214" i="45"/>
  <c r="AO214" i="45" s="1"/>
  <c r="AG214" i="45"/>
  <c r="AF214" i="45"/>
  <c r="AD214" i="45"/>
  <c r="AB214" i="45"/>
  <c r="W214" i="45"/>
  <c r="T214" i="45"/>
  <c r="P214" i="45"/>
  <c r="M214" i="45"/>
  <c r="AR213" i="45"/>
  <c r="AQ213" i="45"/>
  <c r="AN213" i="45"/>
  <c r="AM213" i="45"/>
  <c r="AJ213" i="45"/>
  <c r="AH213" i="45"/>
  <c r="AO213" i="45" s="1"/>
  <c r="AG213" i="45"/>
  <c r="AF213" i="45"/>
  <c r="AD213" i="45"/>
  <c r="AB213" i="45"/>
  <c r="W213" i="45"/>
  <c r="T213" i="45"/>
  <c r="X213" i="45" s="1"/>
  <c r="P213" i="45"/>
  <c r="M213" i="45"/>
  <c r="Q213" i="45" s="1"/>
  <c r="AR212" i="45"/>
  <c r="AQ212" i="45"/>
  <c r="AN212" i="45"/>
  <c r="AM212" i="45"/>
  <c r="AJ212" i="45"/>
  <c r="AH212" i="45"/>
  <c r="AO212" i="45" s="1"/>
  <c r="AG212" i="45"/>
  <c r="AF212" i="45"/>
  <c r="AD212" i="45"/>
  <c r="AB212" i="45"/>
  <c r="W212" i="45"/>
  <c r="T212" i="45"/>
  <c r="P212" i="45"/>
  <c r="M212" i="45"/>
  <c r="AR211" i="45"/>
  <c r="AQ211" i="45"/>
  <c r="AN211" i="45"/>
  <c r="AM211" i="45"/>
  <c r="AJ211" i="45"/>
  <c r="AH211" i="45"/>
  <c r="AO211" i="45" s="1"/>
  <c r="AG211" i="45"/>
  <c r="AF211" i="45"/>
  <c r="AD211" i="45"/>
  <c r="AB211" i="45"/>
  <c r="W211" i="45"/>
  <c r="T211" i="45"/>
  <c r="X211" i="45" s="1"/>
  <c r="P211" i="45"/>
  <c r="M211" i="45"/>
  <c r="AR210" i="45"/>
  <c r="AQ210" i="45"/>
  <c r="AN210" i="45"/>
  <c r="AM210" i="45"/>
  <c r="AJ210" i="45"/>
  <c r="AH210" i="45"/>
  <c r="AO210" i="45" s="1"/>
  <c r="AG210" i="45"/>
  <c r="AF210" i="45"/>
  <c r="AD210" i="45"/>
  <c r="AB210" i="45"/>
  <c r="W210" i="45"/>
  <c r="T210" i="45"/>
  <c r="P210" i="45"/>
  <c r="M210" i="45"/>
  <c r="AR209" i="45"/>
  <c r="AQ209" i="45"/>
  <c r="AN209" i="45"/>
  <c r="AM209" i="45"/>
  <c r="AJ209" i="45"/>
  <c r="AH209" i="45"/>
  <c r="AO209" i="45" s="1"/>
  <c r="AG209" i="45"/>
  <c r="AF209" i="45"/>
  <c r="AD209" i="45"/>
  <c r="AB209" i="45"/>
  <c r="W209" i="45"/>
  <c r="T209" i="45"/>
  <c r="P209" i="45"/>
  <c r="M209" i="45"/>
  <c r="AR208" i="45"/>
  <c r="AQ208" i="45"/>
  <c r="AN208" i="45"/>
  <c r="AM208" i="45"/>
  <c r="AJ208" i="45"/>
  <c r="AH208" i="45"/>
  <c r="AG208" i="45"/>
  <c r="AF208" i="45"/>
  <c r="AD208" i="45"/>
  <c r="AB208" i="45"/>
  <c r="W208" i="45"/>
  <c r="T208" i="45"/>
  <c r="P208" i="45"/>
  <c r="M208" i="45"/>
  <c r="AR207" i="45"/>
  <c r="AQ207" i="45"/>
  <c r="AN207" i="45"/>
  <c r="AM207" i="45"/>
  <c r="AJ207" i="45"/>
  <c r="AH207" i="45"/>
  <c r="AO207" i="45" s="1"/>
  <c r="AG207" i="45"/>
  <c r="AF207" i="45"/>
  <c r="AD207" i="45"/>
  <c r="AB207" i="45"/>
  <c r="W207" i="45"/>
  <c r="T207" i="45"/>
  <c r="P207" i="45"/>
  <c r="M207" i="45"/>
  <c r="AR206" i="45"/>
  <c r="AQ206" i="45"/>
  <c r="AN206" i="45"/>
  <c r="AM206" i="45"/>
  <c r="AJ206" i="45"/>
  <c r="AH206" i="45"/>
  <c r="AO206" i="45" s="1"/>
  <c r="AG206" i="45"/>
  <c r="AF206" i="45"/>
  <c r="AD206" i="45"/>
  <c r="AB206" i="45"/>
  <c r="W206" i="45"/>
  <c r="T206" i="45"/>
  <c r="P206" i="45"/>
  <c r="M206" i="45"/>
  <c r="AR205" i="45"/>
  <c r="AQ205" i="45"/>
  <c r="AN205" i="45"/>
  <c r="AM205" i="45"/>
  <c r="AJ205" i="45"/>
  <c r="AH205" i="45"/>
  <c r="AO205" i="45" s="1"/>
  <c r="AG205" i="45"/>
  <c r="AF205" i="45"/>
  <c r="AD205" i="45"/>
  <c r="AB205" i="45"/>
  <c r="W205" i="45"/>
  <c r="T205" i="45"/>
  <c r="P205" i="45"/>
  <c r="M205" i="45"/>
  <c r="AR204" i="45"/>
  <c r="AQ204" i="45"/>
  <c r="AN204" i="45"/>
  <c r="AM204" i="45"/>
  <c r="AJ204" i="45"/>
  <c r="AH204" i="45"/>
  <c r="AG204" i="45"/>
  <c r="AF204" i="45"/>
  <c r="AD204" i="45"/>
  <c r="AB204" i="45"/>
  <c r="W204" i="45"/>
  <c r="T204" i="45"/>
  <c r="P204" i="45"/>
  <c r="M204" i="45"/>
  <c r="AR203" i="45"/>
  <c r="AQ203" i="45"/>
  <c r="AN203" i="45"/>
  <c r="AM203" i="45"/>
  <c r="AJ203" i="45"/>
  <c r="AH203" i="45"/>
  <c r="AO203" i="45" s="1"/>
  <c r="AG203" i="45"/>
  <c r="AF203" i="45"/>
  <c r="AD203" i="45"/>
  <c r="AB203" i="45"/>
  <c r="W203" i="45"/>
  <c r="U203" i="45"/>
  <c r="T203" i="45"/>
  <c r="Q203" i="45"/>
  <c r="P203" i="45"/>
  <c r="N203" i="45"/>
  <c r="M203" i="45"/>
  <c r="AR202" i="45"/>
  <c r="AQ202" i="45"/>
  <c r="AN202" i="45"/>
  <c r="AM202" i="45"/>
  <c r="AJ202" i="45"/>
  <c r="AH202" i="45"/>
  <c r="AG202" i="45"/>
  <c r="AF202" i="45"/>
  <c r="AD202" i="45"/>
  <c r="AB202" i="45"/>
  <c r="W202" i="45"/>
  <c r="T202" i="45"/>
  <c r="P202" i="45"/>
  <c r="M202" i="45"/>
  <c r="AR201" i="45"/>
  <c r="AQ201" i="45"/>
  <c r="AN201" i="45"/>
  <c r="AM201" i="45"/>
  <c r="AJ201" i="45"/>
  <c r="AH201" i="45"/>
  <c r="AG201" i="45"/>
  <c r="AF201" i="45"/>
  <c r="AD201" i="45"/>
  <c r="AB201" i="45"/>
  <c r="X201" i="45"/>
  <c r="W201" i="45"/>
  <c r="U201" i="45"/>
  <c r="T201" i="45"/>
  <c r="Q201" i="45"/>
  <c r="P201" i="45"/>
  <c r="N201" i="45"/>
  <c r="M201" i="45"/>
  <c r="AR200" i="45"/>
  <c r="AQ200" i="45"/>
  <c r="AN200" i="45"/>
  <c r="AM200" i="45"/>
  <c r="AJ200" i="45"/>
  <c r="AH200" i="45"/>
  <c r="AG200" i="45"/>
  <c r="AF200" i="45"/>
  <c r="AD200" i="45"/>
  <c r="AB200" i="45"/>
  <c r="W200" i="45"/>
  <c r="T200" i="45"/>
  <c r="P200" i="45"/>
  <c r="M200" i="45"/>
  <c r="AR199" i="45"/>
  <c r="AQ199" i="45"/>
  <c r="AN199" i="45"/>
  <c r="AM199" i="45"/>
  <c r="AJ199" i="45"/>
  <c r="AH199" i="45"/>
  <c r="AG199" i="45"/>
  <c r="AF199" i="45"/>
  <c r="AD199" i="45"/>
  <c r="AB199" i="45"/>
  <c r="X199" i="45"/>
  <c r="W199" i="45"/>
  <c r="U199" i="45"/>
  <c r="T199" i="45"/>
  <c r="Q199" i="45"/>
  <c r="P199" i="45"/>
  <c r="N199" i="45"/>
  <c r="M199" i="45"/>
  <c r="AR198" i="45"/>
  <c r="AQ198" i="45"/>
  <c r="AN198" i="45"/>
  <c r="AM198" i="45"/>
  <c r="AJ198" i="45"/>
  <c r="AH198" i="45"/>
  <c r="AG198" i="45"/>
  <c r="AF198" i="45"/>
  <c r="AD198" i="45"/>
  <c r="AB198" i="45"/>
  <c r="W198" i="45"/>
  <c r="T198" i="45"/>
  <c r="P198" i="45"/>
  <c r="M198" i="45"/>
  <c r="AR197" i="45"/>
  <c r="AQ197" i="45"/>
  <c r="AN197" i="45"/>
  <c r="AM197" i="45"/>
  <c r="AJ197" i="45"/>
  <c r="AH197" i="45"/>
  <c r="AG197" i="45"/>
  <c r="AF197" i="45"/>
  <c r="AD197" i="45"/>
  <c r="AB197" i="45"/>
  <c r="X197" i="45"/>
  <c r="W197" i="45"/>
  <c r="U197" i="45"/>
  <c r="T197" i="45"/>
  <c r="Q197" i="45"/>
  <c r="P197" i="45"/>
  <c r="N197" i="45"/>
  <c r="M197" i="45"/>
  <c r="AR196" i="45"/>
  <c r="AQ196" i="45"/>
  <c r="AN196" i="45"/>
  <c r="AM196" i="45"/>
  <c r="AJ196" i="45"/>
  <c r="AH196" i="45"/>
  <c r="AG196" i="45"/>
  <c r="AF196" i="45"/>
  <c r="AD196" i="45"/>
  <c r="AB196" i="45"/>
  <c r="W196" i="45"/>
  <c r="T196" i="45"/>
  <c r="P196" i="45"/>
  <c r="M196" i="45"/>
  <c r="AR195" i="45"/>
  <c r="AQ195" i="45"/>
  <c r="AN195" i="45"/>
  <c r="AM195" i="45"/>
  <c r="AJ195" i="45"/>
  <c r="AH195" i="45"/>
  <c r="AG195" i="45"/>
  <c r="AF195" i="45"/>
  <c r="AD195" i="45"/>
  <c r="AB195" i="45"/>
  <c r="X195" i="45"/>
  <c r="W195" i="45"/>
  <c r="U195" i="45"/>
  <c r="T195" i="45"/>
  <c r="Q195" i="45"/>
  <c r="P195" i="45"/>
  <c r="N195" i="45"/>
  <c r="M195" i="45"/>
  <c r="AR194" i="45"/>
  <c r="AQ194" i="45"/>
  <c r="AN194" i="45"/>
  <c r="AM194" i="45"/>
  <c r="AJ194" i="45"/>
  <c r="AH194" i="45"/>
  <c r="AG194" i="45"/>
  <c r="AF194" i="45"/>
  <c r="AD194" i="45"/>
  <c r="AB194" i="45"/>
  <c r="W194" i="45"/>
  <c r="T194" i="45"/>
  <c r="P194" i="45"/>
  <c r="M194" i="45"/>
  <c r="AR193" i="45"/>
  <c r="AQ193" i="45"/>
  <c r="AN193" i="45"/>
  <c r="AM193" i="45"/>
  <c r="AJ193" i="45"/>
  <c r="AH193" i="45"/>
  <c r="AG193" i="45"/>
  <c r="AF193" i="45"/>
  <c r="AD193" i="45"/>
  <c r="AB193" i="45"/>
  <c r="X193" i="45"/>
  <c r="W193" i="45"/>
  <c r="U193" i="45"/>
  <c r="T193" i="45"/>
  <c r="Q193" i="45"/>
  <c r="P193" i="45"/>
  <c r="N193" i="45"/>
  <c r="M193" i="45"/>
  <c r="AR192" i="45"/>
  <c r="AQ192" i="45"/>
  <c r="AN192" i="45"/>
  <c r="AM192" i="45"/>
  <c r="AJ192" i="45"/>
  <c r="AH192" i="45"/>
  <c r="AG192" i="45"/>
  <c r="AF192" i="45"/>
  <c r="AD192" i="45"/>
  <c r="AB192" i="45"/>
  <c r="W192" i="45"/>
  <c r="T192" i="45"/>
  <c r="P192" i="45"/>
  <c r="M192" i="45"/>
  <c r="AR191" i="45"/>
  <c r="AQ191" i="45"/>
  <c r="AN191" i="45"/>
  <c r="AM191" i="45"/>
  <c r="AJ191" i="45"/>
  <c r="AH191" i="45"/>
  <c r="AG191" i="45"/>
  <c r="AF191" i="45"/>
  <c r="AD191" i="45"/>
  <c r="AB191" i="45"/>
  <c r="X191" i="45"/>
  <c r="W191" i="45"/>
  <c r="U191" i="45"/>
  <c r="T191" i="45"/>
  <c r="Q191" i="45"/>
  <c r="P191" i="45"/>
  <c r="N191" i="45"/>
  <c r="M191" i="45"/>
  <c r="AR190" i="45"/>
  <c r="AQ190" i="45"/>
  <c r="AN190" i="45"/>
  <c r="AM190" i="45"/>
  <c r="AJ190" i="45"/>
  <c r="AH190" i="45"/>
  <c r="AG190" i="45"/>
  <c r="AF190" i="45"/>
  <c r="AD190" i="45"/>
  <c r="AB190" i="45"/>
  <c r="W190" i="45"/>
  <c r="T190" i="45"/>
  <c r="P190" i="45"/>
  <c r="M190" i="45"/>
  <c r="AR189" i="45"/>
  <c r="AQ189" i="45"/>
  <c r="AN189" i="45"/>
  <c r="AM189" i="45"/>
  <c r="AJ189" i="45"/>
  <c r="AH189" i="45"/>
  <c r="AG189" i="45"/>
  <c r="AF189" i="45"/>
  <c r="AD189" i="45"/>
  <c r="AB189" i="45"/>
  <c r="X189" i="45"/>
  <c r="W189" i="45"/>
  <c r="U189" i="45"/>
  <c r="T189" i="45"/>
  <c r="Q189" i="45"/>
  <c r="P189" i="45"/>
  <c r="N189" i="45"/>
  <c r="M189" i="45"/>
  <c r="AR188" i="45"/>
  <c r="AQ188" i="45"/>
  <c r="AN188" i="45"/>
  <c r="AM188" i="45"/>
  <c r="AJ188" i="45"/>
  <c r="AH188" i="45"/>
  <c r="AG188" i="45"/>
  <c r="AF188" i="45"/>
  <c r="AD188" i="45"/>
  <c r="AB188" i="45"/>
  <c r="W188" i="45"/>
  <c r="T188" i="45"/>
  <c r="P188" i="45"/>
  <c r="M188" i="45"/>
  <c r="AR187" i="45"/>
  <c r="AQ187" i="45"/>
  <c r="AN187" i="45"/>
  <c r="AM187" i="45"/>
  <c r="AJ187" i="45"/>
  <c r="AH187" i="45"/>
  <c r="AG187" i="45"/>
  <c r="AF187" i="45"/>
  <c r="AD187" i="45"/>
  <c r="AB187" i="45"/>
  <c r="X187" i="45"/>
  <c r="W187" i="45"/>
  <c r="U187" i="45"/>
  <c r="T187" i="45"/>
  <c r="Q187" i="45"/>
  <c r="P187" i="45"/>
  <c r="N187" i="45"/>
  <c r="M187" i="45"/>
  <c r="AR186" i="45"/>
  <c r="AQ186" i="45"/>
  <c r="AN186" i="45"/>
  <c r="AM186" i="45"/>
  <c r="AJ186" i="45"/>
  <c r="AH186" i="45"/>
  <c r="AG186" i="45"/>
  <c r="AF186" i="45"/>
  <c r="AD186" i="45"/>
  <c r="AB186" i="45"/>
  <c r="W186" i="45"/>
  <c r="T186" i="45"/>
  <c r="P186" i="45"/>
  <c r="M186" i="45"/>
  <c r="AR185" i="45"/>
  <c r="AQ185" i="45"/>
  <c r="AN185" i="45"/>
  <c r="AM185" i="45"/>
  <c r="AJ185" i="45"/>
  <c r="AH185" i="45"/>
  <c r="AG185" i="45"/>
  <c r="AF185" i="45"/>
  <c r="AD185" i="45"/>
  <c r="AB185" i="45"/>
  <c r="X185" i="45"/>
  <c r="W185" i="45"/>
  <c r="U185" i="45"/>
  <c r="T185" i="45"/>
  <c r="Q185" i="45"/>
  <c r="P185" i="45"/>
  <c r="N185" i="45"/>
  <c r="M185" i="45"/>
  <c r="AR184" i="45"/>
  <c r="AQ184" i="45"/>
  <c r="AN184" i="45"/>
  <c r="AM184" i="45"/>
  <c r="AJ184" i="45"/>
  <c r="AH184" i="45"/>
  <c r="AG184" i="45"/>
  <c r="AF184" i="45"/>
  <c r="AD184" i="45"/>
  <c r="AB184" i="45"/>
  <c r="W184" i="45"/>
  <c r="T184" i="45"/>
  <c r="P184" i="45"/>
  <c r="M184" i="45"/>
  <c r="AR183" i="45"/>
  <c r="AQ183" i="45"/>
  <c r="AN183" i="45"/>
  <c r="AM183" i="45"/>
  <c r="AJ183" i="45"/>
  <c r="AH183" i="45"/>
  <c r="AG183" i="45"/>
  <c r="AF183" i="45"/>
  <c r="AD183" i="45"/>
  <c r="AB183" i="45"/>
  <c r="X183" i="45"/>
  <c r="W183" i="45"/>
  <c r="U183" i="45"/>
  <c r="T183" i="45"/>
  <c r="Q183" i="45"/>
  <c r="P183" i="45"/>
  <c r="N183" i="45"/>
  <c r="M183" i="45"/>
  <c r="AR182" i="45"/>
  <c r="AQ182" i="45"/>
  <c r="AN182" i="45"/>
  <c r="AM182" i="45"/>
  <c r="AJ182" i="45"/>
  <c r="AH182" i="45"/>
  <c r="AG182" i="45"/>
  <c r="AF182" i="45"/>
  <c r="AD182" i="45"/>
  <c r="AB182" i="45"/>
  <c r="W182" i="45"/>
  <c r="T182" i="45"/>
  <c r="P182" i="45"/>
  <c r="M182" i="45"/>
  <c r="AR181" i="45"/>
  <c r="AQ181" i="45"/>
  <c r="AN181" i="45"/>
  <c r="AM181" i="45"/>
  <c r="AJ181" i="45"/>
  <c r="AH181" i="45"/>
  <c r="AG181" i="45"/>
  <c r="AF181" i="45"/>
  <c r="AD181" i="45"/>
  <c r="AB181" i="45"/>
  <c r="X181" i="45"/>
  <c r="W181" i="45"/>
  <c r="U181" i="45"/>
  <c r="T181" i="45"/>
  <c r="Q181" i="45"/>
  <c r="P181" i="45"/>
  <c r="N181" i="45"/>
  <c r="M181" i="45"/>
  <c r="AR180" i="45"/>
  <c r="AQ180" i="45"/>
  <c r="AN180" i="45"/>
  <c r="AM180" i="45"/>
  <c r="AJ180" i="45"/>
  <c r="AH180" i="45"/>
  <c r="AG180" i="45"/>
  <c r="AF180" i="45"/>
  <c r="AD180" i="45"/>
  <c r="AB180" i="45"/>
  <c r="W180" i="45"/>
  <c r="T180" i="45"/>
  <c r="P180" i="45"/>
  <c r="M180" i="45"/>
  <c r="AR179" i="45"/>
  <c r="AQ179" i="45"/>
  <c r="AN179" i="45"/>
  <c r="AM179" i="45"/>
  <c r="AJ179" i="45"/>
  <c r="AH179" i="45"/>
  <c r="AG179" i="45"/>
  <c r="AF179" i="45"/>
  <c r="AD179" i="45"/>
  <c r="AB179" i="45"/>
  <c r="X179" i="45"/>
  <c r="W179" i="45"/>
  <c r="U179" i="45"/>
  <c r="T179" i="45"/>
  <c r="Q179" i="45"/>
  <c r="P179" i="45"/>
  <c r="N179" i="45"/>
  <c r="M179" i="45"/>
  <c r="AR178" i="45"/>
  <c r="AQ178" i="45"/>
  <c r="AN178" i="45"/>
  <c r="AM178" i="45"/>
  <c r="AJ178" i="45"/>
  <c r="AH178" i="45"/>
  <c r="AG178" i="45"/>
  <c r="AF178" i="45"/>
  <c r="AD178" i="45"/>
  <c r="AB178" i="45"/>
  <c r="W178" i="45"/>
  <c r="T178" i="45"/>
  <c r="P178" i="45"/>
  <c r="M178" i="45"/>
  <c r="AR177" i="45"/>
  <c r="AQ177" i="45"/>
  <c r="AN177" i="45"/>
  <c r="AM177" i="45"/>
  <c r="AJ177" i="45"/>
  <c r="AH177" i="45"/>
  <c r="AG177" i="45"/>
  <c r="AF177" i="45"/>
  <c r="AD177" i="45"/>
  <c r="AB177" i="45"/>
  <c r="X177" i="45"/>
  <c r="W177" i="45"/>
  <c r="U177" i="45"/>
  <c r="T177" i="45"/>
  <c r="Q177" i="45"/>
  <c r="P177" i="45"/>
  <c r="N177" i="45"/>
  <c r="M177" i="45"/>
  <c r="AR176" i="45"/>
  <c r="AQ176" i="45"/>
  <c r="AN176" i="45"/>
  <c r="AM176" i="45"/>
  <c r="AJ176" i="45"/>
  <c r="AH176" i="45"/>
  <c r="AG176" i="45"/>
  <c r="AF176" i="45"/>
  <c r="AD176" i="45"/>
  <c r="AB176" i="45"/>
  <c r="W176" i="45"/>
  <c r="T176" i="45"/>
  <c r="P176" i="45"/>
  <c r="M176" i="45"/>
  <c r="AR175" i="45"/>
  <c r="AQ175" i="45"/>
  <c r="AN175" i="45"/>
  <c r="AM175" i="45"/>
  <c r="AJ175" i="45"/>
  <c r="AH175" i="45"/>
  <c r="AG175" i="45"/>
  <c r="AF175" i="45"/>
  <c r="AD175" i="45"/>
  <c r="AB175" i="45"/>
  <c r="X175" i="45"/>
  <c r="W175" i="45"/>
  <c r="U175" i="45"/>
  <c r="T175" i="45"/>
  <c r="Q175" i="45"/>
  <c r="P175" i="45"/>
  <c r="N175" i="45"/>
  <c r="M175" i="45"/>
  <c r="AR174" i="45"/>
  <c r="AQ174" i="45"/>
  <c r="AN174" i="45"/>
  <c r="AM174" i="45"/>
  <c r="AJ174" i="45"/>
  <c r="AH174" i="45"/>
  <c r="AG174" i="45"/>
  <c r="AF174" i="45"/>
  <c r="AD174" i="45"/>
  <c r="AB174" i="45"/>
  <c r="W174" i="45"/>
  <c r="T174" i="45"/>
  <c r="P174" i="45"/>
  <c r="M174" i="45"/>
  <c r="AR173" i="45"/>
  <c r="AQ173" i="45"/>
  <c r="AN173" i="45"/>
  <c r="AM173" i="45"/>
  <c r="AJ173" i="45"/>
  <c r="AH173" i="45"/>
  <c r="AG173" i="45"/>
  <c r="AF173" i="45"/>
  <c r="AD173" i="45"/>
  <c r="AB173" i="45"/>
  <c r="X173" i="45"/>
  <c r="W173" i="45"/>
  <c r="U173" i="45"/>
  <c r="T173" i="45"/>
  <c r="Q173" i="45"/>
  <c r="P173" i="45"/>
  <c r="N173" i="45"/>
  <c r="M173" i="45"/>
  <c r="AR172" i="45"/>
  <c r="AQ172" i="45"/>
  <c r="AN172" i="45"/>
  <c r="AM172" i="45"/>
  <c r="AJ172" i="45"/>
  <c r="AH172" i="45"/>
  <c r="AG172" i="45"/>
  <c r="AF172" i="45"/>
  <c r="AD172" i="45"/>
  <c r="AB172" i="45"/>
  <c r="W172" i="45"/>
  <c r="T172" i="45"/>
  <c r="P172" i="45"/>
  <c r="M172" i="45"/>
  <c r="AR171" i="45"/>
  <c r="AQ171" i="45"/>
  <c r="AN171" i="45"/>
  <c r="AM171" i="45"/>
  <c r="AJ171" i="45"/>
  <c r="AH171" i="45"/>
  <c r="AG171" i="45"/>
  <c r="AF171" i="45"/>
  <c r="AD171" i="45"/>
  <c r="AB171" i="45"/>
  <c r="W171" i="45"/>
  <c r="T171" i="45"/>
  <c r="P171" i="45"/>
  <c r="M171" i="45"/>
  <c r="AR170" i="45"/>
  <c r="AQ170" i="45"/>
  <c r="AN170" i="45"/>
  <c r="AM170" i="45"/>
  <c r="AJ170" i="45"/>
  <c r="AH170" i="45"/>
  <c r="AG170" i="45"/>
  <c r="AF170" i="45"/>
  <c r="AD170" i="45"/>
  <c r="AB170" i="45"/>
  <c r="X170" i="45"/>
  <c r="W170" i="45"/>
  <c r="U170" i="45"/>
  <c r="T170" i="45"/>
  <c r="Q170" i="45"/>
  <c r="P170" i="45"/>
  <c r="N170" i="45"/>
  <c r="M170" i="45"/>
  <c r="AR169" i="45"/>
  <c r="AQ169" i="45"/>
  <c r="AN169" i="45"/>
  <c r="AM169" i="45"/>
  <c r="AJ169" i="45"/>
  <c r="AH169" i="45"/>
  <c r="AG169" i="45"/>
  <c r="AF169" i="45"/>
  <c r="AD169" i="45"/>
  <c r="AB169" i="45"/>
  <c r="W169" i="45"/>
  <c r="T169" i="45"/>
  <c r="P169" i="45"/>
  <c r="M169" i="45"/>
  <c r="AR168" i="45"/>
  <c r="AQ168" i="45"/>
  <c r="AN168" i="45"/>
  <c r="AM168" i="45"/>
  <c r="AJ168" i="45"/>
  <c r="AH168" i="45"/>
  <c r="AG168" i="45"/>
  <c r="AF168" i="45"/>
  <c r="AD168" i="45"/>
  <c r="AB168" i="45"/>
  <c r="X168" i="45"/>
  <c r="W168" i="45"/>
  <c r="U168" i="45"/>
  <c r="T168" i="45"/>
  <c r="Q168" i="45"/>
  <c r="P168" i="45"/>
  <c r="N168" i="45"/>
  <c r="M168" i="45"/>
  <c r="AR167" i="45"/>
  <c r="AQ167" i="45"/>
  <c r="AN167" i="45"/>
  <c r="AM167" i="45"/>
  <c r="AJ167" i="45"/>
  <c r="AH167" i="45"/>
  <c r="AG167" i="45"/>
  <c r="AF167" i="45"/>
  <c r="AD167" i="45"/>
  <c r="AB167" i="45"/>
  <c r="W167" i="45"/>
  <c r="T167" i="45"/>
  <c r="P167" i="45"/>
  <c r="M167" i="45"/>
  <c r="AR166" i="45"/>
  <c r="AQ166" i="45"/>
  <c r="AN166" i="45"/>
  <c r="AM166" i="45"/>
  <c r="AJ166" i="45"/>
  <c r="AH166" i="45"/>
  <c r="AG166" i="45"/>
  <c r="AF166" i="45"/>
  <c r="AD166" i="45"/>
  <c r="AB166" i="45"/>
  <c r="X166" i="45"/>
  <c r="W166" i="45"/>
  <c r="U166" i="45"/>
  <c r="T166" i="45"/>
  <c r="Q166" i="45"/>
  <c r="P166" i="45"/>
  <c r="N166" i="45"/>
  <c r="M166" i="45"/>
  <c r="AR165" i="45"/>
  <c r="AQ165" i="45"/>
  <c r="AN165" i="45"/>
  <c r="AM165" i="45"/>
  <c r="AJ165" i="45"/>
  <c r="AH165" i="45"/>
  <c r="AG165" i="45"/>
  <c r="AF165" i="45"/>
  <c r="AD165" i="45"/>
  <c r="AB165" i="45"/>
  <c r="W165" i="45"/>
  <c r="T165" i="45"/>
  <c r="P165" i="45"/>
  <c r="M165" i="45"/>
  <c r="AR164" i="45"/>
  <c r="AQ164" i="45"/>
  <c r="AN164" i="45"/>
  <c r="AM164" i="45"/>
  <c r="AJ164" i="45"/>
  <c r="AH164" i="45"/>
  <c r="AG164" i="45"/>
  <c r="AF164" i="45"/>
  <c r="AD164" i="45"/>
  <c r="AB164" i="45"/>
  <c r="X164" i="45"/>
  <c r="W164" i="45"/>
  <c r="U164" i="45"/>
  <c r="T164" i="45"/>
  <c r="Q164" i="45"/>
  <c r="P164" i="45"/>
  <c r="N164" i="45"/>
  <c r="M164" i="45"/>
  <c r="AR163" i="45"/>
  <c r="AQ163" i="45"/>
  <c r="AN163" i="45"/>
  <c r="AM163" i="45"/>
  <c r="AJ163" i="45"/>
  <c r="AH163" i="45"/>
  <c r="AG163" i="45"/>
  <c r="AF163" i="45"/>
  <c r="AD163" i="45"/>
  <c r="AB163" i="45"/>
  <c r="W163" i="45"/>
  <c r="T163" i="45"/>
  <c r="P163" i="45"/>
  <c r="M163" i="45"/>
  <c r="AR162" i="45"/>
  <c r="AQ162" i="45"/>
  <c r="AN162" i="45"/>
  <c r="AM162" i="45"/>
  <c r="AJ162" i="45"/>
  <c r="AH162" i="45"/>
  <c r="AG162" i="45"/>
  <c r="AF162" i="45"/>
  <c r="AD162" i="45"/>
  <c r="AB162" i="45"/>
  <c r="X162" i="45"/>
  <c r="W162" i="45"/>
  <c r="U162" i="45"/>
  <c r="T162" i="45"/>
  <c r="Q162" i="45"/>
  <c r="P162" i="45"/>
  <c r="N162" i="45"/>
  <c r="M162" i="45"/>
  <c r="AR161" i="45"/>
  <c r="AQ161" i="45"/>
  <c r="AN161" i="45"/>
  <c r="AM161" i="45"/>
  <c r="AJ161" i="45"/>
  <c r="AH161" i="45"/>
  <c r="AG161" i="45"/>
  <c r="AF161" i="45"/>
  <c r="AD161" i="45"/>
  <c r="AB161" i="45"/>
  <c r="W161" i="45"/>
  <c r="T161" i="45"/>
  <c r="P161" i="45"/>
  <c r="M161" i="45"/>
  <c r="AR160" i="45"/>
  <c r="AQ160" i="45"/>
  <c r="AN160" i="45"/>
  <c r="AM160" i="45"/>
  <c r="AJ160" i="45"/>
  <c r="AH160" i="45"/>
  <c r="AG160" i="45"/>
  <c r="AF160" i="45"/>
  <c r="AD160" i="45"/>
  <c r="AB160" i="45"/>
  <c r="X160" i="45"/>
  <c r="W160" i="45"/>
  <c r="U160" i="45"/>
  <c r="T160" i="45"/>
  <c r="Q160" i="45"/>
  <c r="P160" i="45"/>
  <c r="N160" i="45"/>
  <c r="M160" i="45"/>
  <c r="AR159" i="45"/>
  <c r="AQ159" i="45"/>
  <c r="AN159" i="45"/>
  <c r="AM159" i="45"/>
  <c r="AJ159" i="45"/>
  <c r="AH159" i="45"/>
  <c r="AG159" i="45"/>
  <c r="AF159" i="45"/>
  <c r="AD159" i="45"/>
  <c r="AB159" i="45"/>
  <c r="W159" i="45"/>
  <c r="T159" i="45"/>
  <c r="P159" i="45"/>
  <c r="M159" i="45"/>
  <c r="AR158" i="45"/>
  <c r="AQ158" i="45"/>
  <c r="AN158" i="45"/>
  <c r="AM158" i="45"/>
  <c r="AJ158" i="45"/>
  <c r="AH158" i="45"/>
  <c r="AG158" i="45"/>
  <c r="AF158" i="45"/>
  <c r="AD158" i="45"/>
  <c r="AB158" i="45"/>
  <c r="X158" i="45"/>
  <c r="W158" i="45"/>
  <c r="U158" i="45"/>
  <c r="T158" i="45"/>
  <c r="Q158" i="45"/>
  <c r="P158" i="45"/>
  <c r="N158" i="45"/>
  <c r="M158" i="45"/>
  <c r="AR157" i="45"/>
  <c r="AQ157" i="45"/>
  <c r="AN157" i="45"/>
  <c r="AM157" i="45"/>
  <c r="AJ157" i="45"/>
  <c r="AH157" i="45"/>
  <c r="AG157" i="45"/>
  <c r="AF157" i="45"/>
  <c r="AD157" i="45"/>
  <c r="AB157" i="45"/>
  <c r="W157" i="45"/>
  <c r="T157" i="45"/>
  <c r="P157" i="45"/>
  <c r="M157" i="45"/>
  <c r="AR156" i="45"/>
  <c r="AQ156" i="45"/>
  <c r="AN156" i="45"/>
  <c r="AM156" i="45"/>
  <c r="AJ156" i="45"/>
  <c r="AH156" i="45"/>
  <c r="AG156" i="45"/>
  <c r="AF156" i="45"/>
  <c r="AD156" i="45"/>
  <c r="AB156" i="45"/>
  <c r="X156" i="45"/>
  <c r="W156" i="45"/>
  <c r="U156" i="45"/>
  <c r="T156" i="45"/>
  <c r="Q156" i="45"/>
  <c r="P156" i="45"/>
  <c r="N156" i="45"/>
  <c r="M156" i="45"/>
  <c r="AR155" i="45"/>
  <c r="AQ155" i="45"/>
  <c r="AN155" i="45"/>
  <c r="AM155" i="45"/>
  <c r="AJ155" i="45"/>
  <c r="AH155" i="45"/>
  <c r="AG155" i="45"/>
  <c r="AF155" i="45"/>
  <c r="AD155" i="45"/>
  <c r="AB155" i="45"/>
  <c r="W155" i="45"/>
  <c r="T155" i="45"/>
  <c r="P155" i="45"/>
  <c r="M155" i="45"/>
  <c r="AR154" i="45"/>
  <c r="AQ154" i="45"/>
  <c r="AN154" i="45"/>
  <c r="AM154" i="45"/>
  <c r="AJ154" i="45"/>
  <c r="AH154" i="45"/>
  <c r="AG154" i="45"/>
  <c r="AF154" i="45"/>
  <c r="AD154" i="45"/>
  <c r="AB154" i="45"/>
  <c r="X154" i="45"/>
  <c r="W154" i="45"/>
  <c r="U154" i="45"/>
  <c r="T154" i="45"/>
  <c r="Q154" i="45"/>
  <c r="P154" i="45"/>
  <c r="N154" i="45"/>
  <c r="M154" i="45"/>
  <c r="AR153" i="45"/>
  <c r="AQ153" i="45"/>
  <c r="AN153" i="45"/>
  <c r="AM153" i="45"/>
  <c r="AJ153" i="45"/>
  <c r="AH153" i="45"/>
  <c r="AG153" i="45"/>
  <c r="AF153" i="45"/>
  <c r="AD153" i="45"/>
  <c r="AB153" i="45"/>
  <c r="W153" i="45"/>
  <c r="T153" i="45"/>
  <c r="P153" i="45"/>
  <c r="M153" i="45"/>
  <c r="AR152" i="45"/>
  <c r="AQ152" i="45"/>
  <c r="AN152" i="45"/>
  <c r="AM152" i="45"/>
  <c r="AJ152" i="45"/>
  <c r="AH152" i="45"/>
  <c r="AG152" i="45"/>
  <c r="AF152" i="45"/>
  <c r="AD152" i="45"/>
  <c r="AB152" i="45"/>
  <c r="X152" i="45"/>
  <c r="W152" i="45"/>
  <c r="U152" i="45"/>
  <c r="T152" i="45"/>
  <c r="Q152" i="45"/>
  <c r="P152" i="45"/>
  <c r="N152" i="45"/>
  <c r="M152" i="45"/>
  <c r="AR151" i="45"/>
  <c r="AQ151" i="45"/>
  <c r="AN151" i="45"/>
  <c r="AM151" i="45"/>
  <c r="AJ151" i="45"/>
  <c r="AH151" i="45"/>
  <c r="AG151" i="45"/>
  <c r="AF151" i="45"/>
  <c r="AD151" i="45"/>
  <c r="AB151" i="45"/>
  <c r="W151" i="45"/>
  <c r="T151" i="45"/>
  <c r="P151" i="45"/>
  <c r="M151" i="45"/>
  <c r="AR150" i="45"/>
  <c r="AQ150" i="45"/>
  <c r="AN150" i="45"/>
  <c r="AM150" i="45"/>
  <c r="AJ150" i="45"/>
  <c r="AH150" i="45"/>
  <c r="AG150" i="45"/>
  <c r="AF150" i="45"/>
  <c r="AD150" i="45"/>
  <c r="AB150" i="45"/>
  <c r="X150" i="45"/>
  <c r="W150" i="45"/>
  <c r="U150" i="45"/>
  <c r="T150" i="45"/>
  <c r="Q150" i="45"/>
  <c r="P150" i="45"/>
  <c r="N150" i="45"/>
  <c r="M150" i="45"/>
  <c r="AR149" i="45"/>
  <c r="AQ149" i="45"/>
  <c r="AN149" i="45"/>
  <c r="AM149" i="45"/>
  <c r="AJ149" i="45"/>
  <c r="AH149" i="45"/>
  <c r="AG149" i="45"/>
  <c r="AF149" i="45"/>
  <c r="AD149" i="45"/>
  <c r="AB149" i="45"/>
  <c r="W149" i="45"/>
  <c r="T149" i="45"/>
  <c r="P149" i="45"/>
  <c r="M149" i="45"/>
  <c r="AR148" i="45"/>
  <c r="AQ148" i="45"/>
  <c r="AN148" i="45"/>
  <c r="AM148" i="45"/>
  <c r="AJ148" i="45"/>
  <c r="AH148" i="45"/>
  <c r="AG148" i="45"/>
  <c r="AF148" i="45"/>
  <c r="AD148" i="45"/>
  <c r="AB148" i="45"/>
  <c r="X148" i="45"/>
  <c r="W148" i="45"/>
  <c r="U148" i="45"/>
  <c r="T148" i="45"/>
  <c r="Q148" i="45"/>
  <c r="P148" i="45"/>
  <c r="N148" i="45"/>
  <c r="M148" i="45"/>
  <c r="AR147" i="45"/>
  <c r="AQ147" i="45"/>
  <c r="AN147" i="45"/>
  <c r="AM147" i="45"/>
  <c r="AJ147" i="45"/>
  <c r="AH147" i="45"/>
  <c r="AG147" i="45"/>
  <c r="AF147" i="45"/>
  <c r="AD147" i="45"/>
  <c r="AB147" i="45"/>
  <c r="W147" i="45"/>
  <c r="T147" i="45"/>
  <c r="P147" i="45"/>
  <c r="M147" i="45"/>
  <c r="AR146" i="45"/>
  <c r="AQ146" i="45"/>
  <c r="AN146" i="45"/>
  <c r="AM146" i="45"/>
  <c r="AJ146" i="45"/>
  <c r="AH146" i="45"/>
  <c r="AG146" i="45"/>
  <c r="AF146" i="45"/>
  <c r="AD146" i="45"/>
  <c r="AB146" i="45"/>
  <c r="X146" i="45"/>
  <c r="W146" i="45"/>
  <c r="U146" i="45"/>
  <c r="T146" i="45"/>
  <c r="Q146" i="45"/>
  <c r="P146" i="45"/>
  <c r="N146" i="45"/>
  <c r="M146" i="45"/>
  <c r="AR145" i="45"/>
  <c r="AQ145" i="45"/>
  <c r="AN145" i="45"/>
  <c r="AM145" i="45"/>
  <c r="AJ145" i="45"/>
  <c r="AH145" i="45"/>
  <c r="AG145" i="45"/>
  <c r="AF145" i="45"/>
  <c r="AD145" i="45"/>
  <c r="AB145" i="45"/>
  <c r="W145" i="45"/>
  <c r="T145" i="45"/>
  <c r="P145" i="45"/>
  <c r="M145" i="45"/>
  <c r="AR144" i="45"/>
  <c r="AQ144" i="45"/>
  <c r="AN144" i="45"/>
  <c r="AM144" i="45"/>
  <c r="AJ144" i="45"/>
  <c r="AH144" i="45"/>
  <c r="AG144" i="45"/>
  <c r="AF144" i="45"/>
  <c r="AD144" i="45"/>
  <c r="AB144" i="45"/>
  <c r="X144" i="45"/>
  <c r="W144" i="45"/>
  <c r="U144" i="45"/>
  <c r="T144" i="45"/>
  <c r="Q144" i="45"/>
  <c r="P144" i="45"/>
  <c r="N144" i="45"/>
  <c r="M144" i="45"/>
  <c r="AR143" i="45"/>
  <c r="AQ143" i="45"/>
  <c r="AN143" i="45"/>
  <c r="AM143" i="45"/>
  <c r="AJ143" i="45"/>
  <c r="AH143" i="45"/>
  <c r="AG143" i="45"/>
  <c r="AF143" i="45"/>
  <c r="AD143" i="45"/>
  <c r="AB143" i="45"/>
  <c r="W143" i="45"/>
  <c r="T143" i="45"/>
  <c r="P143" i="45"/>
  <c r="M143" i="45"/>
  <c r="AR142" i="45"/>
  <c r="AQ142" i="45"/>
  <c r="AN142" i="45"/>
  <c r="AM142" i="45"/>
  <c r="AJ142" i="45"/>
  <c r="AH142" i="45"/>
  <c r="AG142" i="45"/>
  <c r="AF142" i="45"/>
  <c r="AD142" i="45"/>
  <c r="AB142" i="45"/>
  <c r="X142" i="45"/>
  <c r="W142" i="45"/>
  <c r="U142" i="45"/>
  <c r="T142" i="45"/>
  <c r="Q142" i="45"/>
  <c r="P142" i="45"/>
  <c r="N142" i="45"/>
  <c r="M142" i="45"/>
  <c r="AR141" i="45"/>
  <c r="AQ141" i="45"/>
  <c r="AN141" i="45"/>
  <c r="AM141" i="45"/>
  <c r="AJ141" i="45"/>
  <c r="AH141" i="45"/>
  <c r="AG141" i="45"/>
  <c r="AF141" i="45"/>
  <c r="AD141" i="45"/>
  <c r="AB141" i="45"/>
  <c r="W141" i="45"/>
  <c r="T141" i="45"/>
  <c r="P141" i="45"/>
  <c r="M141" i="45"/>
  <c r="AR140" i="45"/>
  <c r="AQ140" i="45"/>
  <c r="AN140" i="45"/>
  <c r="AM140" i="45"/>
  <c r="AJ140" i="45"/>
  <c r="AH140" i="45"/>
  <c r="AG140" i="45"/>
  <c r="AF140" i="45"/>
  <c r="AD140" i="45"/>
  <c r="AB140" i="45"/>
  <c r="X140" i="45"/>
  <c r="W140" i="45"/>
  <c r="U140" i="45"/>
  <c r="T140" i="45"/>
  <c r="Q140" i="45"/>
  <c r="P140" i="45"/>
  <c r="N140" i="45"/>
  <c r="M140" i="45"/>
  <c r="AR139" i="45"/>
  <c r="AQ139" i="45"/>
  <c r="AN139" i="45"/>
  <c r="AM139" i="45"/>
  <c r="AJ139" i="45"/>
  <c r="AH139" i="45"/>
  <c r="AG139" i="45"/>
  <c r="AF139" i="45"/>
  <c r="AD139" i="45"/>
  <c r="AB139" i="45"/>
  <c r="W139" i="45"/>
  <c r="T139" i="45"/>
  <c r="P139" i="45"/>
  <c r="M139" i="45"/>
  <c r="AR138" i="45"/>
  <c r="AQ138" i="45"/>
  <c r="AN138" i="45"/>
  <c r="AM138" i="45"/>
  <c r="AJ138" i="45"/>
  <c r="AH138" i="45"/>
  <c r="AG138" i="45"/>
  <c r="AF138" i="45"/>
  <c r="AD138" i="45"/>
  <c r="AB138" i="45"/>
  <c r="X138" i="45"/>
  <c r="W138" i="45"/>
  <c r="U138" i="45"/>
  <c r="T138" i="45"/>
  <c r="Q138" i="45"/>
  <c r="P138" i="45"/>
  <c r="N138" i="45"/>
  <c r="M138" i="45"/>
  <c r="AR137" i="45"/>
  <c r="AQ137" i="45"/>
  <c r="AN137" i="45"/>
  <c r="AM137" i="45"/>
  <c r="AJ137" i="45"/>
  <c r="AH137" i="45"/>
  <c r="AG137" i="45"/>
  <c r="AF137" i="45"/>
  <c r="AD137" i="45"/>
  <c r="AB137" i="45"/>
  <c r="W137" i="45"/>
  <c r="T137" i="45"/>
  <c r="P137" i="45"/>
  <c r="M137" i="45"/>
  <c r="AR136" i="45"/>
  <c r="AQ136" i="45"/>
  <c r="AN136" i="45"/>
  <c r="AM136" i="45"/>
  <c r="AJ136" i="45"/>
  <c r="AH136" i="45"/>
  <c r="AG136" i="45"/>
  <c r="AF136" i="45"/>
  <c r="AD136" i="45"/>
  <c r="AB136" i="45"/>
  <c r="X136" i="45"/>
  <c r="W136" i="45"/>
  <c r="U136" i="45"/>
  <c r="T136" i="45"/>
  <c r="Q136" i="45"/>
  <c r="P136" i="45"/>
  <c r="N136" i="45"/>
  <c r="M136" i="45"/>
  <c r="AR135" i="45"/>
  <c r="AQ135" i="45"/>
  <c r="AN135" i="45"/>
  <c r="AM135" i="45"/>
  <c r="AJ135" i="45"/>
  <c r="AH135" i="45"/>
  <c r="AG135" i="45"/>
  <c r="AF135" i="45"/>
  <c r="AD135" i="45"/>
  <c r="AB135" i="45"/>
  <c r="W135" i="45"/>
  <c r="T135" i="45"/>
  <c r="P135" i="45"/>
  <c r="M135" i="45"/>
  <c r="AR134" i="45"/>
  <c r="AQ134" i="45"/>
  <c r="AN134" i="45"/>
  <c r="AM134" i="45"/>
  <c r="AJ134" i="45"/>
  <c r="AH134" i="45"/>
  <c r="AG134" i="45"/>
  <c r="AF134" i="45"/>
  <c r="AD134" i="45"/>
  <c r="AB134" i="45"/>
  <c r="X134" i="45"/>
  <c r="W134" i="45"/>
  <c r="U134" i="45"/>
  <c r="T134" i="45"/>
  <c r="Q134" i="45"/>
  <c r="P134" i="45"/>
  <c r="N134" i="45"/>
  <c r="M134" i="45"/>
  <c r="AR133" i="45"/>
  <c r="AQ133" i="45"/>
  <c r="AN133" i="45"/>
  <c r="AM133" i="45"/>
  <c r="AJ133" i="45"/>
  <c r="AH133" i="45"/>
  <c r="AG133" i="45"/>
  <c r="AF133" i="45"/>
  <c r="AD133" i="45"/>
  <c r="AB133" i="45"/>
  <c r="W133" i="45"/>
  <c r="T133" i="45"/>
  <c r="P133" i="45"/>
  <c r="M133" i="45"/>
  <c r="AR132" i="45"/>
  <c r="AQ132" i="45"/>
  <c r="AN132" i="45"/>
  <c r="AM132" i="45"/>
  <c r="AJ132" i="45"/>
  <c r="AH132" i="45"/>
  <c r="AG132" i="45"/>
  <c r="AF132" i="45"/>
  <c r="AD132" i="45"/>
  <c r="AB132" i="45"/>
  <c r="X132" i="45"/>
  <c r="W132" i="45"/>
  <c r="U132" i="45"/>
  <c r="T132" i="45"/>
  <c r="Q132" i="45"/>
  <c r="P132" i="45"/>
  <c r="N132" i="45"/>
  <c r="M132" i="45"/>
  <c r="AR131" i="45"/>
  <c r="AQ131" i="45"/>
  <c r="AN131" i="45"/>
  <c r="AM131" i="45"/>
  <c r="AJ131" i="45"/>
  <c r="AH131" i="45"/>
  <c r="AG131" i="45"/>
  <c r="AF131" i="45"/>
  <c r="AD131" i="45"/>
  <c r="AB131" i="45"/>
  <c r="W131" i="45"/>
  <c r="T131" i="45"/>
  <c r="P131" i="45"/>
  <c r="M131" i="45"/>
  <c r="AR130" i="45"/>
  <c r="AQ130" i="45"/>
  <c r="AN130" i="45"/>
  <c r="AM130" i="45"/>
  <c r="AJ130" i="45"/>
  <c r="AH130" i="45"/>
  <c r="AG130" i="45"/>
  <c r="AF130" i="45"/>
  <c r="AD130" i="45"/>
  <c r="AB130" i="45"/>
  <c r="X130" i="45"/>
  <c r="W130" i="45"/>
  <c r="U130" i="45"/>
  <c r="T130" i="45"/>
  <c r="Q130" i="45"/>
  <c r="P130" i="45"/>
  <c r="N130" i="45"/>
  <c r="M130" i="45"/>
  <c r="AR129" i="45"/>
  <c r="AQ129" i="45"/>
  <c r="AN129" i="45"/>
  <c r="AM129" i="45"/>
  <c r="AJ129" i="45"/>
  <c r="AH129" i="45"/>
  <c r="AG129" i="45"/>
  <c r="AF129" i="45"/>
  <c r="AD129" i="45"/>
  <c r="AB129" i="45"/>
  <c r="W129" i="45"/>
  <c r="T129" i="45"/>
  <c r="P129" i="45"/>
  <c r="M129" i="45"/>
  <c r="AR128" i="45"/>
  <c r="AQ128" i="45"/>
  <c r="AN128" i="45"/>
  <c r="AM128" i="45"/>
  <c r="AJ128" i="45"/>
  <c r="AH128" i="45"/>
  <c r="AG128" i="45"/>
  <c r="AF128" i="45"/>
  <c r="AD128" i="45"/>
  <c r="AB128" i="45"/>
  <c r="W128" i="45"/>
  <c r="T128" i="45"/>
  <c r="P128" i="45"/>
  <c r="M128" i="45"/>
  <c r="N128" i="45" s="1"/>
  <c r="AR127" i="45"/>
  <c r="AQ127" i="45"/>
  <c r="AN127" i="45"/>
  <c r="AM127" i="45"/>
  <c r="AJ127" i="45"/>
  <c r="AH127" i="45"/>
  <c r="AG127" i="45"/>
  <c r="AF127" i="45"/>
  <c r="AD127" i="45"/>
  <c r="AB127" i="45"/>
  <c r="W127" i="45"/>
  <c r="T127" i="45"/>
  <c r="P127" i="45"/>
  <c r="M127" i="45"/>
  <c r="AR126" i="45"/>
  <c r="AQ126" i="45"/>
  <c r="AN126" i="45"/>
  <c r="AM126" i="45"/>
  <c r="AJ126" i="45"/>
  <c r="AH126" i="45"/>
  <c r="AG126" i="45"/>
  <c r="AF126" i="45"/>
  <c r="AD126" i="45"/>
  <c r="AB126" i="45"/>
  <c r="W126" i="45"/>
  <c r="T126" i="45"/>
  <c r="P126" i="45"/>
  <c r="M126" i="45"/>
  <c r="AR125" i="45"/>
  <c r="AQ125" i="45"/>
  <c r="AN125" i="45"/>
  <c r="AM125" i="45"/>
  <c r="AJ125" i="45"/>
  <c r="AH125" i="45"/>
  <c r="AG125" i="45"/>
  <c r="AF125" i="45"/>
  <c r="AD125" i="45"/>
  <c r="AB125" i="45"/>
  <c r="W125" i="45"/>
  <c r="T125" i="45"/>
  <c r="P125" i="45"/>
  <c r="M125" i="45"/>
  <c r="AR124" i="45"/>
  <c r="AQ124" i="45"/>
  <c r="AN124" i="45"/>
  <c r="AM124" i="45"/>
  <c r="AJ124" i="45"/>
  <c r="AH124" i="45"/>
  <c r="AG124" i="45"/>
  <c r="AF124" i="45"/>
  <c r="AD124" i="45"/>
  <c r="AB124" i="45"/>
  <c r="W124" i="45"/>
  <c r="T124" i="45"/>
  <c r="P124" i="45"/>
  <c r="M124" i="45"/>
  <c r="AR123" i="45"/>
  <c r="AQ123" i="45"/>
  <c r="AN123" i="45"/>
  <c r="AM123" i="45"/>
  <c r="AJ123" i="45"/>
  <c r="AH123" i="45"/>
  <c r="AG123" i="45"/>
  <c r="AF123" i="45"/>
  <c r="AD123" i="45"/>
  <c r="AB123" i="45"/>
  <c r="W123" i="45"/>
  <c r="T123" i="45"/>
  <c r="P123" i="45"/>
  <c r="M123" i="45"/>
  <c r="AR122" i="45"/>
  <c r="AQ122" i="45"/>
  <c r="AN122" i="45"/>
  <c r="AM122" i="45"/>
  <c r="AJ122" i="45"/>
  <c r="AH122" i="45"/>
  <c r="AG122" i="45"/>
  <c r="AF122" i="45"/>
  <c r="AD122" i="45"/>
  <c r="AB122" i="45"/>
  <c r="W122" i="45"/>
  <c r="T122" i="45"/>
  <c r="P122" i="45"/>
  <c r="M122" i="45"/>
  <c r="AR121" i="45"/>
  <c r="AQ121" i="45"/>
  <c r="AN121" i="45"/>
  <c r="AM121" i="45"/>
  <c r="AJ121" i="45"/>
  <c r="AH121" i="45"/>
  <c r="AG121" i="45"/>
  <c r="AF121" i="45"/>
  <c r="AD121" i="45"/>
  <c r="AB121" i="45"/>
  <c r="W121" i="45"/>
  <c r="T121" i="45"/>
  <c r="P121" i="45"/>
  <c r="M121" i="45"/>
  <c r="AR120" i="45"/>
  <c r="AQ120" i="45"/>
  <c r="AN120" i="45"/>
  <c r="AM120" i="45"/>
  <c r="AJ120" i="45"/>
  <c r="AH120" i="45"/>
  <c r="AG120" i="45"/>
  <c r="AF120" i="45"/>
  <c r="AD120" i="45"/>
  <c r="AB120" i="45"/>
  <c r="W120" i="45"/>
  <c r="T120" i="45"/>
  <c r="P120" i="45"/>
  <c r="M120" i="45"/>
  <c r="AR119" i="45"/>
  <c r="AQ119" i="45"/>
  <c r="AN119" i="45"/>
  <c r="AM119" i="45"/>
  <c r="AJ119" i="45"/>
  <c r="AH119" i="45"/>
  <c r="AG119" i="45"/>
  <c r="AF119" i="45"/>
  <c r="AD119" i="45"/>
  <c r="AB119" i="45"/>
  <c r="W119" i="45"/>
  <c r="T119" i="45"/>
  <c r="P119" i="45"/>
  <c r="M119" i="45"/>
  <c r="AR118" i="45"/>
  <c r="AQ118" i="45"/>
  <c r="AN118" i="45"/>
  <c r="AM118" i="45"/>
  <c r="AJ118" i="45"/>
  <c r="AH118" i="45"/>
  <c r="AG118" i="45"/>
  <c r="AF118" i="45"/>
  <c r="AD118" i="45"/>
  <c r="AB118" i="45"/>
  <c r="W118" i="45"/>
  <c r="X118" i="45" s="1"/>
  <c r="T118" i="45"/>
  <c r="U118" i="45" s="1"/>
  <c r="P118" i="45"/>
  <c r="M118" i="45"/>
  <c r="N118" i="45" s="1"/>
  <c r="AR117" i="45"/>
  <c r="AQ117" i="45"/>
  <c r="AN117" i="45"/>
  <c r="AM117" i="45"/>
  <c r="AJ117" i="45"/>
  <c r="AH117" i="45"/>
  <c r="AG117" i="45"/>
  <c r="AF117" i="45"/>
  <c r="AD117" i="45"/>
  <c r="AB117" i="45"/>
  <c r="W117" i="45"/>
  <c r="T117" i="45"/>
  <c r="P117" i="45"/>
  <c r="M117" i="45"/>
  <c r="AR116" i="45"/>
  <c r="AQ116" i="45"/>
  <c r="AN116" i="45"/>
  <c r="AM116" i="45"/>
  <c r="AJ116" i="45"/>
  <c r="AH116" i="45"/>
  <c r="AG116" i="45"/>
  <c r="AF116" i="45"/>
  <c r="AD116" i="45"/>
  <c r="AB116" i="45"/>
  <c r="W116" i="45"/>
  <c r="T116" i="45"/>
  <c r="P116" i="45"/>
  <c r="Q116" i="45" s="1"/>
  <c r="M116" i="45"/>
  <c r="N116" i="45" s="1"/>
  <c r="AR115" i="45"/>
  <c r="AQ115" i="45"/>
  <c r="AN115" i="45"/>
  <c r="AM115" i="45"/>
  <c r="AJ115" i="45"/>
  <c r="AH115" i="45"/>
  <c r="AG115" i="45"/>
  <c r="AF115" i="45"/>
  <c r="AD115" i="45"/>
  <c r="AB115" i="45"/>
  <c r="W115" i="45"/>
  <c r="T115" i="45"/>
  <c r="P115" i="45"/>
  <c r="M115" i="45"/>
  <c r="AR114" i="45"/>
  <c r="AQ114" i="45"/>
  <c r="AN114" i="45"/>
  <c r="AM114" i="45"/>
  <c r="AJ114" i="45"/>
  <c r="AH114" i="45"/>
  <c r="AG114" i="45"/>
  <c r="AF114" i="45"/>
  <c r="AD114" i="45"/>
  <c r="AB114" i="45"/>
  <c r="X114" i="45"/>
  <c r="W114" i="45"/>
  <c r="T114" i="45"/>
  <c r="U114" i="45" s="1"/>
  <c r="P114" i="45"/>
  <c r="M114" i="45"/>
  <c r="N114" i="45" s="1"/>
  <c r="AR113" i="45"/>
  <c r="AQ113" i="45"/>
  <c r="AN113" i="45"/>
  <c r="AM113" i="45"/>
  <c r="AJ113" i="45"/>
  <c r="AH113" i="45"/>
  <c r="AG113" i="45"/>
  <c r="AF113" i="45"/>
  <c r="AD113" i="45"/>
  <c r="AB113" i="45"/>
  <c r="W113" i="45"/>
  <c r="T113" i="45"/>
  <c r="P113" i="45"/>
  <c r="M113" i="45"/>
  <c r="AR112" i="45"/>
  <c r="AQ112" i="45"/>
  <c r="AN112" i="45"/>
  <c r="AM112" i="45"/>
  <c r="AJ112" i="45"/>
  <c r="AH112" i="45"/>
  <c r="AG112" i="45"/>
  <c r="AF112" i="45"/>
  <c r="AD112" i="45"/>
  <c r="AB112" i="45"/>
  <c r="W112" i="45"/>
  <c r="T112" i="45"/>
  <c r="P112" i="45"/>
  <c r="M112" i="45"/>
  <c r="AR111" i="45"/>
  <c r="AQ111" i="45"/>
  <c r="AN111" i="45"/>
  <c r="AM111" i="45"/>
  <c r="AJ111" i="45"/>
  <c r="AH111" i="45"/>
  <c r="AG111" i="45"/>
  <c r="AF111" i="45"/>
  <c r="AD111" i="45"/>
  <c r="AB111" i="45"/>
  <c r="W111" i="45"/>
  <c r="T111" i="45"/>
  <c r="P111" i="45"/>
  <c r="M111" i="45"/>
  <c r="AR110" i="45"/>
  <c r="AQ110" i="45"/>
  <c r="AN110" i="45"/>
  <c r="AM110" i="45"/>
  <c r="AJ110" i="45"/>
  <c r="AH110" i="45"/>
  <c r="AG110" i="45"/>
  <c r="AF110" i="45"/>
  <c r="AD110" i="45"/>
  <c r="AB110" i="45"/>
  <c r="W110" i="45"/>
  <c r="T110" i="45"/>
  <c r="P110" i="45"/>
  <c r="M110" i="45"/>
  <c r="AR109" i="45"/>
  <c r="AQ109" i="45"/>
  <c r="AN109" i="45"/>
  <c r="AM109" i="45"/>
  <c r="AJ109" i="45"/>
  <c r="AH109" i="45"/>
  <c r="AG109" i="45"/>
  <c r="AF109" i="45"/>
  <c r="AD109" i="45"/>
  <c r="AB109" i="45"/>
  <c r="W109" i="45"/>
  <c r="T109" i="45"/>
  <c r="P109" i="45"/>
  <c r="M109" i="45"/>
  <c r="AR108" i="45"/>
  <c r="AQ108" i="45"/>
  <c r="AN108" i="45"/>
  <c r="AM108" i="45"/>
  <c r="AJ108" i="45"/>
  <c r="AH108" i="45"/>
  <c r="AG108" i="45"/>
  <c r="AF108" i="45"/>
  <c r="AD108" i="45"/>
  <c r="AB108" i="45"/>
  <c r="W108" i="45"/>
  <c r="T108" i="45"/>
  <c r="P108" i="45"/>
  <c r="M108" i="45"/>
  <c r="AR107" i="45"/>
  <c r="AQ107" i="45"/>
  <c r="AN107" i="45"/>
  <c r="AM107" i="45"/>
  <c r="AJ107" i="45"/>
  <c r="AH107" i="45"/>
  <c r="AG107" i="45"/>
  <c r="AF107" i="45"/>
  <c r="AD107" i="45"/>
  <c r="AB107" i="45"/>
  <c r="W107" i="45"/>
  <c r="T107" i="45"/>
  <c r="P107" i="45"/>
  <c r="M107" i="45"/>
  <c r="AR106" i="45"/>
  <c r="AQ106" i="45"/>
  <c r="AN106" i="45"/>
  <c r="AM106" i="45"/>
  <c r="AJ106" i="45"/>
  <c r="AH106" i="45"/>
  <c r="AG106" i="45"/>
  <c r="AF106" i="45"/>
  <c r="AD106" i="45"/>
  <c r="AB106" i="45"/>
  <c r="W106" i="45"/>
  <c r="T106" i="45"/>
  <c r="P106" i="45"/>
  <c r="M106" i="45"/>
  <c r="AR105" i="45"/>
  <c r="AQ105" i="45"/>
  <c r="AN105" i="45"/>
  <c r="AM105" i="45"/>
  <c r="AJ105" i="45"/>
  <c r="AH105" i="45"/>
  <c r="AG105" i="45"/>
  <c r="AF105" i="45"/>
  <c r="AD105" i="45"/>
  <c r="AB105" i="45"/>
  <c r="W105" i="45"/>
  <c r="T105" i="45"/>
  <c r="P105" i="45"/>
  <c r="M105" i="45"/>
  <c r="AR104" i="45"/>
  <c r="AQ104" i="45"/>
  <c r="AN104" i="45"/>
  <c r="AM104" i="45"/>
  <c r="AJ104" i="45"/>
  <c r="AH104" i="45"/>
  <c r="AG104" i="45"/>
  <c r="AF104" i="45"/>
  <c r="AD104" i="45"/>
  <c r="AB104" i="45"/>
  <c r="W104" i="45"/>
  <c r="T104" i="45"/>
  <c r="P104" i="45"/>
  <c r="M104" i="45"/>
  <c r="AR103" i="45"/>
  <c r="AQ103" i="45"/>
  <c r="AN103" i="45"/>
  <c r="AM103" i="45"/>
  <c r="AJ103" i="45"/>
  <c r="AH103" i="45"/>
  <c r="AG103" i="45"/>
  <c r="AF103" i="45"/>
  <c r="AD103" i="45"/>
  <c r="AB103" i="45"/>
  <c r="W103" i="45"/>
  <c r="T103" i="45"/>
  <c r="P103" i="45"/>
  <c r="M103" i="45"/>
  <c r="AR102" i="45"/>
  <c r="AQ102" i="45"/>
  <c r="AN102" i="45"/>
  <c r="AM102" i="45"/>
  <c r="AJ102" i="45"/>
  <c r="AH102" i="45"/>
  <c r="AG102" i="45"/>
  <c r="AF102" i="45"/>
  <c r="AD102" i="45"/>
  <c r="AB102" i="45"/>
  <c r="W102" i="45"/>
  <c r="T102" i="45"/>
  <c r="P102" i="45"/>
  <c r="M102" i="45"/>
  <c r="AR101" i="45"/>
  <c r="AQ101" i="45"/>
  <c r="AN101" i="45"/>
  <c r="AM101" i="45"/>
  <c r="AJ101" i="45"/>
  <c r="AH101" i="45"/>
  <c r="AG101" i="45"/>
  <c r="AF101" i="45"/>
  <c r="AD101" i="45"/>
  <c r="AB101" i="45"/>
  <c r="W101" i="45"/>
  <c r="T101" i="45"/>
  <c r="P101" i="45"/>
  <c r="M101" i="45"/>
  <c r="AR100" i="45"/>
  <c r="AQ100" i="45"/>
  <c r="AN100" i="45"/>
  <c r="AM100" i="45"/>
  <c r="AJ100" i="45"/>
  <c r="AH100" i="45"/>
  <c r="AG100" i="45"/>
  <c r="AF100" i="45"/>
  <c r="AD100" i="45"/>
  <c r="AB100" i="45"/>
  <c r="W100" i="45"/>
  <c r="T100" i="45"/>
  <c r="P100" i="45"/>
  <c r="M100" i="45"/>
  <c r="AR99" i="45"/>
  <c r="AQ99" i="45"/>
  <c r="AN99" i="45"/>
  <c r="AM99" i="45"/>
  <c r="AJ99" i="45"/>
  <c r="AH99" i="45"/>
  <c r="AG99" i="45"/>
  <c r="AF99" i="45"/>
  <c r="AD99" i="45"/>
  <c r="AB99" i="45"/>
  <c r="W99" i="45"/>
  <c r="T99" i="45"/>
  <c r="P99" i="45"/>
  <c r="M99" i="45"/>
  <c r="AR98" i="45"/>
  <c r="AQ98" i="45"/>
  <c r="AN98" i="45"/>
  <c r="AM98" i="45"/>
  <c r="AJ98" i="45"/>
  <c r="AH98" i="45"/>
  <c r="AG98" i="45"/>
  <c r="AF98" i="45"/>
  <c r="AD98" i="45"/>
  <c r="AB98" i="45"/>
  <c r="W98" i="45"/>
  <c r="T98" i="45"/>
  <c r="P98" i="45"/>
  <c r="M98" i="45"/>
  <c r="AR97" i="45"/>
  <c r="AQ97" i="45"/>
  <c r="AN97" i="45"/>
  <c r="AM97" i="45"/>
  <c r="AJ97" i="45"/>
  <c r="AH97" i="45"/>
  <c r="AG97" i="45"/>
  <c r="AF97" i="45"/>
  <c r="AD97" i="45"/>
  <c r="AB97" i="45"/>
  <c r="W97" i="45"/>
  <c r="T97" i="45"/>
  <c r="P97" i="45"/>
  <c r="M97" i="45"/>
  <c r="AR96" i="45"/>
  <c r="AQ96" i="45"/>
  <c r="AN96" i="45"/>
  <c r="AM96" i="45"/>
  <c r="AJ96" i="45"/>
  <c r="AH96" i="45"/>
  <c r="AG96" i="45"/>
  <c r="AF96" i="45"/>
  <c r="AD96" i="45"/>
  <c r="AB96" i="45"/>
  <c r="W96" i="45"/>
  <c r="T96" i="45"/>
  <c r="P96" i="45"/>
  <c r="M96" i="45"/>
  <c r="AR95" i="45"/>
  <c r="AQ95" i="45"/>
  <c r="AN95" i="45"/>
  <c r="AM95" i="45"/>
  <c r="AJ95" i="45"/>
  <c r="AH95" i="45"/>
  <c r="AG95" i="45"/>
  <c r="AF95" i="45"/>
  <c r="AD95" i="45"/>
  <c r="AB95" i="45"/>
  <c r="W95" i="45"/>
  <c r="T95" i="45"/>
  <c r="P95" i="45"/>
  <c r="M95" i="45"/>
  <c r="AR94" i="45"/>
  <c r="AQ94" i="45"/>
  <c r="AN94" i="45"/>
  <c r="AM94" i="45"/>
  <c r="AJ94" i="45"/>
  <c r="AH94" i="45"/>
  <c r="AG94" i="45"/>
  <c r="AF94" i="45"/>
  <c r="AD94" i="45"/>
  <c r="AB94" i="45"/>
  <c r="W94" i="45"/>
  <c r="T94" i="45"/>
  <c r="P94" i="45"/>
  <c r="M94" i="45"/>
  <c r="AR93" i="45"/>
  <c r="AQ93" i="45"/>
  <c r="AN93" i="45"/>
  <c r="AM93" i="45"/>
  <c r="AJ93" i="45"/>
  <c r="AH93" i="45"/>
  <c r="AG93" i="45"/>
  <c r="AF93" i="45"/>
  <c r="AD93" i="45"/>
  <c r="AB93" i="45"/>
  <c r="W93" i="45"/>
  <c r="T93" i="45"/>
  <c r="P93" i="45"/>
  <c r="M93" i="45"/>
  <c r="AR92" i="45"/>
  <c r="AQ92" i="45"/>
  <c r="AN92" i="45"/>
  <c r="AM92" i="45"/>
  <c r="AJ92" i="45"/>
  <c r="AH92" i="45"/>
  <c r="AG92" i="45"/>
  <c r="AF92" i="45"/>
  <c r="AD92" i="45"/>
  <c r="AB92" i="45"/>
  <c r="W92" i="45"/>
  <c r="T92" i="45"/>
  <c r="P92" i="45"/>
  <c r="M92" i="45"/>
  <c r="AR91" i="45"/>
  <c r="AQ91" i="45"/>
  <c r="AN91" i="45"/>
  <c r="AM91" i="45"/>
  <c r="AJ91" i="45"/>
  <c r="AH91" i="45"/>
  <c r="AG91" i="45"/>
  <c r="AF91" i="45"/>
  <c r="AD91" i="45"/>
  <c r="AB91" i="45"/>
  <c r="W91" i="45"/>
  <c r="T91" i="45"/>
  <c r="P91" i="45"/>
  <c r="M91" i="45"/>
  <c r="AR90" i="45"/>
  <c r="AQ90" i="45"/>
  <c r="AN90" i="45"/>
  <c r="AM90" i="45"/>
  <c r="AJ90" i="45"/>
  <c r="AH90" i="45"/>
  <c r="AG90" i="45"/>
  <c r="AF90" i="45"/>
  <c r="AD90" i="45"/>
  <c r="AB90" i="45"/>
  <c r="W90" i="45"/>
  <c r="T90" i="45"/>
  <c r="P90" i="45"/>
  <c r="M90" i="45"/>
  <c r="AR89" i="45"/>
  <c r="AQ89" i="45"/>
  <c r="AN89" i="45"/>
  <c r="AM89" i="45"/>
  <c r="AJ89" i="45"/>
  <c r="AH89" i="45"/>
  <c r="AG89" i="45"/>
  <c r="AF89" i="45"/>
  <c r="AD89" i="45"/>
  <c r="AB89" i="45"/>
  <c r="W89" i="45"/>
  <c r="T89" i="45"/>
  <c r="P89" i="45"/>
  <c r="M89" i="45"/>
  <c r="AR88" i="45"/>
  <c r="AQ88" i="45"/>
  <c r="AN88" i="45"/>
  <c r="AM88" i="45"/>
  <c r="AJ88" i="45"/>
  <c r="AH88" i="45"/>
  <c r="AG88" i="45"/>
  <c r="AF88" i="45"/>
  <c r="AD88" i="45"/>
  <c r="AB88" i="45"/>
  <c r="W88" i="45"/>
  <c r="T88" i="45"/>
  <c r="P88" i="45"/>
  <c r="M88" i="45"/>
  <c r="AR87" i="45"/>
  <c r="AQ87" i="45"/>
  <c r="AN87" i="45"/>
  <c r="AM87" i="45"/>
  <c r="AJ87" i="45"/>
  <c r="AH87" i="45"/>
  <c r="AG87" i="45"/>
  <c r="AF87" i="45"/>
  <c r="AD87" i="45"/>
  <c r="AB87" i="45"/>
  <c r="W87" i="45"/>
  <c r="T87" i="45"/>
  <c r="P87" i="45"/>
  <c r="M87" i="45"/>
  <c r="AR86" i="45"/>
  <c r="AQ86" i="45"/>
  <c r="AN86" i="45"/>
  <c r="AM86" i="45"/>
  <c r="AJ86" i="45"/>
  <c r="AH86" i="45"/>
  <c r="AG86" i="45"/>
  <c r="AF86" i="45"/>
  <c r="AD86" i="45"/>
  <c r="AB86" i="45"/>
  <c r="W86" i="45"/>
  <c r="T86" i="45"/>
  <c r="P86" i="45"/>
  <c r="M86" i="45"/>
  <c r="AR85" i="45"/>
  <c r="AQ85" i="45"/>
  <c r="AN85" i="45"/>
  <c r="AM85" i="45"/>
  <c r="AJ85" i="45"/>
  <c r="AH85" i="45"/>
  <c r="AG85" i="45"/>
  <c r="AF85" i="45"/>
  <c r="AD85" i="45"/>
  <c r="AB85" i="45"/>
  <c r="W85" i="45"/>
  <c r="T85" i="45"/>
  <c r="P85" i="45"/>
  <c r="M85" i="45"/>
  <c r="AR84" i="45"/>
  <c r="AQ84" i="45"/>
  <c r="AN84" i="45"/>
  <c r="AM84" i="45"/>
  <c r="AJ84" i="45"/>
  <c r="AH84" i="45"/>
  <c r="AG84" i="45"/>
  <c r="AF84" i="45"/>
  <c r="AD84" i="45"/>
  <c r="AB84" i="45"/>
  <c r="W84" i="45"/>
  <c r="T84" i="45"/>
  <c r="P84" i="45"/>
  <c r="M84" i="45"/>
  <c r="AR83" i="45"/>
  <c r="AQ83" i="45"/>
  <c r="AN83" i="45"/>
  <c r="AM83" i="45"/>
  <c r="AJ83" i="45"/>
  <c r="AH83" i="45"/>
  <c r="AG83" i="45"/>
  <c r="AF83" i="45"/>
  <c r="AD83" i="45"/>
  <c r="AB83" i="45"/>
  <c r="W83" i="45"/>
  <c r="T83" i="45"/>
  <c r="P83" i="45"/>
  <c r="Q83" i="45" s="1"/>
  <c r="N83" i="45"/>
  <c r="AR82" i="45"/>
  <c r="AQ82" i="45"/>
  <c r="AN82" i="45"/>
  <c r="AM82" i="45"/>
  <c r="AJ82" i="45"/>
  <c r="AH82" i="45"/>
  <c r="AG82" i="45"/>
  <c r="AF82" i="45"/>
  <c r="AD82" i="45"/>
  <c r="AB82" i="45"/>
  <c r="W82" i="45"/>
  <c r="T82" i="45"/>
  <c r="P82" i="45"/>
  <c r="M82" i="45"/>
  <c r="AR81" i="45"/>
  <c r="AQ81" i="45"/>
  <c r="AN81" i="45"/>
  <c r="AM81" i="45"/>
  <c r="AJ81" i="45"/>
  <c r="AH81" i="45"/>
  <c r="AG81" i="45"/>
  <c r="AF81" i="45"/>
  <c r="AD81" i="45"/>
  <c r="AB81" i="45"/>
  <c r="W81" i="45"/>
  <c r="T81" i="45"/>
  <c r="U81" i="45" s="1"/>
  <c r="P81" i="45"/>
  <c r="N81" i="45"/>
  <c r="M81" i="45"/>
  <c r="AR80" i="45"/>
  <c r="AQ80" i="45"/>
  <c r="AN80" i="45"/>
  <c r="AM80" i="45"/>
  <c r="AJ80" i="45"/>
  <c r="AH80" i="45"/>
  <c r="AG80" i="45"/>
  <c r="AF80" i="45"/>
  <c r="AD80" i="45"/>
  <c r="AB80" i="45"/>
  <c r="W80" i="45"/>
  <c r="T80" i="45"/>
  <c r="P80" i="45"/>
  <c r="M80" i="45"/>
  <c r="AR79" i="45"/>
  <c r="AQ79" i="45"/>
  <c r="AN79" i="45"/>
  <c r="AM79" i="45"/>
  <c r="AJ79" i="45"/>
  <c r="AH79" i="45"/>
  <c r="AG79" i="45"/>
  <c r="AF79" i="45"/>
  <c r="AD79" i="45"/>
  <c r="AB79" i="45"/>
  <c r="W79" i="45"/>
  <c r="T79" i="45"/>
  <c r="U79" i="45" s="1"/>
  <c r="P79" i="45"/>
  <c r="M79" i="45"/>
  <c r="N79" i="45" s="1"/>
  <c r="AR78" i="45"/>
  <c r="AQ78" i="45"/>
  <c r="AN78" i="45"/>
  <c r="AM78" i="45"/>
  <c r="AJ78" i="45"/>
  <c r="AH78" i="45"/>
  <c r="AG78" i="45"/>
  <c r="AF78" i="45"/>
  <c r="AD78" i="45"/>
  <c r="AB78" i="45"/>
  <c r="W78" i="45"/>
  <c r="T78" i="45"/>
  <c r="P78" i="45"/>
  <c r="M78" i="45"/>
  <c r="AR77" i="45"/>
  <c r="AQ77" i="45"/>
  <c r="AN77" i="45"/>
  <c r="AM77" i="45"/>
  <c r="AJ77" i="45"/>
  <c r="AH77" i="45"/>
  <c r="AG77" i="45"/>
  <c r="AF77" i="45"/>
  <c r="AD77" i="45"/>
  <c r="AB77" i="45"/>
  <c r="W77" i="45"/>
  <c r="X77" i="45" s="1"/>
  <c r="U77" i="45"/>
  <c r="T77" i="45"/>
  <c r="P77" i="45"/>
  <c r="M77" i="45"/>
  <c r="N77" i="45" s="1"/>
  <c r="AR76" i="45"/>
  <c r="AQ76" i="45"/>
  <c r="AN76" i="45"/>
  <c r="AM76" i="45"/>
  <c r="AJ76" i="45"/>
  <c r="AH76" i="45"/>
  <c r="AG76" i="45"/>
  <c r="AF76" i="45"/>
  <c r="AD76" i="45"/>
  <c r="AB76" i="45"/>
  <c r="W76" i="45"/>
  <c r="T76" i="45"/>
  <c r="P76" i="45"/>
  <c r="M76" i="45"/>
  <c r="Q76" i="45" s="1"/>
  <c r="AR75" i="45"/>
  <c r="AQ75" i="45"/>
  <c r="AN75" i="45"/>
  <c r="AM75" i="45"/>
  <c r="AJ75" i="45"/>
  <c r="AH75" i="45"/>
  <c r="AG75" i="45"/>
  <c r="AF75" i="45"/>
  <c r="AD75" i="45"/>
  <c r="AB75" i="45"/>
  <c r="W75" i="45"/>
  <c r="T75" i="45"/>
  <c r="U75" i="45" s="1"/>
  <c r="P75" i="45"/>
  <c r="M75" i="45"/>
  <c r="N75" i="45" s="1"/>
  <c r="AR74" i="45"/>
  <c r="AQ74" i="45"/>
  <c r="AN74" i="45"/>
  <c r="AM74" i="45"/>
  <c r="AJ74" i="45"/>
  <c r="AH74" i="45"/>
  <c r="AG74" i="45"/>
  <c r="AF74" i="45"/>
  <c r="AD74" i="45"/>
  <c r="AB74" i="45"/>
  <c r="W74" i="45"/>
  <c r="T74" i="45"/>
  <c r="P74" i="45"/>
  <c r="M74" i="45"/>
  <c r="Q74" i="45" s="1"/>
  <c r="AR73" i="45"/>
  <c r="AQ73" i="45"/>
  <c r="AN73" i="45"/>
  <c r="AM73" i="45"/>
  <c r="AJ73" i="45"/>
  <c r="AH73" i="45"/>
  <c r="AG73" i="45"/>
  <c r="AF73" i="45"/>
  <c r="AD73" i="45"/>
  <c r="AB73" i="45"/>
  <c r="W73" i="45"/>
  <c r="T73" i="45"/>
  <c r="U73" i="45" s="1"/>
  <c r="P73" i="45"/>
  <c r="M73" i="45"/>
  <c r="N73" i="45" s="1"/>
  <c r="AR72" i="45"/>
  <c r="AQ72" i="45"/>
  <c r="AN72" i="45"/>
  <c r="AM72" i="45"/>
  <c r="AJ72" i="45"/>
  <c r="AH72" i="45"/>
  <c r="AG72" i="45"/>
  <c r="AF72" i="45"/>
  <c r="AD72" i="45"/>
  <c r="AB72" i="45"/>
  <c r="W72" i="45"/>
  <c r="T72" i="45"/>
  <c r="P72" i="45"/>
  <c r="M72" i="45"/>
  <c r="Q72" i="45" s="1"/>
  <c r="AR71" i="45"/>
  <c r="AQ71" i="45"/>
  <c r="AN71" i="45"/>
  <c r="AM71" i="45"/>
  <c r="AJ71" i="45"/>
  <c r="AH71" i="45"/>
  <c r="AG71" i="45"/>
  <c r="AF71" i="45"/>
  <c r="AD71" i="45"/>
  <c r="AB71" i="45"/>
  <c r="W71" i="45"/>
  <c r="T71" i="45"/>
  <c r="U71" i="45" s="1"/>
  <c r="P71" i="45"/>
  <c r="Q71" i="45" s="1"/>
  <c r="M71" i="45"/>
  <c r="N71" i="45" s="1"/>
  <c r="AR70" i="45"/>
  <c r="AQ70" i="45"/>
  <c r="AN70" i="45"/>
  <c r="AM70" i="45"/>
  <c r="AJ70" i="45"/>
  <c r="AH70" i="45"/>
  <c r="AG70" i="45"/>
  <c r="AF70" i="45"/>
  <c r="AD70" i="45"/>
  <c r="AB70" i="45"/>
  <c r="W70" i="45"/>
  <c r="T70" i="45"/>
  <c r="P70" i="45"/>
  <c r="M70" i="45"/>
  <c r="AR69" i="45"/>
  <c r="AQ69" i="45"/>
  <c r="AN69" i="45"/>
  <c r="AM69" i="45"/>
  <c r="AJ69" i="45"/>
  <c r="AH69" i="45"/>
  <c r="AG69" i="45"/>
  <c r="AF69" i="45"/>
  <c r="AD69" i="45"/>
  <c r="AB69" i="45"/>
  <c r="W69" i="45"/>
  <c r="T69" i="45"/>
  <c r="U69" i="45" s="1"/>
  <c r="P69" i="45"/>
  <c r="M69" i="45"/>
  <c r="N69" i="45" s="1"/>
  <c r="AR68" i="45"/>
  <c r="AQ68" i="45"/>
  <c r="AN68" i="45"/>
  <c r="AM68" i="45"/>
  <c r="AJ68" i="45"/>
  <c r="AH68" i="45"/>
  <c r="AG68" i="45"/>
  <c r="AF68" i="45"/>
  <c r="AD68" i="45"/>
  <c r="AB68" i="45"/>
  <c r="W68" i="45"/>
  <c r="T68" i="45"/>
  <c r="P68" i="45"/>
  <c r="M68" i="45"/>
  <c r="AR67" i="45"/>
  <c r="AQ67" i="45"/>
  <c r="AN67" i="45"/>
  <c r="AM67" i="45"/>
  <c r="AJ67" i="45"/>
  <c r="AH67" i="45"/>
  <c r="AG67" i="45"/>
  <c r="AF67" i="45"/>
  <c r="AD67" i="45"/>
  <c r="AB67" i="45"/>
  <c r="W67" i="45"/>
  <c r="T67" i="45"/>
  <c r="U67" i="45" s="1"/>
  <c r="P67" i="45"/>
  <c r="M67" i="45"/>
  <c r="N67" i="45" s="1"/>
  <c r="AR66" i="45"/>
  <c r="AQ66" i="45"/>
  <c r="AN66" i="45"/>
  <c r="AM66" i="45"/>
  <c r="AJ66" i="45"/>
  <c r="AH66" i="45"/>
  <c r="AG66" i="45"/>
  <c r="AF66" i="45"/>
  <c r="AD66" i="45"/>
  <c r="AB66" i="45"/>
  <c r="W66" i="45"/>
  <c r="T66" i="45"/>
  <c r="P66" i="45"/>
  <c r="M66" i="45"/>
  <c r="AR65" i="45"/>
  <c r="AQ65" i="45"/>
  <c r="AN65" i="45"/>
  <c r="AM65" i="45"/>
  <c r="AJ65" i="45"/>
  <c r="AH65" i="45"/>
  <c r="AG65" i="45"/>
  <c r="AF65" i="45"/>
  <c r="AD65" i="45"/>
  <c r="AB65" i="45"/>
  <c r="W65" i="45"/>
  <c r="X65" i="45" s="1"/>
  <c r="T65" i="45"/>
  <c r="U65" i="45" s="1"/>
  <c r="P65" i="45"/>
  <c r="M65" i="45"/>
  <c r="N65" i="45" s="1"/>
  <c r="AR64" i="45"/>
  <c r="AQ64" i="45"/>
  <c r="AN64" i="45"/>
  <c r="AM64" i="45"/>
  <c r="AJ64" i="45"/>
  <c r="AH64" i="45"/>
  <c r="AG64" i="45"/>
  <c r="AF64" i="45"/>
  <c r="AD64" i="45"/>
  <c r="AB64" i="45"/>
  <c r="W64" i="45"/>
  <c r="T64" i="45"/>
  <c r="P64" i="45"/>
  <c r="M64" i="45"/>
  <c r="Q64" i="45" s="1"/>
  <c r="AR63" i="45"/>
  <c r="AQ63" i="45"/>
  <c r="AN63" i="45"/>
  <c r="AM63" i="45"/>
  <c r="AJ63" i="45"/>
  <c r="AH63" i="45"/>
  <c r="AG63" i="45"/>
  <c r="AF63" i="45"/>
  <c r="AD63" i="45"/>
  <c r="AB63" i="45"/>
  <c r="W63" i="45"/>
  <c r="T63" i="45"/>
  <c r="U63" i="45" s="1"/>
  <c r="P63" i="45"/>
  <c r="M63" i="45"/>
  <c r="N63" i="45" s="1"/>
  <c r="AR62" i="45"/>
  <c r="AQ62" i="45"/>
  <c r="AN62" i="45"/>
  <c r="AM62" i="45"/>
  <c r="AJ62" i="45"/>
  <c r="AH62" i="45"/>
  <c r="AG62" i="45"/>
  <c r="AF62" i="45"/>
  <c r="AD62" i="45"/>
  <c r="AB62" i="45"/>
  <c r="W62" i="45"/>
  <c r="T62" i="45"/>
  <c r="P62" i="45"/>
  <c r="M62" i="45"/>
  <c r="AR61" i="45"/>
  <c r="AQ61" i="45"/>
  <c r="AN61" i="45"/>
  <c r="AM61" i="45"/>
  <c r="AJ61" i="45"/>
  <c r="AH61" i="45"/>
  <c r="AG61" i="45"/>
  <c r="AF61" i="45"/>
  <c r="AD61" i="45"/>
  <c r="AB61" i="45"/>
  <c r="W61" i="45"/>
  <c r="T61" i="45"/>
  <c r="U61" i="45" s="1"/>
  <c r="P61" i="45"/>
  <c r="M61" i="45"/>
  <c r="N61" i="45" s="1"/>
  <c r="AR60" i="45"/>
  <c r="AQ60" i="45"/>
  <c r="AN60" i="45"/>
  <c r="AM60" i="45"/>
  <c r="AJ60" i="45"/>
  <c r="AH60" i="45"/>
  <c r="AG60" i="45"/>
  <c r="AF60" i="45"/>
  <c r="AD60" i="45"/>
  <c r="AB60" i="45"/>
  <c r="W60" i="45"/>
  <c r="T60" i="45"/>
  <c r="P60" i="45"/>
  <c r="M60" i="45"/>
  <c r="Q60" i="45" s="1"/>
  <c r="AR59" i="45"/>
  <c r="AQ59" i="45"/>
  <c r="AN59" i="45"/>
  <c r="AM59" i="45"/>
  <c r="AJ59" i="45"/>
  <c r="AH59" i="45"/>
  <c r="AG59" i="45"/>
  <c r="AF59" i="45"/>
  <c r="AD59" i="45"/>
  <c r="AB59" i="45"/>
  <c r="W59" i="45"/>
  <c r="T59" i="45"/>
  <c r="U59" i="45" s="1"/>
  <c r="P59" i="45"/>
  <c r="M59" i="45"/>
  <c r="N59" i="45" s="1"/>
  <c r="AR58" i="45"/>
  <c r="AQ58" i="45"/>
  <c r="AN58" i="45"/>
  <c r="AM58" i="45"/>
  <c r="AJ58" i="45"/>
  <c r="AH58" i="45"/>
  <c r="AO58" i="45" s="1"/>
  <c r="AG58" i="45"/>
  <c r="AF58" i="45"/>
  <c r="AD58" i="45"/>
  <c r="AB58" i="45"/>
  <c r="W58" i="45"/>
  <c r="T58" i="45"/>
  <c r="P58" i="45"/>
  <c r="M58" i="45"/>
  <c r="Q58" i="45" s="1"/>
  <c r="AR57" i="45"/>
  <c r="AQ57" i="45"/>
  <c r="AN57" i="45"/>
  <c r="AM57" i="45"/>
  <c r="AJ57" i="45"/>
  <c r="AH57" i="45"/>
  <c r="AG57" i="45"/>
  <c r="AF57" i="45"/>
  <c r="AD57" i="45"/>
  <c r="AB57" i="45"/>
  <c r="W57" i="45"/>
  <c r="X57" i="45" s="1"/>
  <c r="U57" i="45"/>
  <c r="T57" i="45"/>
  <c r="P57" i="45"/>
  <c r="M57" i="45"/>
  <c r="N57" i="45" s="1"/>
  <c r="AR56" i="45"/>
  <c r="AQ56" i="45"/>
  <c r="AN56" i="45"/>
  <c r="AM56" i="45"/>
  <c r="AJ56" i="45"/>
  <c r="AH56" i="45"/>
  <c r="AG56" i="45"/>
  <c r="AF56" i="45"/>
  <c r="AD56" i="45"/>
  <c r="AB56" i="45"/>
  <c r="W56" i="45"/>
  <c r="T56" i="45"/>
  <c r="P56" i="45"/>
  <c r="M56" i="45"/>
  <c r="AR55" i="45"/>
  <c r="AQ55" i="45"/>
  <c r="AN55" i="45"/>
  <c r="AM55" i="45"/>
  <c r="AJ55" i="45"/>
  <c r="AH55" i="45"/>
  <c r="AG55" i="45"/>
  <c r="AF55" i="45"/>
  <c r="AD55" i="45"/>
  <c r="AB55" i="45"/>
  <c r="W55" i="45"/>
  <c r="T55" i="45"/>
  <c r="U55" i="45" s="1"/>
  <c r="P55" i="45"/>
  <c r="M55" i="45"/>
  <c r="N55" i="45" s="1"/>
  <c r="AR54" i="45"/>
  <c r="AQ54" i="45"/>
  <c r="AN54" i="45"/>
  <c r="AM54" i="45"/>
  <c r="AJ54" i="45"/>
  <c r="AH54" i="45"/>
  <c r="AG54" i="45"/>
  <c r="AF54" i="45"/>
  <c r="AD54" i="45"/>
  <c r="AB54" i="45"/>
  <c r="W54" i="45"/>
  <c r="T54" i="45"/>
  <c r="P54" i="45"/>
  <c r="M54" i="45"/>
  <c r="AR53" i="45"/>
  <c r="AQ53" i="45"/>
  <c r="AN53" i="45"/>
  <c r="AM53" i="45"/>
  <c r="AJ53" i="45"/>
  <c r="AH53" i="45"/>
  <c r="AG53" i="45"/>
  <c r="AF53" i="45"/>
  <c r="AD53" i="45"/>
  <c r="AB53" i="45"/>
  <c r="W53" i="45"/>
  <c r="X53" i="45" s="1"/>
  <c r="T53" i="45"/>
  <c r="U53" i="45" s="1"/>
  <c r="P53" i="45"/>
  <c r="N53" i="45"/>
  <c r="M53" i="45"/>
  <c r="AR52" i="45"/>
  <c r="AQ52" i="45"/>
  <c r="AN52" i="45"/>
  <c r="AM52" i="45"/>
  <c r="AJ52" i="45"/>
  <c r="AH52" i="45"/>
  <c r="AG52" i="45"/>
  <c r="AF52" i="45"/>
  <c r="AD52" i="45"/>
  <c r="AB52" i="45"/>
  <c r="W52" i="45"/>
  <c r="T52" i="45"/>
  <c r="P52" i="45"/>
  <c r="M52" i="45"/>
  <c r="Q52" i="45" s="1"/>
  <c r="AR51" i="45"/>
  <c r="AQ51" i="45"/>
  <c r="AN51" i="45"/>
  <c r="AM51" i="45"/>
  <c r="AJ51" i="45"/>
  <c r="AH51" i="45"/>
  <c r="AG51" i="45"/>
  <c r="AF51" i="45"/>
  <c r="AD51" i="45"/>
  <c r="AB51" i="45"/>
  <c r="W51" i="45"/>
  <c r="T51" i="45"/>
  <c r="U51" i="45" s="1"/>
  <c r="P51" i="45"/>
  <c r="Q51" i="45" s="1"/>
  <c r="M51" i="45"/>
  <c r="N51" i="45" s="1"/>
  <c r="AR50" i="45"/>
  <c r="AQ50" i="45"/>
  <c r="AN50" i="45"/>
  <c r="AM50" i="45"/>
  <c r="AJ50" i="45"/>
  <c r="AH50" i="45"/>
  <c r="AG50" i="45"/>
  <c r="AF50" i="45"/>
  <c r="AD50" i="45"/>
  <c r="AB50" i="45"/>
  <c r="W50" i="45"/>
  <c r="T50" i="45"/>
  <c r="P50" i="45"/>
  <c r="M50" i="45"/>
  <c r="Q50" i="45" s="1"/>
  <c r="AR49" i="45"/>
  <c r="AQ49" i="45"/>
  <c r="AN49" i="45"/>
  <c r="AM49" i="45"/>
  <c r="AJ49" i="45"/>
  <c r="AH49" i="45"/>
  <c r="AG49" i="45"/>
  <c r="AF49" i="45"/>
  <c r="AD49" i="45"/>
  <c r="AB49" i="45"/>
  <c r="W49" i="45"/>
  <c r="T49" i="45"/>
  <c r="U49" i="45" s="1"/>
  <c r="P49" i="45"/>
  <c r="M49" i="45"/>
  <c r="N49" i="45" s="1"/>
  <c r="AR48" i="45"/>
  <c r="AQ48" i="45"/>
  <c r="AN48" i="45"/>
  <c r="AM48" i="45"/>
  <c r="AJ48" i="45"/>
  <c r="AH48" i="45"/>
  <c r="AG48" i="45"/>
  <c r="AF48" i="45"/>
  <c r="AD48" i="45"/>
  <c r="AB48" i="45"/>
  <c r="W48" i="45"/>
  <c r="T48" i="45"/>
  <c r="P48" i="45"/>
  <c r="M48" i="45"/>
  <c r="Q48" i="45" s="1"/>
  <c r="AR47" i="45"/>
  <c r="AQ47" i="45"/>
  <c r="AN47" i="45"/>
  <c r="AM47" i="45"/>
  <c r="AJ47" i="45"/>
  <c r="AH47" i="45"/>
  <c r="AG47" i="45"/>
  <c r="AF47" i="45"/>
  <c r="AD47" i="45"/>
  <c r="AB47" i="45"/>
  <c r="W47" i="45"/>
  <c r="T47" i="45"/>
  <c r="U47" i="45" s="1"/>
  <c r="P47" i="45"/>
  <c r="M47" i="45"/>
  <c r="N47" i="45" s="1"/>
  <c r="AR46" i="45"/>
  <c r="AQ46" i="45"/>
  <c r="AN46" i="45"/>
  <c r="AM46" i="45"/>
  <c r="AJ46" i="45"/>
  <c r="AH46" i="45"/>
  <c r="AO46" i="45" s="1"/>
  <c r="AG46" i="45"/>
  <c r="AF46" i="45"/>
  <c r="AD46" i="45"/>
  <c r="AB46" i="45"/>
  <c r="W46" i="45"/>
  <c r="T46" i="45"/>
  <c r="P46" i="45"/>
  <c r="M46" i="45"/>
  <c r="AR45" i="45"/>
  <c r="AQ45" i="45"/>
  <c r="AN45" i="45"/>
  <c r="AM45" i="45"/>
  <c r="AJ45" i="45"/>
  <c r="AH45" i="45"/>
  <c r="AG45" i="45"/>
  <c r="AF45" i="45"/>
  <c r="AD45" i="45"/>
  <c r="AB45" i="45"/>
  <c r="W45" i="45"/>
  <c r="X45" i="45" s="1"/>
  <c r="U45" i="45"/>
  <c r="T45" i="45"/>
  <c r="P45" i="45"/>
  <c r="M45" i="45"/>
  <c r="N45" i="45" s="1"/>
  <c r="AR44" i="45"/>
  <c r="AQ44" i="45"/>
  <c r="AN44" i="45"/>
  <c r="AM44" i="45"/>
  <c r="AJ44" i="45"/>
  <c r="AH44" i="45"/>
  <c r="AG44" i="45"/>
  <c r="AF44" i="45"/>
  <c r="AD44" i="45"/>
  <c r="AB44" i="45"/>
  <c r="W44" i="45"/>
  <c r="T44" i="45"/>
  <c r="P44" i="45"/>
  <c r="M44" i="45"/>
  <c r="Q44" i="45" s="1"/>
  <c r="AR43" i="45"/>
  <c r="AQ43" i="45"/>
  <c r="AN43" i="45"/>
  <c r="AM43" i="45"/>
  <c r="AJ43" i="45"/>
  <c r="AH43" i="45"/>
  <c r="AG43" i="45"/>
  <c r="AF43" i="45"/>
  <c r="AD43" i="45"/>
  <c r="AB43" i="45"/>
  <c r="W43" i="45"/>
  <c r="T43" i="45"/>
  <c r="U43" i="45" s="1"/>
  <c r="P43" i="45"/>
  <c r="M43" i="45"/>
  <c r="N43" i="45" s="1"/>
  <c r="AR42" i="45"/>
  <c r="AQ42" i="45"/>
  <c r="AN42" i="45"/>
  <c r="AM42" i="45"/>
  <c r="AJ42" i="45"/>
  <c r="AH42" i="45"/>
  <c r="AG42" i="45"/>
  <c r="AF42" i="45"/>
  <c r="AD42" i="45"/>
  <c r="AB42" i="45"/>
  <c r="W42" i="45"/>
  <c r="T42" i="45"/>
  <c r="P42" i="45"/>
  <c r="M42" i="45"/>
  <c r="Q42" i="45" s="1"/>
  <c r="AR41" i="45"/>
  <c r="AQ41" i="45"/>
  <c r="AN41" i="45"/>
  <c r="AM41" i="45"/>
  <c r="AJ41" i="45"/>
  <c r="AH41" i="45"/>
  <c r="AG41" i="45"/>
  <c r="AF41" i="45"/>
  <c r="AD41" i="45"/>
  <c r="AB41" i="45"/>
  <c r="W41" i="45"/>
  <c r="T41" i="45"/>
  <c r="U41" i="45" s="1"/>
  <c r="P41" i="45"/>
  <c r="M41" i="45"/>
  <c r="N41" i="45" s="1"/>
  <c r="AR40" i="45"/>
  <c r="AQ40" i="45"/>
  <c r="AN40" i="45"/>
  <c r="AM40" i="45"/>
  <c r="AJ40" i="45"/>
  <c r="AH40" i="45"/>
  <c r="AG40" i="45"/>
  <c r="AF40" i="45"/>
  <c r="AD40" i="45"/>
  <c r="AB40" i="45"/>
  <c r="W40" i="45"/>
  <c r="T40" i="45"/>
  <c r="P40" i="45"/>
  <c r="M40" i="45"/>
  <c r="Q40" i="45" s="1"/>
  <c r="AR39" i="45"/>
  <c r="AQ39" i="45"/>
  <c r="AN39" i="45"/>
  <c r="AM39" i="45"/>
  <c r="AJ39" i="45"/>
  <c r="AH39" i="45"/>
  <c r="AG39" i="45"/>
  <c r="AF39" i="45"/>
  <c r="AD39" i="45"/>
  <c r="AB39" i="45"/>
  <c r="W39" i="45"/>
  <c r="T39" i="45"/>
  <c r="U39" i="45" s="1"/>
  <c r="P39" i="45"/>
  <c r="Q39" i="45" s="1"/>
  <c r="M39" i="45"/>
  <c r="N39" i="45" s="1"/>
  <c r="AR38" i="45"/>
  <c r="AQ38" i="45"/>
  <c r="AN38" i="45"/>
  <c r="AM38" i="45"/>
  <c r="AJ38" i="45"/>
  <c r="AH38" i="45"/>
  <c r="AG38" i="45"/>
  <c r="AF38" i="45"/>
  <c r="AD38" i="45"/>
  <c r="AB38" i="45"/>
  <c r="W38" i="45"/>
  <c r="T38" i="45"/>
  <c r="P38" i="45"/>
  <c r="M38" i="45"/>
  <c r="AR37" i="45"/>
  <c r="AQ37" i="45"/>
  <c r="AN37" i="45"/>
  <c r="AM37" i="45"/>
  <c r="AJ37" i="45"/>
  <c r="AH37" i="45"/>
  <c r="AG37" i="45"/>
  <c r="AF37" i="45"/>
  <c r="AD37" i="45"/>
  <c r="AB37" i="45"/>
  <c r="W37" i="45"/>
  <c r="T37" i="45"/>
  <c r="U37" i="45" s="1"/>
  <c r="P37" i="45"/>
  <c r="M37" i="45"/>
  <c r="N37" i="45" s="1"/>
  <c r="AR36" i="45"/>
  <c r="AQ36" i="45"/>
  <c r="AN36" i="45"/>
  <c r="AM36" i="45"/>
  <c r="AJ36" i="45"/>
  <c r="AH36" i="45"/>
  <c r="AG36" i="45"/>
  <c r="AF36" i="45"/>
  <c r="AD36" i="45"/>
  <c r="AB36" i="45"/>
  <c r="W36" i="45"/>
  <c r="T36" i="45"/>
  <c r="P36" i="45"/>
  <c r="M36" i="45"/>
  <c r="AR35" i="45"/>
  <c r="AQ35" i="45"/>
  <c r="AN35" i="45"/>
  <c r="AM35" i="45"/>
  <c r="AJ35" i="45"/>
  <c r="AH35" i="45"/>
  <c r="AG35" i="45"/>
  <c r="AF35" i="45"/>
  <c r="AD35" i="45"/>
  <c r="AB35" i="45"/>
  <c r="W35" i="45"/>
  <c r="T35" i="45"/>
  <c r="U35" i="45" s="1"/>
  <c r="P35" i="45"/>
  <c r="M35" i="45"/>
  <c r="N35" i="45" s="1"/>
  <c r="AR34" i="45"/>
  <c r="AQ34" i="45"/>
  <c r="AN34" i="45"/>
  <c r="AM34" i="45"/>
  <c r="AJ34" i="45"/>
  <c r="AH34" i="45"/>
  <c r="AG34" i="45"/>
  <c r="AF34" i="45"/>
  <c r="AD34" i="45"/>
  <c r="AB34" i="45"/>
  <c r="W34" i="45"/>
  <c r="T34" i="45"/>
  <c r="P34" i="45"/>
  <c r="M34" i="45"/>
  <c r="AR33" i="45"/>
  <c r="AQ33" i="45"/>
  <c r="AN33" i="45"/>
  <c r="AM33" i="45"/>
  <c r="AJ33" i="45"/>
  <c r="AH33" i="45"/>
  <c r="AG33" i="45"/>
  <c r="AF33" i="45"/>
  <c r="AD33" i="45"/>
  <c r="AB33" i="45"/>
  <c r="W33" i="45"/>
  <c r="X33" i="45" s="1"/>
  <c r="T33" i="45"/>
  <c r="U33" i="45" s="1"/>
  <c r="P33" i="45"/>
  <c r="M33" i="45"/>
  <c r="N33" i="45" s="1"/>
  <c r="AR32" i="45"/>
  <c r="AQ32" i="45"/>
  <c r="AN32" i="45"/>
  <c r="AM32" i="45"/>
  <c r="AJ32" i="45"/>
  <c r="AH32" i="45"/>
  <c r="AG32" i="45"/>
  <c r="AF32" i="45"/>
  <c r="AD32" i="45"/>
  <c r="AB32" i="45"/>
  <c r="W32" i="45"/>
  <c r="T32" i="45"/>
  <c r="P32" i="45"/>
  <c r="M32" i="45"/>
  <c r="Q32" i="45" s="1"/>
  <c r="AR31" i="45"/>
  <c r="AQ31" i="45"/>
  <c r="AN31" i="45"/>
  <c r="AM31" i="45"/>
  <c r="AJ31" i="45"/>
  <c r="AH31" i="45"/>
  <c r="AG31" i="45"/>
  <c r="AF31" i="45"/>
  <c r="AD31" i="45"/>
  <c r="AB31" i="45"/>
  <c r="W31" i="45"/>
  <c r="T31" i="45"/>
  <c r="U31" i="45" s="1"/>
  <c r="P31" i="45"/>
  <c r="M31" i="45"/>
  <c r="N31" i="45" s="1"/>
  <c r="AR30" i="45"/>
  <c r="AQ30" i="45"/>
  <c r="AN30" i="45"/>
  <c r="AM30" i="45"/>
  <c r="AJ30" i="45"/>
  <c r="AH30" i="45"/>
  <c r="AG30" i="45"/>
  <c r="AF30" i="45"/>
  <c r="AD30" i="45"/>
  <c r="AB30" i="45"/>
  <c r="W30" i="45"/>
  <c r="T30" i="45"/>
  <c r="P30" i="45"/>
  <c r="M30" i="45"/>
  <c r="AR29" i="45"/>
  <c r="AQ29" i="45"/>
  <c r="AN29" i="45"/>
  <c r="AM29" i="45"/>
  <c r="AJ29" i="45"/>
  <c r="AH29" i="45"/>
  <c r="AG29" i="45"/>
  <c r="AF29" i="45"/>
  <c r="AD29" i="45"/>
  <c r="AB29" i="45"/>
  <c r="W29" i="45"/>
  <c r="T29" i="45"/>
  <c r="U29" i="45" s="1"/>
  <c r="P29" i="45"/>
  <c r="M29" i="45"/>
  <c r="N29" i="45" s="1"/>
  <c r="AR28" i="45"/>
  <c r="AQ28" i="45"/>
  <c r="AN28" i="45"/>
  <c r="AM28" i="45"/>
  <c r="AJ28" i="45"/>
  <c r="AH28" i="45"/>
  <c r="AG28" i="45"/>
  <c r="AF28" i="45"/>
  <c r="AD28" i="45"/>
  <c r="AB28" i="45"/>
  <c r="W28" i="45"/>
  <c r="T28" i="45"/>
  <c r="P28" i="45"/>
  <c r="M28" i="45"/>
  <c r="Q28" i="45" s="1"/>
  <c r="AR27" i="45"/>
  <c r="AQ27" i="45"/>
  <c r="AN27" i="45"/>
  <c r="AM27" i="45"/>
  <c r="AJ27" i="45"/>
  <c r="AH27" i="45"/>
  <c r="AG27" i="45"/>
  <c r="AF27" i="45"/>
  <c r="AD27" i="45"/>
  <c r="AB27" i="45"/>
  <c r="W27" i="45"/>
  <c r="T27" i="45"/>
  <c r="U27" i="45" s="1"/>
  <c r="P27" i="45"/>
  <c r="M27" i="45"/>
  <c r="N27" i="45" s="1"/>
  <c r="AR26" i="45"/>
  <c r="AQ26" i="45"/>
  <c r="AN26" i="45"/>
  <c r="AM26" i="45"/>
  <c r="AJ26" i="45"/>
  <c r="AH26" i="45"/>
  <c r="AO26" i="45" s="1"/>
  <c r="AG26" i="45"/>
  <c r="AF26" i="45"/>
  <c r="AD26" i="45"/>
  <c r="AB26" i="45"/>
  <c r="W26" i="45"/>
  <c r="T26" i="45"/>
  <c r="P26" i="45"/>
  <c r="M26" i="45"/>
  <c r="Q26" i="45" s="1"/>
  <c r="AR25" i="45"/>
  <c r="AQ25" i="45"/>
  <c r="AN25" i="45"/>
  <c r="AM25" i="45"/>
  <c r="AJ25" i="45"/>
  <c r="AH25" i="45"/>
  <c r="AG25" i="45"/>
  <c r="AF25" i="45"/>
  <c r="AD25" i="45"/>
  <c r="AB25" i="45"/>
  <c r="W25" i="45"/>
  <c r="X25" i="45" s="1"/>
  <c r="U25" i="45"/>
  <c r="T25" i="45"/>
  <c r="P25" i="45"/>
  <c r="M25" i="45"/>
  <c r="N25" i="45" s="1"/>
  <c r="AR24" i="45"/>
  <c r="AQ24" i="45"/>
  <c r="AN24" i="45"/>
  <c r="AM24" i="45"/>
  <c r="AJ24" i="45"/>
  <c r="AH24" i="45"/>
  <c r="AG24" i="45"/>
  <c r="AF24" i="45"/>
  <c r="AD24" i="45"/>
  <c r="AB24" i="45"/>
  <c r="W24" i="45"/>
  <c r="T24" i="45"/>
  <c r="P24" i="45"/>
  <c r="M24" i="45"/>
  <c r="AR23" i="45"/>
  <c r="AQ23" i="45"/>
  <c r="AN23" i="45"/>
  <c r="AM23" i="45"/>
  <c r="AJ23" i="45"/>
  <c r="AH23" i="45"/>
  <c r="AG23" i="45"/>
  <c r="AF23" i="45"/>
  <c r="AD23" i="45"/>
  <c r="AB23" i="45"/>
  <c r="W23" i="45"/>
  <c r="T23" i="45"/>
  <c r="U23" i="45" s="1"/>
  <c r="P23" i="45"/>
  <c r="M23" i="45"/>
  <c r="N23" i="45" s="1"/>
  <c r="AR22" i="45"/>
  <c r="AQ22" i="45"/>
  <c r="AN22" i="45"/>
  <c r="AM22" i="45"/>
  <c r="AJ22" i="45"/>
  <c r="AH22" i="45"/>
  <c r="AG22" i="45"/>
  <c r="AF22" i="45"/>
  <c r="AD22" i="45"/>
  <c r="AB22" i="45"/>
  <c r="W22" i="45"/>
  <c r="T22" i="45"/>
  <c r="P22" i="45"/>
  <c r="M22" i="45"/>
  <c r="AR21" i="45"/>
  <c r="AQ21" i="45"/>
  <c r="AN21" i="45"/>
  <c r="AM21" i="45"/>
  <c r="AJ21" i="45"/>
  <c r="AH21" i="45"/>
  <c r="AG21" i="45"/>
  <c r="AF21" i="45"/>
  <c r="AD21" i="45"/>
  <c r="AB21" i="45"/>
  <c r="W21" i="45"/>
  <c r="T21" i="45"/>
  <c r="U21" i="45" s="1"/>
  <c r="P21" i="45"/>
  <c r="N21" i="45"/>
  <c r="M21" i="45"/>
  <c r="AR20" i="45"/>
  <c r="AQ20" i="45"/>
  <c r="AN20" i="45"/>
  <c r="AM20" i="45"/>
  <c r="AJ20" i="45"/>
  <c r="AH20" i="45"/>
  <c r="AG20" i="45"/>
  <c r="AF20" i="45"/>
  <c r="AD20" i="45"/>
  <c r="AB20" i="45"/>
  <c r="W20" i="45"/>
  <c r="T20" i="45"/>
  <c r="P20" i="45"/>
  <c r="M20" i="45"/>
  <c r="Q20" i="45" s="1"/>
  <c r="AR19" i="45"/>
  <c r="AQ19" i="45"/>
  <c r="AN19" i="45"/>
  <c r="AM19" i="45"/>
  <c r="AJ19" i="45"/>
  <c r="AH19" i="45"/>
  <c r="AG19" i="45"/>
  <c r="AF19" i="45"/>
  <c r="AD19" i="45"/>
  <c r="AB19" i="45"/>
  <c r="W19" i="45"/>
  <c r="T19" i="45"/>
  <c r="P19" i="45"/>
  <c r="M19" i="45"/>
  <c r="AR18" i="45"/>
  <c r="AQ18" i="45"/>
  <c r="AN18" i="45"/>
  <c r="AM18" i="45"/>
  <c r="AJ18" i="45"/>
  <c r="AH18" i="45"/>
  <c r="AG18" i="45"/>
  <c r="AF18" i="45"/>
  <c r="AD18" i="45"/>
  <c r="AB18" i="45"/>
  <c r="W18" i="45"/>
  <c r="T18" i="45"/>
  <c r="P18" i="45"/>
  <c r="M18" i="45"/>
  <c r="Q18" i="45" s="1"/>
  <c r="AR17" i="45"/>
  <c r="AQ17" i="45"/>
  <c r="AN17" i="45"/>
  <c r="AM17" i="45"/>
  <c r="AJ17" i="45"/>
  <c r="AH17" i="45"/>
  <c r="AG17" i="45"/>
  <c r="AF17" i="45"/>
  <c r="AD17" i="45"/>
  <c r="AB17" i="45"/>
  <c r="W17" i="45"/>
  <c r="T17" i="45"/>
  <c r="U17" i="45" s="1"/>
  <c r="P17" i="45"/>
  <c r="M17" i="45"/>
  <c r="N17" i="45" s="1"/>
  <c r="AR16" i="45"/>
  <c r="AQ16" i="45"/>
  <c r="AN16" i="45"/>
  <c r="AM16" i="45"/>
  <c r="AJ16" i="45"/>
  <c r="AH16" i="45"/>
  <c r="AG16" i="45"/>
  <c r="AF16" i="45"/>
  <c r="AD16" i="45"/>
  <c r="AB16" i="45"/>
  <c r="AR15" i="45"/>
  <c r="AQ15" i="45"/>
  <c r="AN15" i="45"/>
  <c r="AM15" i="45"/>
  <c r="AJ15" i="45"/>
  <c r="AH15" i="45"/>
  <c r="AG15" i="45"/>
  <c r="AF15" i="45"/>
  <c r="AD15" i="45"/>
  <c r="AB15" i="45"/>
  <c r="AR14" i="45"/>
  <c r="AQ14" i="45"/>
  <c r="AN14" i="45"/>
  <c r="AM14" i="45"/>
  <c r="AJ14" i="45"/>
  <c r="AH14" i="45"/>
  <c r="AG14" i="45"/>
  <c r="AF14" i="45"/>
  <c r="AD14" i="45"/>
  <c r="AB14" i="45"/>
  <c r="W14" i="45"/>
  <c r="T14" i="45"/>
  <c r="P14" i="45"/>
  <c r="M14" i="45"/>
  <c r="Q14" i="45" s="1"/>
  <c r="AR13" i="45"/>
  <c r="AQ13" i="45"/>
  <c r="AN13" i="45"/>
  <c r="AM13" i="45"/>
  <c r="AJ13" i="45"/>
  <c r="AH13" i="45"/>
  <c r="AG13" i="45"/>
  <c r="AF13" i="45"/>
  <c r="AD13" i="45"/>
  <c r="AB13" i="45"/>
  <c r="W13" i="45"/>
  <c r="T13" i="45"/>
  <c r="U13" i="45" s="1"/>
  <c r="P13" i="45"/>
  <c r="M13" i="45"/>
  <c r="N13" i="45" s="1"/>
  <c r="AR12" i="45"/>
  <c r="AQ12" i="45"/>
  <c r="AN12" i="45"/>
  <c r="AM12" i="45"/>
  <c r="AJ12" i="45"/>
  <c r="AH12" i="45"/>
  <c r="AG12" i="45"/>
  <c r="AF12" i="45"/>
  <c r="AD12" i="45"/>
  <c r="AB12" i="45"/>
  <c r="W12" i="45"/>
  <c r="T12" i="45"/>
  <c r="P12" i="45"/>
  <c r="M12" i="45"/>
  <c r="Q12" i="45" s="1"/>
  <c r="AR11" i="45"/>
  <c r="AQ11" i="45"/>
  <c r="AN11" i="45"/>
  <c r="AM11" i="45"/>
  <c r="AJ11" i="45"/>
  <c r="AH11" i="45"/>
  <c r="AG11" i="45"/>
  <c r="AF11" i="45"/>
  <c r="AD11" i="45"/>
  <c r="AB11" i="45"/>
  <c r="W11" i="45"/>
  <c r="T11" i="45"/>
  <c r="U11" i="45" s="1"/>
  <c r="P11" i="45"/>
  <c r="M11" i="45"/>
  <c r="N11" i="45" s="1"/>
  <c r="AR10" i="45"/>
  <c r="AQ10" i="45"/>
  <c r="AN10" i="45"/>
  <c r="AM10" i="45"/>
  <c r="AJ10" i="45"/>
  <c r="AH10" i="45"/>
  <c r="AG10" i="45"/>
  <c r="AF10" i="45"/>
  <c r="AD10" i="45"/>
  <c r="AB10" i="45"/>
  <c r="W10" i="45"/>
  <c r="T10" i="45"/>
  <c r="P10" i="45"/>
  <c r="M10" i="45"/>
  <c r="Q10" i="45" s="1"/>
  <c r="AR9" i="45"/>
  <c r="AQ9" i="45"/>
  <c r="AN9" i="45"/>
  <c r="AM9" i="45"/>
  <c r="AJ9" i="45"/>
  <c r="AH9" i="45"/>
  <c r="AG9" i="45"/>
  <c r="AF9" i="45"/>
  <c r="AD9" i="45"/>
  <c r="AB9" i="45"/>
  <c r="W9" i="45"/>
  <c r="T9" i="45"/>
  <c r="U9" i="45" s="1"/>
  <c r="P9" i="45"/>
  <c r="M9" i="45"/>
  <c r="AR8" i="45"/>
  <c r="AQ8" i="45"/>
  <c r="AN8" i="45"/>
  <c r="AM8" i="45"/>
  <c r="AJ8" i="45"/>
  <c r="AH8" i="45"/>
  <c r="AG8" i="45"/>
  <c r="AF8" i="45"/>
  <c r="AD8" i="45"/>
  <c r="AB8" i="45"/>
  <c r="W8" i="45"/>
  <c r="T8" i="45"/>
  <c r="P8" i="45"/>
  <c r="M8" i="45"/>
  <c r="Q8" i="45" s="1"/>
  <c r="AR7" i="45"/>
  <c r="AQ7" i="45"/>
  <c r="AN7" i="45"/>
  <c r="AM7" i="45"/>
  <c r="AJ7" i="45"/>
  <c r="AH7" i="45"/>
  <c r="AG7" i="45"/>
  <c r="AF7" i="45"/>
  <c r="AD7" i="45"/>
  <c r="AB7" i="45"/>
  <c r="W7" i="45"/>
  <c r="T7" i="45"/>
  <c r="X7" i="45" s="1"/>
  <c r="P7" i="45"/>
  <c r="M7" i="45"/>
  <c r="AR6" i="45"/>
  <c r="AQ6" i="45"/>
  <c r="AN6" i="45"/>
  <c r="AM6" i="45"/>
  <c r="AJ6" i="45"/>
  <c r="AH6" i="45"/>
  <c r="AG6" i="45"/>
  <c r="AF6" i="45"/>
  <c r="AD6" i="45"/>
  <c r="AB6" i="45"/>
  <c r="W6" i="45"/>
  <c r="T6" i="45"/>
  <c r="P6" i="45"/>
  <c r="M6" i="45"/>
  <c r="Q6" i="45" s="1"/>
  <c r="AR5" i="45"/>
  <c r="AQ5" i="45"/>
  <c r="AN5" i="45"/>
  <c r="AM5" i="45"/>
  <c r="AJ5" i="45"/>
  <c r="AH5" i="45"/>
  <c r="AG5" i="45"/>
  <c r="AF5" i="45"/>
  <c r="AD5" i="45"/>
  <c r="AB5" i="45"/>
  <c r="W5" i="45"/>
  <c r="T5" i="45"/>
  <c r="X5" i="45" s="1"/>
  <c r="P5" i="45"/>
  <c r="M5" i="45"/>
  <c r="AR4" i="45"/>
  <c r="AQ4" i="45"/>
  <c r="AN4" i="45"/>
  <c r="AM4" i="45"/>
  <c r="AJ4" i="45"/>
  <c r="AH4" i="45"/>
  <c r="AG4" i="45"/>
  <c r="AF4" i="45"/>
  <c r="AD4" i="45"/>
  <c r="AB4" i="45"/>
  <c r="W4" i="45"/>
  <c r="T4" i="45"/>
  <c r="P4" i="45"/>
  <c r="M4" i="45"/>
  <c r="Q4" i="45" s="1"/>
  <c r="AR3" i="45"/>
  <c r="AQ3" i="45"/>
  <c r="AN3" i="45"/>
  <c r="AM3" i="45"/>
  <c r="AJ3" i="45"/>
  <c r="AH3" i="45"/>
  <c r="AG3" i="45"/>
  <c r="AF3" i="45"/>
  <c r="AD3" i="45"/>
  <c r="AB3" i="45"/>
  <c r="W3" i="45"/>
  <c r="T3" i="45"/>
  <c r="X3" i="45" s="1"/>
  <c r="P3" i="45"/>
  <c r="M3" i="45"/>
  <c r="AO8" i="45" l="1"/>
  <c r="AO10" i="45"/>
  <c r="AO14" i="45"/>
  <c r="AO16" i="45"/>
  <c r="AO18" i="45"/>
  <c r="Q23" i="45"/>
  <c r="AO30" i="45"/>
  <c r="Q35" i="45"/>
  <c r="X37" i="45"/>
  <c r="AO42" i="45"/>
  <c r="X49" i="45"/>
  <c r="Q55" i="45"/>
  <c r="AO62" i="45"/>
  <c r="Q67" i="45"/>
  <c r="X69" i="45"/>
  <c r="AO74" i="45"/>
  <c r="Q3" i="45"/>
  <c r="X4" i="45"/>
  <c r="Q5" i="45"/>
  <c r="X6" i="45"/>
  <c r="Q7" i="45"/>
  <c r="X8" i="45"/>
  <c r="X10" i="45"/>
  <c r="X12" i="45"/>
  <c r="X14" i="45"/>
  <c r="AO19" i="45"/>
  <c r="Q21" i="45"/>
  <c r="AO22" i="45"/>
  <c r="Q24" i="45"/>
  <c r="Q27" i="45"/>
  <c r="X29" i="45"/>
  <c r="Q34" i="45"/>
  <c r="AO34" i="45"/>
  <c r="Q36" i="45"/>
  <c r="X41" i="45"/>
  <c r="Q47" i="45"/>
  <c r="AO54" i="45"/>
  <c r="Q56" i="45"/>
  <c r="Q59" i="45"/>
  <c r="X61" i="45"/>
  <c r="Q66" i="45"/>
  <c r="AO66" i="45"/>
  <c r="Q68" i="45"/>
  <c r="X73" i="45"/>
  <c r="AO4" i="45"/>
  <c r="AO6" i="45"/>
  <c r="AO12" i="45"/>
  <c r="Q31" i="45"/>
  <c r="AO38" i="45"/>
  <c r="Q43" i="45"/>
  <c r="AO50" i="45"/>
  <c r="Q63" i="45"/>
  <c r="AO70" i="45"/>
  <c r="Q75" i="45"/>
  <c r="X81" i="45"/>
  <c r="AO3" i="45"/>
  <c r="Q22" i="45"/>
  <c r="Q30" i="45"/>
  <c r="Q38" i="45"/>
  <c r="Q46" i="45"/>
  <c r="Q54" i="45"/>
  <c r="Q62" i="45"/>
  <c r="Q70" i="45"/>
  <c r="Q78" i="45"/>
  <c r="U116" i="45"/>
  <c r="X116" i="45"/>
  <c r="X128" i="45"/>
  <c r="U128" i="45"/>
  <c r="X19" i="45"/>
  <c r="U19" i="45"/>
  <c r="AO78" i="45"/>
  <c r="Q79" i="45"/>
  <c r="Q82" i="45"/>
  <c r="AO82" i="45"/>
  <c r="X83" i="45"/>
  <c r="Q84" i="45"/>
  <c r="AO84" i="45"/>
  <c r="X85" i="45"/>
  <c r="Q86" i="45"/>
  <c r="AO86" i="45"/>
  <c r="X87" i="45"/>
  <c r="Q88" i="45"/>
  <c r="AO88" i="45"/>
  <c r="X89" i="45"/>
  <c r="Q90" i="45"/>
  <c r="AO90" i="45"/>
  <c r="X91" i="45"/>
  <c r="Q92" i="45"/>
  <c r="AO92" i="45"/>
  <c r="X93" i="45"/>
  <c r="Q94" i="45"/>
  <c r="AO94" i="45"/>
  <c r="X95" i="45"/>
  <c r="Q96" i="45"/>
  <c r="AO96" i="45"/>
  <c r="X97" i="45"/>
  <c r="Q98" i="45"/>
  <c r="AO98" i="45"/>
  <c r="X99" i="45"/>
  <c r="Q100" i="45"/>
  <c r="AO100" i="45"/>
  <c r="X101" i="45"/>
  <c r="Q102" i="45"/>
  <c r="AO102" i="45"/>
  <c r="X103" i="45"/>
  <c r="Q104" i="45"/>
  <c r="AO104" i="45"/>
  <c r="Q106" i="45"/>
  <c r="AO106" i="45"/>
  <c r="Q108" i="45"/>
  <c r="Q110" i="45"/>
  <c r="AO110" i="45"/>
  <c r="Q112" i="45"/>
  <c r="X120" i="45"/>
  <c r="X122" i="45"/>
  <c r="X124" i="45"/>
  <c r="X126" i="45"/>
  <c r="AO128" i="45"/>
  <c r="Q80" i="45"/>
  <c r="AO80" i="45"/>
  <c r="Q81" i="45"/>
  <c r="X84" i="45"/>
  <c r="X86" i="45"/>
  <c r="X88" i="45"/>
  <c r="X90" i="45"/>
  <c r="X92" i="45"/>
  <c r="X94" i="45"/>
  <c r="X96" i="45"/>
  <c r="X98" i="45"/>
  <c r="X100" i="45"/>
  <c r="X102" i="45"/>
  <c r="X104" i="45"/>
  <c r="X106" i="45"/>
  <c r="X108" i="45"/>
  <c r="X110" i="45"/>
  <c r="X112" i="45"/>
  <c r="Q114" i="45"/>
  <c r="Q118" i="45"/>
  <c r="X119" i="45"/>
  <c r="Q120" i="45"/>
  <c r="AO120" i="45"/>
  <c r="X121" i="45"/>
  <c r="Q122" i="45"/>
  <c r="AO122" i="45"/>
  <c r="X123" i="45"/>
  <c r="Q124" i="45"/>
  <c r="AO124" i="45"/>
  <c r="X125" i="45"/>
  <c r="Q126" i="45"/>
  <c r="AO126" i="45"/>
  <c r="Q128" i="45"/>
  <c r="AO5" i="45"/>
  <c r="AO7" i="45"/>
  <c r="AO9" i="45"/>
  <c r="AO11" i="45"/>
  <c r="AO13" i="45"/>
  <c r="AO15" i="45"/>
  <c r="AO17" i="45"/>
  <c r="Q19" i="45"/>
  <c r="AO20" i="45"/>
  <c r="AO24" i="45"/>
  <c r="Q25" i="45"/>
  <c r="AO28" i="45"/>
  <c r="Q29" i="45"/>
  <c r="AO32" i="45"/>
  <c r="Q33" i="45"/>
  <c r="AO36" i="45"/>
  <c r="Q37" i="45"/>
  <c r="AO40" i="45"/>
  <c r="Q41" i="45"/>
  <c r="AO44" i="45"/>
  <c r="Q45" i="45"/>
  <c r="AO48" i="45"/>
  <c r="Q49" i="45"/>
  <c r="AO52" i="45"/>
  <c r="Q53" i="45"/>
  <c r="AO56" i="45"/>
  <c r="Q57" i="45"/>
  <c r="AO60" i="45"/>
  <c r="Q61" i="45"/>
  <c r="AO64" i="45"/>
  <c r="Q65" i="45"/>
  <c r="AO68" i="45"/>
  <c r="Q69" i="45"/>
  <c r="AO72" i="45"/>
  <c r="Q73" i="45"/>
  <c r="AO76" i="45"/>
  <c r="Q77" i="45"/>
  <c r="N19" i="45"/>
  <c r="X21" i="45"/>
  <c r="X23" i="45"/>
  <c r="X27" i="45"/>
  <c r="X31" i="45"/>
  <c r="X35" i="45"/>
  <c r="X39" i="45"/>
  <c r="X43" i="45"/>
  <c r="X47" i="45"/>
  <c r="X51" i="45"/>
  <c r="X55" i="45"/>
  <c r="X59" i="45"/>
  <c r="X63" i="45"/>
  <c r="X67" i="45"/>
  <c r="X71" i="45"/>
  <c r="X75" i="45"/>
  <c r="X79" i="45"/>
  <c r="AO114" i="45"/>
  <c r="AO118" i="45"/>
  <c r="X127" i="45"/>
  <c r="X129" i="45"/>
  <c r="AO130" i="45"/>
  <c r="X131" i="45"/>
  <c r="AO132" i="45"/>
  <c r="X133" i="45"/>
  <c r="AO134" i="45"/>
  <c r="X135" i="45"/>
  <c r="AO136" i="45"/>
  <c r="X137" i="45"/>
  <c r="AO138" i="45"/>
  <c r="N3" i="45"/>
  <c r="U3" i="45"/>
  <c r="N5" i="45"/>
  <c r="U5" i="45"/>
  <c r="N7" i="45"/>
  <c r="U7" i="45"/>
  <c r="X9" i="45"/>
  <c r="Q11" i="45"/>
  <c r="X11" i="45"/>
  <c r="Q13" i="45"/>
  <c r="X13" i="45"/>
  <c r="Q17" i="45"/>
  <c r="X17" i="45"/>
  <c r="N84" i="45"/>
  <c r="U84" i="45"/>
  <c r="N86" i="45"/>
  <c r="U86" i="45"/>
  <c r="N88" i="45"/>
  <c r="U88" i="45"/>
  <c r="N90" i="45"/>
  <c r="U90" i="45"/>
  <c r="N92" i="45"/>
  <c r="U92" i="45"/>
  <c r="N94" i="45"/>
  <c r="U94" i="45"/>
  <c r="N96" i="45"/>
  <c r="U96" i="45"/>
  <c r="N98" i="45"/>
  <c r="U98" i="45"/>
  <c r="N100" i="45"/>
  <c r="U100" i="45"/>
  <c r="N102" i="45"/>
  <c r="U102" i="45"/>
  <c r="N104" i="45"/>
  <c r="U104" i="45"/>
  <c r="N106" i="45"/>
  <c r="U106" i="45"/>
  <c r="N108" i="45"/>
  <c r="U108" i="45"/>
  <c r="N110" i="45"/>
  <c r="U110" i="45"/>
  <c r="N112" i="45"/>
  <c r="U112" i="45"/>
  <c r="N120" i="45"/>
  <c r="U120" i="45"/>
  <c r="N122" i="45"/>
  <c r="U122" i="45"/>
  <c r="N124" i="45"/>
  <c r="U124" i="45"/>
  <c r="N126" i="45"/>
  <c r="U126" i="45"/>
  <c r="U204" i="45"/>
  <c r="X204" i="45"/>
  <c r="U206" i="45"/>
  <c r="X206" i="45"/>
  <c r="U208" i="45"/>
  <c r="X208" i="45"/>
  <c r="U210" i="45"/>
  <c r="X210" i="45"/>
  <c r="U212" i="45"/>
  <c r="X212" i="45"/>
  <c r="U214" i="45"/>
  <c r="X214" i="45"/>
  <c r="U216" i="45"/>
  <c r="X216" i="45"/>
  <c r="U218" i="45"/>
  <c r="X218" i="45"/>
  <c r="U220" i="45"/>
  <c r="X220" i="45"/>
  <c r="U222" i="45"/>
  <c r="X222" i="45"/>
  <c r="X18" i="45"/>
  <c r="X20" i="45"/>
  <c r="AO21" i="45"/>
  <c r="X22" i="45"/>
  <c r="AO23" i="45"/>
  <c r="X24" i="45"/>
  <c r="AO25" i="45"/>
  <c r="X26" i="45"/>
  <c r="AO27" i="45"/>
  <c r="X28" i="45"/>
  <c r="AO29" i="45"/>
  <c r="X30" i="45"/>
  <c r="AO31" i="45"/>
  <c r="X32" i="45"/>
  <c r="AO33" i="45"/>
  <c r="X34" i="45"/>
  <c r="AO35" i="45"/>
  <c r="X36" i="45"/>
  <c r="AO37" i="45"/>
  <c r="X38" i="45"/>
  <c r="AO39" i="45"/>
  <c r="X40" i="45"/>
  <c r="AO41" i="45"/>
  <c r="X42" i="45"/>
  <c r="AO43" i="45"/>
  <c r="X44" i="45"/>
  <c r="AO45" i="45"/>
  <c r="X46" i="45"/>
  <c r="AO47" i="45"/>
  <c r="X48" i="45"/>
  <c r="AO49" i="45"/>
  <c r="X50" i="45"/>
  <c r="AO51" i="45"/>
  <c r="X52" i="45"/>
  <c r="AO53" i="45"/>
  <c r="X54" i="45"/>
  <c r="AO55" i="45"/>
  <c r="X56" i="45"/>
  <c r="AO57" i="45"/>
  <c r="X58" i="45"/>
  <c r="AO59" i="45"/>
  <c r="X60" i="45"/>
  <c r="AO61" i="45"/>
  <c r="X62" i="45"/>
  <c r="AO63" i="45"/>
  <c r="X64" i="45"/>
  <c r="AO65" i="45"/>
  <c r="X66" i="45"/>
  <c r="AO67" i="45"/>
  <c r="X68" i="45"/>
  <c r="AO69" i="45"/>
  <c r="X70" i="45"/>
  <c r="AO71" i="45"/>
  <c r="X72" i="45"/>
  <c r="AO73" i="45"/>
  <c r="X74" i="45"/>
  <c r="AO75" i="45"/>
  <c r="X76" i="45"/>
  <c r="AO77" i="45"/>
  <c r="X78" i="45"/>
  <c r="N204" i="45"/>
  <c r="Q204" i="45"/>
  <c r="N206" i="45"/>
  <c r="Q206" i="45"/>
  <c r="N208" i="45"/>
  <c r="Q208" i="45"/>
  <c r="N210" i="45"/>
  <c r="Q210" i="45"/>
  <c r="N212" i="45"/>
  <c r="Q212" i="45"/>
  <c r="N214" i="45"/>
  <c r="Q214" i="45"/>
  <c r="N216" i="45"/>
  <c r="Q216" i="45"/>
  <c r="N218" i="45"/>
  <c r="Q218" i="45"/>
  <c r="N220" i="45"/>
  <c r="Q220" i="45"/>
  <c r="N222" i="45"/>
  <c r="Q222" i="45"/>
  <c r="Q224" i="45"/>
  <c r="N224" i="45"/>
  <c r="AO79" i="45"/>
  <c r="X80" i="45"/>
  <c r="AO81" i="45"/>
  <c r="X82" i="45"/>
  <c r="AO83" i="45"/>
  <c r="Q85" i="45"/>
  <c r="AO85" i="45"/>
  <c r="Q87" i="45"/>
  <c r="AO87" i="45"/>
  <c r="Q89" i="45"/>
  <c r="AO89" i="45"/>
  <c r="Q91" i="45"/>
  <c r="AO91" i="45"/>
  <c r="Q93" i="45"/>
  <c r="AO93" i="45"/>
  <c r="Q95" i="45"/>
  <c r="AO95" i="45"/>
  <c r="Q97" i="45"/>
  <c r="AO97" i="45"/>
  <c r="Q99" i="45"/>
  <c r="AO99" i="45"/>
  <c r="Q101" i="45"/>
  <c r="AO101" i="45"/>
  <c r="Q103" i="45"/>
  <c r="AO103" i="45"/>
  <c r="Q105" i="45"/>
  <c r="AO105" i="45"/>
  <c r="AO107" i="45"/>
  <c r="AO109" i="45"/>
  <c r="AO111" i="45"/>
  <c r="AO113" i="45"/>
  <c r="AO115" i="45"/>
  <c r="AO117" i="45"/>
  <c r="Q119" i="45"/>
  <c r="AO119" i="45"/>
  <c r="Q121" i="45"/>
  <c r="AO121" i="45"/>
  <c r="Q123" i="45"/>
  <c r="AO123" i="45"/>
  <c r="Q125" i="45"/>
  <c r="AO125" i="45"/>
  <c r="Q127" i="45"/>
  <c r="AO127" i="45"/>
  <c r="Q129" i="45"/>
  <c r="AO129" i="45"/>
  <c r="AO131" i="45"/>
  <c r="Q133" i="45"/>
  <c r="AO133" i="45"/>
  <c r="Q135" i="45"/>
  <c r="AO135" i="45"/>
  <c r="Q137" i="45"/>
  <c r="AO137" i="45"/>
  <c r="Q139" i="45"/>
  <c r="AO139" i="45"/>
  <c r="Q141" i="45"/>
  <c r="AO141" i="45"/>
  <c r="Q143" i="45"/>
  <c r="AO143" i="45"/>
  <c r="Q145" i="45"/>
  <c r="AO145" i="45"/>
  <c r="Q147" i="45"/>
  <c r="AO147" i="45"/>
  <c r="Q149" i="45"/>
  <c r="AO149" i="45"/>
  <c r="Q151" i="45"/>
  <c r="AO151" i="45"/>
  <c r="Q153" i="45"/>
  <c r="AO153" i="45"/>
  <c r="Q155" i="45"/>
  <c r="AO155" i="45"/>
  <c r="Q157" i="45"/>
  <c r="AO157" i="45"/>
  <c r="Q159" i="45"/>
  <c r="AO159" i="45"/>
  <c r="Q161" i="45"/>
  <c r="AO161" i="45"/>
  <c r="Q163" i="45"/>
  <c r="AO163" i="45"/>
  <c r="Q165" i="45"/>
  <c r="AO165" i="45"/>
  <c r="Q167" i="45"/>
  <c r="AO167" i="45"/>
  <c r="Q169" i="45"/>
  <c r="AO169" i="45"/>
  <c r="Q171" i="45"/>
  <c r="AO171" i="45"/>
  <c r="AO175" i="45"/>
  <c r="X176" i="45"/>
  <c r="AO177" i="45"/>
  <c r="X178" i="45"/>
  <c r="AO179" i="45"/>
  <c r="X180" i="45"/>
  <c r="AO181" i="45"/>
  <c r="X182" i="45"/>
  <c r="AO183" i="45"/>
  <c r="X184" i="45"/>
  <c r="AO185" i="45"/>
  <c r="X186" i="45"/>
  <c r="AO187" i="45"/>
  <c r="X188" i="45"/>
  <c r="AO189" i="45"/>
  <c r="X190" i="45"/>
  <c r="AO191" i="45"/>
  <c r="X192" i="45"/>
  <c r="AO193" i="45"/>
  <c r="X194" i="45"/>
  <c r="AO195" i="45"/>
  <c r="X196" i="45"/>
  <c r="AO197" i="45"/>
  <c r="X198" i="45"/>
  <c r="AO199" i="45"/>
  <c r="X200" i="45"/>
  <c r="AO201" i="45"/>
  <c r="X202" i="45"/>
  <c r="X203" i="45"/>
  <c r="X224" i="45"/>
  <c r="U224" i="45"/>
  <c r="N227" i="45"/>
  <c r="Q227" i="45"/>
  <c r="N229" i="45"/>
  <c r="Q229" i="45"/>
  <c r="N231" i="45"/>
  <c r="Q231" i="45"/>
  <c r="Q235" i="45"/>
  <c r="N235" i="45"/>
  <c r="X139" i="45"/>
  <c r="AO140" i="45"/>
  <c r="X141" i="45"/>
  <c r="AO142" i="45"/>
  <c r="X143" i="45"/>
  <c r="AO144" i="45"/>
  <c r="X145" i="45"/>
  <c r="AO146" i="45"/>
  <c r="X147" i="45"/>
  <c r="AO148" i="45"/>
  <c r="X149" i="45"/>
  <c r="AO150" i="45"/>
  <c r="X151" i="45"/>
  <c r="AO152" i="45"/>
  <c r="X153" i="45"/>
  <c r="AO154" i="45"/>
  <c r="X155" i="45"/>
  <c r="AO156" i="45"/>
  <c r="X157" i="45"/>
  <c r="AO158" i="45"/>
  <c r="X159" i="45"/>
  <c r="AO160" i="45"/>
  <c r="X161" i="45"/>
  <c r="AO162" i="45"/>
  <c r="X163" i="45"/>
  <c r="AO164" i="45"/>
  <c r="X165" i="45"/>
  <c r="AO166" i="45"/>
  <c r="X167" i="45"/>
  <c r="AO168" i="45"/>
  <c r="X169" i="45"/>
  <c r="AO170" i="45"/>
  <c r="X171" i="45"/>
  <c r="AO172" i="45"/>
  <c r="AO174" i="45"/>
  <c r="Q176" i="45"/>
  <c r="AO176" i="45"/>
  <c r="AO178" i="45"/>
  <c r="Q180" i="45"/>
  <c r="AO180" i="45"/>
  <c r="Q182" i="45"/>
  <c r="AO182" i="45"/>
  <c r="Q184" i="45"/>
  <c r="AO184" i="45"/>
  <c r="Q186" i="45"/>
  <c r="AO186" i="45"/>
  <c r="Q188" i="45"/>
  <c r="AO188" i="45"/>
  <c r="Q190" i="45"/>
  <c r="AO190" i="45"/>
  <c r="Q192" i="45"/>
  <c r="AO192" i="45"/>
  <c r="Q194" i="45"/>
  <c r="AO194" i="45"/>
  <c r="Q196" i="45"/>
  <c r="AO196" i="45"/>
  <c r="Q198" i="45"/>
  <c r="AO198" i="45"/>
  <c r="Q200" i="45"/>
  <c r="AO200" i="45"/>
  <c r="Q202" i="45"/>
  <c r="AO202" i="45"/>
  <c r="U227" i="45"/>
  <c r="X227" i="45"/>
  <c r="U229" i="45"/>
  <c r="X229" i="45"/>
  <c r="U231" i="45"/>
  <c r="X231" i="45"/>
  <c r="X233" i="45"/>
  <c r="U233" i="45"/>
  <c r="X235" i="45"/>
  <c r="U235" i="45"/>
  <c r="X16" i="45"/>
  <c r="X15" i="45"/>
  <c r="Q16" i="45"/>
  <c r="Q15" i="45"/>
  <c r="N15" i="45"/>
  <c r="U15" i="45"/>
  <c r="N16" i="45"/>
  <c r="U16" i="45"/>
  <c r="Q131" i="45"/>
  <c r="Q9" i="45"/>
  <c r="N9" i="45"/>
  <c r="N233" i="45"/>
  <c r="Q178" i="45"/>
  <c r="N4" i="45"/>
  <c r="U4" i="45"/>
  <c r="N6" i="45"/>
  <c r="U6" i="45"/>
  <c r="N8" i="45"/>
  <c r="U8" i="45"/>
  <c r="N10" i="45"/>
  <c r="U10" i="45"/>
  <c r="N12" i="45"/>
  <c r="U12" i="45"/>
  <c r="N14" i="45"/>
  <c r="U14" i="45"/>
  <c r="N18" i="45"/>
  <c r="U18" i="45"/>
  <c r="N20" i="45"/>
  <c r="U20" i="45"/>
  <c r="N22" i="45"/>
  <c r="U22" i="45"/>
  <c r="N24" i="45"/>
  <c r="U24" i="45"/>
  <c r="N26" i="45"/>
  <c r="U26" i="45"/>
  <c r="N28" i="45"/>
  <c r="U28" i="45"/>
  <c r="N30" i="45"/>
  <c r="U30" i="45"/>
  <c r="N32" i="45"/>
  <c r="U32" i="45"/>
  <c r="N34" i="45"/>
  <c r="U34" i="45"/>
  <c r="N36" i="45"/>
  <c r="U36" i="45"/>
  <c r="N38" i="45"/>
  <c r="U38" i="45"/>
  <c r="N40" i="45"/>
  <c r="U40" i="45"/>
  <c r="N42" i="45"/>
  <c r="U42" i="45"/>
  <c r="N44" i="45"/>
  <c r="U44" i="45"/>
  <c r="N46" i="45"/>
  <c r="U46" i="45"/>
  <c r="N48" i="45"/>
  <c r="U48" i="45"/>
  <c r="N50" i="45"/>
  <c r="U50" i="45"/>
  <c r="N52" i="45"/>
  <c r="U52" i="45"/>
  <c r="N54" i="45"/>
  <c r="U54" i="45"/>
  <c r="N56" i="45"/>
  <c r="U56" i="45"/>
  <c r="N58" i="45"/>
  <c r="U58" i="45"/>
  <c r="N60" i="45"/>
  <c r="U60" i="45"/>
  <c r="N62" i="45"/>
  <c r="U62" i="45"/>
  <c r="N64" i="45"/>
  <c r="U64" i="45"/>
  <c r="N66" i="45"/>
  <c r="U66" i="45"/>
  <c r="N68" i="45"/>
  <c r="U68" i="45"/>
  <c r="N70" i="45"/>
  <c r="U70" i="45"/>
  <c r="N72" i="45"/>
  <c r="U72" i="45"/>
  <c r="N74" i="45"/>
  <c r="U74" i="45"/>
  <c r="N76" i="45"/>
  <c r="U76" i="45"/>
  <c r="N78" i="45"/>
  <c r="U78" i="45"/>
  <c r="N80" i="45"/>
  <c r="U80" i="45"/>
  <c r="N82" i="45"/>
  <c r="U82" i="45"/>
  <c r="U83" i="45"/>
  <c r="N85" i="45"/>
  <c r="U85" i="45"/>
  <c r="N87" i="45"/>
  <c r="U87" i="45"/>
  <c r="N89" i="45"/>
  <c r="U89" i="45"/>
  <c r="N91" i="45"/>
  <c r="U91" i="45"/>
  <c r="N93" i="45"/>
  <c r="U93" i="45"/>
  <c r="N95" i="45"/>
  <c r="U95" i="45"/>
  <c r="N97" i="45"/>
  <c r="U97" i="45"/>
  <c r="N99" i="45"/>
  <c r="U99" i="45"/>
  <c r="N101" i="45"/>
  <c r="U101" i="45"/>
  <c r="N103" i="45"/>
  <c r="U103" i="45"/>
  <c r="N105" i="45"/>
  <c r="X105" i="45"/>
  <c r="U105" i="45"/>
  <c r="AO108" i="45"/>
  <c r="Q109" i="45"/>
  <c r="N109" i="45"/>
  <c r="X109" i="45"/>
  <c r="U109" i="45"/>
  <c r="AO112" i="45"/>
  <c r="Q113" i="45"/>
  <c r="N113" i="45"/>
  <c r="X113" i="45"/>
  <c r="U113" i="45"/>
  <c r="AO116" i="45"/>
  <c r="Q117" i="45"/>
  <c r="N117" i="45"/>
  <c r="X117" i="45"/>
  <c r="U117" i="45"/>
  <c r="Q107" i="45"/>
  <c r="N107" i="45"/>
  <c r="X107" i="45"/>
  <c r="U107" i="45"/>
  <c r="Q111" i="45"/>
  <c r="N111" i="45"/>
  <c r="X111" i="45"/>
  <c r="U111" i="45"/>
  <c r="Q115" i="45"/>
  <c r="N115" i="45"/>
  <c r="X115" i="45"/>
  <c r="U115" i="45"/>
  <c r="N119" i="45"/>
  <c r="U119" i="45"/>
  <c r="N121" i="45"/>
  <c r="U121" i="45"/>
  <c r="N123" i="45"/>
  <c r="U123" i="45"/>
  <c r="N125" i="45"/>
  <c r="U125" i="45"/>
  <c r="N127" i="45"/>
  <c r="U127" i="45"/>
  <c r="N129" i="45"/>
  <c r="U129" i="45"/>
  <c r="N131" i="45"/>
  <c r="U131" i="45"/>
  <c r="N133" i="45"/>
  <c r="U133" i="45"/>
  <c r="N135" i="45"/>
  <c r="U135" i="45"/>
  <c r="N137" i="45"/>
  <c r="U137" i="45"/>
  <c r="N139" i="45"/>
  <c r="U139" i="45"/>
  <c r="N141" i="45"/>
  <c r="U141" i="45"/>
  <c r="N143" i="45"/>
  <c r="U143" i="45"/>
  <c r="N145" i="45"/>
  <c r="U145" i="45"/>
  <c r="N147" i="45"/>
  <c r="U147" i="45"/>
  <c r="N149" i="45"/>
  <c r="U149" i="45"/>
  <c r="N151" i="45"/>
  <c r="U151" i="45"/>
  <c r="N153" i="45"/>
  <c r="U153" i="45"/>
  <c r="N155" i="45"/>
  <c r="U155" i="45"/>
  <c r="N157" i="45"/>
  <c r="U157" i="45"/>
  <c r="N159" i="45"/>
  <c r="U159" i="45"/>
  <c r="N161" i="45"/>
  <c r="U161" i="45"/>
  <c r="N163" i="45"/>
  <c r="U163" i="45"/>
  <c r="N165" i="45"/>
  <c r="U165" i="45"/>
  <c r="N167" i="45"/>
  <c r="U167" i="45"/>
  <c r="N169" i="45"/>
  <c r="U169" i="45"/>
  <c r="N171" i="45"/>
  <c r="U171" i="45"/>
  <c r="AO173" i="45"/>
  <c r="Q174" i="45"/>
  <c r="N174" i="45"/>
  <c r="X174" i="45"/>
  <c r="U174" i="45"/>
  <c r="Q172" i="45"/>
  <c r="N172" i="45"/>
  <c r="X172" i="45"/>
  <c r="U172" i="45"/>
  <c r="Q207" i="45"/>
  <c r="N207" i="45"/>
  <c r="X207" i="45"/>
  <c r="U207" i="45"/>
  <c r="Q211" i="45"/>
  <c r="N211" i="45"/>
  <c r="N176" i="45"/>
  <c r="U176" i="45"/>
  <c r="N178" i="45"/>
  <c r="U178" i="45"/>
  <c r="N180" i="45"/>
  <c r="U180" i="45"/>
  <c r="N182" i="45"/>
  <c r="U182" i="45"/>
  <c r="N184" i="45"/>
  <c r="U184" i="45"/>
  <c r="N186" i="45"/>
  <c r="U186" i="45"/>
  <c r="N188" i="45"/>
  <c r="U188" i="45"/>
  <c r="N190" i="45"/>
  <c r="U190" i="45"/>
  <c r="N192" i="45"/>
  <c r="U192" i="45"/>
  <c r="N194" i="45"/>
  <c r="U194" i="45"/>
  <c r="N196" i="45"/>
  <c r="U196" i="45"/>
  <c r="N198" i="45"/>
  <c r="U198" i="45"/>
  <c r="N200" i="45"/>
  <c r="U200" i="45"/>
  <c r="N202" i="45"/>
  <c r="U202" i="45"/>
  <c r="AO204" i="45"/>
  <c r="Q205" i="45"/>
  <c r="N205" i="45"/>
  <c r="X205" i="45"/>
  <c r="U205" i="45"/>
  <c r="AO208" i="45"/>
  <c r="Q209" i="45"/>
  <c r="N209" i="45"/>
  <c r="X209" i="45"/>
  <c r="U209" i="45"/>
  <c r="U211" i="45"/>
  <c r="N213" i="45"/>
  <c r="U213" i="45"/>
  <c r="N215" i="45"/>
  <c r="U215" i="45"/>
  <c r="N217" i="45"/>
  <c r="U217" i="45"/>
  <c r="N219" i="45"/>
  <c r="U219" i="45"/>
  <c r="N221" i="45"/>
  <c r="U221" i="45"/>
  <c r="N223" i="45"/>
  <c r="U223" i="45"/>
  <c r="N225" i="45"/>
  <c r="U225" i="45"/>
  <c r="U226" i="45"/>
  <c r="N228" i="45"/>
  <c r="U228" i="45"/>
  <c r="N230" i="45"/>
  <c r="U230" i="45"/>
  <c r="N232" i="45"/>
  <c r="U232" i="45"/>
  <c r="N234" i="45"/>
  <c r="U234" i="45"/>
  <c r="N236" i="45"/>
  <c r="U236" i="45"/>
  <c r="M36" i="37" l="1"/>
  <c r="N36" i="37" s="1"/>
  <c r="P36" i="37"/>
  <c r="T36" i="37"/>
  <c r="U36" i="37" s="1"/>
  <c r="W36" i="37"/>
  <c r="M63" i="37"/>
  <c r="N63" i="37" s="1"/>
  <c r="P63" i="37"/>
  <c r="T63" i="37"/>
  <c r="U63" i="37" s="1"/>
  <c r="W63" i="37"/>
  <c r="M64" i="37"/>
  <c r="N64" i="37" s="1"/>
  <c r="P64" i="37"/>
  <c r="T64" i="37"/>
  <c r="U64" i="37" s="1"/>
  <c r="W64" i="37"/>
  <c r="M199" i="37"/>
  <c r="N199" i="37" s="1"/>
  <c r="P199" i="37"/>
  <c r="T199" i="37"/>
  <c r="U199" i="37" s="1"/>
  <c r="W199" i="37"/>
  <c r="M68" i="37"/>
  <c r="P68" i="37"/>
  <c r="T68" i="37"/>
  <c r="W68" i="37"/>
  <c r="M35" i="37"/>
  <c r="P35" i="37"/>
  <c r="T35" i="37"/>
  <c r="U35" i="37" s="1"/>
  <c r="W35" i="37"/>
  <c r="M125" i="37"/>
  <c r="N125" i="37" s="1"/>
  <c r="P125" i="37"/>
  <c r="T125" i="37"/>
  <c r="U125" i="37" s="1"/>
  <c r="W125" i="37"/>
  <c r="M7" i="37"/>
  <c r="N7" i="37" s="1"/>
  <c r="P7" i="37"/>
  <c r="T7" i="37"/>
  <c r="U7" i="37" s="1"/>
  <c r="W7" i="37"/>
  <c r="AB7" i="37"/>
  <c r="M136" i="37"/>
  <c r="N136" i="37" s="1"/>
  <c r="P136" i="37"/>
  <c r="T136" i="37"/>
  <c r="U136" i="37" s="1"/>
  <c r="W136" i="37"/>
  <c r="AO68" i="37" l="1"/>
  <c r="X125" i="37"/>
  <c r="X63" i="37"/>
  <c r="X35" i="37"/>
  <c r="AO35" i="37"/>
  <c r="AO64" i="37"/>
  <c r="AO63" i="37"/>
  <c r="AO125" i="37"/>
  <c r="AO136" i="37"/>
  <c r="X136" i="37"/>
  <c r="AO7" i="37"/>
  <c r="AO199" i="37"/>
  <c r="AO36" i="37"/>
  <c r="Q136" i="37"/>
  <c r="Q125" i="37"/>
  <c r="Q63" i="37"/>
  <c r="X7" i="37"/>
  <c r="Q7" i="37"/>
  <c r="N35" i="37"/>
  <c r="Q35" i="37"/>
  <c r="U68" i="37"/>
  <c r="X68" i="37"/>
  <c r="N68" i="37"/>
  <c r="Q68" i="37"/>
  <c r="X199" i="37"/>
  <c r="Q199" i="37"/>
  <c r="X64" i="37"/>
  <c r="Q64" i="37"/>
  <c r="X36" i="37"/>
  <c r="Q36" i="37"/>
  <c r="AO79" i="37" l="1"/>
  <c r="AO65" i="37"/>
  <c r="AO170" i="37"/>
  <c r="AO78" i="37"/>
  <c r="AO131" i="37"/>
  <c r="AO130" i="37"/>
  <c r="AO160" i="37"/>
  <c r="AO126" i="37"/>
  <c r="AO30" i="37"/>
  <c r="AO101" i="37"/>
  <c r="AO169" i="37"/>
  <c r="AO162" i="37"/>
  <c r="AO161" i="37"/>
  <c r="AO168" i="37"/>
  <c r="AO45" i="37"/>
  <c r="AO124" i="37"/>
  <c r="AO127" i="37"/>
  <c r="AO128" i="37"/>
  <c r="AO129" i="37"/>
  <c r="AO175" i="37"/>
  <c r="AO8" i="37"/>
  <c r="AO61" i="37"/>
  <c r="W61" i="37"/>
  <c r="W161" i="37"/>
  <c r="W65" i="37"/>
  <c r="W8" i="37"/>
  <c r="W175" i="37"/>
  <c r="W129" i="37"/>
  <c r="W128" i="37"/>
  <c r="W79" i="37"/>
  <c r="W127" i="37"/>
  <c r="W130" i="37"/>
  <c r="W131" i="37"/>
  <c r="W78" i="37"/>
  <c r="W170" i="37"/>
  <c r="W45" i="37"/>
  <c r="W124" i="37"/>
  <c r="W168" i="37"/>
  <c r="W162" i="37"/>
  <c r="W169" i="37"/>
  <c r="W101" i="37"/>
  <c r="W30" i="37"/>
  <c r="W126" i="37"/>
  <c r="W160" i="37"/>
  <c r="T61" i="37" l="1"/>
  <c r="X61" i="37" s="1"/>
  <c r="T161" i="37"/>
  <c r="X161" i="37" s="1"/>
  <c r="T65" i="37"/>
  <c r="X65" i="37" s="1"/>
  <c r="T8" i="37"/>
  <c r="X8" i="37" s="1"/>
  <c r="T175" i="37"/>
  <c r="X175" i="37" s="1"/>
  <c r="T129" i="37"/>
  <c r="X129" i="37" s="1"/>
  <c r="T128" i="37"/>
  <c r="X128" i="37" s="1"/>
  <c r="T79" i="37"/>
  <c r="X79" i="37" s="1"/>
  <c r="T127" i="37"/>
  <c r="X127" i="37" s="1"/>
  <c r="T130" i="37"/>
  <c r="X130" i="37" s="1"/>
  <c r="T131" i="37"/>
  <c r="X131" i="37" s="1"/>
  <c r="T78" i="37"/>
  <c r="X78" i="37" s="1"/>
  <c r="T170" i="37"/>
  <c r="X170" i="37" s="1"/>
  <c r="T45" i="37"/>
  <c r="X45" i="37" s="1"/>
  <c r="T124" i="37"/>
  <c r="X124" i="37" s="1"/>
  <c r="T168" i="37"/>
  <c r="X168" i="37" s="1"/>
  <c r="T162" i="37"/>
  <c r="X162" i="37" s="1"/>
  <c r="T169" i="37"/>
  <c r="X169" i="37" s="1"/>
  <c r="T101" i="37"/>
  <c r="X101" i="37" s="1"/>
  <c r="T30" i="37"/>
  <c r="X30" i="37" s="1"/>
  <c r="T126" i="37"/>
  <c r="X126" i="37" s="1"/>
  <c r="T160" i="37"/>
  <c r="X160" i="37" s="1"/>
  <c r="U127" i="37" l="1"/>
  <c r="P127" i="37"/>
  <c r="M127" i="37"/>
  <c r="U78" i="37"/>
  <c r="P78" i="37"/>
  <c r="M78" i="37"/>
  <c r="U161" i="37"/>
  <c r="P161" i="37"/>
  <c r="M161" i="37"/>
  <c r="U168" i="37"/>
  <c r="P168" i="37"/>
  <c r="M168" i="37"/>
  <c r="U130" i="37"/>
  <c r="P130" i="37"/>
  <c r="M130" i="37"/>
  <c r="U160" i="37"/>
  <c r="P160" i="37"/>
  <c r="M160" i="37"/>
  <c r="U101" i="37"/>
  <c r="P101" i="37"/>
  <c r="M101" i="37"/>
  <c r="U8" i="37"/>
  <c r="P8" i="37"/>
  <c r="M8" i="37"/>
  <c r="U79" i="37"/>
  <c r="P79" i="37"/>
  <c r="M79" i="37"/>
  <c r="U45" i="37"/>
  <c r="P45" i="37"/>
  <c r="M45" i="37"/>
  <c r="U129" i="37"/>
  <c r="P129" i="37"/>
  <c r="M129" i="37"/>
  <c r="U65" i="37"/>
  <c r="P65" i="37"/>
  <c r="M65" i="37"/>
  <c r="U175" i="37"/>
  <c r="P175" i="37"/>
  <c r="M175" i="37"/>
  <c r="U126" i="37"/>
  <c r="P126" i="37"/>
  <c r="M126" i="37"/>
  <c r="U131" i="37"/>
  <c r="P131" i="37"/>
  <c r="M131" i="37"/>
  <c r="U170" i="37"/>
  <c r="P170" i="37"/>
  <c r="M170" i="37"/>
  <c r="U30" i="37"/>
  <c r="P30" i="37"/>
  <c r="M30" i="37"/>
  <c r="U169" i="37"/>
  <c r="P169" i="37"/>
  <c r="M169" i="37"/>
  <c r="U128" i="37"/>
  <c r="P128" i="37"/>
  <c r="M128" i="37"/>
  <c r="U162" i="37"/>
  <c r="P162" i="37"/>
  <c r="M162" i="37"/>
  <c r="U61" i="37"/>
  <c r="P61" i="37"/>
  <c r="M61" i="37"/>
  <c r="U124" i="37"/>
  <c r="P124" i="37"/>
  <c r="M124" i="37"/>
  <c r="N61" i="37" l="1"/>
  <c r="Q61" i="37"/>
  <c r="N169" i="37"/>
  <c r="Q169" i="37"/>
  <c r="N126" i="37"/>
  <c r="Q126" i="37"/>
  <c r="N175" i="37"/>
  <c r="Q175" i="37"/>
  <c r="N129" i="37"/>
  <c r="Q129" i="37"/>
  <c r="N45" i="37"/>
  <c r="Q45" i="37"/>
  <c r="N8" i="37"/>
  <c r="Q8" i="37"/>
  <c r="N160" i="37"/>
  <c r="Q160" i="37"/>
  <c r="N161" i="37"/>
  <c r="Q161" i="37"/>
  <c r="N78" i="37"/>
  <c r="Q78" i="37"/>
  <c r="N127" i="37"/>
  <c r="Q127" i="37"/>
  <c r="N124" i="37"/>
  <c r="Q124" i="37"/>
  <c r="N162" i="37"/>
  <c r="Q162" i="37"/>
  <c r="N128" i="37"/>
  <c r="Q128" i="37"/>
  <c r="N30" i="37"/>
  <c r="Q30" i="37"/>
  <c r="N170" i="37"/>
  <c r="Q170" i="37"/>
  <c r="N131" i="37"/>
  <c r="Q131" i="37"/>
  <c r="N65" i="37"/>
  <c r="Q65" i="37"/>
  <c r="N79" i="37"/>
  <c r="Q79" i="37"/>
  <c r="N101" i="37"/>
  <c r="Q101" i="37"/>
  <c r="N130" i="37"/>
  <c r="Q130" i="37"/>
  <c r="N168" i="37"/>
  <c r="Q168" i="37"/>
</calcChain>
</file>

<file path=xl/sharedStrings.xml><?xml version="1.0" encoding="utf-8"?>
<sst xmlns="http://schemas.openxmlformats.org/spreadsheetml/2006/main" count="7389" uniqueCount="2425">
  <si>
    <t>(ne)inv.</t>
  </si>
  <si>
    <r>
      <rPr>
        <b/>
        <sz val="10"/>
        <color indexed="12"/>
        <rFont val="Times New Roman"/>
        <family val="1"/>
        <charset val="238"/>
      </rPr>
      <t>Σ</t>
    </r>
    <r>
      <rPr>
        <b/>
        <vertAlign val="subscript"/>
        <sz val="8"/>
        <color indexed="12"/>
        <rFont val="Times New Roman"/>
        <family val="1"/>
        <charset val="238"/>
      </rPr>
      <t xml:space="preserve">4 </t>
    </r>
    <r>
      <rPr>
        <b/>
        <sz val="8"/>
        <color indexed="12"/>
        <rFont val="Times New Roman"/>
        <family val="1"/>
        <charset val="238"/>
      </rPr>
      <t xml:space="preserve"> %</t>
    </r>
  </si>
  <si>
    <r>
      <rPr>
        <b/>
        <sz val="10"/>
        <color indexed="12"/>
        <rFont val="Times New Roman"/>
        <family val="1"/>
        <charset val="238"/>
      </rPr>
      <t>Σ</t>
    </r>
    <r>
      <rPr>
        <b/>
        <vertAlign val="subscript"/>
        <sz val="8"/>
        <color indexed="12"/>
        <rFont val="Times New Roman"/>
        <family val="1"/>
        <charset val="238"/>
      </rPr>
      <t xml:space="preserve">2  </t>
    </r>
    <r>
      <rPr>
        <b/>
        <sz val="8"/>
        <color indexed="12"/>
        <rFont val="Times New Roman"/>
        <family val="1"/>
        <charset val="238"/>
      </rPr>
      <t>%</t>
    </r>
  </si>
  <si>
    <t>%</t>
  </si>
  <si>
    <r>
      <t xml:space="preserve">1
</t>
    </r>
    <r>
      <rPr>
        <b/>
        <sz val="8"/>
        <color indexed="12"/>
        <rFont val="Times New Roman"/>
        <family val="1"/>
        <charset val="238"/>
      </rPr>
      <t>10</t>
    </r>
  </si>
  <si>
    <r>
      <t xml:space="preserve">2
</t>
    </r>
    <r>
      <rPr>
        <b/>
        <sz val="8"/>
        <color indexed="12"/>
        <rFont val="Times New Roman"/>
        <family val="1"/>
        <charset val="238"/>
      </rPr>
      <t>10</t>
    </r>
  </si>
  <si>
    <r>
      <rPr>
        <b/>
        <sz val="10"/>
        <rFont val="Times New Roman"/>
        <family val="1"/>
        <charset val="238"/>
      </rPr>
      <t>Σ</t>
    </r>
    <r>
      <rPr>
        <b/>
        <vertAlign val="subscript"/>
        <sz val="8"/>
        <rFont val="Times New Roman"/>
        <family val="1"/>
        <charset val="238"/>
      </rPr>
      <t>3</t>
    </r>
  </si>
  <si>
    <r>
      <rPr>
        <b/>
        <sz val="10"/>
        <rFont val="Times New Roman"/>
        <family val="1"/>
        <charset val="238"/>
      </rPr>
      <t>Σ</t>
    </r>
    <r>
      <rPr>
        <b/>
        <vertAlign val="subscript"/>
        <sz val="8"/>
        <rFont val="Times New Roman"/>
        <family val="1"/>
        <charset val="238"/>
      </rPr>
      <t>1</t>
    </r>
  </si>
  <si>
    <r>
      <rPr>
        <b/>
        <sz val="10"/>
        <color indexed="10"/>
        <rFont val="Times New Roman"/>
        <family val="1"/>
        <charset val="238"/>
      </rPr>
      <t>Σ</t>
    </r>
    <r>
      <rPr>
        <b/>
        <vertAlign val="subscript"/>
        <sz val="8"/>
        <color indexed="10"/>
        <rFont val="Times New Roman"/>
        <family val="1"/>
        <charset val="238"/>
      </rPr>
      <t>2+4</t>
    </r>
  </si>
  <si>
    <t>Kč</t>
  </si>
  <si>
    <t>Název projektu</t>
  </si>
  <si>
    <t>IČ</t>
  </si>
  <si>
    <t>Finance slovy</t>
  </si>
  <si>
    <t>e-mail</t>
  </si>
  <si>
    <t>Obec</t>
  </si>
  <si>
    <t>starosta</t>
  </si>
  <si>
    <t>starostou</t>
  </si>
  <si>
    <t>k rozdělení:</t>
  </si>
  <si>
    <t>Žadatel 
(Obec, město)</t>
  </si>
  <si>
    <t>Požadovaná výše dotace</t>
  </si>
  <si>
    <r>
      <t xml:space="preserve">Admin. soulad </t>
    </r>
    <r>
      <rPr>
        <sz val="7"/>
        <rFont val="Times New Roman"/>
        <family val="1"/>
        <charset val="238"/>
      </rPr>
      <t>(projekt je v souladu s účelem a podmínkami programu, je způsobilý pro další hodnocení) ANO/NE</t>
    </r>
  </si>
  <si>
    <r>
      <t xml:space="preserve">Závazná kritéria hodnocení </t>
    </r>
    <r>
      <rPr>
        <sz val="8"/>
        <rFont val="Times New Roman"/>
        <family val="1"/>
        <charset val="238"/>
      </rPr>
      <t xml:space="preserve">                (body) /  </t>
    </r>
    <r>
      <rPr>
        <sz val="8"/>
        <color indexed="12"/>
        <rFont val="Times New Roman"/>
        <family val="1"/>
        <charset val="238"/>
      </rPr>
      <t>%</t>
    </r>
  </si>
  <si>
    <r>
      <t>Spec. kritéria hodnocení</t>
    </r>
    <r>
      <rPr>
        <sz val="8"/>
        <rFont val="Times New Roman"/>
        <family val="1"/>
        <charset val="238"/>
      </rPr>
      <t xml:space="preserve">              (body)  /  </t>
    </r>
    <r>
      <rPr>
        <sz val="8"/>
        <color indexed="12"/>
        <rFont val="Times New Roman"/>
        <family val="1"/>
        <charset val="238"/>
      </rPr>
      <t>%</t>
    </r>
  </si>
  <si>
    <t>Celk. počet bodů</t>
  </si>
  <si>
    <t>č. sml.</t>
  </si>
  <si>
    <t>DIČ</t>
  </si>
  <si>
    <r>
      <t xml:space="preserve">Popis projektu
</t>
    </r>
    <r>
      <rPr>
        <sz val="8"/>
        <rFont val="Times New Roman"/>
        <family val="1"/>
        <charset val="238"/>
      </rPr>
      <t>(účel projektu)</t>
    </r>
  </si>
  <si>
    <t>variabilní symbol</t>
  </si>
  <si>
    <t>nákup drobného dlouhodobého hmotného majetku do vlastnictví příjemce na projekt uvedený v čl. I. odst. 1</t>
  </si>
  <si>
    <t>obce</t>
  </si>
  <si>
    <t>zastoupená</t>
  </si>
  <si>
    <t>celkem přiděleno:</t>
  </si>
  <si>
    <t>alokováno:</t>
  </si>
  <si>
    <t>neinvestiční</t>
  </si>
  <si>
    <t>I_4 způs. výdaje</t>
  </si>
  <si>
    <t>Vlastní zdroje příjemce</t>
  </si>
  <si>
    <t>Celk.%</t>
  </si>
  <si>
    <t>kontrol. Výpočet</t>
  </si>
  <si>
    <t>90% při dotaci nad 100.000,-</t>
  </si>
  <si>
    <t>100% při dotaci do 100.000,-</t>
  </si>
  <si>
    <t>Vážený</t>
  </si>
  <si>
    <t>Vážený pane</t>
  </si>
  <si>
    <t>starosto</t>
  </si>
  <si>
    <t>upozornění na nedodržení %</t>
  </si>
  <si>
    <t>Nákup ochranných prostředků PO</t>
  </si>
  <si>
    <t>ANO</t>
  </si>
  <si>
    <t>7c</t>
  </si>
  <si>
    <t>Harrachov</t>
  </si>
  <si>
    <t>7b</t>
  </si>
  <si>
    <t>00275697</t>
  </si>
  <si>
    <t>1263085389/0800</t>
  </si>
  <si>
    <t>Doplnění osobních ochranných prostředků</t>
  </si>
  <si>
    <t>Dubá</t>
  </si>
  <si>
    <t>00260479</t>
  </si>
  <si>
    <t>CZ00260479</t>
  </si>
  <si>
    <t>903265309/0800</t>
  </si>
  <si>
    <t>Benecko</t>
  </si>
  <si>
    <t>Ing. Jaroslav Mejsnar</t>
  </si>
  <si>
    <t>Ing. Jaroslavem Mejsnarem</t>
  </si>
  <si>
    <r>
      <t xml:space="preserve">Celk.
výdaje projektu Kč 
</t>
    </r>
    <r>
      <rPr>
        <sz val="8"/>
        <color rgb="FFFF0000"/>
        <rFont val="Times New Roman"/>
        <family val="1"/>
        <charset val="238"/>
      </rPr>
      <t>předloženo žadatelem bez úpravy</t>
    </r>
  </si>
  <si>
    <r>
      <t xml:space="preserve">Výstupy projektu </t>
    </r>
    <r>
      <rPr>
        <sz val="8"/>
        <color rgb="FFFF0000"/>
        <rFont val="Times New Roman"/>
        <family val="1"/>
        <charset val="238"/>
      </rPr>
      <t>předloženo žadatelem bez úpravy</t>
    </r>
  </si>
  <si>
    <r>
      <t xml:space="preserve">Název parametru, hodnota (počet) </t>
    </r>
    <r>
      <rPr>
        <sz val="8"/>
        <color rgb="FFFF0000"/>
        <rFont val="Times New Roman"/>
        <family val="1"/>
        <charset val="238"/>
      </rPr>
      <t>- bez úprav</t>
    </r>
  </si>
  <si>
    <t>č. účelu</t>
  </si>
  <si>
    <t>Padesáttisícsedmsetšedesáttři</t>
  </si>
  <si>
    <t>1010321</t>
  </si>
  <si>
    <t>č. obce</t>
  </si>
  <si>
    <t>Celkem doporučeno:</t>
  </si>
  <si>
    <t>Zdůvodnění snížení dotace</t>
  </si>
  <si>
    <t>č.Usnesení</t>
  </si>
  <si>
    <t>243</t>
  </si>
  <si>
    <t>Registr sml</t>
  </si>
  <si>
    <t>Oslov. starosto</t>
  </si>
  <si>
    <t>Oslov. Starosto</t>
  </si>
  <si>
    <t>Jm. Starosta</t>
  </si>
  <si>
    <t>Jm. Starostou</t>
  </si>
  <si>
    <t>Město Harrachov</t>
  </si>
  <si>
    <t>Město Dubá</t>
  </si>
  <si>
    <t>Obec Slaná</t>
  </si>
  <si>
    <t>Obnova, doplnění a oprava osobních prostředků požární ochrany</t>
  </si>
  <si>
    <t>U3 - obnova, doplnění a oprava osobních ochranných prostředků požární ochrany</t>
  </si>
  <si>
    <t>Nákup ochranných prostředků v souvislosti s následky živelných pohrom způsobených vodou</t>
  </si>
  <si>
    <t>U5 - pořízení, oprava a údržba technuických prostředků jednotky předurčené pro zásahy v souvislosti s následky živelních pohrom způsobených vodou</t>
  </si>
  <si>
    <t>Revize přetlakové dýchací techniky</t>
  </si>
  <si>
    <t>U6 - pořízení, oprava a úsdržba přetlakové dýchací techniky</t>
  </si>
  <si>
    <t>Oprava a revize soupravy hydraulického vyprošťovacího zařízení</t>
  </si>
  <si>
    <t>U7a) - pořízení, obnova a oprava věcných prostředků požární ochrany k provádění speciálních činností dle předurčenosti jednotky nařízením Hejtmana Libereckého kraje.</t>
  </si>
  <si>
    <t>Oprava CAS-25/2500/400-S2T, RZ: CL 82-05</t>
  </si>
  <si>
    <t>1</t>
  </si>
  <si>
    <t>přijata elektronicky</t>
  </si>
  <si>
    <t>06.03.2017</t>
  </si>
  <si>
    <t>Harrachov 150</t>
  </si>
  <si>
    <t>51246</t>
  </si>
  <si>
    <t>Zbrojová Eva</t>
  </si>
  <si>
    <t>481528133</t>
  </si>
  <si>
    <t>starosta@harrachov.cz</t>
  </si>
  <si>
    <t>2</t>
  </si>
  <si>
    <t>Masarykovo náměstí 138/1</t>
  </si>
  <si>
    <t>47141</t>
  </si>
  <si>
    <t>Mgr.</t>
  </si>
  <si>
    <t>Mgr. Šepsová Zdeňka</t>
  </si>
  <si>
    <t>725071130</t>
  </si>
  <si>
    <t>starostka@mestoduba.cz</t>
  </si>
  <si>
    <t>3</t>
  </si>
  <si>
    <t>4</t>
  </si>
  <si>
    <t>5</t>
  </si>
  <si>
    <t>Slaná</t>
  </si>
  <si>
    <t>6</t>
  </si>
  <si>
    <t>7</t>
  </si>
  <si>
    <t>8</t>
  </si>
  <si>
    <t>evidenční číslo</t>
  </si>
  <si>
    <t>Stav žádosti</t>
  </si>
  <si>
    <t>Datum a čas přijetí žádosti</t>
  </si>
  <si>
    <t>Název žadatele / příjemce</t>
  </si>
  <si>
    <t>Právní statut</t>
  </si>
  <si>
    <t>Úplná adresa žadatele</t>
  </si>
  <si>
    <t>Kontaktní adresa žadatele</t>
  </si>
  <si>
    <t>Úplné bankovní spojení žadatele</t>
  </si>
  <si>
    <t>Úplné bankovní spojení zřizovatele</t>
  </si>
  <si>
    <t>Osoba oprávněná jednat za žadatele</t>
  </si>
  <si>
    <t>ulice  č.p./č.or</t>
  </si>
  <si>
    <t>Město, obec</t>
  </si>
  <si>
    <t>PSČ</t>
  </si>
  <si>
    <t>Titul</t>
  </si>
  <si>
    <t>Příjmení a jméno</t>
  </si>
  <si>
    <t>Telefonní spojení</t>
  </si>
  <si>
    <r>
      <t xml:space="preserve">3
</t>
    </r>
    <r>
      <rPr>
        <b/>
        <sz val="8"/>
        <color indexed="12"/>
        <rFont val="Times New Roman"/>
        <family val="1"/>
        <charset val="238"/>
      </rPr>
      <t>25</t>
    </r>
  </si>
  <si>
    <r>
      <t xml:space="preserve">4
</t>
    </r>
    <r>
      <rPr>
        <b/>
        <sz val="8"/>
        <color indexed="12"/>
        <rFont val="Times New Roman"/>
        <family val="1"/>
        <charset val="238"/>
      </rPr>
      <t>55</t>
    </r>
  </si>
  <si>
    <t>Obec Líšný</t>
  </si>
  <si>
    <t>Město Tanvald</t>
  </si>
  <si>
    <t>9</t>
  </si>
  <si>
    <t>00673226</t>
  </si>
  <si>
    <t>Líšný 2.díl 60</t>
  </si>
  <si>
    <t>Líšný</t>
  </si>
  <si>
    <t>46822</t>
  </si>
  <si>
    <t>12827451/0100</t>
  </si>
  <si>
    <t>Mikeš Jiří</t>
  </si>
  <si>
    <t>483 392 305</t>
  </si>
  <si>
    <t>starosta@lisny.cz</t>
  </si>
  <si>
    <t>Vybavení JSDHO Líšný dýchací technikou</t>
  </si>
  <si>
    <t>Nákup výstroje</t>
  </si>
  <si>
    <t>Dýchací přístroje</t>
  </si>
  <si>
    <t>STORNO</t>
  </si>
  <si>
    <t>STORNO U3 - Obnova, doplnění a oprava osobních chranných prostředků PO</t>
  </si>
  <si>
    <t>STORNO U7/C - Pořízení a opravy věcných prostředků PO</t>
  </si>
  <si>
    <t>Obec Světlá pod Ještědem</t>
  </si>
  <si>
    <t>Městys Libštát</t>
  </si>
  <si>
    <t>OBEC VYSKEŘ</t>
  </si>
  <si>
    <t>Obec Skalice u České Lípy</t>
  </si>
  <si>
    <t>Obec Benešov u Semil</t>
  </si>
  <si>
    <t>Město Smržovka</t>
  </si>
  <si>
    <t>Obec Rynoltice</t>
  </si>
  <si>
    <t>Město Rychnov u Jablonce nad Nisou</t>
  </si>
  <si>
    <t>Město Vysoké nad Jizerou</t>
  </si>
  <si>
    <t>Město Cvikov</t>
  </si>
  <si>
    <t>Město Turnov</t>
  </si>
  <si>
    <t>Město Hrádek nad Nisou</t>
  </si>
  <si>
    <t>Mírová pod Kozákovem</t>
  </si>
  <si>
    <t>obec Mírová pod Kozákovem</t>
  </si>
  <si>
    <t>Město Jablonné v Podještědí</t>
  </si>
  <si>
    <t>Nákup ochranných prostředků PO pro JPO III.</t>
  </si>
  <si>
    <t>Vystrojení nových členů zásahového družstva</t>
  </si>
  <si>
    <t>U3) Doplnění osobních ochranných prostředků požární ochrany</t>
  </si>
  <si>
    <t>U3 - Obnova, doplnění a oprava osobních ochranných prostředků PO</t>
  </si>
  <si>
    <t>Oprava střešních oken hasičské zbrojnice</t>
  </si>
  <si>
    <t>Revize dýchacích přístrojů a tlakových lahví</t>
  </si>
  <si>
    <t>Oprava a údržba přetlakové dýchací technily pro JPO s územní působností</t>
  </si>
  <si>
    <t>Obnova osobních ochranných prostředků PO</t>
  </si>
  <si>
    <t>Obnova, doplnění a oprava osobních ochranných prostředků požární ochrany</t>
  </si>
  <si>
    <t>Oprava vnějších částí hasičské zbrojnice</t>
  </si>
  <si>
    <t>Výdaje spojené s opravami objektu sloužících k zabezpečení činnosti jednotky sboru dobrovolných hasičů obce</t>
  </si>
  <si>
    <t>Nákup ochranných prostředků  PO</t>
  </si>
  <si>
    <t>Oprava hasičského vozidla GAZ</t>
  </si>
  <si>
    <t>U7 e) Oprava dopravního automobilu bez omezení roku výroby</t>
  </si>
  <si>
    <t>Pořízení věcných prostředků požární ochrany</t>
  </si>
  <si>
    <t>U7 c) Pořízení a opravy věcných prostředků požární ochrany</t>
  </si>
  <si>
    <t>Nákup dýchací techniky</t>
  </si>
  <si>
    <t>Úprava úložných prostor mobilní požární techniky</t>
  </si>
  <si>
    <t>Nákup věcných prostředků PO</t>
  </si>
  <si>
    <t>Pořízení přetlakové dýchací techniky</t>
  </si>
  <si>
    <t>Pořízení, oprava a údržba přetlakové dýchací techniky pro JPO s územní působností</t>
  </si>
  <si>
    <t>Doplnění osobních ochranných prostředků požární ochrany - přilby</t>
  </si>
  <si>
    <t>Pořízení přenosné motorové stříkačky</t>
  </si>
  <si>
    <t>Pořízení a opravy věcných prostředků požární ochrany mimo prostřeků k provádění speciálních činností při zásazích v souvislosti s mimořádnými událostmi pro jednotky sborů dobrovolných hasičů obcí.</t>
  </si>
  <si>
    <t>Doplnění chybějící přetlakové  dýchací techniky podle vyhl. č. 247/2001 Sb.</t>
  </si>
  <si>
    <t>Pořízení, oprava a údržba přetlakové dýchací techniky</t>
  </si>
  <si>
    <t>Pořízení nové cisternové automobilové stříkačky CAS 20/4000/240/S2R TATRA TERRNO pro JSDHO Vysoké nad Jizerou</t>
  </si>
  <si>
    <t>Údržba a oprava přetlakové dýchací techniky</t>
  </si>
  <si>
    <t>Pořízení, oprava a údržba přetlakové dýchací techniky pro JPO s územní působností, opravy a revize dýchacích přístrojů, ochranné masky, náhradní tlakové lahve.</t>
  </si>
  <si>
    <t>Pořízení věcných prostředků</t>
  </si>
  <si>
    <t>Pořízení a opravy věcných prostředků požární ochrany mimo prostředků k provádění speciálních činností při zásazích v souvislosti s mimořádnými událostmi pro JSDHO, které jsou výslovně uvedeny v Nařízení LK č. 2/2012 a v operativní dokumentaci PPP.</t>
  </si>
  <si>
    <t>Revize aoprava Stříhací nástroj Webr, doplnění ochranných pristředků požární ochrany</t>
  </si>
  <si>
    <t>Revize a oprava stříhacího nástroje Weber RSX 160-50. Obnova, doplněníosobních ochranných prostředků požární ochrany</t>
  </si>
  <si>
    <t>Obnova, doplnění  osobních ochranných prostředků požární ochrany.</t>
  </si>
  <si>
    <t>Pořízení přetlakové dýchací techniky pro JPO s územní působností.</t>
  </si>
  <si>
    <t>U6 - Pořízení přetlakové dýchací techniky pro JPO s územní působností</t>
  </si>
  <si>
    <t>Pořízení  technických prostředků jednotky předurčené pro zásahy v souvislosti s následky živelných pohrom způsobených vodou.</t>
  </si>
  <si>
    <t>Obnova osobních ochranných prostředků požární ochrany – zásahová přilba, kompletní zásahový oděv</t>
  </si>
  <si>
    <t>U7c Pořízení a opravy věcných prostředků požární ochrany</t>
  </si>
  <si>
    <t>Pořízení a opravy  věcných prostředků požární ochrany</t>
  </si>
  <si>
    <t>U3 Doplnění osobních ochranných prostředků požární ochrany</t>
  </si>
  <si>
    <t>Nákup prostředků pro zásahy na živelné pohromy a vodu</t>
  </si>
  <si>
    <t>U7/C - Pořízení a opravy věcných prostředků PO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</si>
  <si>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</si>
  <si>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</si>
  <si>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</si>
  <si>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</si>
  <si>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</si>
  <si>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</si>
  <si>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</si>
  <si>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</si>
  <si>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</si>
  <si>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07.03.2017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</si>
  <si>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</si>
  <si>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</si>
  <si>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</si>
  <si>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</si>
  <si>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</si>
  <si>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</si>
  <si>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</si>
  <si>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</si>
  <si>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</si>
  <si>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</si>
  <si>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</si>
  <si>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08.03.2017</t>
  </si>
  <si>
    <t>33</t>
  </si>
  <si>
    <t>34</t>
  </si>
  <si>
    <t>35</t>
  </si>
  <si>
    <t>36</t>
  </si>
  <si>
    <t>37</t>
  </si>
  <si>
    <t>09.03.2017</t>
  </si>
  <si>
    <t>38</t>
  </si>
  <si>
    <t>39</t>
  </si>
  <si>
    <t>40</t>
  </si>
  <si>
    <t>41</t>
  </si>
  <si>
    <t>42</t>
  </si>
  <si>
    <t>43</t>
  </si>
  <si>
    <t>44</t>
  </si>
  <si>
    <t>45</t>
  </si>
  <si>
    <t>00263192</t>
  </si>
  <si>
    <t>Světlá pod Ještědem 48</t>
  </si>
  <si>
    <t>Světlá pod Ještědem</t>
  </si>
  <si>
    <t>46343</t>
  </si>
  <si>
    <t>94-5413461/0710</t>
  </si>
  <si>
    <t>Ing.</t>
  </si>
  <si>
    <t>Ing. Sluka Tomáš</t>
  </si>
  <si>
    <t>485179279</t>
  </si>
  <si>
    <t>starosta@svetlapodjestedem.cz</t>
  </si>
  <si>
    <t>00275891</t>
  </si>
  <si>
    <t>CZ00275891</t>
  </si>
  <si>
    <t>Libštát 198</t>
  </si>
  <si>
    <t>Libštát</t>
  </si>
  <si>
    <t>51203</t>
  </si>
  <si>
    <t>4428581/0100</t>
  </si>
  <si>
    <t>Janata Pavel</t>
  </si>
  <si>
    <t>724180470</t>
  </si>
  <si>
    <t>starosta@libstat.eu</t>
  </si>
  <si>
    <t>00276138</t>
  </si>
  <si>
    <t>Slaná 94</t>
  </si>
  <si>
    <t>51201</t>
  </si>
  <si>
    <t>94-55317451/0710</t>
  </si>
  <si>
    <t>Pěničková Iveta</t>
  </si>
  <si>
    <t>604328192</t>
  </si>
  <si>
    <t>starosta@obecslana.cz</t>
  </si>
  <si>
    <t>Storno</t>
  </si>
  <si>
    <t>00276286</t>
  </si>
  <si>
    <t>Vyskeř 50</t>
  </si>
  <si>
    <t>Vyskeř</t>
  </si>
  <si>
    <t>51264</t>
  </si>
  <si>
    <t>6423581/0100</t>
  </si>
  <si>
    <t>Kozák Jan</t>
  </si>
  <si>
    <t>604241990</t>
  </si>
  <si>
    <t>starosta.vysker@email.cz</t>
  </si>
  <si>
    <t>00673455</t>
  </si>
  <si>
    <t>Skalice 377</t>
  </si>
  <si>
    <t>Skalice u České Lípy</t>
  </si>
  <si>
    <t>47117</t>
  </si>
  <si>
    <t>903277369/0800</t>
  </si>
  <si>
    <t>Löffelmann Jiří</t>
  </si>
  <si>
    <t>606502962</t>
  </si>
  <si>
    <t>obec@skaliceuceskelipy.cz</t>
  </si>
  <si>
    <t>00275590</t>
  </si>
  <si>
    <t>CZ00275590</t>
  </si>
  <si>
    <t>Benešov u Semil 125</t>
  </si>
  <si>
    <t>Benešov u Semil</t>
  </si>
  <si>
    <t>51206</t>
  </si>
  <si>
    <t>1263110329/0800</t>
  </si>
  <si>
    <t>Lampa Dalibor</t>
  </si>
  <si>
    <t>724180025</t>
  </si>
  <si>
    <t>obec@benesovusemil.cz</t>
  </si>
  <si>
    <t>00262579</t>
  </si>
  <si>
    <t>náměstí T. G. Masaryka 600</t>
  </si>
  <si>
    <t>Smržovka</t>
  </si>
  <si>
    <t>46851</t>
  </si>
  <si>
    <t>94-3015451/0710</t>
  </si>
  <si>
    <t>Mgr. Hotovec Marek</t>
  </si>
  <si>
    <t>483369333</t>
  </si>
  <si>
    <t>mesto@smrzovka.cz</t>
  </si>
  <si>
    <t>00262587</t>
  </si>
  <si>
    <t>Palackého 359</t>
  </si>
  <si>
    <t>Tanvald</t>
  </si>
  <si>
    <t>46841</t>
  </si>
  <si>
    <t>9005-1626451/0100</t>
  </si>
  <si>
    <t>Mgr. Vyhnálek Vladimír</t>
  </si>
  <si>
    <t>483369520</t>
  </si>
  <si>
    <t>vvyhnalek@tanvald.cz</t>
  </si>
  <si>
    <t>00263168</t>
  </si>
  <si>
    <t>CZ00263168</t>
  </si>
  <si>
    <t>Rynoltice 199</t>
  </si>
  <si>
    <t>Rynoltice</t>
  </si>
  <si>
    <t>46353</t>
  </si>
  <si>
    <t>94-5114461/0710</t>
  </si>
  <si>
    <t>Ing. Vacek Jan</t>
  </si>
  <si>
    <t>+420485172181</t>
  </si>
  <si>
    <t>rynoltice@iol.cz</t>
  </si>
  <si>
    <t>00262552</t>
  </si>
  <si>
    <t>Husova 490</t>
  </si>
  <si>
    <t>Rychnov u Jablonce nad Nisou</t>
  </si>
  <si>
    <t>46802</t>
  </si>
  <si>
    <t>963232349/0800</t>
  </si>
  <si>
    <t>Bc.</t>
  </si>
  <si>
    <t>Bc. Levinský Tomáš</t>
  </si>
  <si>
    <t>737248420</t>
  </si>
  <si>
    <t>tlevinsky@rychnovjbc.cz</t>
  </si>
  <si>
    <t>00276294</t>
  </si>
  <si>
    <t>Náměstí Dr. Karla Kramáře 227</t>
  </si>
  <si>
    <t>Vysoké nad Jizerou</t>
  </si>
  <si>
    <t>51211</t>
  </si>
  <si>
    <t>1263116309/0800</t>
  </si>
  <si>
    <t>Mgr. Strnádková Lucie</t>
  </si>
  <si>
    <t>723092451</t>
  </si>
  <si>
    <t>starosta@vysokenadjizerou.cz</t>
  </si>
  <si>
    <t>00260410</t>
  </si>
  <si>
    <t>Námstí Osvobození 63</t>
  </si>
  <si>
    <t>Cvikov</t>
  </si>
  <si>
    <t>47154</t>
  </si>
  <si>
    <t>9005-3523421/0100</t>
  </si>
  <si>
    <t>Švehla Jaroslav</t>
  </si>
  <si>
    <t>602192446</t>
  </si>
  <si>
    <t>svehla@cvikov.cz</t>
  </si>
  <si>
    <t>00276227</t>
  </si>
  <si>
    <t>Antonína Dvořáka 335</t>
  </si>
  <si>
    <t>Turnov</t>
  </si>
  <si>
    <t>51101</t>
  </si>
  <si>
    <t>1263075359/0800</t>
  </si>
  <si>
    <t>Ing. Hocke Tomáš</t>
  </si>
  <si>
    <t>481366223</t>
  </si>
  <si>
    <t>t.hocke@mu.turnov.cz</t>
  </si>
  <si>
    <t>ing.</t>
  </si>
  <si>
    <t>ing. Hocke Tomáš</t>
  </si>
  <si>
    <t>00262854</t>
  </si>
  <si>
    <t>Horní náměstí 73</t>
  </si>
  <si>
    <t>Hrádek nad Nisou</t>
  </si>
  <si>
    <t>46334</t>
  </si>
  <si>
    <t>984856329/0800</t>
  </si>
  <si>
    <t>Farský Pavel</t>
  </si>
  <si>
    <t>482411402</t>
  </si>
  <si>
    <t>farsky@muhradek.cz</t>
  </si>
  <si>
    <t>00275913</t>
  </si>
  <si>
    <t>Chutnovka 36</t>
  </si>
  <si>
    <t>1263261389/0800</t>
  </si>
  <si>
    <t>Votrubec Jaroslav</t>
  </si>
  <si>
    <t>481321681</t>
  </si>
  <si>
    <t>obec@mirova.cz</t>
  </si>
  <si>
    <t>00260576</t>
  </si>
  <si>
    <t>náměstí Míru 22</t>
  </si>
  <si>
    <t>Jablonné v Podještědí</t>
  </si>
  <si>
    <t>47125</t>
  </si>
  <si>
    <t>903269369/0800</t>
  </si>
  <si>
    <t>Rýdl Jiří</t>
  </si>
  <si>
    <t>487829961</t>
  </si>
  <si>
    <t>rydl@jvpmesto.cz</t>
  </si>
  <si>
    <r>
      <t xml:space="preserve">Výstupy projektu </t>
    </r>
    <r>
      <rPr>
        <b/>
        <sz val="8"/>
        <color rgb="FFFF0000"/>
        <rFont val="Times New Roman"/>
        <family val="1"/>
        <charset val="238"/>
      </rPr>
      <t>- po úpravách</t>
    </r>
  </si>
  <si>
    <r>
      <t xml:space="preserve">Název parametru, hodnota (počet) </t>
    </r>
    <r>
      <rPr>
        <sz val="8"/>
        <color rgb="FFFF0000"/>
        <rFont val="Times New Roman"/>
        <family val="1"/>
        <charset val="238"/>
      </rPr>
      <t>- po úpravách</t>
    </r>
  </si>
  <si>
    <t>zásahové přilby (včetně držáku a svítilen) - 2ks, zásahová obuv - 1 pár, ruční svítilna - 4 ks</t>
  </si>
  <si>
    <t>Zásahový oblek komplet - 2 spr, Vesta výstražná s nápisem HASIČI - 6 ks, Svítilna na zásahovou přilbu - 2 ks, Zásahová přilba - 1 ks, Kukla - 12 ks, Zásahové rukavice - 6 párů, Zásahová obuv - 2 páry, Jednovrstvý ochranný oblek PATROL X - 2 spr</t>
  </si>
  <si>
    <t>Zásahová plovací vesta - 1 ks, Vodácká helma - 6 ks, SUNIT - lehký protichemický oděv - 1 spr, Rybářské prsačky - 2 ks</t>
  </si>
  <si>
    <t>PLUTO 300 plus - 4 ks, Maska SPIROMATIC s poloautomatikou - 6 spr, Tlaková láhev - 4 ks</t>
  </si>
  <si>
    <t>Hydraulické vyprošťovací zařízení - 1 spr</t>
  </si>
  <si>
    <t>AKU baterie - 2 ks, Nákladní pneumatiky - 2 ks</t>
  </si>
  <si>
    <t>Osobní svítilny s příslušenstvím - 3 ks, Doplnění karabin k polohovacím pásům - 3 ks</t>
  </si>
  <si>
    <t>kompletní sada dýchacího přístroje (nosič, lahev, maska) - 4 sady, náhradní lahev - 2 ks, rezervní maska - 2 ks, vyváděcí maska - 1 ks</t>
  </si>
  <si>
    <t>Oobnova vybavení JSDHO Líšný dýchací technikou</t>
  </si>
  <si>
    <t>U7b) - opravu cisternové automobilové stříkačky CAS-25/2500/400-S2T, Liaz 101.860, RZ: CL 82-05, rok výroby 1988</t>
  </si>
  <si>
    <t>Obnova a doplnění osobních ochranných prostředků požární ochrany</t>
  </si>
  <si>
    <t>Výdaje spojené s úpravami hasičské zbrojnice sloužící k zabezpečení činnosti jednotky sboru dobrovolných hasičů obce</t>
  </si>
  <si>
    <t>Doplnění osobních ochranných prostředků požární ochrany</t>
  </si>
  <si>
    <t>zásahová obuv - 2 ks, svítilna XENON - 10ks, držák svítilny pro zásahovou přilbu - 10 ks, zásahový oblek - komplet - 2 ks, přilba zásahová - 2 ks, rukavice zásahové - 2 ks, zásahová kukla - 10 ks</t>
  </si>
  <si>
    <t>Obec Vyskeř</t>
  </si>
  <si>
    <t>7f</t>
  </si>
  <si>
    <t>střešní okno vč. montáže - 2 ks</t>
  </si>
  <si>
    <t>nátěr střechy - 170 m2, vstupní dveře - 1 ks, led reflektor - 3 ks</t>
  </si>
  <si>
    <t>Revize tělesa dýchacího přístroje - 4 ks, Plnění a sušení tlakových lahví - 4 ks, Revize tlakových nádob - 4 ks, Revize plicní automatiky - 4 ks</t>
  </si>
  <si>
    <t>zásahový komplet - 3 kpl, zásahové rukavice - 2 páry, svítilna na přilbu - 4 ks, kukla bavlněná - 4 ks, vesta velitel jednotky - 1 ks, výstražná vesta - 4 ks, zásahová přilba - 3 ks, zásahová obuv - 3 páry</t>
  </si>
  <si>
    <t>Zásahový oblek - 7 kpl, Rukavice zásahové - 1 pár</t>
  </si>
  <si>
    <t>7e</t>
  </si>
  <si>
    <t>oprava hasičského vozidla GAZ - 1 ks</t>
  </si>
  <si>
    <t>lano 30m statické - 2 ks, zastavovací terč - 4 ks, kyslíkový recuscitační přístroj - 1 ks, přetlakový ventil - 1 ks, motorová pila - 1 ks, ventilátor - 1 ks, pěnidlo2-6% 25l - 2 bal, obal na tlakové lahve - 2 ks, set 6ks power flash kufr - 1 set</t>
  </si>
  <si>
    <t>dýchací přístroj set - 4 ks, brašna na masku - 4 ks, tlaková ocelová láhev - 4 ks</t>
  </si>
  <si>
    <t>neinvestiční a investiční</t>
  </si>
  <si>
    <t>zásahové přilby - 4 ks</t>
  </si>
  <si>
    <t>přenosná motorová stříkačka - 1 ks</t>
  </si>
  <si>
    <t>investiční</t>
  </si>
  <si>
    <t xml:space="preserve"> přetlakový dýchací přístroj - 2 kpl, náhradní tlaková láhev - 3 ks</t>
  </si>
  <si>
    <t>Pořízení nové CAS 20/4000/240/S2R - 1 ks</t>
  </si>
  <si>
    <t>Pořízení nové cisternové automobilové stříkačky pro potřeby JSDHO Vysoké nad Jizerou v rámci reprodukce požární techniky pro jednotky sborů dobrovolných hasičů obcí se státní dotací.</t>
  </si>
  <si>
    <t>revize DT PLUTO 300 Comfort - 4 ks, revize tlakové lahve - 4 ks, vyváděcí maska - 2 ks</t>
  </si>
  <si>
    <t>přetlakový ventilátor - 1 ks, plovoucí čerpadlo - 1 ks</t>
  </si>
  <si>
    <t>zásahová přilba včetně příslušenství - 4 ks, jednovrstvý zásahový oblek - 12 ks, zásahový vícevrstvý oblek - 4 ks, zásahová obuv - 4 ks, zásahové rukavice - 4 ks</t>
  </si>
  <si>
    <t>U3- doplnění, obnova osobních ochranných prostředků požární ochrany</t>
  </si>
  <si>
    <t>U5- Pořízení  technických prostředků jednotky předurčené pro zásahy v souvislosti s následky živelných pohrom způsobených vodou</t>
  </si>
  <si>
    <t>přetlakový vzduchový dýchací přístroj s příslušenstvím - 4 ks</t>
  </si>
  <si>
    <t>suché pracovní kalhoty prsní - broďačky - 4 ks, norná stěna 5m - 1 ks</t>
  </si>
  <si>
    <t>Přilba na vodu - 6 ks, Suchý oblek rescue safety s poklopcem - 2 ks, Plovoucí čerpadlo - 1 ks, Rukavice neoprenové prstové - 4 ks, Boty neoprenové - 4 ks, Kukla neoprenová - 4 ks, Záchranný házecí pytlík na vodu 20m - 1 ks, Pádlo plastic - 4 ks</t>
  </si>
  <si>
    <t>Pořízení, oprava a údržba technických prostředků jednotky předurčené pro zásahy v souvislosti s následky živelných pohrom způsobených vodou</t>
  </si>
  <si>
    <t>Přílba Gallet se zátylníkem - 2 ks, Svítilna LED - 2 ks, Vesta výstražná Hasiči - 3 ks, Vesta výstražná velitel jednotky - 1 ks, Boty zásahové - 4 ks</t>
  </si>
  <si>
    <t xml:space="preserve"> Savice 1,6m s konc. - 4 ks, Sekera hasičská 2318 - 8 ks, Pouzdro - závěsník na sekeru - 8 ks, Proudnice kombinovaná Tajfun - Profi C - 2 ks, Hadice požární ZÁSAH C52 - se spojkou (20m) - 4 ks, Požární hadice PH - ZÁSAH B75 - s Al spojkou (20m) - 2 ks, Radiostanice - komplet s bateriemi - 2 ks, Auto-nabíječ pro radiostanici - 2 ks, EMC-12 náhlavní souprava - 2 ks</t>
  </si>
  <si>
    <t xml:space="preserve">Polohovací pás s přídavným popruhem - 8 ks,  Zásahový oblek komplet - 1 ks,  Přilba Kalisz + čirý štít - 1 ks,  Svítilna  LED pro přilbu - 1 ks,  Držák svítilny pro přilbu - 1 ks,  Svítilna Survivor Atex Li-Ion - standard - 4 ks,  Kukla otvor obličej (NOMEX- ZAHAS) - 8 ks </t>
  </si>
  <si>
    <t>Obec Mírová pod Kozákovem</t>
  </si>
  <si>
    <t>obuv zásahová - 5 párů, osobní svítilna - 2 ks, krém hydrofobní - 2 ks, kukla otvor - 5 ks, zásahový oblek -1 kpl, polohovací pás - 3 ks, přilba - 3 ks, rukavice - 3 ks</t>
  </si>
  <si>
    <t>NE - nesplňuje podmínku minimální výše dotace ve vyhlášeném programu</t>
  </si>
  <si>
    <t>U 3) - Obnovení, doplnění a oprava osobních ochranných prostředků PO</t>
  </si>
  <si>
    <t>U 6) - Pořízení, oprava a údržba přetlakové dýchací techniky</t>
  </si>
  <si>
    <t>U 7a) - Úprava úložných prostor mobilní požární techniky</t>
  </si>
  <si>
    <t>U 7c) - Pořízení a opravy věcných prostředků požární ochrany</t>
  </si>
  <si>
    <t>Nákup výstroje - 15 ks</t>
  </si>
  <si>
    <t>nákup dýchací techniky - 2 ks</t>
  </si>
  <si>
    <t>7a</t>
  </si>
  <si>
    <t>vestavba úložných prostor</t>
  </si>
  <si>
    <t>Nákup VP - 15 ks</t>
  </si>
  <si>
    <t>Obec Příšovice</t>
  </si>
  <si>
    <t>Obec Kořenov</t>
  </si>
  <si>
    <t>Obec Všeň</t>
  </si>
  <si>
    <t>MĚSTO JABLONEC NAD JIZEROU</t>
  </si>
  <si>
    <t>Městys Holany</t>
  </si>
  <si>
    <t>Obec Studenec</t>
  </si>
  <si>
    <t>Obec Čistá u Horek</t>
  </si>
  <si>
    <t>Obec Příkrý</t>
  </si>
  <si>
    <t>Horní Branná</t>
  </si>
  <si>
    <t>Obec Pertoltice</t>
  </si>
  <si>
    <t>Obec Habartice</t>
  </si>
  <si>
    <t>Město Lomnice nad Popelkou</t>
  </si>
  <si>
    <t>Sychrov</t>
  </si>
  <si>
    <t>Obec Bílý Potok</t>
  </si>
  <si>
    <t>Město Lučany nad Nisou</t>
  </si>
  <si>
    <t>Kravaře</t>
  </si>
  <si>
    <t>Obec Chotyně</t>
  </si>
  <si>
    <t>Obec Proseč pod Ještědem</t>
  </si>
  <si>
    <t>Obec Bozkov</t>
  </si>
  <si>
    <t>Město Železný Brod</t>
  </si>
  <si>
    <t>Statutární město Liberec</t>
  </si>
  <si>
    <t>Obec Dlouhý Most</t>
  </si>
  <si>
    <t>Obec Chuchelna</t>
  </si>
  <si>
    <t>obec Dětřichov</t>
  </si>
  <si>
    <t>Obec Bělá</t>
  </si>
  <si>
    <t>Město Stráž pod Ralskem</t>
  </si>
  <si>
    <t>Město Desná</t>
  </si>
  <si>
    <t>Město Rokytnice nad Jizerou</t>
  </si>
  <si>
    <t>Obec Stráž nad Nisou</t>
  </si>
  <si>
    <t>Město Nový Bor</t>
  </si>
  <si>
    <t>Obec Roztoky u Jilemnice</t>
  </si>
  <si>
    <t>Přestavba přívěsného vozíku pro zapojení za OA a nákup kompresoru včetně rozvodů vzduchu k zajištění jeho funkčnosti v hasičské zbrojnici čp. 208</t>
  </si>
  <si>
    <t>Pořízení a opravy věcných prostředků požární ochrany mimo prostředků k provádění speciálních činností při zásazích v souvislosti s mimořádnými událostmi pro jednotky sborů dobrovolných hasičů obcí...</t>
  </si>
  <si>
    <t>Obnova osobních ochranných prostředků požární ochrany</t>
  </si>
  <si>
    <t>Nákup zásahových obleků a obuvi</t>
  </si>
  <si>
    <t>Oprava vozidla CAS: čerpadla, vč. veškerého potrubí (vodního, pěnového) a elektroinstalace</t>
  </si>
  <si>
    <t>U7 b) Opravy cisternových automobilových stříkaček s rokem výroby 1985 a mladším</t>
  </si>
  <si>
    <t>Nákup osobních ochranných pomůcek</t>
  </si>
  <si>
    <t>Oprava střešní krytiny hasičské zbrojnice v Jablonci nad Jizerou</t>
  </si>
  <si>
    <t>Pořízení přetlakové dýchací techniky pro jednotky sborů dobrovolných hasičů</t>
  </si>
  <si>
    <t>Obec Studenec-Rekonstrukce CAS 32-T815</t>
  </si>
  <si>
    <t>Evakuační stan GTX 24 s příslušenstvím</t>
  </si>
  <si>
    <t>Nákup osobních ochranných prostředků PO</t>
  </si>
  <si>
    <t>Výstavba garáže pro výjezdní vozidlo s přívěsem</t>
  </si>
  <si>
    <t>Obnova, doplnění a oprava osobních ochranných prostředků požární ochrany.</t>
  </si>
  <si>
    <t>Pořízení a opravy věcných prostředků požární ochrany.</t>
  </si>
  <si>
    <t>Pořízení věcných prostředků požární ochrany.</t>
  </si>
  <si>
    <t>U3 - obnova, doplnění osobních ochranných prostředků</t>
  </si>
  <si>
    <t>Nákup a revize přetlakové dýchací techniky</t>
  </si>
  <si>
    <t>U6) Pořízení, oprava a údržba přetlakové dýchací techniky.</t>
  </si>
  <si>
    <t>Oprava dýchacích přístrojů</t>
  </si>
  <si>
    <t>Oprava dvou pneumatických systémů staršího dýchacího přístroje Dräger PA90 na PSS90 vč. masky Panorama Nova-P PC EPDM (náhlavní kříž) a ocelové lahve 6L/300 s ventilem Dräger EFV, ke zvýšení bezpečnosti zasahující jednotky.</t>
  </si>
  <si>
    <t>Oprava střechy hasičské zbrojnice</t>
  </si>
  <si>
    <t>Nákup osobních ochranných prostředků pro JPO Lomnice nad Popelkou</t>
  </si>
  <si>
    <t>Předmětem projektu je nákup ochranných prostředků za účelem obnovy těchto prostředků zásahové jednotky JPO II v Lomnici nad Popelkou. Výčet: zásahový oblek GEPARD 3DP - 5ks, obuv zásahová FIRE HERO 2 - 5ks, pracovní stejnokroj PSII bavlna - 10 ks.</t>
  </si>
  <si>
    <t>Nákup věcných prostředků požární ochrany pro JPO Lomnic nad Popelkou</t>
  </si>
  <si>
    <t>Doplnění osobních ochraných prostředků PO</t>
  </si>
  <si>
    <t>Nákup osobních ochranných prostředků požární ochrany</t>
  </si>
  <si>
    <t>Nákup plovoucího čerpadla</t>
  </si>
  <si>
    <t>U5) Nákup plovoucího čerpadla - jedno plovoucí čerpadlo.</t>
  </si>
  <si>
    <t>Revize hydraulického vyprošťovacího zařízení</t>
  </si>
  <si>
    <t>obnovení a pořízení nových kukel pro výjezdovou jednotku SDHO Kravaře za účelem zvýšení připravenosti jednotky k řešení požárů v uzavřených prostorách</t>
  </si>
  <si>
    <t>Obnova dýchací techniky JSDH Chotyně</t>
  </si>
  <si>
    <t>Pořízení ochranných prostředků jednotky SDH Proseč pod Ještědem</t>
  </si>
  <si>
    <t>Účelem projektu je pořízení  osobních ochranných prostředků pro členy jednotky</t>
  </si>
  <si>
    <t>Nákup ochranných a technických prostředků</t>
  </si>
  <si>
    <t>Pořízení, oprava a údržba přetlakové dýchací techniky pro JSDHO Železný Brod</t>
  </si>
  <si>
    <t>Pořízení osobních ochranných prostředků</t>
  </si>
  <si>
    <t>Oprava hasičské zbrojnice</t>
  </si>
  <si>
    <t>Výdaje spojené s opravou a úpravou objektu hasičské zbrojnice v Železném Brodě sloužící k zabezpečení činnosti JSDHO Železný Brod</t>
  </si>
  <si>
    <t>Pořízení technických prostředků</t>
  </si>
  <si>
    <t>Pořízení technických prostředků jednotky předurčené pro zásahy v souvislosti s následky živelních pohrom způsobených vodou.</t>
  </si>
  <si>
    <t>Nákup zásahových obleků pro JSDH města Liberec</t>
  </si>
  <si>
    <t>Nákup suchých obleků zn. Ursuit pro JSDH Machnín a Růžodol I.</t>
  </si>
  <si>
    <t>Nákup zásahových přileb pro JSDH města Liberec</t>
  </si>
  <si>
    <t>Pořízení lanového navijáku pro JSDH Pilínkov</t>
  </si>
  <si>
    <t>Pořízení 2 ks přívěsných vozíků pro JSDH Vesec a Machnín</t>
  </si>
  <si>
    <t>Pořízení požárního přívěsu pro hašení k novému DA pro jednotku SDH Dlouhý Most</t>
  </si>
  <si>
    <t>Zakoupení zimních pneumatik na hasičskou cisternu</t>
  </si>
  <si>
    <t>Nákup pneumatik na vozidlo Tatra</t>
  </si>
  <si>
    <t>Obnova opotřebených  pneumatik.</t>
  </si>
  <si>
    <t>Nákup ochraných prostředků PO</t>
  </si>
  <si>
    <t>Obnova, doplnění a oprava osobních ochraných prostředků poýární ochrany.</t>
  </si>
  <si>
    <t>oprava výškové techniky</t>
  </si>
  <si>
    <t>Pořízení technických prostředků v souvislosti s živelnými  pohromami (voda)</t>
  </si>
  <si>
    <t>Nákup technického vybavení</t>
  </si>
  <si>
    <t>U7a) Pořízení věcných prostředků k provádění speciálních činností.</t>
  </si>
  <si>
    <t>Doplnění osobních ochranných prostředků PO</t>
  </si>
  <si>
    <t>Nákup radiostanic</t>
  </si>
  <si>
    <t>Pořízení protichemických plynotěsných obleků</t>
  </si>
  <si>
    <t>Oprava CAS 32 Tatra 148</t>
  </si>
  <si>
    <t>U3 Obnova, doplnění a oprava osobních ochranných prostředků požární ochrany</t>
  </si>
  <si>
    <t>Nákup páteřní desky BaXstrap-set</t>
  </si>
  <si>
    <t>Oprava přední nápravy vozidla Liaz</t>
  </si>
  <si>
    <t>U7b) Opravy cisternových automobilových stříkaček s rokem výroby 1985 a mladším</t>
  </si>
  <si>
    <t>Výměna celoobličejových masek</t>
  </si>
  <si>
    <t>Pořízení,  obnova a oprava věcných prostředků požární ochrany</t>
  </si>
  <si>
    <t>46</t>
  </si>
  <si>
    <t>10.03.2017</t>
  </si>
  <si>
    <t>00263125</t>
  </si>
  <si>
    <t>Příšovice 60</t>
  </si>
  <si>
    <t>Příšovice</t>
  </si>
  <si>
    <t>46346</t>
  </si>
  <si>
    <t>94-416081/0710</t>
  </si>
  <si>
    <t>Ing. Drbohlav František</t>
  </si>
  <si>
    <t>485177025</t>
  </si>
  <si>
    <t>prisovice@email.cz</t>
  </si>
  <si>
    <t>47</t>
  </si>
  <si>
    <t>13.03.2017</t>
  </si>
  <si>
    <t>48</t>
  </si>
  <si>
    <t>00262421</t>
  </si>
  <si>
    <t>CZ00262421</t>
  </si>
  <si>
    <t>Kořenov 480</t>
  </si>
  <si>
    <t>Kořenov</t>
  </si>
  <si>
    <t>46849</t>
  </si>
  <si>
    <t>1925451/0100</t>
  </si>
  <si>
    <t>Marek Luboš</t>
  </si>
  <si>
    <t>602273459</t>
  </si>
  <si>
    <t>starosta@korenov.cz</t>
  </si>
  <si>
    <t>49</t>
  </si>
  <si>
    <t>50</t>
  </si>
  <si>
    <t>00276278</t>
  </si>
  <si>
    <t>CZ00276278</t>
  </si>
  <si>
    <t>Všeň 10</t>
  </si>
  <si>
    <t>Všeň</t>
  </si>
  <si>
    <t>51265</t>
  </si>
  <si>
    <t>27-6144910297/0100</t>
  </si>
  <si>
    <t>Ing. Janeček Radim</t>
  </si>
  <si>
    <t>602 338 147</t>
  </si>
  <si>
    <t>vsen@vsen.cz</t>
  </si>
  <si>
    <t>51</t>
  </si>
  <si>
    <t>00275778</t>
  </si>
  <si>
    <t>CZ00275778</t>
  </si>
  <si>
    <t>Jablonec nad Jizerou 277</t>
  </si>
  <si>
    <t>Jablonec nad Jizerou</t>
  </si>
  <si>
    <t>51243</t>
  </si>
  <si>
    <t>1263087309/0800</t>
  </si>
  <si>
    <t>Ing. Kubát Miroslav</t>
  </si>
  <si>
    <t>604274911</t>
  </si>
  <si>
    <t>starosta@jablonecnjiz.cz</t>
  </si>
  <si>
    <t>52</t>
  </si>
  <si>
    <t>00260525</t>
  </si>
  <si>
    <t>CZ00260525</t>
  </si>
  <si>
    <t>Holany 43</t>
  </si>
  <si>
    <t>Holany</t>
  </si>
  <si>
    <t>47002</t>
  </si>
  <si>
    <t>904239399/0800</t>
  </si>
  <si>
    <t>Subotová Andrea</t>
  </si>
  <si>
    <t>487877524</t>
  </si>
  <si>
    <t>starosta@holany.cz</t>
  </si>
  <si>
    <t>53</t>
  </si>
  <si>
    <t>00276162</t>
  </si>
  <si>
    <t>není 364</t>
  </si>
  <si>
    <t>Studenec</t>
  </si>
  <si>
    <t>51233</t>
  </si>
  <si>
    <t>261128774/0600</t>
  </si>
  <si>
    <t>Ulvr Jiří</t>
  </si>
  <si>
    <t>481595236</t>
  </si>
  <si>
    <t>obec@studenec.cz</t>
  </si>
  <si>
    <t>54</t>
  </si>
  <si>
    <t>00275662</t>
  </si>
  <si>
    <t>Čistá u Horek 152</t>
  </si>
  <si>
    <t>Čistá u Horek</t>
  </si>
  <si>
    <t>51235</t>
  </si>
  <si>
    <t>94-50815451/0710</t>
  </si>
  <si>
    <t>Jiřička Ladislav</t>
  </si>
  <si>
    <t>724180480</t>
  </si>
  <si>
    <t>ou.cista@iol.cz</t>
  </si>
  <si>
    <t>55</t>
  </si>
  <si>
    <t>56</t>
  </si>
  <si>
    <t>00276022</t>
  </si>
  <si>
    <t>Příkrý 70</t>
  </si>
  <si>
    <t>Příkrý</t>
  </si>
  <si>
    <t>51301</t>
  </si>
  <si>
    <t>94-54410451/0710</t>
  </si>
  <si>
    <t>Novák Libor</t>
  </si>
  <si>
    <t>607604335</t>
  </si>
  <si>
    <t>obec.prikry@centrum.cz</t>
  </si>
  <si>
    <t>57</t>
  </si>
  <si>
    <t>14.03.2017</t>
  </si>
  <si>
    <t>00275735</t>
  </si>
  <si>
    <t>Horní Branná 262</t>
  </si>
  <si>
    <t>51236</t>
  </si>
  <si>
    <t>94-51412451/0710</t>
  </si>
  <si>
    <t>Zimmermann Luboš</t>
  </si>
  <si>
    <t>481584178</t>
  </si>
  <si>
    <t>starosta@hbranna.cz</t>
  </si>
  <si>
    <t>58</t>
  </si>
  <si>
    <t>59</t>
  </si>
  <si>
    <t>00671959</t>
  </si>
  <si>
    <t>Dolní Pertoltice 59</t>
  </si>
  <si>
    <t>Pertoltice</t>
  </si>
  <si>
    <t>46373</t>
  </si>
  <si>
    <t>18521461/0100</t>
  </si>
  <si>
    <t>Podmanický Viktor</t>
  </si>
  <si>
    <t>724189166</t>
  </si>
  <si>
    <t>ou_pertoltice@volny.cz</t>
  </si>
  <si>
    <t>60</t>
  </si>
  <si>
    <t>Mgr. Ulvr Jiří</t>
  </si>
  <si>
    <t>61</t>
  </si>
  <si>
    <t>00262790</t>
  </si>
  <si>
    <t>Habartice 191</t>
  </si>
  <si>
    <t>Habartice</t>
  </si>
  <si>
    <t>6328461/0100</t>
  </si>
  <si>
    <t>Ing. Bc.</t>
  </si>
  <si>
    <t>Ing. Bc. Briestenský Stanislav</t>
  </si>
  <si>
    <t>482345024</t>
  </si>
  <si>
    <t>podatelna@obechabartice.cz</t>
  </si>
  <si>
    <t>62</t>
  </si>
  <si>
    <t>63</t>
  </si>
  <si>
    <t>6042749</t>
  </si>
  <si>
    <t>64</t>
  </si>
  <si>
    <t>00275905</t>
  </si>
  <si>
    <t>Husovo náměstí 6</t>
  </si>
  <si>
    <t>Lomnice nad Popelkou</t>
  </si>
  <si>
    <t>51251</t>
  </si>
  <si>
    <t>9005-2529581/0100</t>
  </si>
  <si>
    <t>Mgr. Šimek Josef</t>
  </si>
  <si>
    <t>481629025</t>
  </si>
  <si>
    <t>starosta@mu-lomnice.cz</t>
  </si>
  <si>
    <t>65</t>
  </si>
  <si>
    <t>66</t>
  </si>
  <si>
    <t>00263222</t>
  </si>
  <si>
    <t>Sychrov 1</t>
  </si>
  <si>
    <t>46344</t>
  </si>
  <si>
    <t>3020461/0100</t>
  </si>
  <si>
    <t>Kvapilová Jaroslava</t>
  </si>
  <si>
    <t>724178343</t>
  </si>
  <si>
    <t>ou@obecsychrov.cz</t>
  </si>
  <si>
    <t>67</t>
  </si>
  <si>
    <t>00831417</t>
  </si>
  <si>
    <t>Bílý Potok 337</t>
  </si>
  <si>
    <t>Bílý Potok</t>
  </si>
  <si>
    <t>46362</t>
  </si>
  <si>
    <t>984939319/0800</t>
  </si>
  <si>
    <t>Hanzl Vladimír</t>
  </si>
  <si>
    <t>777779562</t>
  </si>
  <si>
    <t>obec@bily-potok.cz</t>
  </si>
  <si>
    <t>68</t>
  </si>
  <si>
    <t>00262455</t>
  </si>
  <si>
    <t>CZ00262455</t>
  </si>
  <si>
    <t>Lučany nad Nisou 333</t>
  </si>
  <si>
    <t>Lučany nad Nisou</t>
  </si>
  <si>
    <t>46871</t>
  </si>
  <si>
    <t>94-1810451/0710</t>
  </si>
  <si>
    <t>Řešátko Jiří</t>
  </si>
  <si>
    <t>739246778</t>
  </si>
  <si>
    <t>resatko@lucany.cz</t>
  </si>
  <si>
    <t>69</t>
  </si>
  <si>
    <t>70</t>
  </si>
  <si>
    <t>71</t>
  </si>
  <si>
    <t>00260657</t>
  </si>
  <si>
    <t>Náměstí 166</t>
  </si>
  <si>
    <t>47103</t>
  </si>
  <si>
    <t>903300389/0800</t>
  </si>
  <si>
    <t>Ing. Vomáčka Vít</t>
  </si>
  <si>
    <t>487 868 220</t>
  </si>
  <si>
    <t>ou.kravare@tiscali.cz</t>
  </si>
  <si>
    <t>72</t>
  </si>
  <si>
    <t>73</t>
  </si>
  <si>
    <t>00672033</t>
  </si>
  <si>
    <t>CZ00672033</t>
  </si>
  <si>
    <t>Chotyně 163</t>
  </si>
  <si>
    <t>Chotyně</t>
  </si>
  <si>
    <t>2222820329/0800</t>
  </si>
  <si>
    <t>Mlejnecká Jana</t>
  </si>
  <si>
    <t>724179805</t>
  </si>
  <si>
    <t>ou.chotyne@volny.cz</t>
  </si>
  <si>
    <t>75</t>
  </si>
  <si>
    <t>00671941</t>
  </si>
  <si>
    <t>Proseč pod Ještědem 89</t>
  </si>
  <si>
    <t>Proseč pod Ještědem</t>
  </si>
  <si>
    <t>19321461/0100</t>
  </si>
  <si>
    <t>Švehlová Jana</t>
  </si>
  <si>
    <t>606255928</t>
  </si>
  <si>
    <t>uradppj@atlas.cz</t>
  </si>
  <si>
    <t>76</t>
  </si>
  <si>
    <t>00275611</t>
  </si>
  <si>
    <t>Bozkov 270</t>
  </si>
  <si>
    <t>Bozkov</t>
  </si>
  <si>
    <t>51213</t>
  </si>
  <si>
    <t>94-50313451/0710</t>
  </si>
  <si>
    <t>Doubek Stanislav</t>
  </si>
  <si>
    <t>724 180 473</t>
  </si>
  <si>
    <t>starosta@obecbozkov.cz</t>
  </si>
  <si>
    <t>78</t>
  </si>
  <si>
    <t>15.03.2017</t>
  </si>
  <si>
    <t>00262633</t>
  </si>
  <si>
    <t>nám. 3. května 1</t>
  </si>
  <si>
    <t>Železný Brod</t>
  </si>
  <si>
    <t>963249319/0800</t>
  </si>
  <si>
    <t>Mgr. Lufinka František</t>
  </si>
  <si>
    <t>483333940</t>
  </si>
  <si>
    <t>starosta@zelbrod.cz</t>
  </si>
  <si>
    <t>79</t>
  </si>
  <si>
    <t>80</t>
  </si>
  <si>
    <t>81</t>
  </si>
  <si>
    <t>82</t>
  </si>
  <si>
    <t>83</t>
  </si>
  <si>
    <t>00262978</t>
  </si>
  <si>
    <t>nám. Dr. E. Beneše 1</t>
  </si>
  <si>
    <t>Liberec</t>
  </si>
  <si>
    <t>46001</t>
  </si>
  <si>
    <t>1089692/0800</t>
  </si>
  <si>
    <t>Batthyány Tibor</t>
  </si>
  <si>
    <t>485243102</t>
  </si>
  <si>
    <t>batthyany.tibor@magistrat.liberec.cz</t>
  </si>
  <si>
    <t>84</t>
  </si>
  <si>
    <t>85</t>
  </si>
  <si>
    <t>86</t>
  </si>
  <si>
    <t>87</t>
  </si>
  <si>
    <t>88</t>
  </si>
  <si>
    <t>46744941</t>
  </si>
  <si>
    <t>Dlouhý Most 193</t>
  </si>
  <si>
    <t>Dlouhý Most</t>
  </si>
  <si>
    <t>46312</t>
  </si>
  <si>
    <t>505061933/0300</t>
  </si>
  <si>
    <t>Ing. Ivanová Běla</t>
  </si>
  <si>
    <t>485149017</t>
  </si>
  <si>
    <t>starosta.dlouhymost@volny.cz</t>
  </si>
  <si>
    <t>89</t>
  </si>
  <si>
    <t>00275760</t>
  </si>
  <si>
    <t>Chuchelna 269</t>
  </si>
  <si>
    <t>Chuchelna</t>
  </si>
  <si>
    <t>107773716/0300</t>
  </si>
  <si>
    <t>Ing. Šimek Tomáš</t>
  </si>
  <si>
    <t>481622702</t>
  </si>
  <si>
    <t>obec@chuchelna.cz</t>
  </si>
  <si>
    <t>90</t>
  </si>
  <si>
    <t>00831468</t>
  </si>
  <si>
    <t>Dětřichov 2</t>
  </si>
  <si>
    <t>Dětřichov</t>
  </si>
  <si>
    <t>46401</t>
  </si>
  <si>
    <t>24323461/0100</t>
  </si>
  <si>
    <t>Kopecký Daniel</t>
  </si>
  <si>
    <t>724179804</t>
  </si>
  <si>
    <t>daniel.kopecky@detrichov.net</t>
  </si>
  <si>
    <t>91</t>
  </si>
  <si>
    <t>00275603</t>
  </si>
  <si>
    <t>CZ00275603</t>
  </si>
  <si>
    <t>Bělá 142</t>
  </si>
  <si>
    <t>Bělá</t>
  </si>
  <si>
    <t>51401</t>
  </si>
  <si>
    <t>94-50014451/0710</t>
  </si>
  <si>
    <t>Mihulková Alena</t>
  </si>
  <si>
    <t>775203677</t>
  </si>
  <si>
    <t>bela.sm@worldonline.cz</t>
  </si>
  <si>
    <t>93</t>
  </si>
  <si>
    <t>00260967</t>
  </si>
  <si>
    <t>CZ00260967</t>
  </si>
  <si>
    <t>Revoluční 164</t>
  </si>
  <si>
    <t>Stráž pod Ralskem</t>
  </si>
  <si>
    <t>47127</t>
  </si>
  <si>
    <t>19-4729421/0100</t>
  </si>
  <si>
    <t>Mgr. Hlinčík Zdeněk</t>
  </si>
  <si>
    <t>487829912</t>
  </si>
  <si>
    <t>starosta@strazpr.cz</t>
  </si>
  <si>
    <t>94</t>
  </si>
  <si>
    <t>95</t>
  </si>
  <si>
    <t>96</t>
  </si>
  <si>
    <t>97</t>
  </si>
  <si>
    <t>00262307</t>
  </si>
  <si>
    <t>Krkonošská 318</t>
  </si>
  <si>
    <t>Desná</t>
  </si>
  <si>
    <t>46861</t>
  </si>
  <si>
    <t>963256359/0800</t>
  </si>
  <si>
    <t>Kořínek Jaroslav</t>
  </si>
  <si>
    <t>734230300</t>
  </si>
  <si>
    <t>starosta@mesto-desna.cz</t>
  </si>
  <si>
    <t>99</t>
  </si>
  <si>
    <t>00276057</t>
  </si>
  <si>
    <t>Horní Rokytnice 197</t>
  </si>
  <si>
    <t>Rokytnice nad Jizerou 1</t>
  </si>
  <si>
    <t>51244</t>
  </si>
  <si>
    <t>94-54816451/0710</t>
  </si>
  <si>
    <t>ing</t>
  </si>
  <si>
    <t>ing Matyáš Petr</t>
  </si>
  <si>
    <t>724180466</t>
  </si>
  <si>
    <t>starosta@mesto-rokytnice.cz</t>
  </si>
  <si>
    <t>101</t>
  </si>
  <si>
    <t>00671916</t>
  </si>
  <si>
    <t>CZ00671916</t>
  </si>
  <si>
    <t>Schwarzova 262</t>
  </si>
  <si>
    <t>Stráž nad Nisou</t>
  </si>
  <si>
    <t>46303</t>
  </si>
  <si>
    <t>984860379/0800</t>
  </si>
  <si>
    <t>Kysilková Daniela</t>
  </si>
  <si>
    <t>482726880</t>
  </si>
  <si>
    <t>starosta@straznnis.cz</t>
  </si>
  <si>
    <t>102</t>
  </si>
  <si>
    <t>103</t>
  </si>
  <si>
    <t>104</t>
  </si>
  <si>
    <t>00260771</t>
  </si>
  <si>
    <t>náměstí Míru 1</t>
  </si>
  <si>
    <t>Nový Bor</t>
  </si>
  <si>
    <t>47301</t>
  </si>
  <si>
    <t>94-58321421/0710</t>
  </si>
  <si>
    <t>Mgr</t>
  </si>
  <si>
    <t>Mgr Dvořák Jaromír</t>
  </si>
  <si>
    <t>728108085</t>
  </si>
  <si>
    <t>jdvorak@novy-bor.cz</t>
  </si>
  <si>
    <t>105</t>
  </si>
  <si>
    <t>106</t>
  </si>
  <si>
    <t>108</t>
  </si>
  <si>
    <t>00276081</t>
  </si>
  <si>
    <t>CZ00276081</t>
  </si>
  <si>
    <t>Roztoky u Jilemnice 240</t>
  </si>
  <si>
    <t>Roztoky u Jilemnice</t>
  </si>
  <si>
    <t>51231</t>
  </si>
  <si>
    <t>19-1269430227/0100</t>
  </si>
  <si>
    <t>Süss Osvald</t>
  </si>
  <si>
    <t>607 938 033</t>
  </si>
  <si>
    <t>obec@roztoky-u-jilemnice.cz</t>
  </si>
  <si>
    <t>109</t>
  </si>
  <si>
    <t>zásahová přilba - 10 ks, komplet zásahový oděv - 5 ks</t>
  </si>
  <si>
    <t>Oprava vozidla CAS - 1 ks</t>
  </si>
  <si>
    <t>zásahový oblek - 10 ks, zásahová obuv - 11 ks</t>
  </si>
  <si>
    <t>kompresor - 1 ks, rozvody vzduchu - 25 m, přestavba přívěsného vozíku - 1 ks</t>
  </si>
  <si>
    <t>rekonstrukce CAS 32-T815 - 1 ks</t>
  </si>
  <si>
    <t>uchycení kandahar pro obličejovou masku MSA AUER - 4 ks, revize přetlakové dýchací techniky - 1 ks, ventil VTI M18x1,5 EFV TUV, 300 bar - 3 ks, vzduchová tlaková odlehčená ocelová láhev 6l/300 bar - 3 ks</t>
  </si>
  <si>
    <t>Sada - dýchací přístroj PLUTO 300 Fireman s ocelovou láhví + maska Spiromatic S NR - 4 sady</t>
  </si>
  <si>
    <t>Zásahová obuv - 6 párů</t>
  </si>
  <si>
    <t>Zásahový oblek - komplet - 2 ks, Zásahové rukavice  - 2 ks, Zásahová obuv - 2 ks, Ochranná kukla nomex - 2 ks, Pracovní rukavice - 2 ks, Zásahová přilba - 2 ks, Svítilna s držákem na přilbu - 2 ks</t>
  </si>
  <si>
    <t>NE - nákup osobních ochranných pomůcek nelze realizovat jako výdaj na drobný dlouhodobý nehm. majetek</t>
  </si>
  <si>
    <t>ochranný prostředek - 10 ks</t>
  </si>
  <si>
    <t>ANO - kukly, obuv, svítilny</t>
  </si>
  <si>
    <t>Město Jablonec nad Jizerou</t>
  </si>
  <si>
    <t>Plechová střešní krytina - 428 m2</t>
  </si>
  <si>
    <t>U7f,  Výdaje spojené s opravami, úpravami a výstavbou objektů sloužících k zabezpečení činnosti jednotky sboru dobrovolných hasičů obce</t>
  </si>
  <si>
    <t>U3 ) Doplnění osobních ochranných prostředků pro nové členy jednotky</t>
  </si>
  <si>
    <t>U2) Technické zhodnocení rekonstrukcí cisternové automobilové stříkačky CAS 32-T815 na provedení speciální redukované pro šest osob se státní dotací</t>
  </si>
  <si>
    <t>stan evakuační - 1 ks, okno na zateplovací vložku - 6 ks, okno třívstvé - 6 ks, dmychadlo - 1 ks, zateplovací vložka ke stanu - 1 ks</t>
  </si>
  <si>
    <t>garáž - 42 m2</t>
  </si>
  <si>
    <t>Obec Horní Branná</t>
  </si>
  <si>
    <t>zásahová obuv - 4 páry, zásahová přilba - 4 ks, zásahové rukavice - 4 páry</t>
  </si>
  <si>
    <t>radiostanice - 4 ks</t>
  </si>
  <si>
    <t>UPG pneumatického systému - 2 ks, láhev ocel 6L vč. Ventilu - 2 ks, maska Panorama Nova (náhlavní kříž) - 2 ks</t>
  </si>
  <si>
    <t>Výměna střešní krytiny - 90 m2</t>
  </si>
  <si>
    <t>Sada sněhových řetězů na L101 (pár) - 2 ks, Kufr s otvíracím nářadím „PROFI“ - 1 ks, Sorbent VAPEX B (balení po 50 litrech) - 10 ks, Obal na tlakovou lahev - 4 ks, Smáčedlo tuhé TS CLEAN - 12 ks, Smáčedlo tuhé TS ECO - 12 ks</t>
  </si>
  <si>
    <t>U7c, Pořízení, obnova, oprava a výstavba: Pořízení a opravy věcných prostředků požární ochrany.</t>
  </si>
  <si>
    <t xml:space="preserve">Kalové čerpadlo  - 1 ks, Kalové čerpadlo motorové - 1 ks </t>
  </si>
  <si>
    <t>U7c - Pořízení a opravy věcných prostředků požární ochrany</t>
  </si>
  <si>
    <t>Kalová čerpadla</t>
  </si>
  <si>
    <t>zásahový oblek - 2 kpl, reflexní vesty - 5 ks, pracovní polohovací pásy - 2 ks</t>
  </si>
  <si>
    <r>
      <t>U3) Nákup osobních ochranných prostředků požární ochrany - zásahová obuv, zásahové rukavice, zásahový oblek</t>
    </r>
    <r>
      <rPr>
        <sz val="8"/>
        <color rgb="FFFF0000"/>
        <rFont val="Times New Roman"/>
        <family val="1"/>
        <charset val="238"/>
      </rPr>
      <t xml:space="preserve"> a pracovní stejnokroj PS II.</t>
    </r>
  </si>
  <si>
    <r>
      <t xml:space="preserve">Zásahová obuv  - 5 ks, Zásahové rukavice - 5 ks, Zásahový oblek - 2 ks, </t>
    </r>
    <r>
      <rPr>
        <sz val="8"/>
        <color rgb="FFFF0000"/>
        <rFont val="Times New Roman"/>
        <family val="1"/>
        <charset val="238"/>
      </rPr>
      <t>Pracovní stejnokroj PS II - 10 ks</t>
    </r>
  </si>
  <si>
    <t>Plovoucí čerpadlo - 1 ks</t>
  </si>
  <si>
    <t>radiostanice - obnova  - 2 ks, lano  - 40 m, nůž - 1 ks, proudnice - 1 ks</t>
  </si>
  <si>
    <t>Revize HVZ - 1 ks</t>
  </si>
  <si>
    <t>Obec Kravaře</t>
  </si>
  <si>
    <t>Nákup dvouvrstvých kukel</t>
  </si>
  <si>
    <t>dvouvrstvá kukla - 14 ks</t>
  </si>
  <si>
    <t>8.400,-</t>
  </si>
  <si>
    <t>dýchací přístroj - 3 spr</t>
  </si>
  <si>
    <t xml:space="preserve">Pořízení, oprava, údržba a revize přetlakové dýchací techniky </t>
  </si>
  <si>
    <t>Pracovní stejnokroj PS II - 12 ks</t>
  </si>
  <si>
    <t>12.000,-</t>
  </si>
  <si>
    <t>NE - nesplňuje podmínku vyhlášeného programu  - PS II jsou nezpůsobilým výdajem</t>
  </si>
  <si>
    <t>Jednovrstvý ochranný oblek  (komplet) - 3 ks, Svítilna na přilbu včetně držáku - 3 ks</t>
  </si>
  <si>
    <t>SDH Jezvé (progr. 1.2)</t>
  </si>
  <si>
    <t>Set dýchací přístroje s nosičem, držákem plicní automatiky, plicní automatika, maska, ocelová tlaková lahev - 2 sety, Náhradní tlaková lahev - 4 ks</t>
  </si>
  <si>
    <t>Zásahová obuv - 8 párů, Opasek - 1 ks, Svítilna na přilbu s držákem - 7 ks, Zásahová přilba - 5 ks, Kukly - 4 ks, Zásahové rukavice  - 7 párů, Zásahový oblek - 7 ks, Reflexní vesta s nápisem HASIČI - 8 ks, Zásahová přilba se svítilnou a držákem - 6 ks</t>
  </si>
  <si>
    <t>Zpracování projektu úpravy budovy hasičské zbrojnice - 1 ks, Oprava a úprava hasičské zbrojnice Železný Brod - 1 objekt</t>
  </si>
  <si>
    <t>Člun pro min. 6 osob - 1 ks, Plovoucí čerpadlo - 1 ks, Pádla - 6 ks</t>
  </si>
  <si>
    <t>Vzduchový kompresor - 1 set, Skříňka s nástroji -1 ks, Kombinovaná nádoba na PHM+olej - 1 ks, Požární světlomet s 2 reflektory - 1ks, Lékárnička velikosti III - 1 ks, Záchytné lano na vidlici - 1 ks, Záchranná evakuační nosítka (deska) - 1 ks, Vyprošťovací nůž na bezpečnostní pásy - 2 ks, Ventilové lano na vidlici - 1 ks, Trhací hák - 1 ks, Tlumnice - 1 ks, Rukavice proti tepelným rizikům do 600°C - 1 pár, Ruční vyprošťovací nástroj - 1 ks, Ruční svítilna - 4 ks, Ruční pila na dřevo - 1 ks, Přenosný kulový kohout - 1 ks, Pákové kleště - 1 ks, Objímka na izolovanou hadici B a C - 8 ks, Kombinovaná proudnice - 1 ks</t>
  </si>
  <si>
    <t>STORNU - BUDE NAHRAZENO</t>
  </si>
  <si>
    <t>zásahový oblek - 4 ks</t>
  </si>
  <si>
    <t>lanový naviják - 1 ks</t>
  </si>
  <si>
    <t>přívěsný vozík - 2 ks</t>
  </si>
  <si>
    <t>požární přívěs - 1 ks</t>
  </si>
  <si>
    <t>Pořízení a opravy věcných prostředků požární ochrany - pořízení požárního přívěsu</t>
  </si>
  <si>
    <t>U3/ Účelem projektu je pořízení 30 kusů zásahových obleků, které nahradí stávající zásahové obleky, kterým končí životnost</t>
  </si>
  <si>
    <t>U3/ Účelem projektu je pořízení 48 kusů zásahových přileb, které nahradí stávající zásahové přilby, kterým končí životnost</t>
  </si>
  <si>
    <t>Pořízení věcných prostředků požární ochrany mimo prostředků k provádění speciálních činností při zásazích, které jsou uvedeny v Nařízení Liberckého kraje č.2/2012 a v operativní dokumentaci Požárního poplachového plánu</t>
  </si>
  <si>
    <t>Pořízení technických prostředků jednotky předurčené pro zásahy v souvislosti s následky živelních pohrom způsobených vodou</t>
  </si>
  <si>
    <t>pneumatika - 6 ks, vložka - 2 ks, duše - 2 ks</t>
  </si>
  <si>
    <t>Obec Dětřichov</t>
  </si>
  <si>
    <t>Obnova,doplnění a oprava osobních ochranných prostředků požární ochrany</t>
  </si>
  <si>
    <t>Komplet DEVA Bushfire včetně nášivky - 3 ks, Kalhoty DEVA Bushfire - 1 ks, Svítilna PELI XP  - 5 ks, Vesta výstražná HASIČI - 4 ks, Nabíječka baterií GP - 2 ks, Svítilna PELI - 1 ks, Přilba GALLET - 5 ks</t>
  </si>
  <si>
    <t>pneumatika - 6 ks</t>
  </si>
  <si>
    <t>7c?</t>
  </si>
  <si>
    <t xml:space="preserve">zásahové boty - 6 ks, baterka - 7 ks, opasek - 10 ks, kukla - 10 ks, rukavice - 10 ks </t>
  </si>
  <si>
    <t>oprava výškové techniky - 1 ks</t>
  </si>
  <si>
    <r>
      <t xml:space="preserve">Oprava </t>
    </r>
    <r>
      <rPr>
        <sz val="8"/>
        <color rgb="FF3304FA"/>
        <rFont val="Times New Roman"/>
        <family val="1"/>
        <charset val="238"/>
      </rPr>
      <t>výškové techniky</t>
    </r>
    <r>
      <rPr>
        <sz val="8"/>
        <rFont val="Times New Roman"/>
        <family val="1"/>
        <charset val="238"/>
      </rPr>
      <t xml:space="preserve"> - netěsností hydraulických agregátů</t>
    </r>
  </si>
  <si>
    <t>pádla - 6 ks, kalové čerpadlo - 1 ks, záchranné vesty - 6 ks, lehké přilby - 6 ks</t>
  </si>
  <si>
    <t>stabilizační tyče - 2 ks, páčidlo - 1 ks</t>
  </si>
  <si>
    <t>7a?</t>
  </si>
  <si>
    <t>Rokytnice nad Jizerou</t>
  </si>
  <si>
    <t>Zásahový třívrstvý oblek včetně bot, rukavic, přilby, svítilny a kukly - 3 kpl</t>
  </si>
  <si>
    <t>Radiostanice - 2 ks</t>
  </si>
  <si>
    <t>U7c)  Pořízení a opravy věcných prostředků</t>
  </si>
  <si>
    <t>Protichemický plynotěsný oblek - 4 ks</t>
  </si>
  <si>
    <t>3 nebo 7a</t>
  </si>
  <si>
    <t>Oprava motoru CAS - 1 ks, Nové pneumatiky na CAS - 10 ks</t>
  </si>
  <si>
    <t>Ochranné prostředky - přilby - 8 ks, zásahové boty - 8 ks, Zásahové oděvy - 8 ks</t>
  </si>
  <si>
    <t>Páteřní deska BaXstrap -set - 1 ks</t>
  </si>
  <si>
    <t>U7c Pořízení a opravy věcných prostředků</t>
  </si>
  <si>
    <t>7.723,80</t>
  </si>
  <si>
    <t>oprava přední nápravy - 1 ks</t>
  </si>
  <si>
    <t>Celoobličejová maska MSA AURER - 4 ks</t>
  </si>
  <si>
    <t>Oprava a revize vyprošťovacího zařízení - 1 ks</t>
  </si>
  <si>
    <t>U7a) Oprava věcných prostředků požární ochrany</t>
  </si>
  <si>
    <r>
      <t xml:space="preserve">Celk.
výdaje projektu Kč 
</t>
    </r>
    <r>
      <rPr>
        <sz val="8"/>
        <color rgb="FF3304FA"/>
        <rFont val="Times New Roman"/>
        <family val="1"/>
        <charset val="238"/>
      </rPr>
      <t>(včetně případné úpravy)</t>
    </r>
  </si>
  <si>
    <r>
      <t xml:space="preserve">Požadovaná výše dotace </t>
    </r>
    <r>
      <rPr>
        <b/>
        <sz val="8"/>
        <color rgb="FF3304FA"/>
        <rFont val="Times New Roman"/>
        <family val="1"/>
        <charset val="238"/>
      </rPr>
      <t>(včetně případné úpravy)</t>
    </r>
  </si>
  <si>
    <r>
      <t xml:space="preserve">Vlastní zdroje příjemce </t>
    </r>
    <r>
      <rPr>
        <b/>
        <sz val="7"/>
        <color rgb="FF3304FA"/>
        <rFont val="Times New Roman"/>
        <family val="1"/>
        <charset val="238"/>
      </rPr>
      <t>(včetně případné úpravy)</t>
    </r>
  </si>
  <si>
    <t>110</t>
  </si>
  <si>
    <t>Obec Kobyly</t>
  </si>
  <si>
    <t>00672017</t>
  </si>
  <si>
    <t>Kobyly 9</t>
  </si>
  <si>
    <t>Kobyly</t>
  </si>
  <si>
    <t>46345</t>
  </si>
  <si>
    <t>18425461/0100</t>
  </si>
  <si>
    <t>Červa Jaroslav</t>
  </si>
  <si>
    <t>482 728 180</t>
  </si>
  <si>
    <t>kobyly@volny.cz</t>
  </si>
  <si>
    <t>111</t>
  </si>
  <si>
    <t>Obec Hrubá Skála</t>
  </si>
  <si>
    <t>00275751</t>
  </si>
  <si>
    <t>Doubravice 37</t>
  </si>
  <si>
    <t>Hrubá Skála</t>
  </si>
  <si>
    <t>1263081329/0800</t>
  </si>
  <si>
    <t>Ing. Šimková Jitka</t>
  </si>
  <si>
    <t>481389527</t>
  </si>
  <si>
    <t>simkovajt@seznam.cz</t>
  </si>
  <si>
    <t>112</t>
  </si>
  <si>
    <t>113</t>
  </si>
  <si>
    <t>114</t>
  </si>
  <si>
    <t>Obec Benecko</t>
  </si>
  <si>
    <t>00275581</t>
  </si>
  <si>
    <t>CZ00275581</t>
  </si>
  <si>
    <t>Benecko 190</t>
  </si>
  <si>
    <t>51237</t>
  </si>
  <si>
    <t>1729581/0100</t>
  </si>
  <si>
    <t>Mejsnar Jaroslav</t>
  </si>
  <si>
    <t>481582625</t>
  </si>
  <si>
    <t>podatelna@obecbenecko.cz</t>
  </si>
  <si>
    <t>115</t>
  </si>
  <si>
    <t>Obec Zlatá Olešnice</t>
  </si>
  <si>
    <t>00262625</t>
  </si>
  <si>
    <t>Zlatá Olešnice 172</t>
  </si>
  <si>
    <t>Zlatá Olešnice</t>
  </si>
  <si>
    <t>46847</t>
  </si>
  <si>
    <t>213838704/0300</t>
  </si>
  <si>
    <t>Černý Jiří</t>
  </si>
  <si>
    <t>724257132</t>
  </si>
  <si>
    <t>jiri.1984@seznam.cz</t>
  </si>
  <si>
    <t>116</t>
  </si>
  <si>
    <t>117</t>
  </si>
  <si>
    <t>Obec Dalešice</t>
  </si>
  <si>
    <t>43256201</t>
  </si>
  <si>
    <t>Dalešice 67</t>
  </si>
  <si>
    <t>Dalešice</t>
  </si>
  <si>
    <t>107957603/0300</t>
  </si>
  <si>
    <t>Vélová Hana</t>
  </si>
  <si>
    <t>734535668</t>
  </si>
  <si>
    <t>oudalesice@seznam.cz</t>
  </si>
  <si>
    <t>118</t>
  </si>
  <si>
    <t>119</t>
  </si>
  <si>
    <t>120</t>
  </si>
  <si>
    <t>121</t>
  </si>
  <si>
    <t>122</t>
  </si>
  <si>
    <t>Obec Velenice</t>
  </si>
  <si>
    <t>00673072</t>
  </si>
  <si>
    <t>Velenice 148</t>
  </si>
  <si>
    <t>Velenice</t>
  </si>
  <si>
    <t>21529421/0100</t>
  </si>
  <si>
    <t>Zárubová Šárka</t>
  </si>
  <si>
    <t>606533842</t>
  </si>
  <si>
    <t>ou-velenice@c-box.cz</t>
  </si>
  <si>
    <t>123</t>
  </si>
  <si>
    <t>124</t>
  </si>
  <si>
    <t>obec Mníšek</t>
  </si>
  <si>
    <t>00263001</t>
  </si>
  <si>
    <t>Oldřichovská 185</t>
  </si>
  <si>
    <t>Mníšek</t>
  </si>
  <si>
    <t>46331</t>
  </si>
  <si>
    <t>94-3717461/0710</t>
  </si>
  <si>
    <t>Slezák Roman</t>
  </si>
  <si>
    <t>724 179 353</t>
  </si>
  <si>
    <t>starosta@obec-mnisek.cz</t>
  </si>
  <si>
    <t>125</t>
  </si>
  <si>
    <t>16.03.2017</t>
  </si>
  <si>
    <t>126</t>
  </si>
  <si>
    <t>obec Svojkov</t>
  </si>
  <si>
    <t>00831689</t>
  </si>
  <si>
    <t>Svojkov 12</t>
  </si>
  <si>
    <t>Svojkov</t>
  </si>
  <si>
    <t>47153</t>
  </si>
  <si>
    <t>24324421/0100</t>
  </si>
  <si>
    <t>Pilz Gustav</t>
  </si>
  <si>
    <t>605883533</t>
  </si>
  <si>
    <t>ousvojkov@mybox.cz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</si>
  <si>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</si>
  <si>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</si>
  <si>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</si>
  <si>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</si>
  <si>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</si>
  <si>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</si>
  <si>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</si>
  <si>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</si>
  <si>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</si>
  <si>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</si>
  <si>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</si>
  <si>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OBEC BULOVKA</t>
  </si>
  <si>
    <t>00262692</t>
  </si>
  <si>
    <t>BULOVKA 101</t>
  </si>
  <si>
    <t>BULOVKA</t>
  </si>
  <si>
    <t>2925461/0100</t>
  </si>
  <si>
    <t>ŠIDLOVÁ ROMANA</t>
  </si>
  <si>
    <t>602124600</t>
  </si>
  <si>
    <t>ou_bulovka@volny.cz</t>
  </si>
  <si>
    <t>138</t>
  </si>
  <si>
    <t>Obec Bílý Kostel nad Nisou</t>
  </si>
  <si>
    <t>00672106</t>
  </si>
  <si>
    <t>Bílý Kostel nad Nisou 206</t>
  </si>
  <si>
    <t>Bílý Kostel nad Nisou</t>
  </si>
  <si>
    <t>20226461/0100</t>
  </si>
  <si>
    <t>Ing. Formánek Jiří</t>
  </si>
  <si>
    <t>723732676</t>
  </si>
  <si>
    <t>starosta@bily-kostel.cz</t>
  </si>
  <si>
    <t>139</t>
  </si>
  <si>
    <t>140</t>
  </si>
  <si>
    <t>141</t>
  </si>
  <si>
    <t>Obec Poniklá</t>
  </si>
  <si>
    <t>00276006</t>
  </si>
  <si>
    <t>CZ00276006</t>
  </si>
  <si>
    <t>Poniklá 65</t>
  </si>
  <si>
    <t>Poniklá</t>
  </si>
  <si>
    <t>51242</t>
  </si>
  <si>
    <t>94-54218451/0710</t>
  </si>
  <si>
    <t>Ing. Hájek Tomáš</t>
  </si>
  <si>
    <t>603569389</t>
  </si>
  <si>
    <t>Hajek@ponikla.cz</t>
  </si>
  <si>
    <t>142</t>
  </si>
  <si>
    <t>143</t>
  </si>
  <si>
    <t>Město Semily</t>
  </si>
  <si>
    <t>00276111</t>
  </si>
  <si>
    <t>Husova 82</t>
  </si>
  <si>
    <t>Semily</t>
  </si>
  <si>
    <t>1263108309/0800</t>
  </si>
  <si>
    <t>Mlejnková Lena</t>
  </si>
  <si>
    <t>776 194 131</t>
  </si>
  <si>
    <t>mlejnkova@mu.semily.cz</t>
  </si>
  <si>
    <t>144</t>
  </si>
  <si>
    <t>145</t>
  </si>
  <si>
    <t>146</t>
  </si>
  <si>
    <t>Město Hejnice</t>
  </si>
  <si>
    <t>00262803</t>
  </si>
  <si>
    <t>Nádražní 521</t>
  </si>
  <si>
    <t>Hejnice</t>
  </si>
  <si>
    <t>984938359/0800</t>
  </si>
  <si>
    <t>Demčák Jaroslav</t>
  </si>
  <si>
    <t>777682274</t>
  </si>
  <si>
    <t>jaroslav.demcak@mestohejnice.cz</t>
  </si>
  <si>
    <t>147</t>
  </si>
  <si>
    <t>Obec Stružnice</t>
  </si>
  <si>
    <t>00260975</t>
  </si>
  <si>
    <t>Stružnice 188</t>
  </si>
  <si>
    <t>Stružnice</t>
  </si>
  <si>
    <t>160519821/0300</t>
  </si>
  <si>
    <t>Mečíř Jan</t>
  </si>
  <si>
    <t>605 266 235</t>
  </si>
  <si>
    <t>oustruznice@raz-dva.cz</t>
  </si>
  <si>
    <t>148</t>
  </si>
  <si>
    <t>149</t>
  </si>
  <si>
    <t>150</t>
  </si>
  <si>
    <t>Obec Velký Valtinov</t>
  </si>
  <si>
    <t>00672891</t>
  </si>
  <si>
    <t>Velký Valtinov 46</t>
  </si>
  <si>
    <t>Velký Valtinov</t>
  </si>
  <si>
    <t>94-5414421/0710</t>
  </si>
  <si>
    <t>Lukavec Josef</t>
  </si>
  <si>
    <t>602184528</t>
  </si>
  <si>
    <t>obec.velky.valtinov@atlas.cz</t>
  </si>
  <si>
    <t>151</t>
  </si>
  <si>
    <t>17.03.2017</t>
  </si>
  <si>
    <t>Janův Důl</t>
  </si>
  <si>
    <t>00831395</t>
  </si>
  <si>
    <t>Janův Důl 75</t>
  </si>
  <si>
    <t>46352</t>
  </si>
  <si>
    <t>94-2714461/0710</t>
  </si>
  <si>
    <t>Mašek Jan</t>
  </si>
  <si>
    <t>739050048</t>
  </si>
  <si>
    <t>obec_januvdul@volny.cz</t>
  </si>
  <si>
    <t>152</t>
  </si>
  <si>
    <t>153</t>
  </si>
  <si>
    <t>154</t>
  </si>
  <si>
    <t>155</t>
  </si>
  <si>
    <t>Město Velké Hamry</t>
  </si>
  <si>
    <t>00262595</t>
  </si>
  <si>
    <t>Velké Hamry 362</t>
  </si>
  <si>
    <t>Velké Hamry</t>
  </si>
  <si>
    <t>46845</t>
  </si>
  <si>
    <t>963263399/0800</t>
  </si>
  <si>
    <t>Ing. Najman Jaroslav</t>
  </si>
  <si>
    <t>606611600</t>
  </si>
  <si>
    <t>starosta@velke-hamry.cz</t>
  </si>
  <si>
    <t>156</t>
  </si>
  <si>
    <t>157</t>
  </si>
  <si>
    <t>158</t>
  </si>
  <si>
    <t>159</t>
  </si>
  <si>
    <t>Obec Koberovy</t>
  </si>
  <si>
    <t>00262404</t>
  </si>
  <si>
    <t>Koberovy 102</t>
  </si>
  <si>
    <t>Koberovy</t>
  </si>
  <si>
    <t>5125451/0100</t>
  </si>
  <si>
    <t>Kvapil Jindřich</t>
  </si>
  <si>
    <t>603980970</t>
  </si>
  <si>
    <t>starosta@koberovy.cz</t>
  </si>
  <si>
    <t>160</t>
  </si>
  <si>
    <t>Obec Pěnčín</t>
  </si>
  <si>
    <t>00262501</t>
  </si>
  <si>
    <t>Pěnčín 45</t>
  </si>
  <si>
    <t>Pěnčín</t>
  </si>
  <si>
    <t>46821</t>
  </si>
  <si>
    <t>963242379/0800</t>
  </si>
  <si>
    <t>Paldusová Vladimíra</t>
  </si>
  <si>
    <t>724314752</t>
  </si>
  <si>
    <t>starostka@pencin.cz</t>
  </si>
  <si>
    <t>161</t>
  </si>
  <si>
    <t>162</t>
  </si>
  <si>
    <t>163</t>
  </si>
  <si>
    <t>Město Česká Lípa</t>
  </si>
  <si>
    <t>00260428</t>
  </si>
  <si>
    <t>nám. T. G. Masaryka 1</t>
  </si>
  <si>
    <t>Česká Lípa</t>
  </si>
  <si>
    <t>47001</t>
  </si>
  <si>
    <t>9005-1229421/0100</t>
  </si>
  <si>
    <t>Mgr. Žatecká Romana</t>
  </si>
  <si>
    <t>487881202</t>
  </si>
  <si>
    <t>zatecka@mucl.cz</t>
  </si>
  <si>
    <t>164</t>
  </si>
  <si>
    <t>165</t>
  </si>
  <si>
    <t>166</t>
  </si>
  <si>
    <t>167</t>
  </si>
  <si>
    <t>168</t>
  </si>
  <si>
    <t>169</t>
  </si>
  <si>
    <t>170</t>
  </si>
  <si>
    <t>481 329 511</t>
  </si>
  <si>
    <t>171</t>
  </si>
  <si>
    <t>Obec Radimovice</t>
  </si>
  <si>
    <t>00671932</t>
  </si>
  <si>
    <t>Radimovice 47</t>
  </si>
  <si>
    <t>Radimovice</t>
  </si>
  <si>
    <t>20322461/0100</t>
  </si>
  <si>
    <t>Mgr. Šrytrová Dagmar</t>
  </si>
  <si>
    <t>485146101</t>
  </si>
  <si>
    <t>info@radimovice.cz</t>
  </si>
  <si>
    <t>172</t>
  </si>
  <si>
    <t>Obec Šimonovice</t>
  </si>
  <si>
    <t>00671886</t>
  </si>
  <si>
    <t>Minkovická ulice 70</t>
  </si>
  <si>
    <t>Šimonovice</t>
  </si>
  <si>
    <t>20621461/0100</t>
  </si>
  <si>
    <t>Ing. Vránová Leona</t>
  </si>
  <si>
    <t>482317915</t>
  </si>
  <si>
    <t>simonovice@volny.cz</t>
  </si>
  <si>
    <t>173</t>
  </si>
  <si>
    <t>Statutární město Jablonec nad Nisou</t>
  </si>
  <si>
    <t>00262340</t>
  </si>
  <si>
    <t>Mírové náměstí 3100/19</t>
  </si>
  <si>
    <t>Jablonec nad Nisou</t>
  </si>
  <si>
    <t>46601</t>
  </si>
  <si>
    <t>9005-228451/0100</t>
  </si>
  <si>
    <t>Ing. Beitl Petr</t>
  </si>
  <si>
    <t>4833573211</t>
  </si>
  <si>
    <t>beitl@mestojablonec.cz</t>
  </si>
  <si>
    <t>174</t>
  </si>
  <si>
    <t>175</t>
  </si>
  <si>
    <t>176</t>
  </si>
  <si>
    <t>Výměna pneumatik na CAS</t>
  </si>
  <si>
    <t>Účelem projektu je nákup a výměna pneumatik cisternové automobilové stříkačky Tatra 148 Sboru dobrovolných hasičů Hrubá Skála.</t>
  </si>
  <si>
    <t>Účelem projektu je nákup a výměna pneumatik cisternové automobilové stříkačky Tatra 148 Jednotky sboru dobrovolných hasičů Hrubá Skála.</t>
  </si>
  <si>
    <t>Obnova, doplnění osobních ochranných prostředků PO</t>
  </si>
  <si>
    <t>Doplnění osobních ochranných prostředků pro JPOIII/1 Zlatá Olešnice</t>
  </si>
  <si>
    <t>Jednotka JPO III/1 Zlatá Olešnice má člena, kterému je nutné pořidit nový zásahový komplet, z důvodu nadměrné váhy, dále má jednotka nového člena, který nemá zásahový komplet.</t>
  </si>
  <si>
    <t>Pořízení a opravy věcných prostředků PO</t>
  </si>
  <si>
    <t>Pořízení a opravy věcných prostředků PO.</t>
  </si>
  <si>
    <t>Doplnění osobních ochraných prostředků PO (vícevrstvé zásahové obleky, pracovní polohovací pásy, ochranné kukly a reflexní vesty).</t>
  </si>
  <si>
    <t>Nákup tlakových láhví k VDP</t>
  </si>
  <si>
    <t>Nákup ochraných prostředků členů JSDHO Velenice</t>
  </si>
  <si>
    <t>Nákup nových ochraných pracovních prostředků pro členy výjezdové jednotky.</t>
  </si>
  <si>
    <t>Pořízení náhradních tlakových lahví s náhlavními kříži</t>
  </si>
  <si>
    <t>Jednotka JPO III/1 Zlatá Olešnice má 9 členů výjezdové jednotky, kteří jsou proškoleni na nošení Dýchacích přístrojů. Hlavně při zásahu u větších požárů je nutné mít náhradní lahve na vystřídání.</t>
  </si>
  <si>
    <t>Evakuační místnost v objektu požární zbrojnice, Oldřichovská 40, Mníšek</t>
  </si>
  <si>
    <t>Nákup žebříku a detektoru plynů</t>
  </si>
  <si>
    <t>Nákup hliníkového žebříku a detektoru plynů pro jednotku JPO II Cvikov</t>
  </si>
  <si>
    <t>Pořízení základního vybavení JSDHO pro zásahy související předurčeností ochrany obyvatelstva</t>
  </si>
  <si>
    <t>U4) Pořízení a oprava vybavení jednotek sborů dobrovolných hasičů obcí předurčených pro zásahy v souvislosti s ochranou obyvatel</t>
  </si>
  <si>
    <t>Oprava a úprava CAS 25 Š706</t>
  </si>
  <si>
    <t>U7e) Oprava cisternové automobilové stříkačky s rokem výroby  1984 a starším</t>
  </si>
  <si>
    <t>Nákup ochranných prostředků požární ochrany</t>
  </si>
  <si>
    <t>Nákup ochranných prostředků požární ochrany pro jednotku JPO II</t>
  </si>
  <si>
    <t>Pořízení věcných prostředků požární ochtany pro JPO III/1 Zlatá Olešnice</t>
  </si>
  <si>
    <t>Jednotka JPO III/1 Zlatá Olešnice pořizuje přívěsný vozík za účelem přepravy technických prostředků na větží živelné katastrofy,nemá nosítka na přepravu raněných,nové hadice z důvodu vyřazení poškozených, 2ks náhradních zdrojů k vysílačkám</t>
  </si>
  <si>
    <t>Rekonstrukce sprch a WCv hasičské sbrojnici ve Cvikově</t>
  </si>
  <si>
    <t>Hasičská zbrojnice SDH ve Cvikově je po rekonstrukci. Jediné co není opraveno je WC a sprchy. Rekonstrukce je nutná, jelikož jednotky při návratu z výjezdů sprchy a WC využívají.</t>
  </si>
  <si>
    <t>Pořízení a obnova a oprava věcných prostředků požární ochrany</t>
  </si>
  <si>
    <t>Revize a oprava stříhacího nástroje WEBER RSX 160-50 je bezpodmínečné nutná pro výjezdy na Dopravní nehody.</t>
  </si>
  <si>
    <t>Rekonstrukce elektroinstalace v budově hasičské zbrojnice Velenice</t>
  </si>
  <si>
    <t>Oprava a technická údržba CAS</t>
  </si>
  <si>
    <t>oprava CAS v základním provedení U7 b)</t>
  </si>
  <si>
    <t>U3 - Obnova a doplnění osobních ochraných prostředků požární ochrany</t>
  </si>
  <si>
    <t>Nákup osobních ochranných prostředků požární  ochrany pro JPO Lomnice nad Popelkou</t>
  </si>
  <si>
    <t>Obnova a doplnění osobních ochranných prostředků požární ochrany.</t>
  </si>
  <si>
    <t>Pořízení věcných prostředků požární ochrany pro JPO Lomnic nad Popelkou</t>
  </si>
  <si>
    <t>Pořízení věcných prostředků požární ochrany mimo prostředků k provádění speciálních činností při zásazích v souvislosti s mimořádnými událostmi JSDH obcí.</t>
  </si>
  <si>
    <t>Obnova dýchací techniky</t>
  </si>
  <si>
    <t>Obnova materiálu</t>
  </si>
  <si>
    <t>Pořízení hadic a příměšovače</t>
  </si>
  <si>
    <t>Pořízení, obnova a oprava věcných prostředků požární ochrany, ochranných prostředků a úprava úložných prostor mobilní požární techniky k provádění speciálních činností při zásazích v souvislosti s mimořádnými událostmi</t>
  </si>
  <si>
    <t>Oprava střechy na hasičské zbrojnici</t>
  </si>
  <si>
    <t>Výdaje spojené s opravami, úpravami a výstavbou objektů (hasičské zbrojnice, garáže) sloužících k zabezpečení činnosti jednotky sboru dobrovolných hasičů obce</t>
  </si>
  <si>
    <t>Kompletní revize přetlakové dýchací techniky JSDH Hejnice</t>
  </si>
  <si>
    <t>Pořízení hliníkového člunu, příslušenství a výstroje JSDH Jezvé</t>
  </si>
  <si>
    <t>U5) Pořízení, oprava a údržba technických prostředků jednotky předurčené pro zásahy v souvislosti s nádledky živelních pohrom způsobených vodou</t>
  </si>
  <si>
    <t>Pořízení radiostanice a svítilen JSDH Jezvé</t>
  </si>
  <si>
    <t>U3) Obnova, doplnění a oprava osobních ochranných prostředků požární ochrany.</t>
  </si>
  <si>
    <t>Pořízení ochranných přileb pro JSDH Hejnice</t>
  </si>
  <si>
    <t>Pořízení dvoukřídlých vrat do hasičské zbrojnice</t>
  </si>
  <si>
    <t>Pořízení zásahových obleků a ochranných rukavic</t>
  </si>
  <si>
    <t>U3) Obnova, doplnění a oprava osobních ochranných prostředků požární ochrany. Záměrem je pořízení 3 ks třívrstvých zásahových obleků a 5 párů ochranných rukavic.</t>
  </si>
  <si>
    <t>U3) Obnova, doplnění a oprava osobních ochranných prostředků požární ochrany</t>
  </si>
  <si>
    <t>U7)c Pořízení věcných prostředků požární ochrany mimo prostředků k provádění speciálních činností při zásazích v souvislosti s mimořádnými událostmi pro jednotky sborů dobrovolných hasičů obcí, které jsou výslovně uvedeny v Nařízení Libereckého kraje</t>
  </si>
  <si>
    <t>Nákup osobních ochranných prostředků</t>
  </si>
  <si>
    <t>Jedná se o nákup 6ks zásahových kompletů DEVA Patriot a 6 párů zásahové obuvi Demon fire. Účel podpory U3.</t>
  </si>
  <si>
    <t>Oprava vozidla CAS</t>
  </si>
  <si>
    <t>V rámci projektu dojde k výměně 4ks pneumatik zadní nápravy vozu CAS. Účel podpory U7)b).</t>
  </si>
  <si>
    <t>Nákup přívěsných vozíků</t>
  </si>
  <si>
    <t>Nákup přívěsných vozíků za dopravní automobily pro JPO obce (1 x pro JPO III a 2 x pro JPO V). Účel podpory U7)c)</t>
  </si>
  <si>
    <t>Výměna garážových vrat</t>
  </si>
  <si>
    <t>Pořízení a opravy přetlakové dýchací techniky pro JPO III  Koberovy</t>
  </si>
  <si>
    <t>Nákup ochranných prostředků PO pro JPO V.</t>
  </si>
  <si>
    <t>Pořízení věcných prostředků PO</t>
  </si>
  <si>
    <t>U7) Pořízení a opravy věcných prostředků požární ochrany</t>
  </si>
  <si>
    <t>Nákup záchranného stanu</t>
  </si>
  <si>
    <t>Pořízení a oprava vybavení jednotek sborů dobrovolných hasičů obcí předurčených pro zásahy v souvislosti s ochranou obyvatel</t>
  </si>
  <si>
    <t>Nákup ochranných prostředků</t>
  </si>
  <si>
    <t>U6)Pořízení přetlakové dýchcí techniky JPO s územní působností.</t>
  </si>
  <si>
    <t>Nákup věcných prostředků technické služby</t>
  </si>
  <si>
    <t>Nákup zásahových přileb a zásahových obleků pro JSDH města Liberec</t>
  </si>
  <si>
    <t>U3/ Obnova, doplnění a oprava osobních ochranných prostředků požární ochrany</t>
  </si>
  <si>
    <t>U3 ) Doplnění osobních ochranných prostředků pro nové členy jednotky.</t>
  </si>
  <si>
    <t>Doplnění osobních prostředků výjezdové jednotky Radimovice</t>
  </si>
  <si>
    <t>Doplnění osobních ochranných prostředků pro členy jednotky požární  ochrany obce Šimonovice</t>
  </si>
  <si>
    <t>„Nákup ochranných prostředků pro JSDHO Jablonec nad Nisou“</t>
  </si>
  <si>
    <t>„Doplnění přetlakové dýchací techniky pro JSDHO Jablonec n. N.“</t>
  </si>
  <si>
    <t>„Nákup člunu a obleků pro JSDHO Jablonecké Paseky“</t>
  </si>
  <si>
    <t>U5) Pořízení, oprava a údržba technických prostředků jednotky předurčené pro zásahy v souvislosti  s následky živelních pohrom způsobených vodou</t>
  </si>
  <si>
    <t>„Nákup věcných prostředků pro JSDHO Jablonec nad Nisou“</t>
  </si>
  <si>
    <t>Obec Svojkov</t>
  </si>
  <si>
    <t>Bulovka</t>
  </si>
  <si>
    <t>Obec Bulovka</t>
  </si>
  <si>
    <t>U7c) Pořízení a opravy věcných prostředků požární ochrany mimo prostředků k provádění speciálních činností při zásazích v souvislosti s mimořádnými událostmi pro jednotky sborů dobrovolných hasičů obcí.</t>
  </si>
  <si>
    <t>U6 - Jednotka je zařazená v JPO III a disponuje dýchacími přístroji typu Dräger. Projekt řeší pořízení 4 ks náhradních zásobníků na stlačený vzduch pro přetlakové dýchací přístroje Dräger.</t>
  </si>
  <si>
    <t>U7f) Výdaje spojené s opravami, úpravami a výstavbou objektů (hasičské zbrojnice, garáže) sloužících k zabezpečení činnosti jednotky sboru dobrovolných hasičů obce.</t>
  </si>
  <si>
    <t>U7c) Pořízení a opravy  věcných prostředků požární ochrany  mimo prostředků  k provádění speciálních činností</t>
  </si>
  <si>
    <t>U6) Pořízení, oprava  a údržba přetlakové dýchací techniky pro JPO  s územní působností</t>
  </si>
  <si>
    <t>město Raspenava</t>
  </si>
  <si>
    <t>Obec Olešnice</t>
  </si>
  <si>
    <t>Obec Křižany</t>
  </si>
  <si>
    <t>Obec Nová Ves nad Popelkou</t>
  </si>
  <si>
    <t>Město Frýdlant</t>
  </si>
  <si>
    <t>Obec Jestřabí v Krkonoších</t>
  </si>
  <si>
    <t>Obec Všelibice</t>
  </si>
  <si>
    <t>Město Osečná</t>
  </si>
  <si>
    <t>Město Jilemnice</t>
  </si>
  <si>
    <t>Město Doksy</t>
  </si>
  <si>
    <t>Obec Maršovice</t>
  </si>
  <si>
    <t>Technické zhodnocení rekonstrukcí CAS 32 – T815</t>
  </si>
  <si>
    <t>Obnova, doplnění a oprava osobních ochranných prostředků</t>
  </si>
  <si>
    <t>Obnova prostředků pro speciální činnosti - předurčenost</t>
  </si>
  <si>
    <t>Oprava dopravního automobilu Nissan Patrol</t>
  </si>
  <si>
    <t>Přívěsný vozík pro hasiče</t>
  </si>
  <si>
    <t>Doplnění osobních ochranných prostředků PO pro JSDHO Křižany</t>
  </si>
  <si>
    <t>Obnova výstroje - JSDHO Nová Ves nad Popelkou</t>
  </si>
  <si>
    <t>„Nákup ochranných prostředků PO, Frýdlant“ (U3)</t>
  </si>
  <si>
    <t>Obnova a doplnění osobních ochranných prostředků pořární ochrany.</t>
  </si>
  <si>
    <t>„Údržba přetlakové dýchací techniky a pořízení komp. tlakových lahví“ (U6)</t>
  </si>
  <si>
    <t>Údržba a doplnění dýchací techniky  pro JPO s územní působností.</t>
  </si>
  <si>
    <t>„Úprava úložných prostor požárního přívěsu“ (U7a)</t>
  </si>
  <si>
    <t>Úprava úložných prostor mobilní požární techniky k provádění speciálních činností dle nařízení LK č. 28/2012</t>
  </si>
  <si>
    <t>„Oprava vozidla CAS 24 Renault“ (U7b)</t>
  </si>
  <si>
    <t>Generální oprava převodovky CAS 24 Renault</t>
  </si>
  <si>
    <t>Nákup nových zásahových hadic - JSDHO Nová Ves nad Popelkou</t>
  </si>
  <si>
    <t>Účelem projektu je nákup nových zásahových hadic pro zajištění akceschopnosti jednotky sboru dobrovolných hasičů obce Nová Ves nad Popelkou.</t>
  </si>
  <si>
    <t>Stavební úprava garážových vjezdů a výměna vrat hasičské zbrojnice</t>
  </si>
  <si>
    <t>U7f) stavební úprava garáže hasičské zbrojnice</t>
  </si>
  <si>
    <t>U7e / Oprava věcných prostředků požární ochrany - dopravní automobil ¨</t>
  </si>
  <si>
    <t>U7c/ Pořízení a opravy věcných prostředků požární ochrany mimo prostředků k provádění speciálních činností</t>
  </si>
  <si>
    <t>U6 - pořízení přetlakové dýchací techniky</t>
  </si>
  <si>
    <t>U7 c - pořízení věcných prostředků požární ochrany</t>
  </si>
  <si>
    <t>Oprava autožebříku IVECO MAGIRUS DEUTZ 170 D</t>
  </si>
  <si>
    <t>U7) Pořízení, obnova, oprava a výstavba: b) Opravy cisternových automobilových stříkaček s rokem výroby 1985 a mladším nebo výškové techniky bez omezení roku výroby.</t>
  </si>
  <si>
    <t>Pořízení nové cisternové automobilové stříkačky</t>
  </si>
  <si>
    <t>U1) Pořízení nové cisternové automobilové stříkačky v rámci reprodukce požární techniky pro jednotky sborů dobrovolných hasičů obcí se státní dotací</t>
  </si>
  <si>
    <t>Obnova ochranných prostředků</t>
  </si>
  <si>
    <t>U3) Obnova a doplnění osobních ochranných prostředků - zásahové boty, zásahová přilba, zásahový oblek</t>
  </si>
  <si>
    <t>Žádáme o dotaci na nákup ochranných prostředků pro JSDH Ktová.</t>
  </si>
  <si>
    <t>U5) pořízení, oprava a údržba technických prostředků jednotky pžedurčené pro zásahy v souvislosti s následky živelních pohrom způsobeých vodou</t>
  </si>
  <si>
    <t>U6) Pořízení, oprava a údržba přetlakové dýchací techniky pro JPO s územní působností, oprava a revize dýchacích přístrojů, ochranné masky, náhradní tlakové lahve</t>
  </si>
  <si>
    <t>177</t>
  </si>
  <si>
    <t>00263141</t>
  </si>
  <si>
    <t>Fučíkova 421</t>
  </si>
  <si>
    <t>RASPENAVA</t>
  </si>
  <si>
    <t>46361</t>
  </si>
  <si>
    <t>94-5018461/0710</t>
  </si>
  <si>
    <t>LŽIČAŘ Pavel</t>
  </si>
  <si>
    <t>482360430</t>
  </si>
  <si>
    <t>pavel.lzicar@raspenava.cz</t>
  </si>
  <si>
    <t>178</t>
  </si>
  <si>
    <t>179</t>
  </si>
  <si>
    <t>180</t>
  </si>
  <si>
    <t>181</t>
  </si>
  <si>
    <t>00275964</t>
  </si>
  <si>
    <t>Olešnice 63</t>
  </si>
  <si>
    <t>Olešnice</t>
  </si>
  <si>
    <t>10721581/0100</t>
  </si>
  <si>
    <t>Šich Zdeněk</t>
  </si>
  <si>
    <t>724754772</t>
  </si>
  <si>
    <t>182</t>
  </si>
  <si>
    <t>00262943</t>
  </si>
  <si>
    <t>Křižany 340</t>
  </si>
  <si>
    <t>Křižany</t>
  </si>
  <si>
    <t>94-3311461/0710</t>
  </si>
  <si>
    <t>Mgr. Honsejk Václav</t>
  </si>
  <si>
    <t>724179356</t>
  </si>
  <si>
    <t>ou.starosta@obeckrizany.cz</t>
  </si>
  <si>
    <t>183</t>
  </si>
  <si>
    <t>00275948</t>
  </si>
  <si>
    <t>Nová Ves nad Popelkou 244</t>
  </si>
  <si>
    <t>Nová Ves nad Popelkou</t>
  </si>
  <si>
    <t>51271</t>
  </si>
  <si>
    <t>94-53610451/0710</t>
  </si>
  <si>
    <t>Tomášek Vladimír</t>
  </si>
  <si>
    <t>481675173 724180478</t>
  </si>
  <si>
    <t>v.tomasek@novavesnadpopelkou.cz</t>
  </si>
  <si>
    <t>184</t>
  </si>
  <si>
    <t>00262781</t>
  </si>
  <si>
    <t>Nám. T. G. Masaryka 37</t>
  </si>
  <si>
    <t>Frýdlant</t>
  </si>
  <si>
    <t>94-2817081/0710</t>
  </si>
  <si>
    <t>Ing. Ramzer Dan</t>
  </si>
  <si>
    <t>482464061</t>
  </si>
  <si>
    <t>dan.ramzer@mu-frydlant.cz</t>
  </si>
  <si>
    <t>185</t>
  </si>
  <si>
    <t>186</t>
  </si>
  <si>
    <t>187</t>
  </si>
  <si>
    <t>188</t>
  </si>
  <si>
    <t>189</t>
  </si>
  <si>
    <t>18.03.2017</t>
  </si>
  <si>
    <t>00275794</t>
  </si>
  <si>
    <t>CZ00275794</t>
  </si>
  <si>
    <t>Jestřabí v Krkonoších 42</t>
  </si>
  <si>
    <t>Jestřabí v Krkonoších</t>
  </si>
  <si>
    <t>4524581/0100</t>
  </si>
  <si>
    <t>Bc. Haasová Zdeňka</t>
  </si>
  <si>
    <t>724179452</t>
  </si>
  <si>
    <t>starosta@jestrabivkrk.cz</t>
  </si>
  <si>
    <t>190</t>
  </si>
  <si>
    <t>608312911</t>
  </si>
  <si>
    <t>všeň@všeň.cz</t>
  </si>
  <si>
    <t>191</t>
  </si>
  <si>
    <t>192</t>
  </si>
  <si>
    <t>19.03.2017</t>
  </si>
  <si>
    <t>00263303</t>
  </si>
  <si>
    <t>CZ00263303</t>
  </si>
  <si>
    <t>Všelibice 65</t>
  </si>
  <si>
    <t>Všelibice</t>
  </si>
  <si>
    <t>46348</t>
  </si>
  <si>
    <t>984933339/0800</t>
  </si>
  <si>
    <t>Sluková Martina</t>
  </si>
  <si>
    <t>485148835</t>
  </si>
  <si>
    <t>starosta@vselibice.cz</t>
  </si>
  <si>
    <t>193</t>
  </si>
  <si>
    <t>194</t>
  </si>
  <si>
    <t>00263061</t>
  </si>
  <si>
    <t>CZ00263061</t>
  </si>
  <si>
    <t>Svatovítské náměstí 105</t>
  </si>
  <si>
    <t>Osečná</t>
  </si>
  <si>
    <t>94-8612511/0710</t>
  </si>
  <si>
    <t>Hauzer Jiří</t>
  </si>
  <si>
    <t>603153985</t>
  </si>
  <si>
    <t>starosta@osecna.cz</t>
  </si>
  <si>
    <t>195</t>
  </si>
  <si>
    <t>196</t>
  </si>
  <si>
    <t>00275808</t>
  </si>
  <si>
    <t>Masarykovo náměstí 82</t>
  </si>
  <si>
    <t>Jilemnice</t>
  </si>
  <si>
    <t>19-1263091359/0800</t>
  </si>
  <si>
    <t>Ing. Čechová Jana</t>
  </si>
  <si>
    <t>481565128</t>
  </si>
  <si>
    <t>starosta@mesto.jilemnice.cz</t>
  </si>
  <si>
    <t>197</t>
  </si>
  <si>
    <t>198</t>
  </si>
  <si>
    <t>20.03.2017</t>
  </si>
  <si>
    <t>00580821</t>
  </si>
  <si>
    <t>Ktová 62</t>
  </si>
  <si>
    <t>Ktová</t>
  </si>
  <si>
    <t>51263</t>
  </si>
  <si>
    <t>165551193/0300</t>
  </si>
  <si>
    <t>Bobková Jiřina</t>
  </si>
  <si>
    <t>724181298</t>
  </si>
  <si>
    <t>ou@ktova.cz</t>
  </si>
  <si>
    <t>199</t>
  </si>
  <si>
    <t>00260444</t>
  </si>
  <si>
    <t>náměstí Republiky 193</t>
  </si>
  <si>
    <t>Doksy</t>
  </si>
  <si>
    <t>47201</t>
  </si>
  <si>
    <t>70127824/0600</t>
  </si>
  <si>
    <t>Burešová Eva</t>
  </si>
  <si>
    <t>487882412</t>
  </si>
  <si>
    <t>buresova@doksy.com</t>
  </si>
  <si>
    <t>200</t>
  </si>
  <si>
    <t>201</t>
  </si>
  <si>
    <t>202</t>
  </si>
  <si>
    <t>00262471</t>
  </si>
  <si>
    <t>Maršovice 52</t>
  </si>
  <si>
    <t>Maršovice</t>
  </si>
  <si>
    <t>46801</t>
  </si>
  <si>
    <t>4421451/0100</t>
  </si>
  <si>
    <t>Ouhrabka Jiří</t>
  </si>
  <si>
    <t>724181532</t>
  </si>
  <si>
    <t>ou-marsovice@volny.cz</t>
  </si>
  <si>
    <t>203</t>
  </si>
  <si>
    <t>Raspenava</t>
  </si>
  <si>
    <t>přilba zásahová - 7 ks, integrovaná LED svítilna pro přilbu - 7 ks, ochranná kukla - 7 ks</t>
  </si>
  <si>
    <t>vozidlová radiostanice Motorola - 1 ks, anténa prutová pro vozidlovou radiostanici - 1 ks, přenosnáradiostanice Motorola  včetně nbíječe a baterie - 3 ks</t>
  </si>
  <si>
    <t>Set dýchací přístroj - 2 ks, Náhradní tlaková láhev - 2 ks, Obal na tlakovou láhev - 4 ks, Náhradní zorník k masce - 4 ks</t>
  </si>
  <si>
    <t>Zásahový oblek komplet a nápis Hasiči - 5 ks, Obuv zásahová - 5 ks</t>
  </si>
  <si>
    <t>nástroje – 24 ks, pytle na odpad – 5 rolí, megafon – 1 ks, tekuté mýdlo desinfekční – 1 ks, polypropylenový motouz – 1 cívka, vytyčovací páska – 1 cívka, kufr na nástroje – 1 ks, plachta s oky – 3 ks, ruční nářadí – 10 ks, ochranné prostředky – 10 ks, odlišovací vesta- 6 ks, set lavice se stolem – 1 sada, spací pytel – 6 ks, karimatka samonafukovací – 6 ks, přívěs – 1 ks, přenosná svítilna nabíjecí – 3 ks</t>
  </si>
  <si>
    <t>barva základní - 10 l, papír brusný - 50 ks, páska maskovací - 10 ks, technický benzín - 10 l, ředidlo - 10 l, barva ral 9003 s tužidlem - 5 l, barva ral 3000 s tužidlem - 12,5 l, stříkací tmel - 10 kg, tlumex - 20 kg, tmel - 10 kg</t>
  </si>
  <si>
    <t>zásahová obuv - 3 páry, zásahové rukavice - 3 páry</t>
  </si>
  <si>
    <t>hadice B - 4 ks, přiměšovač - 1 ks</t>
  </si>
  <si>
    <t>oprava střechy - 320 m2</t>
  </si>
  <si>
    <t>12.000</t>
  </si>
  <si>
    <t>22.000</t>
  </si>
  <si>
    <t>10.000</t>
  </si>
  <si>
    <t>NE z důvodu  nezpůsobylých výdajů viz podrobný popis - PS II</t>
  </si>
  <si>
    <t>Zásahový komplet - 4 kpl, osobní svítilna - 8 ks, zásahové rukavice - 8 párů, přilba - 4 ks, zásohová obuv - 4 páry</t>
  </si>
  <si>
    <t>Kompletní rekonstrukce elektro instalace včetně osvětlovací soustavy.</t>
  </si>
  <si>
    <t>Kompletní rekonstrukce elektro instalace včetně osvětlovací soustavy dle prováděcí dokumentace - 1 ks</t>
  </si>
  <si>
    <t xml:space="preserve">investiční </t>
  </si>
  <si>
    <t>Přilba - 3 ks, Vesta výstražná - 1 ks, Držák svítilny - 3 ks, Svítilna - 3 ks, Zásahový oblek - 5 ks, Zásahový oblek - 5 ks, Zásahová obuv - 5 párů, Zásahové rukavice - 5 párů</t>
  </si>
  <si>
    <t>U6 Pořízení, oprava a údržba přetlakové dýchací techniky pro JPO s územní působností, opravy a revize dýchacích přístrojů, ochranné masky, náhradní tlakové láhve</t>
  </si>
  <si>
    <t>Pořízení, oprava a údržba přetlakové dýchací techniky pro JPO s územní působností, opravy a revize dýchacích přístrojů, ochranné masky, náhradní tlakové láhve</t>
  </si>
  <si>
    <t>Pořízení a opravy věcných prostředků požární ochrany mimo prostředků k provádění speciálních činností při zásazích v souvislosti s mimořádnými událostmi pro jednotky sborů dobrovolných hasičů obcí.</t>
  </si>
  <si>
    <t>Žebřík - 1 ks, Ruční radiostanice - 2 ks</t>
  </si>
  <si>
    <t>garážová vrata - 1 ks</t>
  </si>
  <si>
    <t>Dräger-zásobník ocelový 6l/300, extra lehký vč. Ventilu Draeger EFV - 4 KS</t>
  </si>
  <si>
    <t>U7c) Pořízení a opravy věcných prostředků požární ochrany mimo prostředků k provádění speciálních činností při zásazích v souvislosti s mimořádnými událostmi pro JSDH obcí</t>
  </si>
  <si>
    <t>U6 Pořízení, oprava a údržba přetlakové dýchací techniky pro JPO s územní působností , náhradní tlakové lahve</t>
  </si>
  <si>
    <t>Přiměšovač AWG Z4 - 1 ks, Savička přiměšovače D25 1,5m - 1 ks, Hadice D25 zásahové se spojkou 20 m - 4 ks, Přechod D25/C52 DIN - 2 ks, Lehká deka - 1 ks, Zastavovací terč TCP01 svítící - 2 ks, Prodlužovací kabel na navijáku 25 m - 1 ks, Rukavice proti tepelným rizikům do 600 stupňů C - 2 páry, Lano záchytné - 1 ks, Lano ventilové - 1 ks, Košová nosítka SHELL - 1 ks</t>
  </si>
  <si>
    <t>Tlakové láhve kompozit 6,9l/30 Mpa - 14 ks</t>
  </si>
  <si>
    <t>Městys Zdislava</t>
  </si>
  <si>
    <t>Obec Višňová</t>
  </si>
  <si>
    <t>Obec Bílá</t>
  </si>
  <si>
    <t>Obec Ktová</t>
  </si>
  <si>
    <t>Město Nové Město pod Smrkem</t>
  </si>
  <si>
    <t>Jeřmanice</t>
  </si>
  <si>
    <t>Město Český Dub</t>
  </si>
  <si>
    <t>Obec Kunratice u Cvikova</t>
  </si>
  <si>
    <t>Obec Kunratice</t>
  </si>
  <si>
    <t>Obec Rádlo</t>
  </si>
  <si>
    <t>nákup přívěsného vozíku Euro A750/L4/140 za DA</t>
  </si>
  <si>
    <t>U3 Obnova osobních ochranných prostředků požární ochrany Višňová</t>
  </si>
  <si>
    <t>Pořízení zásahového obleku Tiger 2ks, zásahových přileb - 2ks, výměna brýlí a zátylníků na přilbách a pořízení svítilen - 2ks</t>
  </si>
  <si>
    <t>U6 Pořízení a revize přetlakové dýchací techniky pro JPO Višňová</t>
  </si>
  <si>
    <t>Oprava a zateplení střechy a obvodových zdí hasičské zbrojnice Bílá</t>
  </si>
  <si>
    <t>U7 a) Pořízení, obnova a oprava ochranných prostředků pro JPO Višňová</t>
  </si>
  <si>
    <t>Obnova, doplnění a oprava osobních ochranných prostředků požární ochrany (jednovrstvé a vícevrstvé zásahové obleky, zásahové boty, rukavice, přilby, pracovní polohovací pásy, ochranné kukly, reflexní vesty a osobní svítilny).</t>
  </si>
  <si>
    <t>Nákup přetlakové dýchací techniky</t>
  </si>
  <si>
    <t>Rekonstrukce hasičské zbrojnice</t>
  </si>
  <si>
    <t>Výdaje spojené s opravami, úpravami a výstavbou objektů (hasičské zbrojnice, garáže) sloužících k zabezpečení činnosti jednotky sboru dobrovolných hasičů obce.</t>
  </si>
  <si>
    <t>Nákup věcných prostředků požární ochrany</t>
  </si>
  <si>
    <t>Pořízení a opravy věcných prostředků požární ochrany mimo prostředků k provádění speciálních činností při zásazích v souvislosti s mimořádnými událostmi.</t>
  </si>
  <si>
    <t>Nakup pily</t>
  </si>
  <si>
    <t>Pořízení náhradních tlakových lahví k IDP</t>
  </si>
  <si>
    <t>Pořízení, oprava a údržba přetlakové dýchací techniky pro JPO s územní působností (4 ks dýchací přístroj dle vyhlášky č. 247/2001 Sb.), opravy a revize dýchacích přístrojů, ochranné masky, náhradní tlakové lahve.</t>
  </si>
  <si>
    <t>Výměna podružného rozvaděče v prostorách hasičské garáže</t>
  </si>
  <si>
    <t>Účelem projektu je výměna nevyhovujícího rozvaděče v hasičské garáži za nový. Rozvaděč zabezpečuje ochranu elektronických prvků pojezdových vrat, dálkového spouštění sirény atd..</t>
  </si>
  <si>
    <t>Revize HVZ LUKAS včetně výměny VT hadic</t>
  </si>
  <si>
    <t>U7 a) Pořízení, obnova a oprava věcných prostředků požární ochrany, ochranných prostředků a úprava úložných prostor mobilní požární techniky k provádění speciálních činností při zásazích...</t>
  </si>
  <si>
    <t>Pořízení pnematik na CAS 32 T 815</t>
  </si>
  <si>
    <t>Nákup dýchacích přetlakových přístrojů</t>
  </si>
  <si>
    <t>Pořízení, oprava a údržba přetlakové dýchací techniky pro JPO s územní působností, ochranné masky</t>
  </si>
  <si>
    <t>Nákup osobních ochranných prostředků pro družstvo JSDHO Kunratice</t>
  </si>
  <si>
    <t>Nákup věcných prostředků PO pro JSDHO Kunratice</t>
  </si>
  <si>
    <t>Pořízení a opravy vybavení jednotek sborů dobrovolných hasičů obcí předurčené pro zásahy v souvislosti s ochranou obyvatel (přesný seznam požadovaných položek poskytne na vyžádání HZS LK).</t>
  </si>
  <si>
    <t>Pořízený majetek poslouží v případech výjezdů k odbornému zajištění zachraňovaných osob a bezpečnosti zasahujících hasičů. Jedná se o neinvestiční náklad, který je v souladu s koncepcí požární ochrany kraje.</t>
  </si>
  <si>
    <t>Věcné prostředky JSDHO</t>
  </si>
  <si>
    <t>Doplnění věcných prostředků výjezdové jednotky obce Rádlo</t>
  </si>
  <si>
    <t>Vybavení jednotky prostředky v rámci předurčenosti na zajištění ochrany obyvatelstva</t>
  </si>
  <si>
    <t>Oprava vozidla CAS a nákup přívěsných vozíků</t>
  </si>
  <si>
    <t>V rámci projektu dojde k výměně 4ks pneumatik zadní nápravy vozu CAS. Dále dojde k nákupu vozíků za dopravní automobily pro JPO obce (1xpro JPO III a 2 x pro JPO V) Účel podpory U7)c).</t>
  </si>
  <si>
    <t>204</t>
  </si>
  <si>
    <t>00481491</t>
  </si>
  <si>
    <t>Zdislava 3</t>
  </si>
  <si>
    <t>Zdislava</t>
  </si>
  <si>
    <t>17529461/0100</t>
  </si>
  <si>
    <t>Fetr Zbyněk</t>
  </si>
  <si>
    <t>777802199</t>
  </si>
  <si>
    <t>205</t>
  </si>
  <si>
    <t>00263265</t>
  </si>
  <si>
    <t>CZ00263265</t>
  </si>
  <si>
    <t>Višňová 184</t>
  </si>
  <si>
    <t>Višňová</t>
  </si>
  <si>
    <t>94-6010461/0710</t>
  </si>
  <si>
    <t>Cýrus Tomáš</t>
  </si>
  <si>
    <t>482348168</t>
  </si>
  <si>
    <t>starosta@ob-vis.net</t>
  </si>
  <si>
    <t>206</t>
  </si>
  <si>
    <t>207</t>
  </si>
  <si>
    <t>00262668</t>
  </si>
  <si>
    <t>Bílá 76</t>
  </si>
  <si>
    <t>Bílá</t>
  </si>
  <si>
    <t>63229574/0600</t>
  </si>
  <si>
    <t>Najman Vácav</t>
  </si>
  <si>
    <t>603274983</t>
  </si>
  <si>
    <t>208</t>
  </si>
  <si>
    <t>209</t>
  </si>
  <si>
    <t>210</t>
  </si>
  <si>
    <t>211</t>
  </si>
  <si>
    <t>00263036</t>
  </si>
  <si>
    <t>Palackého 280</t>
  </si>
  <si>
    <t>Nové Město pod Smrkem</t>
  </si>
  <si>
    <t>46365</t>
  </si>
  <si>
    <t>988446319/0800</t>
  </si>
  <si>
    <t>Ing. Smutný Pavel</t>
  </si>
  <si>
    <t>482360321</t>
  </si>
  <si>
    <t>starosta@nmps.cz</t>
  </si>
  <si>
    <t>212</t>
  </si>
  <si>
    <t>213</t>
  </si>
  <si>
    <t>214</t>
  </si>
  <si>
    <t>46744959</t>
  </si>
  <si>
    <t>Pastevní 274</t>
  </si>
  <si>
    <t>24825461/0100</t>
  </si>
  <si>
    <t>Mgr. Fiebigerová Helena</t>
  </si>
  <si>
    <t>605949236</t>
  </si>
  <si>
    <t>starosta@jermanice.cz</t>
  </si>
  <si>
    <t>215</t>
  </si>
  <si>
    <t>216</t>
  </si>
  <si>
    <t>00262722</t>
  </si>
  <si>
    <t>nám. B. Smetany 1</t>
  </si>
  <si>
    <t>Český Dub</t>
  </si>
  <si>
    <t>63421574/0600</t>
  </si>
  <si>
    <t>PhDr.</t>
  </si>
  <si>
    <t>PhDr. Miler Jiří</t>
  </si>
  <si>
    <t>724187051</t>
  </si>
  <si>
    <t>starosta@cdub.cz</t>
  </si>
  <si>
    <t>217</t>
  </si>
  <si>
    <t>218</t>
  </si>
  <si>
    <t>219</t>
  </si>
  <si>
    <t>220</t>
  </si>
  <si>
    <t>221</t>
  </si>
  <si>
    <t>00524301</t>
  </si>
  <si>
    <t>Kunratice u Cvikova 145</t>
  </si>
  <si>
    <t>Kunratice u Cvikova</t>
  </si>
  <si>
    <t>47155</t>
  </si>
  <si>
    <t>903264349/0800</t>
  </si>
  <si>
    <t>Bc. Iwanejko Michal</t>
  </si>
  <si>
    <t>724550703</t>
  </si>
  <si>
    <t>oukunratice@mybox.cz</t>
  </si>
  <si>
    <t>222</t>
  </si>
  <si>
    <t>46744967</t>
  </si>
  <si>
    <t>Kunratice 158</t>
  </si>
  <si>
    <t>Kunratice</t>
  </si>
  <si>
    <t>19-7522610297/0100</t>
  </si>
  <si>
    <t>Götz Milan</t>
  </si>
  <si>
    <t>607223258</t>
  </si>
  <si>
    <t>starosta.kunratice@seznam.cz</t>
  </si>
  <si>
    <t>223</t>
  </si>
  <si>
    <t>224</t>
  </si>
  <si>
    <t>225</t>
  </si>
  <si>
    <t>00261131</t>
  </si>
  <si>
    <t>Náměstí 82</t>
  </si>
  <si>
    <t>Žandov</t>
  </si>
  <si>
    <t>47107</t>
  </si>
  <si>
    <t>94-6011421/0710</t>
  </si>
  <si>
    <t>Polák Zbyněk</t>
  </si>
  <si>
    <t>607834257</t>
  </si>
  <si>
    <t>226</t>
  </si>
  <si>
    <t>227</t>
  </si>
  <si>
    <t>228</t>
  </si>
  <si>
    <t>229</t>
  </si>
  <si>
    <t>Rádlo 252</t>
  </si>
  <si>
    <t>Rádlo</t>
  </si>
  <si>
    <t>46803</t>
  </si>
  <si>
    <t>3824451/0100</t>
  </si>
  <si>
    <t>Ing. Šikola Miroslav</t>
  </si>
  <si>
    <t>606849736</t>
  </si>
  <si>
    <t>starosta@radlo.cz</t>
  </si>
  <si>
    <t>230</t>
  </si>
  <si>
    <t>00262544</t>
  </si>
  <si>
    <t>606 849 736</t>
  </si>
  <si>
    <t>231</t>
  </si>
  <si>
    <t>Obec Troskovice</t>
  </si>
  <si>
    <t>Troskovice</t>
  </si>
  <si>
    <t>U3) Doplnění ochranných prostředků požární ochrany</t>
  </si>
  <si>
    <t>Nákup zásahových obleků, zásahových bot a přileb - 4 ks</t>
  </si>
  <si>
    <t>232</t>
  </si>
  <si>
    <t>00276201</t>
  </si>
  <si>
    <t>Troskovice 6</t>
  </si>
  <si>
    <t>9229581/0100</t>
  </si>
  <si>
    <t>Louda Jaroslav</t>
  </si>
  <si>
    <t>725071119</t>
  </si>
  <si>
    <t>14.000,-</t>
  </si>
  <si>
    <r>
      <t>Revize hydraulického vyprošťovacího zařízení,</t>
    </r>
    <r>
      <rPr>
        <sz val="8"/>
        <color rgb="FFFF0000"/>
        <rFont val="Times New Roman"/>
        <family val="1"/>
        <charset val="238"/>
      </rPr>
      <t xml:space="preserve"> které obec získala bezplatným převodem od HZS LIK. Na uvedeném agregátu je zapotřebí provést revizy a obměnu rychlospojek. Podrobně vystiženo v příloze Podrobný popis projektu</t>
    </r>
  </si>
  <si>
    <t>zásahové přilby - 4 ks, zásahové boty - 4 ks, zásahový oblek - 4 ks, zásahové rukavice  - 4 ks</t>
  </si>
  <si>
    <t>NE - nesplňuje podmínku minimální výše dotace ve vyhlášeném programu- zasláno opravené</t>
  </si>
  <si>
    <t>STORNO ?</t>
  </si>
  <si>
    <t>80.587,-</t>
  </si>
  <si>
    <t>134.313,-</t>
  </si>
  <si>
    <t>Komplet ochranný - 12 ks, Svítilna nabíjecí SURVIVOR LED - 2 ks</t>
  </si>
  <si>
    <t>rekonstrukce WC a sprch na hasičské zbrojnici - 5 - 1</t>
  </si>
  <si>
    <t>270.000,-</t>
  </si>
  <si>
    <t>450.000,-</t>
  </si>
  <si>
    <t xml:space="preserve">NE - uvedení měrné jednotky (5) v žádosti nedává srozumitelný význam </t>
  </si>
  <si>
    <t>Zásahový oblek - komplet - 4 ks, Osobní svítilna - 2 ks, Zásahové boty - 3 ks, Zásahové rukavice - 4 ks, Zásahová přilba - 3 ks</t>
  </si>
  <si>
    <t>Motorová pila - 1 ks, Kanálová rychloucpávka - 1 ks, požární hadice 52x20 m bez koncovek - 6 ks</t>
  </si>
  <si>
    <t>Komplet zásahový - 2 ks, Rukavice zásahové - 1 ks, Přilba Gallet se zátylníkem - 1 ks, Zásahová obuv - 2 ks, Kukla Nomex Deva - 7 ks, Svítilna led - 2 ks, Držák svítilny pro přilbu Gallet - 2 ks</t>
  </si>
  <si>
    <t>Hadice C52 PH 20m se spojkami - 6 ks, Hadice B75 PH 20m se spojkami - 10 ks, Hadice B75 PH 5m se spojkami - 2 ks, Lékárnička III brašna vybavená pro hasiče - 1 ks, Trhací hák – hliníková rukojeť - 1 ks, Brašna na masku dýchacího přístroje - 4 ks</t>
  </si>
  <si>
    <t>zásahový oblek (komplet) - 2 ks, reflexní vesty - 5 ks, osobní svítilna na přilbu včetně držáku - 4 ks, ochranná kukla  - 4 ks, zásahové rukavice - 2 ks, zásahová přilba - 2 ks, zásahová obuv - 2 ks</t>
  </si>
  <si>
    <t>vícevrstvé zásahové obleky - 2 ks, osobní svítilny - 4 ks, kukly - 2 ks, přilba - 1 ks, zásahové boty - 2 ks</t>
  </si>
  <si>
    <t>Motorová pila řetězová s příslušenstvím - 1 ks, páteřová deska s příslušenstvím - 1 ks, nádoba na úkapy - 1 ks, výstražné světlo 16LED sada k označení místa zásahu -1 sada, Motorová pila kotoučová s příslušenstvím - 1 ks</t>
  </si>
  <si>
    <t>rekonstrukce CAS - 1 ks</t>
  </si>
  <si>
    <t>Technické zhodnocení rekonstrukcí cisternové automobilové stříkačky CAS 32 – T815 na provedení speciální redukované pro šest osob se státní dotací</t>
  </si>
  <si>
    <t>Obnova věcných prostředků požární ochrany k provádění speciálních činností při zásazích v souvislosti s mimořádnými událostmi pro jednotky sborů dobrovolných hasičů obcí, které jsou výslovně uvedeny - předurčenosti</t>
  </si>
  <si>
    <t>Pořízení protichem. plynotěsných obleků z důvodu předurčenosti jednotky pro zásahy v souvislosti s úniky nebezpečných látek</t>
  </si>
  <si>
    <t>Oprava CAS 32 Tatra 148 (roky výroby 1980)</t>
  </si>
  <si>
    <t>Pořízení, oprava a údržba přetlakové dýchací techniky pro JPO s územní působností, opravy a revize dýchacích přístrojů, ochranné masky, náhradní tlakové lahve</t>
  </si>
  <si>
    <t>Výměna zadních blatníkových lemů - 1 ks</t>
  </si>
  <si>
    <t>Obec Janův Důl</t>
  </si>
  <si>
    <t>U7e) Opravy věcných přostředků požární ochrany</t>
  </si>
  <si>
    <t>Nákup zásahových obleků - 3 ks, Nákup ochranných rukavic - 5 ks</t>
  </si>
  <si>
    <t>přívěsný vozík PV UNI 4 - 1 ks</t>
  </si>
  <si>
    <t>stan - 1 kpl</t>
  </si>
  <si>
    <t>obnova, doplnění a oprava osobních ochranných prostředků požární ochrany</t>
  </si>
  <si>
    <t>zásahový komplet - 6 ks, přilba - 6 ks, svítilna - 6 ks, kukla, 6 ks, rukavice zásahové - 6 ks</t>
  </si>
  <si>
    <t>Člun DINGHY - 1 ks, Suchý oblek - 4 kpl.</t>
  </si>
  <si>
    <t>Svítilna SURVIVOR - 12 ks, Reflexní vesta výstražná - 14 ks, Zásahové rukavice - 13 párů, Zásahový oblek - 4 kpl, Zásahové boty - 13 párů, Zásahová přilba - 4 ks</t>
  </si>
  <si>
    <t>Elektrický lanový naviják - 1 ks, Lesnická ochranná přilba - 5 ks, Proti prořezový oblek - 6 kpl, Nákladní přívěs kategorie O1 - 2 ks, Lano statické 11 - 4 ks, Lékarnička III. - 1 ks</t>
  </si>
  <si>
    <t>Nosné popruhy - 4 ks, Plicní automatika - 4 ks, Záložní panoramatické masky - 4 ks, Talkové lahvé 6 l/30 MPa - 4 ks</t>
  </si>
  <si>
    <t>zásahová přilba - 48 ks, zásahový oblek - 30 ks</t>
  </si>
  <si>
    <t>Oprava cisternové automobilové stříkačky s rokem výroby 1984 a starším</t>
  </si>
  <si>
    <t>nákup a výměna pneumatik - 10 ks</t>
  </si>
  <si>
    <t>revize a oprava přetlakové dýchací techniky - 1 sada</t>
  </si>
  <si>
    <t>Opravy a revize dýchacích přístrojů, ochranné masky, náhradní tlakové láhve</t>
  </si>
  <si>
    <t>přilba Gallet - 4 ks</t>
  </si>
  <si>
    <t>zásahová obuv - 3 ks, zásahová kukla -1 ks, pracovní polohovací pás - 4 ks, zásahové rukavice - 3 ks, zásahová přilba - 1 ks, zásahový vícevrstvý oblek - 1 ks, zásahový jednovrstvý oblek - 1 ks</t>
  </si>
  <si>
    <t>KULBP00XM6HPKULBP00XM6HP</t>
  </si>
  <si>
    <r>
      <rPr>
        <sz val="8"/>
        <color rgb="FFFF0000"/>
        <rFont val="Times New Roman"/>
        <family val="1"/>
        <charset val="238"/>
      </rPr>
      <t>radiostanice vozidlová digitální - 1 ks,</t>
    </r>
    <r>
      <rPr>
        <sz val="8"/>
        <rFont val="Times New Roman"/>
        <family val="1"/>
        <charset val="238"/>
      </rPr>
      <t xml:space="preserve"> svítilna ruční nabíjecí - 4 ks, svítilna pro přilbu - 4 ks, držák svítilny pro přilbu - 4 ks</t>
    </r>
  </si>
  <si>
    <t>radiostanice vozidlová digitální - 1 ks</t>
  </si>
  <si>
    <t>hliníkový člun - 1 ks, pádlo - 4 ks, přívěs na lodě a čluny - 1 ks, vesta plovací - 2 ks, suchý oblek - 3 ks, kukla neoprénová - 3 ks, zakrývací plachta na lodě a čluny - 1 ks, zakrývací plachta na motor - 1 ks</t>
  </si>
  <si>
    <t>ANO - nezpůsobilý výdaj radiostanice - snížení ceny a dotace</t>
  </si>
  <si>
    <t>P. č. dle abecedy</t>
  </si>
  <si>
    <t>U7/  Pořízení a opravy  věcných prostředků požární ochrany - pořízení lanového navijáku</t>
  </si>
  <si>
    <t>U7/  Pořízení a opravy  věcných prostředků požární ochrany -  pořízení 2 ks přívěsných vozíků</t>
  </si>
  <si>
    <t>zásahový oblek - 3 ks, držák svítilny - 2 ks, zásahové rukavice - 5 ks, zásahová obuv - 2 ks, svítilna Led - 2 ks, zásahová přilba - 2 ks</t>
  </si>
  <si>
    <t>zásahové hadice - 12 ks</t>
  </si>
  <si>
    <t>7.420,-</t>
  </si>
  <si>
    <t>15.144,-</t>
  </si>
  <si>
    <t>NE - nesplňuje podmínku minimální výše dotace ve vyhlášeném programu, navíc v zajištění zdrojů na projekt žádají finance až v r. 2018, což neodpovídá vyhlášenému programu</t>
  </si>
  <si>
    <t>Ochranná kukla - 7 ks, Zásahová helma - 1 ks, Pracovní polohovací pás - 3 ks, Zásahové rukavice - 5 ks</t>
  </si>
  <si>
    <t>6.300,-</t>
  </si>
  <si>
    <t>14.734</t>
  </si>
  <si>
    <t>21.034,-</t>
  </si>
  <si>
    <t>nákup osobních ochranných pomůcek nelze realizovat jako výdaj na drobný dlouhodobý nehm. majetek</t>
  </si>
  <si>
    <t>Pořízení, obnova, oprava a výstavba</t>
  </si>
  <si>
    <t>Zimní pneu - 4 ks, Ochranný nástřik podvozku - 1 ks, Záblaskové majáky modré - 3 ks, Zvukový výstražný systém - 1 ks, Příprava elektroinstalace pro výstražné zařízení - 1 ks</t>
  </si>
  <si>
    <t>Ruční vyprošťovací nástroj - 1 ks, Ruční hasící přístroj - 2 ks, Vozidlová radiostanice - 1 ks</t>
  </si>
  <si>
    <t>Dvoukřídlá vrata - 1 ks</t>
  </si>
  <si>
    <t>Oprava bezpečnostních prvků autožebříku - 1 kpl</t>
  </si>
  <si>
    <t>Výměna garážových vrat - 2 ks, Předsazení nosné zdi garážových vrat - 1 ks, Oplechování stříšky nad vraty - 14 m2, Fasáda vč. Izolace - 27 m2</t>
  </si>
  <si>
    <t>oprava a údržba cisternové automobilové stříkačky - 1 ks</t>
  </si>
  <si>
    <t>Přívěsný vozík - 1 ks</t>
  </si>
  <si>
    <t>Pořízení a opravy věcných prostředků požární - nákup přívěsného vozíku pro dovybavení jednotky obce</t>
  </si>
  <si>
    <t>rekonstruovaná plocha - 85,3 m2, tepelná izolace - 100,75 m2, obkladové palubky - 115 m2</t>
  </si>
  <si>
    <t>ochranná maska - 4 ks, tlakové lahve - 8 ks</t>
  </si>
  <si>
    <t>čerpadlo - 1 ks</t>
  </si>
  <si>
    <t>NE - uvedený účel neodpovídá výčtu pořizovaných položek uvedených v parametru, v parametrech navíc položky, které jsou nezpůsobilými výdaji</t>
  </si>
  <si>
    <t>52.620</t>
  </si>
  <si>
    <t>87.700</t>
  </si>
  <si>
    <t>Pracovní stejnokroj PS II - 10 ks, Funkční prádlo pod zásahový oblek - 15 sad, Hadice se spojkami B75 - 2 ks, Hadice se spojkami C52 - 4 ks, Revize zařízení Lucas vč.hadic - 1 ks</t>
  </si>
  <si>
    <t>Zásahový oblek - 2 ks, Zásahová přilba - 2 ks, Svítilna - 2 ks</t>
  </si>
  <si>
    <t>U3)Doplnění osobních ochranných prostředků požární ochrany</t>
  </si>
  <si>
    <t>Doplnění osobních ochranných prostředků požární ochrany - zásahových obleků, zásahových přileb, výměna brýlí a zátylníků na přilbách a pořízení svítilen</t>
  </si>
  <si>
    <t>Dýchací přístroj AirGo SL vč.masky, plicní automatiky - 2 ks, Brašna na masky - 5 ks, Revize dýchací techniky - 5 ks</t>
  </si>
  <si>
    <t>91.524</t>
  </si>
  <si>
    <t>152.540</t>
  </si>
  <si>
    <t>NE - uvedený účel neodpovídá výčtu pořizovaných položek uvedených v parametru</t>
  </si>
  <si>
    <t>tlaková kompozitní láhev - 8 ks, nomexový návlek na tlakovou láhev - 8 ks</t>
  </si>
  <si>
    <t>Revize HVZ - 1 ks, Výměna VT hadic - 50 m</t>
  </si>
  <si>
    <t>pnematika na CAS 32 T 815 - 4 ks</t>
  </si>
  <si>
    <r>
      <rPr>
        <sz val="8"/>
        <color rgb="FFFF0000"/>
        <rFont val="Times New Roman"/>
        <family val="1"/>
        <charset val="238"/>
      </rPr>
      <t>ochranný oděv PS II - 12 ks,</t>
    </r>
    <r>
      <rPr>
        <sz val="8"/>
        <rFont val="Times New Roman"/>
        <family val="1"/>
        <charset val="238"/>
      </rPr>
      <t xml:space="preserve"> zásahové rukavice - 8 ks, ochranný oděv protiprořezový - 2 ks, bunda reflexní nepromokavá - 6 ks, ochranná přilba - 3 ks, technické rukavice záchranářské - 12 ks</t>
    </r>
  </si>
  <si>
    <t>snížení celkových výdajů a výše dotace o nezpůsobilé výdaje Ochranné oděvy PS II</t>
  </si>
  <si>
    <t>Zásahový oblek výcevrství (komplet) - 4 kpl, Zásahová přilba se svítilnou - 2 ks, Zásahová obuv - 2 ks, Zásahové rukavice - 10 ks, Vesta reflexní - 8 ks</t>
  </si>
  <si>
    <t>Servis kompletního IDP - 3 ks, Kompozitní tlaková láhev 6.8l / 300 bar - 4 ks</t>
  </si>
  <si>
    <t>Úprava úložných prosror MPT pro umístění prosrčedků - 1 kpl</t>
  </si>
  <si>
    <t>Generální oprava převodovky CAS 24 Renault - 1 kpl</t>
  </si>
  <si>
    <t>Elektrocentrála - 1 ks, Osvětlovací stojan - 2 ks, Kufřík s nástroji - 1 ks, „Brněnský“ kufřík - 1 ks, Stavební kolečko - 1 ks, Hrábě - 2 ks, Motykosekera - 1 ks, Krumpáč - 2 ks, Lopata srdcovka - 4 ks, Vozík s plachtou - 1 ks</t>
  </si>
  <si>
    <t>žebřík - 1 ks, kulový uzávěr - 1 ks, lano - 2 ks, sorbent - 3 ks, motorová pila - 1 ks, hadice - 10 ks</t>
  </si>
  <si>
    <t>Dýchací přístroj DRAEGER SET+maska 7730 s kandahárem -4 ks</t>
  </si>
  <si>
    <t>Vícevrstvý ochranný oděv - 2 ks, Jednovrstvý zásahový oděv - 4 ks</t>
  </si>
  <si>
    <t>Storno - dvojí zaslání</t>
  </si>
  <si>
    <t>32.000</t>
  </si>
  <si>
    <t>55.000</t>
  </si>
  <si>
    <t>Žebřík záchranářský hliníkový - 1ks, Skříňka s nástroji - 1 ks, Lékárnička vybavená pro hasiče - 1 ks, Hadice B75 PH 20m se spojkami - 4 ks, Hadice C52 PH 20m se spojkami - 4 ks</t>
  </si>
  <si>
    <t>29.000</t>
  </si>
  <si>
    <t>49.000</t>
  </si>
  <si>
    <t>Zásahový oblek - 3 ks, Zásahové rukavice - 3 ks, Ochranná přilba - 3 ks</t>
  </si>
  <si>
    <t>Kompletní dýchací přístoj - 6 ks, Náhradní maska -3 ks, Náhradní tlaková lahev - 3 ks, Potah na tlakovou lahev - 6 ks</t>
  </si>
  <si>
    <t>zásahová hadice B75 - 3 ks, zásahová hadice C52 - 2 ks, Vyváděcí kukla  - 2 ks</t>
  </si>
  <si>
    <t>Garážová vrata - 1 ks, Oprava střechy - 1 ks</t>
  </si>
  <si>
    <t>neinvestiční - VRATA neměla by být INV. ????</t>
  </si>
  <si>
    <t>zateplení střechy - 87 m2, oprava a zateplení obvodových zdí - 117 m2</t>
  </si>
  <si>
    <t>koplet zásahový DEVA Patriot - 6 ks, zásahová obuv Demon fire - 6 párů</t>
  </si>
  <si>
    <t>pneumatika - 4 ks, přívěsný vozík jednonápravový - 2 ks, přívěsný vozík dvounápravový (bržděný) - 1 ks</t>
  </si>
  <si>
    <t>Maska Fenzy Opti-Pro s náhlavním křížem - 2 ks, Lahev tlaková ocelová 6l/30 Mpa ultralehká - 2 ks</t>
  </si>
  <si>
    <t>Zásahový komplet - 2 ks, Zásahová obuv - 2 ks</t>
  </si>
  <si>
    <t>Přívěsný vozík - 1 ks, Zdroj k motorole GP 300 - 2 ks, Košová nosítka - 1 ks, Hadice B - 3 ks, Hadice C - 4 ks</t>
  </si>
  <si>
    <t>5.900</t>
  </si>
  <si>
    <t>10.900</t>
  </si>
  <si>
    <t>Výstražná rampa modré barvy - 1 ks, Hadice B - 4 ks, Motorová pila s příslušenstvím - 1 ks</t>
  </si>
  <si>
    <t>Cisternová automobilová stříkačka - 1 ks</t>
  </si>
  <si>
    <t>Zásahové boty - 2 ks, Zásahová přilba se světlem - 1 ks, Zásahový oblek - 1 ks</t>
  </si>
  <si>
    <t>NE - nedodržena podmínka omezení podpory LK nejvýše do 60%</t>
  </si>
  <si>
    <t>16.100</t>
  </si>
  <si>
    <t>24.226</t>
  </si>
  <si>
    <t>rukavice - 10 ks, osobní svítilna - 2 ks, polohovací pásy - 2 ks, kukly - 10 ks</t>
  </si>
  <si>
    <t>Zásahový komplet - 4 ks, Výstražná vesta s nápisem Hasiči  - 7 ks</t>
  </si>
  <si>
    <t>Maska úniková, vyváděcí - 2 ks, Obal na tlkakovou láhev - 3 ks</t>
  </si>
  <si>
    <t>Přetlakový ventilátor - 1 ks</t>
  </si>
  <si>
    <t>rozvaděč</t>
  </si>
  <si>
    <t>7f ?</t>
  </si>
  <si>
    <r>
      <rPr>
        <sz val="8"/>
        <color rgb="FF3304FA"/>
        <rFont val="Times New Roman"/>
        <family val="1"/>
        <charset val="238"/>
      </rPr>
      <t>Pořízení a opravy věcných prostředků požární ochrany -</t>
    </r>
    <r>
      <rPr>
        <sz val="8"/>
        <rFont val="Times New Roman"/>
        <family val="1"/>
        <charset val="238"/>
      </rPr>
      <t>Zakoupení zimních pneumatik na hasičskou cisternu</t>
    </r>
  </si>
  <si>
    <t>Pořízení a opravy věcných prostředků požární ochrany -Zakoupení zimních pneumatik na hasičskou cisternu</t>
  </si>
  <si>
    <r>
      <t xml:space="preserve">Vesta výstražná HASIČI - 10 ks, Svítilna ruční nabíjecí - 4 ks, Svítilna LED - 2 ks, </t>
    </r>
    <r>
      <rPr>
        <sz val="8"/>
        <color rgb="FFFF0000"/>
        <rFont val="Times New Roman"/>
        <family val="1"/>
        <charset val="238"/>
      </rPr>
      <t>Stativ osvětlovací přenosný systém Peli 9480 RALS nabíjecí - 1 ks, Sací koč B 75 AVG s klapkou - 1 ks</t>
    </r>
  </si>
  <si>
    <t>Kalové čerpadlo - 1 ks</t>
  </si>
  <si>
    <t>Dýchací přístroj set –maska s kandahárem - 2 ks, Lahev tlaková ocelová 6l/30 MPa ultralehká - 2 ks, Maska úniková, vyváděcí - 2 ks</t>
  </si>
  <si>
    <t>Přetlakový ventil AWG bez úprav  - 1 ks, Přejezdový můstek  - 2 ks, Vak ERMAK 25 - 1 ks</t>
  </si>
  <si>
    <t>P. č. VFP</t>
  </si>
  <si>
    <t>U7c, Pořízení a opravy věcných prostředků požární ochrany</t>
  </si>
  <si>
    <t>Sada sněhových řetězů na L101 (pár) - 2 ks, Nerezová nádrž na pěnidlo + náplň - 1 ks, Sada 6 ks tlakových lahví na CO2 + náplň - 1 ks, Kufr s otvíracím nářadím „PROFI“ - 1 ks, Sorbent VAPEX B (balení po 50 litrech) - 10 ks, Obal na tlakovou lahev - 4 ks, Smáčedlo tuhé TS CLEAN - 12 ks, Smáčedlo tuhé TS ECO - 12 ks</t>
  </si>
  <si>
    <t>Město Žandov</t>
  </si>
  <si>
    <t>Zásahový oděv - 2ks, Zásahová obuv - 2ks, Prsačky Plavitex Fluo - 4 ks, Čerpadlo kalové ponorné - 1ks, Upgrade set AirGo Pro - přestavba na nosič AirGo 10153542 - 4 ks, GA1464 Svítilna PELI XP LED - 2ks</t>
  </si>
  <si>
    <t xml:space="preserve">NE - v žádosti neuveden název žadatele - místo toho uveden název projektu a v nakupovaných položkách zahrnuty nezpůsobilé výdaje. </t>
  </si>
  <si>
    <t>Revize a oprava stříhacího nástroje Weber RSX 160-50 - 1 ks</t>
  </si>
  <si>
    <t>NE</t>
  </si>
  <si>
    <t>U3 realizováno jinou žádostí viz KULBX00EJ1GB</t>
  </si>
  <si>
    <t>99.010</t>
  </si>
  <si>
    <t>59.010</t>
  </si>
  <si>
    <t>Jako povinná příloha je PID: KULBX00EJ0UK, měla být příloha KULBX00EIZQO</t>
  </si>
  <si>
    <t>STORNO - KULBX00EJ0UK</t>
  </si>
  <si>
    <t>39.866</t>
  </si>
  <si>
    <t>23.866</t>
  </si>
  <si>
    <t>Detektor plynů - 1 ks, Žebřík záchranářský hliníkový Profi - 1 ks</t>
  </si>
  <si>
    <t>DOPORUČENÉ ŽÁDOSTI K PODPOŘE</t>
  </si>
  <si>
    <t xml:space="preserve">Název parametru, hodnota (počet) </t>
  </si>
  <si>
    <t xml:space="preserve">Výstupy projektu </t>
  </si>
  <si>
    <t xml:space="preserve">Celk.
výdaje projektu Kč 
</t>
  </si>
  <si>
    <t xml:space="preserve">Vlastní zdroje příjemce </t>
  </si>
  <si>
    <t xml:space="preserve">Požadovaná výše dotace </t>
  </si>
  <si>
    <r>
      <t xml:space="preserve">2
</t>
    </r>
    <r>
      <rPr>
        <b/>
        <sz val="8"/>
        <color indexed="12"/>
        <rFont val="Times New Roman"/>
        <family val="1"/>
        <charset val="238"/>
      </rPr>
      <t>30</t>
    </r>
  </si>
  <si>
    <r>
      <t xml:space="preserve">3 </t>
    </r>
    <r>
      <rPr>
        <b/>
        <sz val="8"/>
        <color rgb="FF3304FA"/>
        <rFont val="Times New Roman"/>
        <family val="1"/>
        <charset val="238"/>
      </rPr>
      <t>20</t>
    </r>
  </si>
  <si>
    <r>
      <t xml:space="preserve">4 </t>
    </r>
    <r>
      <rPr>
        <b/>
        <sz val="8"/>
        <color rgb="FF3304FA"/>
        <rFont val="Times New Roman"/>
        <family val="1"/>
        <charset val="238"/>
      </rPr>
      <t>40</t>
    </r>
  </si>
  <si>
    <t>Vlastiboř</t>
  </si>
  <si>
    <t>Obec Volfartice</t>
  </si>
  <si>
    <t>Volfartice</t>
  </si>
  <si>
    <t>Město Chrastava</t>
  </si>
  <si>
    <t>Chrastava</t>
  </si>
  <si>
    <t>Krompach</t>
  </si>
  <si>
    <t>U3</t>
  </si>
  <si>
    <t>U4</t>
  </si>
  <si>
    <t>Pořízení nové CAS</t>
  </si>
  <si>
    <t>Pořízení nové cisternové automobilové stříkačky v rámci reprodukce požární techniky pro JSDH se státní dotací</t>
  </si>
  <si>
    <t>U6f</t>
  </si>
  <si>
    <t>Chrastava - pořízení přenosné motorové stříkačky</t>
  </si>
  <si>
    <t>U6) c) pořízení a opravy věcných prostředků požární ochrany mimo prostředků uvedených v U6)a)</t>
  </si>
  <si>
    <t>Pořízení vybavení JSDHO - ochrana obyvatel</t>
  </si>
  <si>
    <t>U3 - Pořízení a oprava vybavení JSDHO předurčených pro zásahy v souvislosti s ochranou obyvatel</t>
  </si>
  <si>
    <t>Oprava CAS</t>
  </si>
  <si>
    <t>U6b) oprava CAS s rokem výroby 1985 a mladším</t>
  </si>
  <si>
    <t>Pořízení zásahových obleků</t>
  </si>
  <si>
    <t>Zakoupení plovoucího čerpadla</t>
  </si>
  <si>
    <t>Pořízení a oprava technických prostředků jednotek sborů dobrovolných hasičů obcí pro čerpání vody</t>
  </si>
  <si>
    <t>Pořízení a opravy technických prostředků</t>
  </si>
  <si>
    <t>Výměna kotle a oprava mycí rampy</t>
  </si>
  <si>
    <t>výdaje spojené s opravami, úpravami a výstavbou objektů (hasičské zbrojnice, garáže) sloužících k zabezpečení činnosti jednotky sboru dobrovolných hasičů obce</t>
  </si>
  <si>
    <t>U2</t>
  </si>
  <si>
    <t>U6c</t>
  </si>
  <si>
    <t>U2 - Obnova, doplnění a oprava osobních ochranných prostředků požární ochrany</t>
  </si>
  <si>
    <t>U1</t>
  </si>
  <si>
    <t>U6b</t>
  </si>
  <si>
    <t>Přenosná  motorová stříkačka 1 ks</t>
  </si>
  <si>
    <t>nákup masky SARI s kandahárem - 4 ks, nákup proudnice kombinované C52 - 1 ks, nákup vyprošťovacího nářadí LIKVIDÁTOR - 1ks</t>
  </si>
  <si>
    <t>nafukovací stan 6x4m s příslušenstvím - 1ks, dmychadlo pro nafukování stanu - 1 ks, přívěs - vozík - 1 ks, polní lůžko - 6 ks, spací pytel - 6 ks</t>
  </si>
  <si>
    <t>nákup vozidla CAS - 1 ks</t>
  </si>
  <si>
    <t>plovoucí čerpadlo - 1 ks</t>
  </si>
  <si>
    <t>zásahový oblek - 2 ks</t>
  </si>
  <si>
    <t>Hasičí zádový vak - 1ks, Proudnice kombinovaná D25 - 1, Rozdělovač C-DCD - 1ks, Prudnice kombinovaná - C52 - 1 ks, Proudnice pěnotvorná na střední pěnu - 1 ks, Rozdělovač s kulovým uzávěrem B-CBC -1ks, Savice 2,5m - 4 ks, Taška na program D25 - 1 ks</t>
  </si>
  <si>
    <t>Hladinoměr se signalizací pro cisterny a hasičské vozy - 1 ks, hadice vysokotlaká pro CAS 25 (60 m) - 1 ks</t>
  </si>
  <si>
    <t>U2 - Nákup a doplnění osobních ochranných prostředků PO</t>
  </si>
  <si>
    <t>U4-Pořízení technických prostředků pro čerpání vody</t>
  </si>
  <si>
    <t>U6-c Pořízení věcných prostředků požární ochrany</t>
  </si>
  <si>
    <t>Pořízení kalových čerpadel</t>
  </si>
  <si>
    <t>Pořízení prostředků pro čerpání vody</t>
  </si>
  <si>
    <t>Obnova, doplnění a oprava osobních ochranných prostředků požární ochrany  U2)</t>
  </si>
  <si>
    <t>Obnova osobních ochranných prostředků PO.</t>
  </si>
  <si>
    <t>Oprava vyprošťovacího zařízení Weber</t>
  </si>
  <si>
    <t>Pořízení věcných a ochranných prostředků v rámci předurčenosti na dopravní nehody</t>
  </si>
  <si>
    <t>U6a</t>
  </si>
  <si>
    <t>kalové čerpadlo motorové - 1 ks, kalové čerpadlo elektrické - 1 ks</t>
  </si>
  <si>
    <t>zásahová přilba - 4 ks, zásahová obuv - 4 ks</t>
  </si>
  <si>
    <t>Zásahový třívrstvý oblek včetně zásahových bot - 3 ks</t>
  </si>
  <si>
    <t>Opravené provozuschopné HVZ - 1 komplet</t>
  </si>
  <si>
    <t>Přetlakový ventil - 1 ks, Dýchací přístroj Dräger PSS4000-set - 2 ks, Brašna na masku Dräger - 2 ks, Proudnice kombinovaná - 1 ks, Přiměšovač na tuhé smáčedlo - 1 ks, Hadice B75 PH zásah - 4 ks, Osvětlovací přenosný systém - 1 ks</t>
  </si>
  <si>
    <t>Motorové kalové čerpadlo - 1 ks</t>
  </si>
  <si>
    <t>Zásahové boty - 4 páry, zásahové rukavice - 4 páry, zásahová kukla - 2 ks, svítilna rychlonabíjecí 12 V - 4 ks</t>
  </si>
  <si>
    <t>Obnova, doplnění osobních ochranných prostředků požární ochrany.</t>
  </si>
  <si>
    <t>Obec Karlovice</t>
  </si>
  <si>
    <t>Karlovice</t>
  </si>
  <si>
    <t>Nákup cisternové automobilové stříkačky - Karlovice</t>
  </si>
  <si>
    <t>Pořízení nové cisternové automobilové stříkačky v rámci reprodukce požární techniky JSDH Karlovice</t>
  </si>
  <si>
    <t>Obec Nový Oldřichov</t>
  </si>
  <si>
    <t>Nový Oldřichov</t>
  </si>
  <si>
    <t>Nákup ochranných prostředků pro členy výjezdové jednotky.</t>
  </si>
  <si>
    <t>Obnova, doplnění a oprava osobních ochranných prostředků PO</t>
  </si>
  <si>
    <t>Výměna vrat hasičské  zbrojnice</t>
  </si>
  <si>
    <t>Pořízení a opravy věcných prostředků požární ochrany</t>
  </si>
  <si>
    <t>Obec Kruh</t>
  </si>
  <si>
    <t>U2) Obnova, doplnění a oprava osobních ochranných prostředků požární ochrany</t>
  </si>
  <si>
    <t>Oprava cisternové automobilové stříkačky</t>
  </si>
  <si>
    <t>Opravy věcných prostředků požární ochrany mimo prostředků uvedených výše a na opravy cisternové automobilové stříkačky s rokem výroby 1984 a starším nebo dopravního automobilu bez omezení roku výroby</t>
  </si>
  <si>
    <t>Nákup elektrocentrály</t>
  </si>
  <si>
    <t>Nákup požárních hadic a náhradních dílů na dýchací techniku</t>
  </si>
  <si>
    <t>Obec Heřmanice</t>
  </si>
  <si>
    <t>Kruh</t>
  </si>
  <si>
    <t>Heřmanice</t>
  </si>
  <si>
    <t>U2 - doplnění, obnova osobních ochranných prostředků požární ochrany</t>
  </si>
  <si>
    <t>pořízení vozidla - 1 ks</t>
  </si>
  <si>
    <t>Dovybavení výjezdové jednotky ochrannými prostředky k zabezpečení výjezduschopnosti jednotky</t>
  </si>
  <si>
    <t>zásahová ochranná přilba včetně lampy - 4 ks, zásahová kukla pod přilbu - 4 ks, zásahové rukavice - 4 ks, třívrstvý zásahový oděv, komplet (kalhoty+kabát) - 4 ks, zásahová obuv - 4 ks</t>
  </si>
  <si>
    <t>výměna vrat požární zbrojnice - 1ks</t>
  </si>
  <si>
    <t>zásahová přilba včetně příslušenství - 4 ks, zásahová kukla - 4 ks, zásahový vícevrstvý oblek - 4 ks, zásahové rukavice - 4 páry, zásahová obuv - 4 páry</t>
  </si>
  <si>
    <t>Elektrocentrála - 1 ks</t>
  </si>
  <si>
    <t>zásahová obuv - 1 ks, zásahový kabát - 2 ks, vesta výstražná dle GŘ HZS - 3 ks, zásahový oblek - 1 ks, zásahová přilba včetně držáku svítilny - 1ks, zásahové čtyřvrstvé celokožené rukavice s membránou - 1 ks, ochranná zásahová kukla - 1 ks, svítilna Led TT - 1 ks</t>
  </si>
  <si>
    <t>zásahový oblek - 4 ks, zásahová obuv - 4 ks (pár), zásahová kukla - 4 ks, zásahové rukavice - 12 ks (pár)</t>
  </si>
  <si>
    <t>U6e</t>
  </si>
  <si>
    <t>Výměna motoru (generální oprava) - 1 ks, oprava převodovky - 1 ks</t>
  </si>
  <si>
    <t>kladka navijáku 10t - 1 ks, tlaková lahev k pneumatickým zvedacím vakům - 1 ks, házecí pytlík s plov. lanem 25m - 1 ks, plovací vesta - 4 ks</t>
  </si>
  <si>
    <t>Snížen počet kukel o 4 ks na 4 ks (dotace poskytována pouze na družstvo 1+3)</t>
  </si>
  <si>
    <t>Snížen počet zásahových rukavic o 6 ks na 4 ks (dotace poskytována pouze na družstvo 1+3)</t>
  </si>
  <si>
    <r>
      <t xml:space="preserve">zásahová obuv - 1 pár, držák svítilny na přilbu - 4 ks, výstražná vesta HASIČI - 4 ks, svítilna na přilbu 4 ks, </t>
    </r>
    <r>
      <rPr>
        <sz val="8"/>
        <color rgb="FFFF00FF"/>
        <rFont val="Times New Roman"/>
        <family val="1"/>
        <charset val="238"/>
      </rPr>
      <t>zásahová kukla - 4 ks</t>
    </r>
    <r>
      <rPr>
        <sz val="8"/>
        <rFont val="Times New Roman"/>
        <family val="1"/>
        <charset val="238"/>
      </rPr>
      <t>, zásahová přilba - 4 ks</t>
    </r>
  </si>
  <si>
    <r>
      <rPr>
        <sz val="8"/>
        <color rgb="FFFF00FF"/>
        <rFont val="Times New Roman"/>
        <family val="1"/>
        <charset val="238"/>
      </rPr>
      <t>nákup zásahových rukavic - 4 ks</t>
    </r>
    <r>
      <rPr>
        <sz val="8"/>
        <rFont val="Times New Roman"/>
        <family val="1"/>
        <charset val="238"/>
      </rPr>
      <t>, nákup přilby Gallet - 1 ks, nákup svítilny na přilbu - 1 ks, nákup držáku na svítilnu - 1 ks</t>
    </r>
  </si>
  <si>
    <t>kondenzační kotel - 1 ks, oprava mycí rampy - 1 ks</t>
  </si>
  <si>
    <t>Snížen počet zásahových obleků a kabátů o 4 ks na 4 ks (dotace poskytována pouze na družstvo 1+3)</t>
  </si>
  <si>
    <t>komplet ochranný FIRESNAKE FR2 - 4 ks, Kabát zásahový ZAHAS IV - 4 ks</t>
  </si>
  <si>
    <t>Snížen počet bot o 3 ks na 4 ks, svítilen o 5 ks na 4 ks, obleků o 5 ks na 4 ks, kukel o 4 ks na 4 ks a rukavic o 3 ks na 4 ks (dotace poskytována pouze na družstvo 1+3)</t>
  </si>
  <si>
    <t>požární hadice - 7 ks, náhradní díl na DT - 7 ks</t>
  </si>
  <si>
    <t>Snížen počet revizí tlakových nádob o 2 ks na 8 ks (4 v přístrojích + 4 záložní) a revizí plicních automatik o 4 ks na 4 ks (dotace poskytována pouze na družstvo 1+3)</t>
  </si>
  <si>
    <r>
      <t>hadice - 4 ks, masky - 4 ks, dobíjení Scania - 2 ks, přetlakový ventil - 1 ks, baterie+patice+nabíječky - 10 ks</t>
    </r>
    <r>
      <rPr>
        <sz val="8"/>
        <color rgb="FF66CCFF"/>
        <rFont val="Times New Roman"/>
        <family val="1"/>
        <charset val="238"/>
      </rPr>
      <t>,</t>
    </r>
    <r>
      <rPr>
        <sz val="8"/>
        <color rgb="FFFF00FF"/>
        <rFont val="Times New Roman"/>
        <family val="1"/>
        <charset val="238"/>
      </rPr>
      <t xml:space="preserve"> revize tlakových nádob - 8 ks, revize plicních automatik - 4 ks</t>
    </r>
  </si>
  <si>
    <t>zásahová přilba - 3 ks, svítilna k zásahové přilbě - 3 ks</t>
  </si>
  <si>
    <t>Pořízení technických prostředků JSDHO pro čerpání vody</t>
  </si>
  <si>
    <t>elektrocentrála - 1 ks, proudnice kombinovaná C52 - 2 ks, nástroj univerzální vyprošťovací (VRVN) - 1 ks, hadice D25 - 2 ks, motorová pila + příslušenství (větší výkon) - 1 ks, motorová pila + příslušenství (menší výkon) - 1 ks, žebřík nastavovací čtyřdílný - 1 ks</t>
  </si>
  <si>
    <t>Rekonstrukce sprch a WC/dámské a pánské/ v hasičské zbrojnici ve Cvikově</t>
  </si>
  <si>
    <t>rekonstrukce WC - 1 místnost, rekonstrukce sprch a WC - 2 místnosti</t>
  </si>
  <si>
    <t>Nákup svítilen pro potřeby jednotky JPO II a JPO III</t>
  </si>
  <si>
    <t>nabíjecí svítilny - 4 ks</t>
  </si>
  <si>
    <t>Nákup hlásiče - detektoru plynů a hliníkového žebříku</t>
  </si>
  <si>
    <t>hlásič - detektor plynů - 1 ks, hliníkový žebřík - 1 ks</t>
  </si>
  <si>
    <t>U2 - nákup ochranných prostředků</t>
  </si>
  <si>
    <t>Pořízení plovoucího čerpadla</t>
  </si>
  <si>
    <t>Pořízení a obnova osobních ochranných prostředků</t>
  </si>
  <si>
    <t>svítilna - 4 ks, obuv zásahová - 3 páry, Zip OBUV ZEMAN - 4 páry, šněrovadlo NOMEX - 4 ks, Kukla NOMEX - 4 ks</t>
  </si>
  <si>
    <t>Zásahová obuv - 2 ks, přilba se zátylníkem - 1 ks, svítilna osobní - 1 ks, komplet zásahový oblek - 1 ks, výstažná vesta hasiči - 5 ks, rukavice zásahové - 5 ks, ochranná kukla - 5 ks</t>
  </si>
  <si>
    <t>Nákup lodního motoru do člunu pro zásahy v souvislosti s úniky ropných produktů na vodních tocích</t>
  </si>
  <si>
    <t>Pořízení, oprava a údržba technických prostředků jednotky předurčené pro zásahy v souvislosti s úniky ropných produktů na vodním toku</t>
  </si>
  <si>
    <t>U5</t>
  </si>
  <si>
    <t>lodní motor - 1 ks</t>
  </si>
  <si>
    <t>Obnova, doplnění a oprava  osobních ochranných prostředků požární ochrany</t>
  </si>
  <si>
    <t>zásahová přilba - 2 ks, svítilna k přilbě - 4 ks, dvouvrstvá kukla - 4 ks, výstražná vesta - 4 ks, zásahové rukavice - 4 páry, zásahová obuv - 4 páry</t>
  </si>
  <si>
    <t>Obnova, doplnění a oprava osobních  ochranných prostředků PO</t>
  </si>
  <si>
    <r>
      <t>zásahová obuv - 2 ks,</t>
    </r>
    <r>
      <rPr>
        <sz val="8"/>
        <color rgb="FFFF00FF"/>
        <rFont val="Times New Roman"/>
        <family val="1"/>
        <charset val="238"/>
      </rPr>
      <t xml:space="preserve"> reflexní vesta - 4 ks, kukla otvor - obličej - 4 ks, zásahový oblek  - 4 ks</t>
    </r>
    <r>
      <rPr>
        <sz val="8"/>
        <rFont val="Times New Roman"/>
        <family val="1"/>
        <charset val="238"/>
      </rPr>
      <t>, zásahový oblek - třívrstvý - 1ks, polohovací pás - 3 ks, rukavice zásahové - 3 ks, přilba - 3 ks</t>
    </r>
  </si>
  <si>
    <t>Snížen počet reflexních vest o 1 ks na 4 ks, snížen počet kukel o 4 ks na 4 ks, snížen počet zásahových obleků o 1 ks na 4 ks (dotace poskytována pouze na družstvo 1+3)</t>
  </si>
  <si>
    <t>Obec Nová Ves nad Nisou</t>
  </si>
  <si>
    <t>Nová Ves nad Nisou</t>
  </si>
  <si>
    <t>výdaje spojené s opravami, úpravami a výstavbou objektů (hasičské zbrojnice, garáže) sloužících k zabezpečení činnosti jednotky sboru dobrovolných hasičů obce.</t>
  </si>
  <si>
    <t>garážová rolovací vrata - 1 ks</t>
  </si>
  <si>
    <t>Pořízení nové elektronické sirény</t>
  </si>
  <si>
    <t>elektronická siréna - akustická jednotka - 1 ks, elektronická siréna - rozvaděč - 1 ks, komunikační modul JSVV - 1 ks, akumulátory - 2 ks, kabeláž - 50 m, montáž - 3 dny, projektová dokumentace a revize - 1 ks</t>
  </si>
  <si>
    <t>U2) Obnova,doplnění a oprava osobních ochranných prostředků požární ochrany</t>
  </si>
  <si>
    <t>Nákup kalového čerpadla pro jednotku PO</t>
  </si>
  <si>
    <t>elektrické kalové čerpadlo - 1 ks</t>
  </si>
  <si>
    <t>Zásahová obuv LUKOV - 2 ks, Svítilna PELI 3315 led Z0 EX - 6 ks, držák svítilny PELI+západka - 6 ks, přilba Gallet F1 SF se zátylníkem - 4 ks, rukavice zásahové Josephine - 1ks</t>
  </si>
  <si>
    <t>Nákup prostředků požární ochrany</t>
  </si>
  <si>
    <t>rozbrušovací motorová pila - 1 ks, diamantový kotouč - 1 ks, boční vývod na připojení - 2ks, záchranná vyváděcí kukla - 2ks</t>
  </si>
  <si>
    <t>Pořízení evakuačního stanu</t>
  </si>
  <si>
    <t xml:space="preserve">Pořízení a oprava vybavení jednotek sborů dobrovolných hasičů obcí předurčených pro zásahy v souvislosti s ochranou obyvatel </t>
  </si>
  <si>
    <t>Evakuační stan se základním příslušenstvím - 1ks</t>
  </si>
  <si>
    <t>U2) Doplnění osobních ochranných prostředků požární ochrany</t>
  </si>
  <si>
    <t>Úprava úložných prostor zásahového vozidla</t>
  </si>
  <si>
    <t>vestavba OA - 1 ks</t>
  </si>
  <si>
    <t>Nákup výzbroje</t>
  </si>
  <si>
    <t>U6c) Pořízení věcných prostředků požární ochrany</t>
  </si>
  <si>
    <t>nákup hadic C - 2 ks, nákup hadic B - 2 ks, nákup kabelu - 1 ks, nákup baterie CAS - 1 ks, nákup klínů - 5 ks, nákup proudnice - 1 ks, nákup lana - 2 ks</t>
  </si>
  <si>
    <t>Pořízení a opravy  věcných prostředků PO</t>
  </si>
  <si>
    <r>
      <rPr>
        <sz val="8"/>
        <color rgb="FFFF00FF"/>
        <rFont val="Times New Roman"/>
        <family val="1"/>
        <charset val="238"/>
      </rPr>
      <t>radiostanice ruční - 2 ks</t>
    </r>
    <r>
      <rPr>
        <sz val="8"/>
        <rFont val="Times New Roman"/>
        <family val="1"/>
        <charset val="238"/>
      </rPr>
      <t>, proudnice kombinovaná TAJFUN Profi D/C - 1 ks, svítilna VULCAN 230VAC/12V DC Halogen - 1ks, lano záchranné - 40m, vak na vodu 10 L zádový (kanadská stříkačka) - 1 ks</t>
    </r>
  </si>
  <si>
    <t>Snížen počet ručních radiostanic o 1 ks na 2 ks (dotace poskytována pouze na 2 ks ručních radiostanic)</t>
  </si>
  <si>
    <r>
      <t>zásahový komplet - 6 ks, zásahová obuv - 6 ks, kukla - 6 ks, rukavice zásahové - 6 ks, rukavice rescue - 6 ks,</t>
    </r>
    <r>
      <rPr>
        <sz val="8"/>
        <color rgb="FFFF00FF"/>
        <rFont val="Times New Roman"/>
        <family val="1"/>
        <charset val="238"/>
      </rPr>
      <t xml:space="preserve"> svetr perličkový - 0 ks</t>
    </r>
    <r>
      <rPr>
        <sz val="8"/>
        <rFont val="Times New Roman"/>
        <family val="1"/>
        <charset val="238"/>
      </rPr>
      <t>, přilba - 2 ks, svítilna - 2 ks</t>
    </r>
  </si>
  <si>
    <t>Poníženo o 6 ks perličkových svetrů (perličkový svetr není ochranná pomůcka podporována v účelu U2)</t>
  </si>
  <si>
    <r>
      <t xml:space="preserve">zásahové přilby (včetně držáku a svítilen) - 2 ks, </t>
    </r>
    <r>
      <rPr>
        <sz val="8"/>
        <color rgb="FFFF00FF"/>
        <rFont val="Times New Roman"/>
        <family val="1"/>
        <charset val="238"/>
      </rPr>
      <t>opasek polohovací - 8 ks</t>
    </r>
    <r>
      <rPr>
        <sz val="8"/>
        <rFont val="Times New Roman"/>
        <family val="1"/>
        <charset val="238"/>
      </rPr>
      <t>, zásahový oblek (komplet) - 3 ks, zásahové rukavice - 5 párů, ochranná kukla - 5 ks, zásahová obuv - 2 páry</t>
    </r>
  </si>
  <si>
    <t>Snížen počet polohovacích opasků o 2 ks na 8 ks (dotace poskytována pouze na družstvo 1+3 pro jeden organizovaný výjezd)</t>
  </si>
  <si>
    <t>Obnova osobních ochranných prostředků požární ochrany – zásahové obleky a rukavice</t>
  </si>
  <si>
    <t>zásahový oblek - 5 ks, zásahové rukavice - 5 ks</t>
  </si>
  <si>
    <t>Pořízení osobních ochranných prostředků pro členy JSDH Chuchelna</t>
  </si>
  <si>
    <t>zásahový oblek letní - 1 ks, zásahový oblek zimní - 1 ks, zásahová obuv DEMON FIRE PROTECTOR - 1 ks, rukavice zásahové MEGAN - 1 ks, přilba MSA GALLET F1 SF - 1 ks, Svítilna PELI k přilbě F1 SF LED ATEX - 1 ks</t>
  </si>
  <si>
    <t>Pořízení motorového kalového čerpadla</t>
  </si>
  <si>
    <t>motorové kalové čerpadlo HERON</t>
  </si>
  <si>
    <t>Obec Jílové u Držkova</t>
  </si>
  <si>
    <t>Jílové u Držkova</t>
  </si>
  <si>
    <t>set - kompletní dýchací přístroj - 2 ks, ocelová odlehčená tlaková láhev - 2 ks</t>
  </si>
  <si>
    <t>Dovybavení JSDH Karlinky jednotky předurčené pro ochranu obyvatelstva</t>
  </si>
  <si>
    <t>U3/Pořízení a oprava vybavení jednotek sboru dobrovolných hasičů obcí předurčených pro zásahy v souvislosti s ochranou obyvatel</t>
  </si>
  <si>
    <t>vesta výstražná se znakem ochrana obyvatelstva - 7 ks, křovinořez - 1 ks</t>
  </si>
  <si>
    <t>U2/ Obnova, doplnění a oprava osobních ochranných prostředků</t>
  </si>
  <si>
    <t>zásahová přilba - 18 ks, zásahový oblek - 12 ks, ochranná kukla - 30 ks</t>
  </si>
  <si>
    <t>Nákup 4 kusů suchých obleků pro jednotky předurčené pro práci na vodě a v souvislosti s úniky ropných produktů na vodním toku</t>
  </si>
  <si>
    <t>suchý oblek pro práci na vodě - 4 ks</t>
  </si>
  <si>
    <t>Oprava cisternové automobilové stříkačky JSDH Vesec a JSDH Vratislavice</t>
  </si>
  <si>
    <t>U6b/Opravy cisternových automobilových stříkaček s rokem výroby 1985 a mladším</t>
  </si>
  <si>
    <t>Oprava CAS JSDH Vesec - 1 ks, oprava CAS JSDH Vratislavice - 1 ks</t>
  </si>
  <si>
    <t>Obec Mníšek</t>
  </si>
  <si>
    <t>Osobní ochranné prostředky</t>
  </si>
  <si>
    <r>
      <rPr>
        <sz val="8"/>
        <color rgb="FFFF00FF"/>
        <rFont val="Times New Roman"/>
        <family val="1"/>
        <charset val="238"/>
      </rPr>
      <t>zásahový oblek - 4 ks</t>
    </r>
    <r>
      <rPr>
        <sz val="8"/>
        <rFont val="Times New Roman"/>
        <family val="1"/>
        <charset val="238"/>
      </rPr>
      <t xml:space="preserve">, </t>
    </r>
    <r>
      <rPr>
        <sz val="8"/>
        <color rgb="FFFF00FF"/>
        <rFont val="Times New Roman"/>
        <family val="1"/>
        <charset val="238"/>
      </rPr>
      <t>zásahová obuv - 4 páry</t>
    </r>
    <r>
      <rPr>
        <sz val="8"/>
        <rFont val="Times New Roman"/>
        <family val="1"/>
        <charset val="238"/>
      </rPr>
      <t>, kukla - otvor na obličej - 4 ks, polohovací pás s přídavným popruhem - 4 ks</t>
    </r>
  </si>
  <si>
    <t>Snížen počet zásahových obleků o 3 ks na 4 ks, snížen počet zásahové obuvi o 2 páry na 4 páry (dotace poskytována pouze na družstvo 1+3)</t>
  </si>
  <si>
    <t>zásahové obleky - 4 ks</t>
  </si>
  <si>
    <t>Pořízení technických prostředků pro radiové spojení</t>
  </si>
  <si>
    <t>radiostanice do vozidel - 2 ks</t>
  </si>
  <si>
    <t>Pořízení prostředků pro zásahy v souvislosti s ochranou obyvatel</t>
  </si>
  <si>
    <t>U3) Pořízení a oprava vybavení jednotek sborů dobrovolných hasičů obcí předurčených pro zásahy v souvislosti s ochranou obyvatel</t>
  </si>
  <si>
    <t>nafukovací stan s příslušenstvím - 1 ks</t>
  </si>
  <si>
    <t>zásahový oblek - 3 ks, zásahová obuv - 3 páry, zásahové rukavice - 3 páry, přilba - 3 ks</t>
  </si>
  <si>
    <t>Oprava výjezdové techniky - CAS 20</t>
  </si>
  <si>
    <t>oprava CAS 20 - 1 ks</t>
  </si>
  <si>
    <t>Nákup zásahové obuvi  a zásahových kompletů</t>
  </si>
  <si>
    <t>Zásahová obuv HAIX FIRE FLASH - 2 ks, zásahový komplet TIGER PLUS s nápisem HASIČI - 2 ks</t>
  </si>
  <si>
    <t>Opravy a revize přetlakové dýchací techniky, nákup záchranářského batohu</t>
  </si>
  <si>
    <t>U6c  Pořízení a opravy věcných prostředků požární ochrany.</t>
  </si>
  <si>
    <t>oprava a revize přetlakové dýchací techniky - 1 ks, záchranářský batoh Bexatec vybavený pro hasiče - 2 ks</t>
  </si>
  <si>
    <t>Obec Vlastiboř</t>
  </si>
  <si>
    <t>Nákup osobních a technických prostředků JSDH</t>
  </si>
  <si>
    <t>vesta výstražná se znakem CO - 6 ks, obuv - 6 ks, nosítka skládací - 1 ks, držáky a svítilny - 6 ks, přilba - 6 ks, rukavice - 6 ks</t>
  </si>
  <si>
    <t>Pořízení, obnova, oprava a výstavba   -   U6)c).</t>
  </si>
  <si>
    <t>kanalizační ucpávka magnetická - 1 ks, nůž vyprošťovací - 2 ks, rukavice proti tepelným rizikům do 600 C - 2 ks, savice přiměšovače - 1 ks, přetlakový ventil - 1 ks, kohout kulový B75AWG s koncovkou - 1 ks, set 6 ks světel Power Flash 301 B s nabíjecím zař. - 1 ks, ochranný oblek SUNIT - 3 ks, ploché páčidlo - páčidlo s rozštěpem - 1 ks, lano názkoprůtažné - statické 60 m - 1 ks, lékarnička - batoh III - 1 ks</t>
  </si>
  <si>
    <t>Obec Bezděz</t>
  </si>
  <si>
    <t>Bezděz</t>
  </si>
  <si>
    <t>Nákup nosítek a ochranných prostředků PO.</t>
  </si>
  <si>
    <t>nosítka transportní košová rozložitelná - 1 ks, rukavice zásahové - 4 ks</t>
  </si>
  <si>
    <t>Obec Brniště</t>
  </si>
  <si>
    <t>Brniště</t>
  </si>
  <si>
    <t>Pořízení technických prostředků pro zásahy v souvislosti s úniky ropných produktů</t>
  </si>
  <si>
    <t>Pořízení, oprava a údržba technických prostředků jednotky SDH předurčené pro zásahy v souvislosti s úniky ropných produktů na vodním toku.</t>
  </si>
  <si>
    <t>člun nafukovací - 1 ks, pádlo - 2 ks, vesta plovací - 6 ks, přilba odlehčená - 6 ks</t>
  </si>
  <si>
    <t>Pořízení věcných prostředků požární ochrany - 2018</t>
  </si>
  <si>
    <t>záchranný házecí pytlík - 2 ks, láhev tlaková ocelová - 4 ks</t>
  </si>
  <si>
    <t>Pořízení svolávacího systému jednotky SDH Města Český Dub</t>
  </si>
  <si>
    <t>Pořízení nového svolávacího systému jednotky SDH.</t>
  </si>
  <si>
    <t>svolávací systém Fire Port - 1 ks</t>
  </si>
  <si>
    <t>Zateplení části obvodových stěn a výměna střešní krytiny na objektu hasičské zbrojnice</t>
  </si>
  <si>
    <t>Pořízení, obnova, oprava a výstavba - výdaje spojené s opravami, úpravami a výstavbou objektů (hasičské zbrojnice)  sloužící k zabezpečení činnosti JSDHO.</t>
  </si>
  <si>
    <t>zateplení části fasády - 106 m2, výměna oken - 1 ks, sanace vlhkého zdiva - 2,5 m3, výměna střešní krytiny - 100 m2</t>
  </si>
  <si>
    <t>Výměna vrat hasičské zbrojnice</t>
  </si>
  <si>
    <t>vrata - 2 ks, pohonná jednotka k vratům - 3 ks, vchodové dveře - 1 ks</t>
  </si>
  <si>
    <t>Pořízení ochranných zásohových kompletů   pro JSDH Hejnice</t>
  </si>
  <si>
    <t>přilba Gallet F1 XF barva žlutá - 4 ks, hasičský oblek Patriot Plus - 4 ks, obuv Haix Fire Eagle - 4 ks</t>
  </si>
  <si>
    <t>Pořízení radiostanic pro JSDH Hejnice a jejich vozidlo</t>
  </si>
  <si>
    <t>osobní radiostanice - 2 ks, automobilová radiostanice DM 4600 - 1 ks</t>
  </si>
  <si>
    <t>Obnova osobních ochranných prostředků</t>
  </si>
  <si>
    <t>zásahový oblek (komplet)</t>
  </si>
  <si>
    <t>Oprava střechy hasičské zbrojnice Dolní Sedlo</t>
  </si>
  <si>
    <t>oprava střechy hasičské zbrojnice - 211,60 m2</t>
  </si>
  <si>
    <t>Dokončení obnovy dýchací techniky JSDH Chotyně</t>
  </si>
  <si>
    <t>dýchací přístroj - 3 spr., vývod pro 2. plicní automatiku - 3 ks</t>
  </si>
  <si>
    <t>Chrastava - oprava hasičské zbrojnice</t>
  </si>
  <si>
    <t>výměna oken - 5 ks, hydroizolace - 80 m2, oprava fasády vč. zateplení - 115 m2, oprava fasády bez zateplení - 133 m2</t>
  </si>
  <si>
    <t>Obec Jeřmanice</t>
  </si>
  <si>
    <t>Vybavení JSDHO Jeřmanice</t>
  </si>
  <si>
    <t>Pořízení věcných prostředků PO a vybavení nových členů JSDHO ochrannými prostředky</t>
  </si>
  <si>
    <t>zásahový oblek ZAHAS - 3 ks, zásahová obuv - 3 ks, rukavice zásahové - 3 ks, rukavice pro technické zásahy - 15 ks, Hadice B - 1 ks, Hadice C - 4 ks, Hydrantový nástavec - 1 ks</t>
  </si>
  <si>
    <t>Jesenný</t>
  </si>
  <si>
    <t>Nákup motorové stříkačky</t>
  </si>
  <si>
    <t>motorová stříkačka - 1 ks</t>
  </si>
  <si>
    <t>U2 - Nákup zásahových obleků pro JSDH Karlovice</t>
  </si>
  <si>
    <t>zásahový oblek - 4 ks, zásahová obuv - 2 ks</t>
  </si>
  <si>
    <t>Obec Krompach</t>
  </si>
  <si>
    <t>Pořízení osobních ochranných prostředků požární ochrany.</t>
  </si>
  <si>
    <t>zásahový komplet - oblek - 2 ks, zásahová obuv - 2 ks, přilba - 3 ks, zásahové kalhoty - 1 ks, držáky svítilen na přilby - 3 ks</t>
  </si>
  <si>
    <t xml:space="preserve"> ANO</t>
  </si>
  <si>
    <t>Obec Levínská Olešnice</t>
  </si>
  <si>
    <t>Levínská Olešnice</t>
  </si>
  <si>
    <t>JPO Levínská Olešnice -  technické prostředky pro čerpání vody</t>
  </si>
  <si>
    <t>kalové čerpadlo - 1 ks, plovoucí čerpadlo - 1 ks</t>
  </si>
  <si>
    <t>Nákup požárních hadic</t>
  </si>
  <si>
    <t>požární hadice ZÁSAH B75 - 10 ks, požární hadice ZÁSAH C52 - 8 ks</t>
  </si>
  <si>
    <t>U1) Pořízení nové cisternové automobilové stříkačky v rámci reprodukce požární techniky pro JSDHO se státní dotací.</t>
  </si>
  <si>
    <t>pořízení vozidla (CAS) - 1 ks</t>
  </si>
  <si>
    <t>Stavební  úpravy garážového  stání  pro  CAS</t>
  </si>
  <si>
    <t>Město Mimoň</t>
  </si>
  <si>
    <t>Mimoň</t>
  </si>
  <si>
    <t>Obnova ochranných prostředků PO</t>
  </si>
  <si>
    <t>zásahový oblek - 8 ks, svítilna na  přilbu - 8 ks, osobní svítilny - 8 ks, pracovní polohovací pásy - 4 ks, rukavice - 8 ks, zásahové boty - 4 ks, přilba - 4ks</t>
  </si>
  <si>
    <t xml:space="preserve">ANO </t>
  </si>
  <si>
    <t>Úprava objektu hasičské zbrojnice</t>
  </si>
  <si>
    <t>Výdaje spojené s opravami, úpravami a výstavbou objektů</t>
  </si>
  <si>
    <t>elektrická sušící skříň - 1 ks</t>
  </si>
  <si>
    <t>Pořízení ochranných prostředků požární ochrany</t>
  </si>
  <si>
    <r>
      <t xml:space="preserve">zásahový oděv třívrstvý - 8 ks, zásahová obuv - 3 ks, zásahové kalhoty - 2 ks, rukavice zásahové - 3 ks, </t>
    </r>
    <r>
      <rPr>
        <sz val="8"/>
        <color rgb="FFFF00FF"/>
        <rFont val="Times New Roman"/>
        <family val="1"/>
        <charset val="238"/>
      </rPr>
      <t>rukavice technické - 8 ks</t>
    </r>
    <r>
      <rPr>
        <sz val="8"/>
        <rFont val="Times New Roman"/>
        <family val="1"/>
        <charset val="238"/>
      </rPr>
      <t xml:space="preserve">, svítilna Peli led - 3 ks, </t>
    </r>
    <r>
      <rPr>
        <sz val="8"/>
        <color rgb="FFFF00FF"/>
        <rFont val="Times New Roman"/>
        <family val="1"/>
        <charset val="238"/>
      </rPr>
      <t>svítilna na přilbu - 8 ks</t>
    </r>
    <r>
      <rPr>
        <sz val="8"/>
        <rFont val="Times New Roman"/>
        <family val="1"/>
        <charset val="238"/>
      </rPr>
      <t xml:space="preserve">, zásahový opasek - 4 ks, </t>
    </r>
    <r>
      <rPr>
        <sz val="8"/>
        <color rgb="FFFF00FF"/>
        <rFont val="Times New Roman"/>
        <family val="1"/>
        <charset val="238"/>
      </rPr>
      <t>zásahová kukla - 8 ks</t>
    </r>
  </si>
  <si>
    <t>Snížen počet rukavic technických o 2 ks na 8 ks, snížen počet svítilen na přilbu o 2 ks na 8 ks, snížen počet zásahových kukel o 2 ks na 8 ks (dotace poskytována pouze na družstvo 1+3 na jeden organizovaný výjezd)</t>
  </si>
  <si>
    <t>Úprava hasičské zbrojnice</t>
  </si>
  <si>
    <t>garážová vrata - 1 ks, svolávací zařízení FIREPORT - 1 ks</t>
  </si>
  <si>
    <t>Obec Oldřichov v Hájích</t>
  </si>
  <si>
    <t>Oldřichov v Hájích</t>
  </si>
  <si>
    <t>Doplnění osobních ochranných prostředků JPO Oldřichov v Hájích</t>
  </si>
  <si>
    <t>Doplnění osobních ochranných prostředků Jednotky požární ochrany v Oldřichově v Hájích.</t>
  </si>
  <si>
    <r>
      <rPr>
        <sz val="8"/>
        <color rgb="FFFF00FF"/>
        <rFont val="Times New Roman"/>
        <family val="1"/>
        <charset val="238"/>
      </rPr>
      <t>svítilna na zásahovou přilbu - 4 ks, držák svítilny - 4 ks</t>
    </r>
    <r>
      <rPr>
        <sz val="8"/>
        <rFont val="Times New Roman"/>
        <family val="1"/>
        <charset val="238"/>
      </rPr>
      <t>, zásahové rukavice - 2 páry, zásahová obuv - 2 páry, zásahová přilba - 1 ks, zásahový oblek - 1 ks, ruční svítilna - 2 ks</t>
    </r>
  </si>
  <si>
    <t>Snížen počet svítilen na zásahovou přílbu o 5 ks na 4 ks, snížen počet držáků svítilen o 5 ks na 4 ks (dotace poskytována pouze na družstvo 1+3)</t>
  </si>
  <si>
    <t>Obnova a doplnění osobních ochranných prostředků PO</t>
  </si>
  <si>
    <t>zásahový oblek jednovrstvý komplet - 4 ks, zásahové rukavice - 4 páry, držák svítilny na zásahovou přilbu - 4 ks, svítilna na zásahovou přilbu - 4 ks</t>
  </si>
  <si>
    <t>Obec Paceřice</t>
  </si>
  <si>
    <t>Paceřice</t>
  </si>
  <si>
    <t>Celková oprava střechy hasičské zbrojnice</t>
  </si>
  <si>
    <t>celková oprava střešního pláště hasičské zbrojnice - 1 budova</t>
  </si>
  <si>
    <t>Plavy</t>
  </si>
  <si>
    <t>oprava, snížení stropu - 72 m2, výměna oken - 3 ks, výměna vrat - 1 ks</t>
  </si>
  <si>
    <t>Pořízení dýchací techniky</t>
  </si>
  <si>
    <t>dýchací přístroj - 1 set</t>
  </si>
  <si>
    <t>Pořízení přívěsného vozíku</t>
  </si>
  <si>
    <t>přívěsný vozík vč. vybavení - 1 ks</t>
  </si>
  <si>
    <t>Pořízení kalového čerpadla</t>
  </si>
  <si>
    <t>Obec Radostná pod Kozákovem</t>
  </si>
  <si>
    <t>Radostná pod Kozákovem</t>
  </si>
  <si>
    <t>Pořízení OOP členům výjezdové jednotky</t>
  </si>
  <si>
    <t>Obnova, doplnění osobních ochranných prostředků požární ochrany</t>
  </si>
  <si>
    <t>zásahový oblek - 3 ks, zásahová přilba včetně svítilen - 3 ks, zásahové rukavice - 3 ks, zásahová obuv - 3 ks</t>
  </si>
  <si>
    <t>Pořízení technických prostředků jednotek sborů dobrovolných hasičů obcí pro čerpání vody - plovoucí čerpadlo.</t>
  </si>
  <si>
    <t>náhradní zdroj k RDST - 4 ks, stavěcí terč pro řízení provozu - 4 ks, externí mikrofon s reproduktorem k RDST - 2 ks, rozdělovač B-CBC - 1 ks, přetlakový ventil B75 - 1 ks, karabina ocelová - 10 ks</t>
  </si>
  <si>
    <t>Pořízení vysoušecí skříně</t>
  </si>
  <si>
    <t>vysoušecí skříň - 1 ks</t>
  </si>
  <si>
    <t>Přístavba hasičské zbrojnice Slaná</t>
  </si>
  <si>
    <t>výdaje spojené s  výstavbou objektů (hasičské zbrojnice, garáže) sloužících k zabezpečení činnosti jednotky sboru dobrovolných hasičů obce</t>
  </si>
  <si>
    <t>přístavba hasičské zbrojnice - 1 ks</t>
  </si>
  <si>
    <t>Doplnění ochranných prostředků požární ochrany</t>
  </si>
  <si>
    <t>U2) Doplnění ochranných prostředků požární ochrany</t>
  </si>
  <si>
    <t>nákup zásahových rukavic, polohovacích pásů, ochranných kukel, reflexních vest a osobních svítilen - 4 ks</t>
  </si>
  <si>
    <t>Oprava interiérů v budově hasičské zbrojnice ve Velenicích</t>
  </si>
  <si>
    <t>položkový (cenový rozpočet) - 1 ks</t>
  </si>
  <si>
    <t>Obec Vítkovice</t>
  </si>
  <si>
    <t>Vítkovice v Krkonoších</t>
  </si>
  <si>
    <t>pojezdové dveře - 2 ks, přemístění dveří a výměna za nové - 1 ks, oprava fasády - 1 budova, ošetření střechy - 1 budova</t>
  </si>
  <si>
    <t>Oprava zdí a podlahy v garáži</t>
  </si>
  <si>
    <t>U 6f) Výdaje spojené s opravami v garáži hasičské zbrojnice</t>
  </si>
  <si>
    <t>Oprava zdí v garáži - 140 m2, generální oprava podlahového stání v garáži - 58,5 m2</t>
  </si>
  <si>
    <t>zásahový oblek - 1 ks, pár zásahové obuvi - 1 ks, osobní svítilna - 2 ks, přilba - 2 ks, výstražný přehoz (vesta) - 2 ks</t>
  </si>
  <si>
    <t>proudnice kombinovaná - 2 ks, ventil přetlakový - 1 ks</t>
  </si>
  <si>
    <t>Město Zákupy</t>
  </si>
  <si>
    <t>Zákupy</t>
  </si>
  <si>
    <r>
      <rPr>
        <sz val="8"/>
        <color rgb="FFFF00FF"/>
        <rFont val="Times New Roman"/>
        <family val="1"/>
        <charset val="238"/>
      </rPr>
      <t>zásahová přilba - 4 ks</t>
    </r>
    <r>
      <rPr>
        <sz val="8"/>
        <rFont val="Times New Roman"/>
        <family val="1"/>
        <charset val="238"/>
      </rPr>
      <t>, integrovaná osobní svítilna - 4 ks,</t>
    </r>
    <r>
      <rPr>
        <sz val="8"/>
        <color rgb="FFFF00FF"/>
        <rFont val="Times New Roman"/>
        <family val="1"/>
        <charset val="238"/>
      </rPr>
      <t xml:space="preserve"> jednovstvý zásahový oblek - 4 ks</t>
    </r>
  </si>
  <si>
    <t>Snížen počet zásahových příleb o 1 ks na 4 ks, snížen počet jednovrstvých zásahových obleků o 1 ks na 4 ks (dotace poskytována pouze na družstvo 1+3)</t>
  </si>
  <si>
    <t>U2) Doplnění osobních ochranných prostředků</t>
  </si>
  <si>
    <t>zásahová přilba - 2 ks, držák na svítilnu - 2 ks, kukla - 2 ks, svítilna na přilbu - 2 ks, zásahové rukavice - 2 ks</t>
  </si>
  <si>
    <t>oblek zásahový - 1 ks, držák svítilny - 2 ks, svítilna - 4ks, opasek zásahový - 4 ks, přilba zásahová - 1 ks, obuv zásahová - 1 ks</t>
  </si>
  <si>
    <t>nafukovací stan s izolační vložkou a okny - 1 ks, osvětlovací stojan - 1 ks, ruční radiostanice - 2 ks, podlaha krytu - rošty dle m2 - 1 ks, megafon - 1 ks, zátěžové válce - 1 pár, osvětlovací těleso stanu - 3 ks, topící agregát - 1 ks, hadice k nafukování stanu, redukční ventil -1 ks</t>
  </si>
  <si>
    <t>pracovní polohovací pásy s lanem a karabinou - 3 ks, reflexní vesta - 7 ks, zásahové rukavice - 6 párů, zásahová obuv - 4 páry, zásahový oblek - 4 ks, zásahová přilba s držákem svítilny a svítilnou - 4 ks, kukly pod přilby - 14 ks, zátylníky k zásahovým přilbám - 6 ks, osobní svítilny -7 ks</t>
  </si>
  <si>
    <t>Pořízení, oprava a údržba technických prostředků jednotky předurčené pro zásahy v souvislosti s úniky ropných produktů na vodním toku.</t>
  </si>
  <si>
    <t>záchranná plovací vesta - 6 ks</t>
  </si>
  <si>
    <t>Výdaje spojené s opravami, úpravami a výstavbou objektů sloužících k zabezpečení činnosti jednotky sboru dobrovolných hasičů obce.</t>
  </si>
  <si>
    <t>rekonstrukce hasičské zbrojnice Železný Brod - 1 objekt</t>
  </si>
  <si>
    <t>Pořízení výstroje pro JSDH Jezvé</t>
  </si>
  <si>
    <t>zásahová přilba Gallet - 3 ks, malá zásahová sekerka za opasek - 4 ks, zásahové rukavice - 4ks, zásahová obuv - 1 ks</t>
  </si>
  <si>
    <t>Věcné prostředky pro JSDH Jezvé</t>
  </si>
  <si>
    <t>revize dýchací techniky Dräger - 4 ks, ruční prořezávací pila - 1 ks, zásahová proudnice - 2 ks</t>
  </si>
  <si>
    <t>Obec Svojek</t>
  </si>
  <si>
    <t>Svojek</t>
  </si>
  <si>
    <t>Pořízení technických prostředků pro čerpání vody</t>
  </si>
  <si>
    <t>hasičská stříkačka PS 12 - obsah 1,5 - 1 ks</t>
  </si>
  <si>
    <t>Pořízení přenosného plovoucího čerpadla.</t>
  </si>
  <si>
    <t>přenosné plovoucí čerpadlo PH - cyklon 1BS - 1 ks</t>
  </si>
  <si>
    <t>Dovybavení jednotky požární ochrany materiálem a přostředky ke splnění akceschopnosti v rámci předurčenosti pro ochranu obyvatelstva (OOb)</t>
  </si>
  <si>
    <t>elektrocentrála - 1 ks, rukavice zásahové - 1 pár, prodlužovací kabel na bubnu - 3 ks, osvětlovací led stojan - 2 ks, křovinořez - 1 ks, elektrická pumpa pro nafukování stanu - 1 ks, elektrický přímotop - 1 ks, led osvětlení stanu - 2 ks, žebřík záchranářský - 1 ks, sada nádobí osobní - 6 ks, pracovní stejnokroj - 6 ks</t>
  </si>
  <si>
    <t>U4) Pořízení a oprava technických prostředků jednotek sborů dobrovolných hasičů obcí pro čerpání vody</t>
  </si>
  <si>
    <t>dalekohled - 1 ks, rozdělovač - 2 ks, trhací hák - 1 ks, tlumice - 1 ks, proudnice 25 s uzávěrem - 2 ks, přechod 52/25 - 3 ks, pěnidlo - 150 l, proudnice C52 - 2 ks, vazák - 8 ks, džberová stříkačka - 1 ks</t>
  </si>
  <si>
    <t>Obec Syřenov</t>
  </si>
  <si>
    <t>Syřenov</t>
  </si>
  <si>
    <t>Oprava dopravního automobilu CITROEN JUMPER 1.9D</t>
  </si>
  <si>
    <t>tažné zařízení - 1 ks, výstražné zařízení (maják) - 1 ks, základní vybavení dopravního automobilu - 1 ks</t>
  </si>
  <si>
    <t>Pořízení šatních skříněk</t>
  </si>
  <si>
    <t>šatní skřínka - 20 ks</t>
  </si>
  <si>
    <t>Nákup věcných prostředků</t>
  </si>
  <si>
    <t>Elektrocentrála - 1 ks, Přetlakový ventilátor - 1 ks, Vysokotlaká proudnice - 1 ks, Přechod pro vyváděcí masku - 4ks, Vyváděcí maska - 2 ks, Hadice C - 4 ks, Hadice B - 4 ks</t>
  </si>
  <si>
    <t>Výdaje spojené s opravou hasičské zbrojnice</t>
  </si>
  <si>
    <t>Pořízení, obnova, oprava a výstavba: výdaje spojené s opravami, úpravami a výstavbou objektů (hasičské zbrojnice, garáže).</t>
  </si>
  <si>
    <t>topné těleso - 5 ks, osvětlovací těleso - 6 ks, zabezpečovací systém - 1 ks</t>
  </si>
  <si>
    <t>Nákup ochranných  prostředků JSDH Bozkov</t>
  </si>
  <si>
    <t>držák svítilny pro přilbu Kalisz - 4 ks, Přilba zásahová KALISZ VULKAN - 4 ks, svítilna M-FIRE LED 2 - ATEX - 4 ks</t>
  </si>
  <si>
    <t>Nákup evakuačního stanu s příslušenstvím</t>
  </si>
  <si>
    <t>stan evakuační s příslušenstvím - 1 ks</t>
  </si>
  <si>
    <t>Nákup ochranných prostředků PO, Frýdlant (U2)</t>
  </si>
  <si>
    <t>Pořízení technického prostředku pro čerpání vody, Frýdlant (U4)</t>
  </si>
  <si>
    <t>Pořízení a oprava technických prostředků jednotek sborů dobrovolných hasičů obcí pro čerpání vody.</t>
  </si>
  <si>
    <t>čerpadlo kalové elektrické - 1 ks</t>
  </si>
  <si>
    <t>Oprava přenosné motorové stříkačky (U6c)</t>
  </si>
  <si>
    <t>generální oprava přenosné motorové stříkačky PS 12 - 1 ks</t>
  </si>
  <si>
    <t>Doplnění osobních ochranných prostředků PO JSDH Hejnice</t>
  </si>
  <si>
    <t>čelová svítilna - 4 ks, náhradní zdroj energie - svítilna - 8 ks, přilba - 4 ks</t>
  </si>
  <si>
    <t>Obec Jindřichovice pod Smrkem</t>
  </si>
  <si>
    <t>Jindřichovice pod Smrkem</t>
  </si>
  <si>
    <t>Pořízení nových vrat do požární zbrojnice</t>
  </si>
  <si>
    <t>vrata - 1 ks</t>
  </si>
  <si>
    <t>Zásahová obuv pro výjezdovou jednotku</t>
  </si>
  <si>
    <t>Pořízení pneumatik pro dopravní automobil</t>
  </si>
  <si>
    <t>pořízení a výměna pneumatiky - 7 ks</t>
  </si>
  <si>
    <t>nákup plovoucího čerpadla - 1 ks</t>
  </si>
  <si>
    <t>Oprava budovy hasičské zbrojnice</t>
  </si>
  <si>
    <t>výměna garážových vrat - 1 ks</t>
  </si>
  <si>
    <t>Oprava nově pořízené CAS K 25 L101</t>
  </si>
  <si>
    <t>výstražné zařízení s příslušenstvím - 1 komplet, osvětlení okolí vozu - 7 ks, varovná alej - 1 ks, naviják - 1 ks, akumulátory - 2 ks, materiál opravy - 1 komplet</t>
  </si>
  <si>
    <t>Úprava vjezdového otvoru automobilové techniky JSDHO Líšný v hasičské zbrojnici.</t>
  </si>
  <si>
    <t>sekvenční vrata s personálním vstupem - 1 komplet, stavební začišťovací práce - 1 komplet</t>
  </si>
  <si>
    <t>Nákup osobních ochranných prostředků požární ochrany pro JPO Lomnice nad Popelkou</t>
  </si>
  <si>
    <t>Nákup cisternové automobilové stříkačky pro JSDH Lomnice nad Popelkou</t>
  </si>
  <si>
    <t>Pořízení cisternové automobilové stříkačky</t>
  </si>
  <si>
    <t>U6d</t>
  </si>
  <si>
    <t>cisternová automobilová stříkačka - 1 ks</t>
  </si>
  <si>
    <t>materiál na opravu střechy - 1 ks, klempířské a pokrývačské práce - 1 ks</t>
  </si>
  <si>
    <t>Obec Malá Skála</t>
  </si>
  <si>
    <t>Malá Skála</t>
  </si>
  <si>
    <t>Nákup skříněk pro uložení výstroje</t>
  </si>
  <si>
    <t>dvojskříň pro uložení výstroje</t>
  </si>
  <si>
    <t>Modernizace vybavení</t>
  </si>
  <si>
    <t>čerpadlo plovoucí - 1 ks</t>
  </si>
  <si>
    <t>Modernizace vybavení II.</t>
  </si>
  <si>
    <t>pořízení a opravy věcných prostředků požární ochrany</t>
  </si>
  <si>
    <t>dýchací komplet - 2 ks, náhradní tlaková lahev - 2 ks, kombinovaná proudnice - 1 ks</t>
  </si>
  <si>
    <t>třívrstvý zásahový oblek - komplet - 4 ks, zásahová přilba - 3 ks, zásahové boty - 5 ks, zásahové rukavice - 5 ks, osobní svítilna - 6 ks, reflexní vesta - 5 ks</t>
  </si>
  <si>
    <t>Pořízení vybavení jednotky předurčené pro ochranu obyvatel</t>
  </si>
  <si>
    <t>Pořízení vybavení jednotek sborů dobrovolných hasičů obcí předurčených pro zásahy v souvislosti s ochranou obyvatel</t>
  </si>
  <si>
    <t>výstražná vesta se znakem CO - 6 ks, megafon - 1 ks, kufr s nástroji - 1 ks, sekeromotyka - 1 ks, elektrocentrála - 1 ks, pivní set - 1 ks, přívěsný vozík - 1 ks</t>
  </si>
  <si>
    <t>Pořízení věcných prostředků požární ochrany mimo prostředků uvedených v U6)a)</t>
  </si>
  <si>
    <t>páteřní deska - 1 ks, tlaková lahev a vysokotlaký ventil O2 - 1 ks, hliníkový 4 dílný žebřík - 1 ks, osvětlovací systém - 1 ks, záchranářský batoh - 1 ks, holiny prsačky - 1 ks, ruční vysílačka - 2 ks, vozidlová vysílačka - 1 ks, páteřní rám - 1 ks</t>
  </si>
  <si>
    <t>Hasičská zbrojnice Jistebsko - přístavba - 1. ETAPA</t>
  </si>
  <si>
    <t>zásahový oblek - 1 ks, kukla - 1 ks, zásahová přilba - 1 ks, zásahové rukavice - 1 ks, zásahová obuv - 1 ks</t>
  </si>
  <si>
    <t>Oprava DA L1Z</t>
  </si>
  <si>
    <t>výměna kardanové hřídele - 1 počet</t>
  </si>
  <si>
    <t>Pořízení věcných prostředků požární ochrany - řetězové pily, přetlakového ventilátoru a nosítek.</t>
  </si>
  <si>
    <t>řetězová pila - 1 ks, přetlakový ventilátor - 1 ks, nosítka - 1 ks</t>
  </si>
  <si>
    <t>Pořízení technického prostředku JSDH</t>
  </si>
  <si>
    <t>elektrocentrála - 1 ks</t>
  </si>
  <si>
    <t>Pořízení ochranných prostředků</t>
  </si>
  <si>
    <t>Vybavení jednotky předurčené pro ochranu obyvatel</t>
  </si>
  <si>
    <t>nafukovací stan - 1 ks, příslušenství stanu - plastová podlaha - 1 komplet, příslušenství stanu - topicí agregát - 1 ks, příslušenství stanu - elektrická pumpa - 1 ks</t>
  </si>
  <si>
    <t>vícevrstvý zásahový oblek - 4 ks, ochranná kukla - 2 ks, pracovní polohovací pás - 2 ks</t>
  </si>
  <si>
    <t>oprava korozí poškozených částí účelové nástavby vozidla CAS 25 včetně opravy nátěru - 1 ks. Nákup držáků nastavovacích žebříků - 2 ks, revize brzdové soupravy vozidla CAS 25 - 1 ks, nákup držáků VDP - 6 ks</t>
  </si>
  <si>
    <t>Obec Tatobity</t>
  </si>
  <si>
    <t>Tatobity</t>
  </si>
  <si>
    <t>Nákup čerpadla s příslušenstvím</t>
  </si>
  <si>
    <t>nákup čerpadla s příslušenstvím - 1 ks</t>
  </si>
  <si>
    <t>Nákupem ochranných prostředků dojde k doplnění ochranných prostředků pro nové členy výjezdové jednotky</t>
  </si>
  <si>
    <t>přilba - 2 ks, zásahové boty - 2 ks, zásahové rukavice - 2 ks, zásahový oblek - 2 ks, reflexní vesta se znakem CO - 6 ks</t>
  </si>
  <si>
    <t>Nafukovací stan s příslušenstvím</t>
  </si>
  <si>
    <t>nakufovací stan se základním vybavením - 1 ks, plastová podlaha - 24 ks, topicí agregát - 1 ks, izolační vložka - 1 ks, osvětlovací těleso - 3 ks, el. pumpa - 1 ks</t>
  </si>
  <si>
    <t>U6) a) Pořízení, obnova a opravy věcných prostředků PO</t>
  </si>
  <si>
    <t>přilba pro práci ve vodě - 6 ks, kyslíkový přístroj - 1 ks, kalové čerpadlo - 1 ks, lano do navijáku - 1 ks, teleskopická ruční pila - 1 ks</t>
  </si>
  <si>
    <t>U6) f) Oprava hasičárny SDH Minkovice, obec Višňová</t>
  </si>
  <si>
    <t>oprava hasičárny SHD Minkovice - 1 ks, výměna sušáku na hadice - 1 ks</t>
  </si>
  <si>
    <t>Vybavení JPO Horní Branná</t>
  </si>
  <si>
    <t>Pořízení a oprava věcných prostředků požární ochrany.</t>
  </si>
  <si>
    <t>Hadice C52 FIRE GOLD - 4 ks, Kalové čerpadlo ponorné EXTOL Premium SP100F - 1 ks, nastavovací žebřík - 1 ks, proudnice kombinovaná C52 Galaxie Klasik 500 - 1 ks, Proudnice kombinovaná D25 Rambo Jet 04 - 1 ks, Trhací hák A1 - 2 ks</t>
  </si>
  <si>
    <t xml:space="preserve">úprava garážového stání - 45 m2 </t>
  </si>
  <si>
    <t xml:space="preserve">Habartice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</si>
  <si>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Snížen počet ochranných kukel o 4 ks na 8 ks, zásahových rukavic o 4 ks na 8 ks (dotace poskytována pouze na družstvo 1+3 na jeden organizovaný výjezd)</t>
  </si>
  <si>
    <r>
      <t xml:space="preserve">přilba zásahová - 6 ks, osobní svítilna - 6 ks, </t>
    </r>
    <r>
      <rPr>
        <sz val="8"/>
        <color rgb="FFFF00FF"/>
        <rFont val="Times New Roman"/>
        <family val="1"/>
        <charset val="238"/>
      </rPr>
      <t>ochranná kukla - 8 ks, rukavice zásahové - 8 ks</t>
    </r>
    <r>
      <rPr>
        <sz val="8"/>
        <rFont val="Times New Roman"/>
        <family val="1"/>
        <charset val="238"/>
      </rPr>
      <t>, obuv zásahová - 6 ks, vesta výstražná - 6 ks, zásahový oblek - komplet - 1 ks</t>
    </r>
  </si>
  <si>
    <t>Obuv zásahová - 4 ks</t>
  </si>
  <si>
    <t>Snížen počet výstražných vest o 5 ks na 8 ks (dotace poskytována pouze na družstvo 1+3 pro jeden organizovaný výjezd)</t>
  </si>
  <si>
    <t>zásahová obuv - 4 ks</t>
  </si>
  <si>
    <t>Motorové kalové čerpadlo</t>
  </si>
  <si>
    <t>motorové kalové čerpadlo - 1 ks, příslušenství soubor (sací koč, savice) - 1 ks</t>
  </si>
  <si>
    <t>Materiálové vybavení JSDHO Čistá u Horek pro úkoly Oob</t>
  </si>
  <si>
    <t>U1 - Pořízení nové cisternové automobilové stříkačky v rámci reprodukce požární techniky pro jednotky sborů dobrovolných hasičů obcí se státní dotací.</t>
  </si>
  <si>
    <t>Pořízení věcných prostředků požární ochrany pro SDH Dlouhý Most</t>
  </si>
  <si>
    <t>Pořízení a opravy věcných prostředků požární ochrany - pořízení nového vybavení pro jednotku</t>
  </si>
  <si>
    <t>hadice B75 - 3 ks, koš sací A110 - 1 ks, proudnice C52 - 2 ks, rozdělovač - 1 ks, hadice C52 - 4 ks</t>
  </si>
  <si>
    <t>Obec Dolní Řasnice</t>
  </si>
  <si>
    <t>Dolní Řasnice</t>
  </si>
  <si>
    <t>Pořízení, obnova a opravy věcných prostředků požární ochrany</t>
  </si>
  <si>
    <t>dýchací přístroj - 4 ks, vývod pro 2. plicní automatiku - 2ks, vyváděcí maska - 2 ks, náhradní lahev k dýchacímu přístroji - 2 ks</t>
  </si>
  <si>
    <t>Hodkovice nad Mohelkou</t>
  </si>
  <si>
    <t>dýchací přístroj - 2 ks, tlaková lahev - 2 ks, obal na tlakovou lahev - 2 ks</t>
  </si>
  <si>
    <t>U2 Obnova, doplnění a oprava osobních ochranných prostředků požární ochrany</t>
  </si>
  <si>
    <t>zásahový ochranný oděv - 2 ks, osobní svítilna - 4 ks</t>
  </si>
  <si>
    <t>Částečná oprava CAS 32 T 815</t>
  </si>
  <si>
    <t>Oprava cisternových automobilových stříkaček s rokem výroby 1985 a mladším nebo výškové techniky bez omezení roku výroby</t>
  </si>
  <si>
    <t>Nákup ochranných prostředků pro JSDHO Jablonec nad Nisou</t>
  </si>
  <si>
    <t>zásahový oblek - 4 kpl., polohovací pás - 4 ks, reflexní vesta výstražná - 6 ks, osobní svítilny - 4 ks, zásahové přilby+ držák+světlo - 4 ks, zásahová kukla NOMEX - 8 ks, zásahové boty - 11 párů, zásahové rukavice - 12 párů</t>
  </si>
  <si>
    <t>Pořízení  a oprava technických prostředků jednotek sborů dobrovolných hasičů obcí pro čerpání vody</t>
  </si>
  <si>
    <t>plovoucí čerpadlo - 1 ks, náhradní nádrž k čerpadlu KAWASAKI - 1ks, kalové čerpadlo - 1 ks, kalové čerpadlo ponorné - elektrické - 2 ks</t>
  </si>
  <si>
    <t>Nákup věcných prostředků pro JSDHO Jablonec nad Nisou</t>
  </si>
  <si>
    <t>trhací hák - 1 ks, motorová řetězová pila - 2 ks, proudnice RamboJet 01 - 1 ks, vak hasící 25 l - 1 ks, hadice "C" - 20 m - 6 ks, hadice "B" - 20 m - 4ks, vyprošťovací nástroj PARATEX - 1 ks, páteřní dlaha SPEC C SED - 1 ks, nosítka SCOOP - 1 ks, přenosný osvětlovací systém - 1 ks, přilba lehká - 6 ks</t>
  </si>
  <si>
    <t>Oprava horní garáže pro JSDHO Proseč nad Nisou</t>
  </si>
  <si>
    <t>sekční roletová vrata - 3 ks, topení včetně elektrokotle - 1 soubor, elektro rozvody - 1 soubor, střecha včetně zateplení+oplechování+dešťové svody - 1 soubor</t>
  </si>
  <si>
    <t>U2) Obnova a doplnění osobních ochranných prostředků - zásahové boty, zásahová přilba, zásahové kalhoty, zásahový kabát, zásahové rukavice</t>
  </si>
  <si>
    <r>
      <t xml:space="preserve">zásahové boty - 2 ks, zásahová přilba s osvětlením - 1 ks, zásahové kalhoty - 4 ks, zásahový kabát - 1 ks, </t>
    </r>
    <r>
      <rPr>
        <sz val="8"/>
        <color rgb="FFFF00FF"/>
        <rFont val="Times New Roman"/>
        <family val="1"/>
        <charset val="238"/>
      </rPr>
      <t>zásahové rukavice - 4 ks</t>
    </r>
  </si>
  <si>
    <t>Snížen počet zásahových rukavic o 1 ks na 4 ks (dotace poskytována pouze na družstvo 1+3)</t>
  </si>
  <si>
    <t>Obec Lázně Libverda</t>
  </si>
  <si>
    <t>Lázně Libverda</t>
  </si>
  <si>
    <t>Pořízení věcných prostředků PO pro JSDH Lázně Libverda</t>
  </si>
  <si>
    <t>dýchací přístroj vč. příslušenství - 4 ks, radiostanice přenosná - 2 ks, přetlakový ventilátor - 1 ks</t>
  </si>
  <si>
    <t>Oprava CAS a DA</t>
  </si>
  <si>
    <r>
      <t xml:space="preserve">helma - 2 ks, zásahový oblek kompletní - 2 ks, zásahové kalhoty - 1 ks, </t>
    </r>
    <r>
      <rPr>
        <sz val="8"/>
        <color rgb="FFFF00FF"/>
        <rFont val="Times New Roman"/>
        <family val="1"/>
        <charset val="238"/>
      </rPr>
      <t>zásahová reflexní vesta - 4 ks</t>
    </r>
    <r>
      <rPr>
        <sz val="8"/>
        <rFont val="Times New Roman"/>
        <family val="1"/>
        <charset val="238"/>
      </rPr>
      <t>, zásahové boty - 1 ks</t>
    </r>
  </si>
  <si>
    <t>Snížen počet zásahových reflexních vest o 6 ks na 4 ks (dotace poskytována pouze na družstvo 1+3)</t>
  </si>
  <si>
    <t>Město Hodkovice nad Mohelkou</t>
  </si>
  <si>
    <t>Hadice "D" 20m - 10 ks,nářadí vyprošťovací - 1ks, pěnidlo barel 25 l - 6 ks, rozdělovač "C-DCD" - 1 ks, proudnice "D" - 2ks, proudnice "C" - 4 ks, proudnice pěnotvorná - 1ks</t>
  </si>
  <si>
    <t>Obec Jesenný</t>
  </si>
  <si>
    <t>Obec Plavy</t>
  </si>
  <si>
    <t>Boty ZZ 0412-B - 4 ks, Svítilna PELI XP - 4 ks, Helma MSA Gallet - 4 ks, Oblek zásahový Patriot Standart - 4 ks, Kukla Nomex - 4 ks, Rukavice Josephine - 4 ks</t>
  </si>
  <si>
    <r>
      <t xml:space="preserve">zásahový oblek Gepard 3 DP Premium - komplet s nápisem Hasiči - 5 ks, Hasiči obuv zásahová Fire Hero 2 - 5 ks, Přilba MSA Gallet F1FX fololuminiscenční s držákem na svítilnu M - 5 ks, svítilna XP LED integrovaná (k přilbě Gallet) - 5 ks, svítilna Adalit L-10 - 5 ks, Kukla Nomex 100% - 5 ks, </t>
    </r>
    <r>
      <rPr>
        <sz val="8"/>
        <color rgb="FFFF00FF"/>
        <rFont val="Times New Roman"/>
        <family val="1"/>
        <charset val="238"/>
      </rPr>
      <t>vesta výstražná s nápisem Hasiči - 8 ks</t>
    </r>
  </si>
  <si>
    <t>kompletní výměna elektroinstalace - 1 ks, výměna dveří - 1 ks, výměna garážových vrat - 1ks, výměna oken vč. začištění - 8 ks, související projektová dokumentace vč. rozpočtu</t>
  </si>
  <si>
    <r>
      <t xml:space="preserve">zásahová obuv - 4 páry, </t>
    </r>
    <r>
      <rPr>
        <sz val="8"/>
        <color rgb="FFFF00FF"/>
        <rFont val="Times New Roman"/>
        <family val="1"/>
        <charset val="238"/>
      </rPr>
      <t>zásahové rukavice - 10 párů</t>
    </r>
    <r>
      <rPr>
        <sz val="8"/>
        <rFont val="Times New Roman"/>
        <family val="1"/>
        <charset val="238"/>
      </rPr>
      <t>, zásahový oblek - 6 ks, zásahová přilba - 4 ks, svítilna na zásahovou přiblu - 4 ks</t>
    </r>
  </si>
  <si>
    <t>Snížen počet zásahových rukavic o 2 páry na 8 párů (dotace poskytována pouze na družstvo 1+3 pro jeden organizovaný výjezd)</t>
  </si>
  <si>
    <t>Nákup zásahové obuvi - 2 ks, nákup Nomex kukla - 5 ks, nákup helma Drager - 2 ks, nákup zachranářských opasků - 4 ks, nákup zásahových svítilen - 4 ks, nákup přileb - 2 ks, nákup zásahových obleků - 4 ks</t>
  </si>
  <si>
    <t xml:space="preserve">Snížen počet zásahové obuvi 1 ks na 4 ks (dotace poskytována pouze na družstvo 1+3) </t>
  </si>
  <si>
    <t xml:space="preserve">Snížen počet zásahové obuvi o 6 ks na 4 ks (dotace poskytována pouze na družstvo 1+3) </t>
  </si>
  <si>
    <t xml:space="preserve">Holínky - 9 párů, Rukavice s odolností proti chemii  - 9 párů, Rukavice jednorázové zdrav. 100 ks v balení - 1 krabice, Vesta CO reflexní - 6 ks, Klecová paleta na materiál vkládaná do DA - 1 komplet, Přenosná nabíjecí svítilna - 3 ks, Lopata srdcovka - 4 ks, Krumpáč - 2 ks, Motykosekera - 1 ks, Železné hrábě - 2ks, Stavební kolečko - 1 ks, Brněnský kufřík pro evakuaci - 1 ks, Kufřík s nástroji - 1ks, Plachta s oky 4x6m - 2 ks, Plachta s oky 8x12m - 1ks, Polypropylénový motouz - 1 ks, Tekuté mýdlo desinfekční - 1 ks, Pytle na odpad a kontaminované oděvy - 3 ks (role), Polní lůžko - 6 ks, Spací pytel (-5°C) - 6 ks, Stůl s lavicemi (tzv. pivní set) - 1 ks, Toaletní papír - 1 balení, Osvětlovací stojan - 1 ks, Křovinořez - 1 ks, Agregát na vytápění stanu s přírubou a hadicí - 1 ks, Plastová podlaha k evakuačnímu stanu - 1 ks,  Sada nádobí pro stravování jednotky - 6 ks, Přenosný žebřík třídílný - 1ks  </t>
  </si>
  <si>
    <t>ruční digitální radiostanice - 1 ks, posypový vozík na sorbent - 1 ks, statické lano typu A 30m - 1 ks, terč zastavovací dřevěný - 2 ks, cigaretový nabíječ k ruční digitální radiostanici - 1 ks, cordurové pouzdro s čepem k ruční digitální radiostanici - 1 ks, jednonásobný stolní nabíječ k ruční digitální radiostanici - 1 ks, externí akustická sada k ruční digitální radiostanici - 1 ks, terč zastavovací svítící - 2 ks</t>
  </si>
  <si>
    <t>U6) Úprava úložných prostor mobilní požární techniky</t>
  </si>
  <si>
    <t>zbývá k předení do 2019:</t>
  </si>
  <si>
    <t>Zdůvodnění nepřidělení dotace</t>
  </si>
  <si>
    <t>Výměna hydraulických hadic a revize vyprošťovacího zařízení</t>
  </si>
  <si>
    <t>Výměna hydraulických hadic a revize vyprošťovacího zařízení je nutná pro zajištění funkčnosti tohoto zařízení.</t>
  </si>
  <si>
    <t>výměna hydraulických hadic a revize Weber Hydraulik - 1 ks</t>
  </si>
  <si>
    <t xml:space="preserve">NE </t>
  </si>
  <si>
    <t>nesouhlasí elektronická a tištěná verze žádosti v účelu projektu</t>
  </si>
  <si>
    <t>U6)c) pořízení věcných prostředků</t>
  </si>
  <si>
    <t>svítilna přenosná - 6 ks, lékárnička (záchranářský batoh) - 1 ks, Hever - 3t . 1 ks, Hadice "C" - 2 ks</t>
  </si>
  <si>
    <t>nesplněna podmínka minimální výše požadované dotace (15.000,- Kč)</t>
  </si>
  <si>
    <t>Nákup 2 ks přenosných motorových stříkaček a kalového čerpadla</t>
  </si>
  <si>
    <t>U4/ Pořízení a oprava technických prostředků jednotek sboru dobrovolných hasičů pro čerpání vody</t>
  </si>
  <si>
    <t xml:space="preserve">Motorová stříkačka Tohatsu - 2 ks, Motorové čerpadlo Honda - 1 ks </t>
  </si>
  <si>
    <t>nesplněna podmínka maximální výše požadované dotace (100.000,- Kč)</t>
  </si>
  <si>
    <t>Pořízení a opravy věcných prostředků PO - U6)  c)</t>
  </si>
  <si>
    <t>kulový ventil B75 přímý - 4 ks, přejezdový můstek - 4 ks</t>
  </si>
  <si>
    <t>Obec Sychrov</t>
  </si>
  <si>
    <t>Věcné prostředky požární ochrany</t>
  </si>
  <si>
    <t>hadice B75 s koncovkou /20mPH/ zásah - 6ks, hasicí přístroj sněhový 5 CO2 real ST/EN3 - 1 ks, hasicí přístroj přáskový PG6 ABC 6 kg - 2 ks, Lano Static 10 (ROUTE 44, barevné) - 40 m, hadice C52 s koncovkou /20m PH/ zásah - 4 ks</t>
  </si>
  <si>
    <t>Nákup detekčního přístroje</t>
  </si>
  <si>
    <t>Pořízení věcných prostředků požární ochrany  - pořízení detekčního přístroje</t>
  </si>
  <si>
    <t>detekční přístroj GasAlertMicroClip X3 - 1 ks</t>
  </si>
  <si>
    <t>Pořízení 4 ks zimních pneumatik na vozidlo DA Ford Transit</t>
  </si>
  <si>
    <t>Pořízení 4 ks zimních pneumatik na vozidlo DA Ford Transit jednotky Města Český Dub</t>
  </si>
  <si>
    <t>zimní pneumatiky - 4 ks</t>
  </si>
  <si>
    <t>Nákup výstražných prostředků</t>
  </si>
  <si>
    <t>Nákup nových výstražných prostředků pro hasičský automobil. Dosavadní výstražné prostředky jsou nevyhovující.</t>
  </si>
  <si>
    <t>LED rampa (921 mm, modrá, 12-24 V, homologace EXE R65) - 1 ks, reproduktor k výstažnému systému 150 W - 1 ks, Profesionální výstražný systém s mikrofonem 100W - 1 ks</t>
  </si>
  <si>
    <t>Pořízení hydraulického vyprošťovacího zařízení</t>
  </si>
  <si>
    <t>U6)c) Pořízení věcných prostředků požární ochrany - hydraulického vyprošťovacího zařízení</t>
  </si>
  <si>
    <t>hydraulické vyprošťovací zařízení s příslušenstvím - 1 sada</t>
  </si>
  <si>
    <t>Evakuační stan GTX 24 s příslušenstvím - doplatek</t>
  </si>
  <si>
    <t>Doplatek dotace na pořízení evakuačního stanu s příslušenstvím v roce 2017.</t>
  </si>
  <si>
    <t>stan s příslušenstvím - 1 ks</t>
  </si>
  <si>
    <t>rozpor v označení nákladů na investiční a neinvestiční mezi žádostí a podrobným popisem a žádostí podanou v r. 2017, dále se jedná o 2. žádost podanou ze stejného účelu U3 v roce 2018, tím je porušena podmínka programu omezení předkládání 1 žádosti v jednom účelů</t>
  </si>
  <si>
    <t>Pořízení výzbroje pro JSDH Jezvé</t>
  </si>
  <si>
    <t>U5) Pořízení, oprava a údržba technických prostředků jednotky předurčené pro zásahy v souvislosti s úniky ropných produktů na vodním toku - dostatečně dlouhá norná stěna, dle charakteru vodního toku.</t>
  </si>
  <si>
    <t>norná stěna 10 m - 1 ks, kanálová ucpávka - 2 ks</t>
  </si>
  <si>
    <t>U3 Pořízení a oprava vybavení jednotek sborů dobrovolných hasičů obcí předurčených pro zásahy v souvislosti s ochranou obyvatel</t>
  </si>
  <si>
    <t>celkové náklady uvedené v žádosti o doplatek jsou v rozporu s částkou uvedenou v závěrečném vyúčtování projektu v roce 2017, ačkoliv byl příjemce písemně upozorněn na skutečnost, že musí v žádosti o doplatek uvést celkové náklady shodné s částkou v závěrečném vyúčtování</t>
  </si>
  <si>
    <t>U 4)  Účelem je pořízení výkonného kalového čerpadla s vlastním motorem pro čerpání vody při mimořádných situacích.</t>
  </si>
  <si>
    <t>čerpadlo s příslušenstvím - 1 ks</t>
  </si>
  <si>
    <t>překročen maximální procentní podíl dotace, stanovený pro účel U4 (60%)</t>
  </si>
  <si>
    <t>U 6c) pořízení prostředků požární ochrany mimo prostředků uvedených v U 6)a) . Konkrétně nákup motorové pily, sady upínacích pásů s ráčnou a sekery pro jednotku požární ochrany obce</t>
  </si>
  <si>
    <t>jednoruční motorová pila STIHL MS 201 TC-M - 1 ks, sada upínacích párů s ráčnou - 2 ks, lesnická sekera - 2 ks</t>
  </si>
  <si>
    <t>Obec Sloup v Čechách</t>
  </si>
  <si>
    <t>Sloup v Čechách</t>
  </si>
  <si>
    <t>Pořízení vybavení jednotky</t>
  </si>
  <si>
    <t>Nákupem potřebného vybavení dojde k doplnění a obnově potřebného vybavení pro jednotku SDH Sloup v Čechách</t>
  </si>
  <si>
    <r>
      <t xml:space="preserve">zásahový oblek - 3 ks, rukavice - 3 ks, přilba - 3 ks, dýchací přístroj - 4 ks, dýchací maska - 4 ks, tlaková lahev - 4 ks, </t>
    </r>
    <r>
      <rPr>
        <sz val="8"/>
        <color rgb="FFFF00FF"/>
        <rFont val="Times New Roman"/>
        <family val="1"/>
        <charset val="238"/>
      </rPr>
      <t>svítilna na přilbu - 4 ks</t>
    </r>
  </si>
  <si>
    <t>Obec kombinuje  účely. Vše lze pojmout jako všeobecné VPPO v účelu U6c. Do účelu U2 nelze zahrnout dýchací techniku. Jednotka není na nic předurčena, proto nelze využít účel U6a.  Snížen počet svítilen na přilbu o 6 ks na 4 ks (dotace je poskytována pouze na družstvo 1+3) Žadatel v původní i ponížené verzi překračuje limit dotace 100.000 Kč pro daný účel.</t>
  </si>
  <si>
    <t>Úprava technického prostředku VEA Toyota (U6a)</t>
  </si>
  <si>
    <t>Pořízení, obnova a opravy věcných prostředků požární ochrany, ochranných pro středků a úprava úložných prostor mobilní požární techniky.</t>
  </si>
  <si>
    <t>úprava úložného prostoru VEA Toyota Hilux - 1 kpl</t>
  </si>
  <si>
    <t>Elektrocentrála Heron EGM 55 AVR - 1E - 1 ks, osvětlovací stojan 2x500 W halogen - 2 ks, kufřík s nástroji - 1 ks, "brněnský" kufřík - 1 ks, stavební kolečko - 1 ks, hrábě - 2 ks, motykosekera - 1 ks, krumpáč - 2 ks, lopata srdcovka - 4 ks, vozík s plachtou - 1 ks</t>
  </si>
  <si>
    <t>V žádosti je zřejmý nesoulad v termínu realizace projektu, který byl ukončen již v roce 2017, ale dle žádosti přesahuje do roku 2018, což je v rozporu s podmínkami vyhlášeného programu. Navíc se jedná již o druhou žádost v účelu U3.</t>
  </si>
  <si>
    <t>Není uvedena konkrétní předurčenost, konkrétní výbava pro danou předurčenost, tento typ vozidla předpis pro žádnou předurčenost nevyžaduje</t>
  </si>
  <si>
    <t xml:space="preserve">Obnova, doplnění a oprava osobních ochranných prostředků požární ochrany </t>
  </si>
  <si>
    <t>obnova, doplnění a oprava osobních prostředků požární ochrany</t>
  </si>
  <si>
    <t>obnova, doplnění a oprava osobních ochrann ých prostředků jednotky SDH obce.</t>
  </si>
  <si>
    <t xml:space="preserve">obnova, doplnění a oprava osobních ochranných prostředků požární ochrany </t>
  </si>
  <si>
    <t>obnova, doplnění a oprava osobních ochranných prostředků PO</t>
  </si>
  <si>
    <t xml:space="preserve">pořízení moderních ochranných prostředků pro členy JSDH Hejnice, konkrétně pořízení vícevrstvých ochranných zásahových kompletů </t>
  </si>
  <si>
    <t xml:space="preserve">U2) Obnova, doplnění a oprava osobních ochranných prostředků požární ochrany </t>
  </si>
  <si>
    <t>U2) Vybavení novými ochrannými prostředky PO</t>
  </si>
  <si>
    <t>Doplnění osobních ochranných pracovních prostředků požární ochrany</t>
  </si>
  <si>
    <t>Obnova, doplnění a oprava osobních ochranných prostředků požární ochrany - Obměna vícevrstvých zásahových obleků</t>
  </si>
  <si>
    <t>U2 - Obnova a doplnění OOP (osobních ochranných prostředků)</t>
  </si>
  <si>
    <t xml:space="preserve">Obnova, doplnění a oprava osobních ochranných prostředků požární ochrany - Nákup nových zásahových obleků a zásahové obuvi </t>
  </si>
  <si>
    <t>Obnova, doplnění a oprava osobních ochranných prostředků požární ochrany (U2) -  Pořízení nových ochranných prostředků PO, které  jsou určeny na výměnu za poškozené</t>
  </si>
  <si>
    <t xml:space="preserve">Obnova, doplnění a oprava osobních ochranných prostředků požární ochrany - Účelem projektu je dovybavit výjezdovou jednotku profesionální zásahovou obuví. </t>
  </si>
  <si>
    <t>Obnova, doplnění a oprava osobních ochranných prostředků požární ochrany - účelem je dovybavit jednotku ochrannými prostředky</t>
  </si>
  <si>
    <t>U2) Pořízení ochranných prostředků požární ochrany</t>
  </si>
  <si>
    <t xml:space="preserve">Pořízení vybavení jednotek sborů dobrovolných hasičů obcí předurčených pro zásahy v souvislosti s ochranou obyvatel. </t>
  </si>
  <si>
    <t>účelem je dovybavit jednotku v rámci její předurčenosti pro ochranu obyvatel</t>
  </si>
  <si>
    <t>Pořízení a oprava vybavení jednotek sborů dobrovolných hasičů obcí předurčených pro zásahy v souvislosti s ochranou obyvatel - Nákup nafukovacího stanu  a jeho příslušenství</t>
  </si>
  <si>
    <t>pořízení technických prostředků pro čerpání vody</t>
  </si>
  <si>
    <t>pořízení a oprava vybavení jednotek sborů dobrovolných hasičů obcí předurčených pro zásahy v souvislosti s ochranou obyvatel</t>
  </si>
  <si>
    <t xml:space="preserve">U4) Pořízení a oprava technických prostředků jednotek sborů dobrovolných hasičů obcí pro čerpání vody </t>
  </si>
  <si>
    <t xml:space="preserve">U4)  Pořízení a oprava technických prostředků jednotek sborů dobrovolných hasičů obcí pro čerpání vody - Pořízení kalového čerpadla </t>
  </si>
  <si>
    <t xml:space="preserve">Pořízení a oprava technických prostředků jednotek sboru dobrovolných hasičů obcí pro čerpání vody </t>
  </si>
  <si>
    <t xml:space="preserve">Pořízení technických prostředků JSDHO pro čerpání vody </t>
  </si>
  <si>
    <t xml:space="preserve">U4 - Pořízení a oprava technických prostředků jednotek sborů dobrovolných hasičů obcí pro čerpání vody </t>
  </si>
  <si>
    <t>Pořízení a oprava technických prostředků jednotek sborů dobrovolných hasičů obcí pro čerpání vody - náhrada za dosloužilé plovoucí čerpadlo</t>
  </si>
  <si>
    <t xml:space="preserve">U4 - Pořízení a oprava technických prostředků jednotek sborů dobrovolných hasičů obcí pro čerpání vody - pořízení kalového čerpadla </t>
  </si>
  <si>
    <t>motorové kalové čerpadlo vč. příslušenství - 1 ks</t>
  </si>
  <si>
    <t>Pořízení a oprava technických prostředků jednotek sborů dobrovolných hasičů obcí pro čerpání vody - účelem je dovybavit jednotku motorovým kalovým čerpadlem.</t>
  </si>
  <si>
    <t>Pořízení a oprava technických prostředků jednotek sborů dobrovolných hasičů obcí pro čerpání vody  (jednotka je předurčena pro ochranu obyvatelstva a práce s čerpadlem je její nezbytností)</t>
  </si>
  <si>
    <t>U6a/Pořízení, obnova a opravy věcných prostředků požární ochrany, ochranných prostředků a úložných prostor mobilní požární techniky</t>
  </si>
  <si>
    <t xml:space="preserve">Oprava věcných prostředků požární ochrany k provádění speciálních činností při zásazích v souvislosti s mimořádnými událostmi </t>
  </si>
  <si>
    <t>Pořízení věcných a ochranných prostředků PO k provádění speciálních činností při zásazích v souvislosti s mimořádnými událostmi</t>
  </si>
  <si>
    <t>Pořízení, obnova a opravy věcných prostředků požární ochrany, ochranných prostředků -pořízení vybavení jednotky SDH Višňová pro zásahy v souvislosti ochrany obyvatel</t>
  </si>
  <si>
    <t xml:space="preserve">Oprava cisternových automobilových stříkaček s rokem výroby 1985 a mladším nebo výškové techniky bez omezení roku výroby - oprava a úprava nově pořízené CAS K 25 L 101 tak, aby byla akceschopná </t>
  </si>
  <si>
    <t>U6b) Oprava cisternových automobilových stříkaček s rokem výroby 1985 a mladším nebo výškové techniky bez omezení roku výroby</t>
  </si>
  <si>
    <t>Pořízení věcných prostředků PO - účel podpory U6c)</t>
  </si>
  <si>
    <t>Pořízení a opravy věcných prostředků požární ochrany - pořízení vybavení jednotky, zařazené v JPO III, jedná se o povinné vybavení.</t>
  </si>
  <si>
    <t xml:space="preserve">Pořízení a opravy věcných prostředků požární ochrany </t>
  </si>
  <si>
    <t>Pořízení a opravy věcných prostředků požární ochrany  -  pořízení 3 radiostanic s příslušenstvím</t>
  </si>
  <si>
    <t>Pořízení a opravy věcných prostředků požární ochrany - doplnění chybějících osobních ochranných prostředků PO</t>
  </si>
  <si>
    <t>U6c - pořízení a opravy věcných prostředků požární ochrany</t>
  </si>
  <si>
    <t>U6c) Pořízení a opravy věcných prostředků požární ochrany - Nákup požárních hadic</t>
  </si>
  <si>
    <t>U6c) Pořízení a opravy věcných prostředků požární ochrany</t>
  </si>
  <si>
    <t>U6c) pořízení věcných prostředků požární ochrany</t>
  </si>
  <si>
    <t xml:space="preserve">U6c)  Pořízení prostředků požární ochrany </t>
  </si>
  <si>
    <t>U6c - Pořízení a opravy věcných prostředků požární ochrany</t>
  </si>
  <si>
    <t xml:space="preserve">U6c) - Pořízení a oprava věcných prostředků požární ochrany </t>
  </si>
  <si>
    <t xml:space="preserve">U6c - Pořízení a opravy věcných prostředků požární ochrany </t>
  </si>
  <si>
    <t xml:space="preserve">Pořízení a opravy věcných prostředků požární ochrany - dokončení obnovy dýchací techniky </t>
  </si>
  <si>
    <t>U6c - pořízení věcných prostředků požární ochrany</t>
  </si>
  <si>
    <t>Pořízení a opravy  věcných prostředků  požární ochrany</t>
  </si>
  <si>
    <t>Pořízení a opravy věcných prostředků požární ochrany- nákup nové motorové stříkačky pro potřeby JSDHO</t>
  </si>
  <si>
    <t>U6c - Pořízení a opravy věcných prostředků požární ochrany- pořízení přetlakové dýchací techniky pro JPO III Koberovy a doplnění věcných prostředků požární techniky</t>
  </si>
  <si>
    <t xml:space="preserve">U6c) pořízení věcných prostředků požární ochrany </t>
  </si>
  <si>
    <t xml:space="preserve">Pořízení a opravy věcných prostředků požární ochrany -  pořízení elektrocentrály </t>
  </si>
  <si>
    <t>U6c) pořízení a opravy věcných prostředků požární ochrany</t>
  </si>
  <si>
    <t xml:space="preserve">U6)Pořízení, obnova, oprava a výstavba: c) pořízení a opravy věcných prostředků požární ochrany </t>
  </si>
  <si>
    <t>Oprava věcných prostředků PO - CAS a DA</t>
  </si>
  <si>
    <t>nákladní pneumatiky pro CAS - 2 ks, autobaterie pro DA - 1 ks, osobní pneumatiky pro DA - 4 ks</t>
  </si>
  <si>
    <t xml:space="preserve">Opravy věcných prostředků požární ochrany - Oprava dopravního automobilu DA L1Z </t>
  </si>
  <si>
    <t>U6e) Oprava dopravního automobilu bez omezení roku výroby</t>
  </si>
  <si>
    <t xml:space="preserve">U6e) opravy věcných prostředků požární ochrany - oprava cisternové automobilové stříkačky </t>
  </si>
  <si>
    <t>U6e) opravy věcných prostředků požární ochrany mimo prostředků uvedených výše a na opravy cisternové automobilové stříkačky s rokem výroby 1984 a starším nebo dopravního automobilu bez omezení roku výroby.</t>
  </si>
  <si>
    <t>U6f) výdaje spojené s opravami, úpravami a výstavbou objektů (hasičské zbrojnice, garáže) sloužících k zabezpečení činnosti jednotky sboru dobrovolných hasičů obce.</t>
  </si>
  <si>
    <t xml:space="preserve">výdaje spojené s opravami, úpravami a výstavbou objektů (hasičské zbrojnice, garáže) - náhrada dvoukřídlých dosloužilých vrat sekvenčními automatickými s personálním vstupem. </t>
  </si>
  <si>
    <t>U6f) výdaje spojené s opravami, úpravami a výstavbou objektů - oprava střechy hasičské zbrojnice</t>
  </si>
  <si>
    <t>U6f -  Výdaje spojené  s opravami, úpravami a výstavbou   hasičské  zbrojnice</t>
  </si>
  <si>
    <t>Město Raspenava</t>
  </si>
  <si>
    <t>Výdaje spojené  s opravami, úpravami a výstavbou   hasičské  zbrojnice - pořízení vysoušecí skříně - sloužící k zabezpečení činnosti jednotky SDH</t>
  </si>
  <si>
    <t>U6f) výdaje spojené s opravami, úpravami a výstavbou objektů (hasičské zbrojnice, garáže) sloužící k zabezpečení činnosti jednotky sboru dobrovolných hasičů obce.</t>
  </si>
  <si>
    <t>Výdaje spojené s opravami, úpravami a výstavbou objektů (U6f)</t>
  </si>
  <si>
    <t xml:space="preserve">Výdaje spojené s opravami, úpravami a výstavbou objektů - oprava stávající hasičské zbrojnice </t>
  </si>
  <si>
    <t>Výdaje spojené s opravami, úpravami a výstavbou objektů - Účelem projektu je celková oprava střešního pláště hasičské zbrojnice v Paceřicích.</t>
  </si>
  <si>
    <t>Výdaje spojené s opravami, úpravami a výstavbou objektů - Oprava hasičské zbrojnice - oprava omítek, snížení stropu, výměna oken, výměna garážových vrat</t>
  </si>
  <si>
    <t>Výdaje spojené s opravami, úpravami a výstavbou objektů-  jedná se o navazující projekt k projektu kompletní rekonstrukce elektroinstalace z roku 2017.</t>
  </si>
  <si>
    <t>U6f - Výdaje spojené s opravami, úpravami a výstavbou objektů</t>
  </si>
  <si>
    <t>U6f)  Výdaje spojené s opravami, úpravami a výstavbou objektů - účelem projektu je pořízení nových vrat do požární zbrojnice.</t>
  </si>
  <si>
    <t>Výdaje spojené s opravami, úpravami a výstavbou objektů - oprava nevyhovující elektroinstalace, výměna oken vč. začištění, výměna garážových vrat, související projektová dokumentace</t>
  </si>
  <si>
    <t>Výdaje spojené s opravami, úpravami a výstavbou objektů - výměna garážových vrat u objektu, který je využíván pro parkování hasičského vozu TATRA 815</t>
  </si>
  <si>
    <t>Výdaje spojené s opravami, úpravami a výstavbou objektů - oprava hasičské zbrojnice SDH Minkovice, obec Višňová</t>
  </si>
  <si>
    <t>pořízení technických prostředků</t>
  </si>
  <si>
    <t>pořízení a oprava technických prostředků</t>
  </si>
  <si>
    <t>nedodána písemná verze žádosti, zaslána pouze elektronická žádost přes modul VFP</t>
  </si>
  <si>
    <t>PD pro výstavbu hasičské zbrojnice Bílá</t>
  </si>
  <si>
    <t>Výdaje spojené s opravami, úpravami a výstavbou objektů (hasičské zbrojnice, garáže). Z důvodu nevyhovujících prostor pro garážování techniky  a materiálu pro zásahovou jednotku obce - zpracování projektové dokumentace vč. stavebního povolení.</t>
  </si>
  <si>
    <t>dokumentace k podání žádosti o dotaci na MVČR - 1 ks, dokumentace k provedení stavby 1 ks, dokumentace pro územní a stavební řízení - 1 ks</t>
  </si>
  <si>
    <t>U2)Doplnění osobních ochranných prostředků</t>
  </si>
  <si>
    <r>
      <t xml:space="preserve">zásahový oblek vícevrstvý - 1 ks, zásahový oblek jednovrstvý - 4 ks, </t>
    </r>
    <r>
      <rPr>
        <sz val="8"/>
        <color rgb="FFFF00FF"/>
        <rFont val="Times New Roman"/>
        <family val="1"/>
        <charset val="238"/>
      </rPr>
      <t>zásahové rukavice - 17 ks, zásahové rukavice pracovní - 10 ks, kukly - 11 ks</t>
    </r>
    <r>
      <rPr>
        <sz val="8"/>
        <rFont val="Times New Roman"/>
        <family val="1"/>
        <charset val="238"/>
      </rPr>
      <t xml:space="preserve">, přilba se svítilnou - 1 ks, vesta výstražná oranžová - 5 ks, </t>
    </r>
    <r>
      <rPr>
        <sz val="8"/>
        <color rgb="FFFF00FF"/>
        <rFont val="Times New Roman"/>
        <family val="1"/>
        <charset val="238"/>
      </rPr>
      <t>zásahové boty - 10 ks</t>
    </r>
    <r>
      <rPr>
        <sz val="8"/>
        <rFont val="Times New Roman"/>
        <family val="1"/>
        <charset val="238"/>
      </rPr>
      <t>, brodící kalhoty - 2 ks</t>
    </r>
  </si>
  <si>
    <t>Snížen počet zásahových rukavic o 9 ks na 8 ks, pracovních rukavic o 2 ks na 8 ks, ochranných kukel o 3 ks na 8 ks, zásahových bot o 2 ks na 8 ks (dotace poskytována pouze na družstvo 1+3 na jeden organizovaný výjezd)</t>
  </si>
  <si>
    <t>Pořízení a opravy věcných prostředků požární ochrany mimo prostředků uvedených v U6a)</t>
  </si>
  <si>
    <t>dýchací přístroj - 4 ks, radiostanice - 1 ks, žebřík - 1 ks</t>
  </si>
  <si>
    <r>
      <t xml:space="preserve">kukla - 5 ks, přilba - 1 ks, zásahové boty - 6 ks, </t>
    </r>
    <r>
      <rPr>
        <sz val="8"/>
        <color rgb="FFFF00FF"/>
        <rFont val="Times New Roman"/>
        <family val="1"/>
        <charset val="238"/>
      </rPr>
      <t>rukavice - 10 ks</t>
    </r>
    <r>
      <rPr>
        <sz val="8"/>
        <rFont val="Times New Roman"/>
        <family val="1"/>
        <charset val="238"/>
      </rPr>
      <t>, zásahový komplet - 3 ks</t>
    </r>
  </si>
  <si>
    <t>Snížen počet rukavic o 2 ks na 8 ks (dotace poskytována pouze na družstvo 1+3 na jeden organizovaný výjezd)</t>
  </si>
  <si>
    <t>ruční radiostanice - 4 ks,vyváděcí maska Dräger - 1 ks, příslušenství k vyprošťování osob z havarovaných vozidel (podpěrná deska, podpěra V - pár, kovový nůž) - 1 ks, přetlaková dýchací technika set - 2 ks, savice - 2 ks, suchý pracovní oblek (neopren. oblek, kukla, rukavice) - 1 ks, proudnice C52</t>
  </si>
  <si>
    <t xml:space="preserve">U4) Pořízení technických prostředků jednotek sborů dobrovolných hasičů obcí pro čerpání vody </t>
  </si>
  <si>
    <t>součet nad čarou:</t>
  </si>
  <si>
    <t>součet nad čarou</t>
  </si>
  <si>
    <t>Pořízení věcných prostředků k ochraně obyvatel</t>
  </si>
  <si>
    <t xml:space="preserve">Pořízení technických prostředků </t>
  </si>
  <si>
    <t>Nákup čerpadel pro JSDHO Jablonec nad Nisou</t>
  </si>
  <si>
    <t>NEPODPOŘENÉ ŽÁDOSTI Z DŮVODU NEDOSTATKU FINANČNÍCH PROSTŘEDKŮ - ZÁSOBNÍK</t>
  </si>
  <si>
    <t xml:space="preserve"> ŽÁDOSTI NEDOPORUČENÉ K PODPOŘE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</si>
</sst>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0.0"/>
  </numFmts>
  <fonts count="5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b/>
      <vertAlign val="subscript"/>
      <sz val="8"/>
      <name val="Times New Roman"/>
      <family val="1"/>
      <charset val="238"/>
    </font>
    <font>
      <b/>
      <vertAlign val="subscript"/>
      <sz val="8"/>
      <color indexed="10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8"/>
      <color indexed="17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vertAlign val="subscript"/>
      <sz val="8"/>
      <color indexed="12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8"/>
      <color indexed="17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theme="6" tint="0.39997558519241921"/>
      <name val="Times New Roman"/>
      <family val="1"/>
      <charset val="238"/>
    </font>
    <font>
      <sz val="8"/>
      <color theme="6" tint="0.3999755851924192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color theme="0" tint="-0.499984740745262"/>
      <name val="Times New Roman"/>
      <family val="1"/>
      <charset val="238"/>
    </font>
    <font>
      <sz val="7"/>
      <name val="Arial"/>
      <family val="2"/>
      <charset val="238"/>
    </font>
    <font>
      <sz val="7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rgb="FF3304FA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3304FA"/>
      <name val="Times New Roman"/>
      <family val="1"/>
      <charset val="238"/>
    </font>
    <font>
      <b/>
      <sz val="7"/>
      <color rgb="FF3304FA"/>
      <name val="Times New Roman"/>
      <family val="1"/>
      <charset val="238"/>
    </font>
    <font>
      <b/>
      <sz val="8"/>
      <color rgb="FF00B050"/>
      <name val="Times New Roman"/>
      <family val="1"/>
      <charset val="238"/>
    </font>
    <font>
      <sz val="8"/>
      <color rgb="FF00B050"/>
      <name val="Arial"/>
      <family val="2"/>
      <charset val="238"/>
    </font>
    <font>
      <b/>
      <sz val="12"/>
      <name val="Times New Roman"/>
      <family val="1"/>
      <charset val="238"/>
    </font>
    <font>
      <sz val="8"/>
      <color rgb="FFFF00FF"/>
      <name val="Times New Roman"/>
      <family val="1"/>
      <charset val="238"/>
    </font>
    <font>
      <sz val="8"/>
      <color rgb="FF66CCFF"/>
      <name val="Times New Roman"/>
      <family val="1"/>
      <charset val="238"/>
    </font>
    <font>
      <b/>
      <sz val="8"/>
      <color rgb="FF00B05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33" fillId="0" borderId="0" applyFont="0" applyFill="0" applyBorder="0" applyAlignment="0" applyProtection="0"/>
    <xf numFmtId="0" fontId="5" fillId="0" borderId="0"/>
  </cellStyleXfs>
  <cellXfs count="623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2" fontId="8" fillId="0" borderId="3" xfId="0" applyNumberFormat="1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2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3" borderId="3" xfId="0" applyFont="1" applyFill="1" applyBorder="1" applyAlignment="1" applyProtection="1">
      <alignment horizontal="center" vertical="center"/>
    </xf>
    <xf numFmtId="2" fontId="9" fillId="3" borderId="6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2" fontId="7" fillId="3" borderId="11" xfId="0" applyNumberFormat="1" applyFont="1" applyFill="1" applyBorder="1" applyAlignment="1" applyProtection="1">
      <alignment horizontal="center" vertical="center"/>
    </xf>
    <xf numFmtId="2" fontId="8" fillId="0" borderId="4" xfId="0" applyNumberFormat="1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2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1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/>
    </xf>
    <xf numFmtId="2" fontId="7" fillId="0" borderId="12" xfId="0" applyNumberFormat="1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4" fontId="21" fillId="3" borderId="8" xfId="0" applyNumberFormat="1" applyFont="1" applyFill="1" applyBorder="1" applyAlignment="1" applyProtection="1">
      <alignment horizontal="right" vertical="center" wrapText="1"/>
    </xf>
    <xf numFmtId="0" fontId="8" fillId="0" borderId="13" xfId="0" applyFont="1" applyFill="1" applyBorder="1" applyAlignment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22" fillId="4" borderId="12" xfId="0" applyFont="1" applyFill="1" applyBorder="1" applyAlignment="1" applyProtection="1">
      <alignment horizontal="center" vertical="center"/>
    </xf>
    <xf numFmtId="2" fontId="25" fillId="4" borderId="11" xfId="0" applyNumberFormat="1" applyFont="1" applyFill="1" applyBorder="1" applyAlignment="1" applyProtection="1">
      <alignment horizontal="center" vertical="center"/>
    </xf>
    <xf numFmtId="0" fontId="26" fillId="0" borderId="0" xfId="0" applyFont="1" applyProtection="1"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vertical="center" wrapText="1"/>
      <protection locked="0"/>
    </xf>
    <xf numFmtId="0" fontId="22" fillId="8" borderId="30" xfId="0" applyFont="1" applyFill="1" applyBorder="1" applyAlignment="1" applyProtection="1">
      <alignment horizontal="center" vertical="center" wrapText="1"/>
      <protection locked="0"/>
    </xf>
    <xf numFmtId="0" fontId="21" fillId="8" borderId="3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6" fillId="8" borderId="35" xfId="0" applyFont="1" applyFill="1" applyBorder="1" applyAlignment="1" applyProtection="1">
      <alignment horizontal="center" vertical="center"/>
    </xf>
    <xf numFmtId="0" fontId="13" fillId="8" borderId="5" xfId="0" applyFont="1" applyFill="1" applyBorder="1" applyAlignment="1" applyProtection="1">
      <alignment horizontal="center" vertical="center" wrapText="1"/>
      <protection locked="0"/>
    </xf>
    <xf numFmtId="4" fontId="8" fillId="8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8" borderId="3" xfId="0" applyNumberFormat="1" applyFont="1" applyFill="1" applyBorder="1" applyAlignment="1" applyProtection="1">
      <alignment horizontal="right" vertical="center" wrapText="1"/>
      <protection locked="0"/>
    </xf>
    <xf numFmtId="2" fontId="8" fillId="8" borderId="6" xfId="0" applyNumberFormat="1" applyFont="1" applyFill="1" applyBorder="1" applyAlignment="1" applyProtection="1">
      <alignment horizontal="right" vertical="center"/>
    </xf>
    <xf numFmtId="4" fontId="21" fillId="10" borderId="8" xfId="0" applyNumberFormat="1" applyFont="1" applyFill="1" applyBorder="1" applyAlignment="1" applyProtection="1">
      <alignment horizontal="right" vertical="center" wrapText="1"/>
    </xf>
    <xf numFmtId="0" fontId="22" fillId="9" borderId="12" xfId="0" applyFont="1" applyFill="1" applyBorder="1" applyAlignment="1" applyProtection="1">
      <alignment horizontal="center" vertical="center"/>
    </xf>
    <xf numFmtId="2" fontId="25" fillId="9" borderId="11" xfId="0" applyNumberFormat="1" applyFont="1" applyFill="1" applyBorder="1" applyAlignment="1" applyProtection="1">
      <alignment horizontal="center" vertical="center"/>
    </xf>
    <xf numFmtId="2" fontId="29" fillId="0" borderId="0" xfId="0" applyNumberFormat="1" applyFont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4" fontId="28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4" fontId="13" fillId="0" borderId="0" xfId="0" applyNumberFormat="1" applyFont="1" applyFill="1" applyBorder="1" applyAlignment="1" applyProtection="1">
      <alignment vertical="center" wrapText="1"/>
      <protection locked="0"/>
    </xf>
    <xf numFmtId="4" fontId="31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28" fillId="11" borderId="1" xfId="0" applyFont="1" applyFill="1" applyBorder="1" applyAlignment="1" applyProtection="1">
      <alignment horizontal="center" vertical="center"/>
      <protection locked="0"/>
    </xf>
    <xf numFmtId="0" fontId="28" fillId="11" borderId="35" xfId="0" applyFont="1" applyFill="1" applyBorder="1" applyAlignment="1" applyProtection="1">
      <alignment horizontal="center" vertical="center"/>
    </xf>
    <xf numFmtId="4" fontId="13" fillId="11" borderId="3" xfId="0" applyNumberFormat="1" applyFont="1" applyFill="1" applyBorder="1" applyAlignment="1" applyProtection="1">
      <alignment horizontal="right" vertical="center" wrapText="1"/>
      <protection locked="0"/>
    </xf>
    <xf numFmtId="2" fontId="13" fillId="11" borderId="6" xfId="0" applyNumberFormat="1" applyFont="1" applyFill="1" applyBorder="1" applyAlignment="1" applyProtection="1">
      <alignment horizontal="right" vertical="center"/>
    </xf>
    <xf numFmtId="4" fontId="32" fillId="11" borderId="3" xfId="0" applyNumberFormat="1" applyFont="1" applyFill="1" applyBorder="1" applyAlignment="1" applyProtection="1">
      <alignment horizontal="right" vertical="center" wrapText="1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4" fontId="8" fillId="4" borderId="4" xfId="0" applyNumberFormat="1" applyFont="1" applyFill="1" applyBorder="1" applyAlignment="1" applyProtection="1">
      <alignment horizontal="right" vertical="center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12" xfId="0" applyFont="1" applyFill="1" applyBorder="1" applyAlignment="1" applyProtection="1">
      <alignment horizontal="center" vertical="center" wrapText="1"/>
      <protection locked="0"/>
    </xf>
    <xf numFmtId="0" fontId="8" fillId="8" borderId="11" xfId="0" applyFont="1" applyFill="1" applyBorder="1" applyAlignment="1" applyProtection="1">
      <alignment vertical="center" wrapText="1"/>
      <protection locked="0"/>
    </xf>
    <xf numFmtId="0" fontId="21" fillId="8" borderId="11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6" fillId="12" borderId="35" xfId="0" applyFont="1" applyFill="1" applyBorder="1" applyAlignment="1" applyProtection="1">
      <alignment horizontal="center" vertical="center"/>
    </xf>
    <xf numFmtId="2" fontId="8" fillId="12" borderId="6" xfId="0" applyNumberFormat="1" applyFont="1" applyFill="1" applyBorder="1" applyAlignment="1" applyProtection="1">
      <alignment horizontal="right" vertical="center"/>
    </xf>
    <xf numFmtId="0" fontId="8" fillId="10" borderId="0" xfId="0" applyFont="1" applyFill="1" applyAlignment="1" applyProtection="1">
      <alignment horizontal="right" vertical="center"/>
      <protection locked="0"/>
    </xf>
    <xf numFmtId="4" fontId="8" fillId="1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49" fontId="8" fillId="0" borderId="17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2" fontId="8" fillId="0" borderId="6" xfId="0" applyNumberFormat="1" applyFont="1" applyFill="1" applyBorder="1" applyAlignment="1" applyProtection="1">
      <alignment horizontal="right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2" fontId="8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49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0" fillId="0" borderId="3" xfId="0" applyNumberFormat="1" applyBorder="1" applyAlignment="1">
      <alignment horizontal="center" vertical="center"/>
    </xf>
    <xf numFmtId="0" fontId="34" fillId="14" borderId="3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2" fontId="19" fillId="10" borderId="3" xfId="0" applyNumberFormat="1" applyFont="1" applyFill="1" applyBorder="1" applyAlignment="1" applyProtection="1">
      <alignment horizontal="center" vertical="center" wrapText="1"/>
      <protection locked="0"/>
    </xf>
    <xf numFmtId="2" fontId="15" fillId="10" borderId="3" xfId="0" applyNumberFormat="1" applyFont="1" applyFill="1" applyBorder="1" applyAlignment="1" applyProtection="1">
      <alignment horizontal="center" vertical="center" wrapText="1"/>
      <protection locked="0"/>
    </xf>
    <xf numFmtId="2" fontId="23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10" borderId="3" xfId="0" applyFont="1" applyFill="1" applyBorder="1" applyAlignment="1" applyProtection="1">
      <alignment horizontal="center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4" fillId="15" borderId="3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3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 wrapText="1"/>
    </xf>
    <xf numFmtId="0" fontId="34" fillId="14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/>
    <xf numFmtId="0" fontId="1" fillId="0" borderId="3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right"/>
    </xf>
    <xf numFmtId="0" fontId="21" fillId="0" borderId="33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1" fillId="0" borderId="3" xfId="0" applyNumberFormat="1" applyFont="1" applyBorder="1" applyAlignment="1">
      <alignment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vertical="center" wrapText="1"/>
    </xf>
    <xf numFmtId="0" fontId="35" fillId="0" borderId="3" xfId="0" applyNumberFormat="1" applyFont="1" applyBorder="1" applyAlignment="1">
      <alignment horizontal="center" wrapText="1"/>
    </xf>
    <xf numFmtId="0" fontId="36" fillId="0" borderId="3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vertical="center" wrapText="1"/>
      <protection locked="0"/>
    </xf>
    <xf numFmtId="0" fontId="36" fillId="0" borderId="0" xfId="0" applyFont="1" applyAlignment="1" applyProtection="1">
      <alignment wrapText="1"/>
      <protection locked="0"/>
    </xf>
    <xf numFmtId="0" fontId="35" fillId="0" borderId="3" xfId="0" applyNumberFormat="1" applyFont="1" applyBorder="1" applyAlignment="1">
      <alignment horizontal="left" vertical="center" wrapText="1"/>
    </xf>
    <xf numFmtId="0" fontId="8" fillId="6" borderId="16" xfId="0" applyFont="1" applyFill="1" applyBorder="1" applyAlignment="1" applyProtection="1">
      <alignment vertical="center" wrapText="1"/>
      <protection locked="0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8" fillId="6" borderId="4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4" fontId="21" fillId="8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16" borderId="11" xfId="0" applyFont="1" applyFill="1" applyBorder="1" applyAlignment="1" applyProtection="1">
      <alignment vertical="center" wrapText="1"/>
      <protection locked="0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2" fontId="8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16" borderId="3" xfId="0" applyNumberFormat="1" applyFont="1" applyFill="1" applyBorder="1" applyAlignment="1">
      <alignment horizontal="left" vertical="center" wrapText="1"/>
    </xf>
    <xf numFmtId="0" fontId="37" fillId="0" borderId="3" xfId="0" applyNumberFormat="1" applyFont="1" applyBorder="1" applyAlignment="1">
      <alignment horizontal="left" vertical="center" wrapText="1"/>
    </xf>
    <xf numFmtId="0" fontId="21" fillId="0" borderId="3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 applyProtection="1">
      <alignment vertical="center" wrapText="1"/>
      <protection locked="0"/>
    </xf>
    <xf numFmtId="4" fontId="21" fillId="8" borderId="7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6" xfId="0" applyNumberFormat="1" applyFont="1" applyFill="1" applyBorder="1" applyAlignment="1" applyProtection="1">
      <alignment horizontal="right" vertical="center"/>
    </xf>
    <xf numFmtId="2" fontId="21" fillId="8" borderId="6" xfId="0" applyNumberFormat="1" applyFont="1" applyFill="1" applyBorder="1" applyAlignment="1" applyProtection="1">
      <alignment horizontal="right" vertical="center"/>
    </xf>
    <xf numFmtId="4" fontId="21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21" fillId="12" borderId="6" xfId="0" applyNumberFormat="1" applyFont="1" applyFill="1" applyBorder="1" applyAlignment="1" applyProtection="1">
      <alignment horizontal="right" vertical="center"/>
    </xf>
    <xf numFmtId="4" fontId="31" fillId="11" borderId="3" xfId="0" applyNumberFormat="1" applyFont="1" applyFill="1" applyBorder="1" applyAlignment="1" applyProtection="1">
      <alignment horizontal="right" vertical="center" wrapText="1"/>
      <protection locked="0"/>
    </xf>
    <xf numFmtId="2" fontId="31" fillId="11" borderId="6" xfId="0" applyNumberFormat="1" applyFont="1" applyFill="1" applyBorder="1" applyAlignment="1" applyProtection="1">
      <alignment horizontal="right" vertical="center"/>
    </xf>
    <xf numFmtId="2" fontId="21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21" fillId="4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 applyProtection="1">
      <alignment horizontal="center" vertical="center"/>
    </xf>
    <xf numFmtId="2" fontId="22" fillId="3" borderId="6" xfId="0" applyNumberFormat="1" applyFont="1" applyFill="1" applyBorder="1" applyAlignment="1" applyProtection="1">
      <alignment horizontal="center" vertical="center"/>
    </xf>
    <xf numFmtId="1" fontId="21" fillId="0" borderId="3" xfId="0" applyNumberFormat="1" applyFont="1" applyFill="1" applyBorder="1" applyAlignment="1" applyProtection="1">
      <alignment horizontal="center" vertical="center"/>
      <protection locked="0"/>
    </xf>
    <xf numFmtId="1" fontId="22" fillId="3" borderId="3" xfId="0" applyNumberFormat="1" applyFont="1" applyFill="1" applyBorder="1" applyAlignment="1" applyProtection="1">
      <alignment horizontal="center" vertical="center"/>
    </xf>
    <xf numFmtId="2" fontId="22" fillId="3" borderId="11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vertical="center"/>
      <protection locked="0"/>
    </xf>
    <xf numFmtId="4" fontId="21" fillId="4" borderId="4" xfId="0" applyNumberFormat="1" applyFont="1" applyFill="1" applyBorder="1" applyAlignment="1" applyProtection="1">
      <alignment horizontal="right" vertical="center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vertical="center" wrapText="1"/>
      <protection locked="0"/>
    </xf>
    <xf numFmtId="0" fontId="21" fillId="0" borderId="4" xfId="0" applyFont="1" applyFill="1" applyBorder="1" applyAlignment="1" applyProtection="1">
      <alignment vertical="center"/>
      <protection locked="0"/>
    </xf>
    <xf numFmtId="2" fontId="21" fillId="0" borderId="4" xfId="0" applyNumberFormat="1" applyFont="1" applyFill="1" applyBorder="1" applyAlignment="1" applyProtection="1">
      <alignment vertical="center" wrapText="1"/>
      <protection locked="0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49" fontId="21" fillId="0" borderId="4" xfId="1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38" fillId="0" borderId="3" xfId="0" applyFont="1" applyFill="1" applyBorder="1" applyAlignment="1" applyProtection="1">
      <alignment vertical="center"/>
      <protection locked="0"/>
    </xf>
    <xf numFmtId="49" fontId="38" fillId="0" borderId="13" xfId="0" applyNumberFormat="1" applyFont="1" applyFill="1" applyBorder="1" applyAlignment="1" applyProtection="1">
      <alignment horizontal="center" vertical="center"/>
      <protection locked="0"/>
    </xf>
    <xf numFmtId="49" fontId="39" fillId="0" borderId="3" xfId="0" applyNumberFormat="1" applyFont="1" applyFill="1" applyBorder="1" applyAlignment="1">
      <alignment horizontal="left" vertical="center"/>
    </xf>
    <xf numFmtId="0" fontId="40" fillId="0" borderId="3" xfId="0" applyNumberFormat="1" applyFont="1" applyBorder="1" applyAlignment="1">
      <alignment horizontal="center" vertical="center"/>
    </xf>
    <xf numFmtId="0" fontId="40" fillId="0" borderId="3" xfId="0" applyNumberFormat="1" applyFont="1" applyBorder="1" applyAlignment="1">
      <alignment vertical="center"/>
    </xf>
    <xf numFmtId="0" fontId="40" fillId="0" borderId="3" xfId="0" applyNumberFormat="1" applyFont="1" applyFill="1" applyBorder="1" applyAlignment="1">
      <alignment horizontal="right" vertical="center"/>
    </xf>
    <xf numFmtId="0" fontId="40" fillId="0" borderId="3" xfId="0" applyNumberFormat="1" applyFont="1" applyFill="1" applyBorder="1" applyAlignment="1">
      <alignment vertical="center"/>
    </xf>
    <xf numFmtId="0" fontId="40" fillId="0" borderId="3" xfId="0" applyNumberFormat="1" applyFont="1" applyBorder="1" applyAlignment="1">
      <alignment horizontal="right" vertical="center"/>
    </xf>
    <xf numFmtId="0" fontId="40" fillId="0" borderId="3" xfId="0" applyNumberFormat="1" applyFont="1" applyBorder="1" applyAlignment="1">
      <alignment horizontal="left" vertical="center" wrapText="1"/>
    </xf>
    <xf numFmtId="0" fontId="41" fillId="0" borderId="3" xfId="0" applyNumberFormat="1" applyFont="1" applyBorder="1" applyAlignment="1">
      <alignment horizontal="left" vertical="center" wrapText="1"/>
    </xf>
    <xf numFmtId="0" fontId="40" fillId="0" borderId="3" xfId="0" applyNumberFormat="1" applyFont="1" applyBorder="1" applyAlignment="1">
      <alignment horizontal="left" vertical="center"/>
    </xf>
    <xf numFmtId="0" fontId="8" fillId="5" borderId="3" xfId="0" applyNumberFormat="1" applyFont="1" applyFill="1" applyBorder="1" applyAlignment="1">
      <alignment horizontal="left" vertical="center" wrapText="1"/>
    </xf>
    <xf numFmtId="4" fontId="8" fillId="16" borderId="3" xfId="0" applyNumberFormat="1" applyFont="1" applyFill="1" applyBorder="1" applyAlignment="1" applyProtection="1">
      <alignment horizontal="right" vertical="center" wrapText="1"/>
      <protection locked="0"/>
    </xf>
    <xf numFmtId="2" fontId="8" fillId="16" borderId="3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5" borderId="40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vertical="center" wrapText="1"/>
      <protection locked="0"/>
    </xf>
    <xf numFmtId="0" fontId="8" fillId="6" borderId="9" xfId="0" applyFont="1" applyFill="1" applyBorder="1" applyAlignment="1" applyProtection="1">
      <alignment vertical="center" wrapText="1"/>
      <protection locked="0"/>
    </xf>
    <xf numFmtId="0" fontId="1" fillId="0" borderId="3" xfId="0" applyNumberFormat="1" applyFont="1" applyBorder="1" applyAlignme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21" fillId="0" borderId="3" xfId="0" applyNumberFormat="1" applyFont="1" applyFill="1" applyBorder="1" applyAlignment="1">
      <alignment horizontal="left" vertical="center" wrapText="1"/>
    </xf>
    <xf numFmtId="0" fontId="37" fillId="8" borderId="11" xfId="0" applyFont="1" applyFill="1" applyBorder="1" applyAlignment="1" applyProtection="1">
      <alignment vertical="center" wrapText="1"/>
      <protection locked="0"/>
    </xf>
    <xf numFmtId="0" fontId="8" fillId="16" borderId="33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16" borderId="40" xfId="0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Border="1" applyAlignment="1">
      <alignment horizontal="left" vertical="center" wrapText="1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21" fillId="0" borderId="8" xfId="0" applyNumberFormat="1" applyFont="1" applyBorder="1" applyAlignment="1">
      <alignment horizontal="left" vertical="center" wrapText="1"/>
    </xf>
    <xf numFmtId="0" fontId="8" fillId="0" borderId="41" xfId="0" applyNumberFormat="1" applyFont="1" applyBorder="1" applyAlignment="1">
      <alignment horizontal="left" vertical="center" wrapText="1"/>
    </xf>
    <xf numFmtId="0" fontId="37" fillId="0" borderId="41" xfId="0" applyNumberFormat="1" applyFont="1" applyBorder="1" applyAlignment="1">
      <alignment horizontal="left" vertical="center" wrapText="1"/>
    </xf>
    <xf numFmtId="0" fontId="37" fillId="0" borderId="3" xfId="0" applyFont="1" applyFill="1" applyBorder="1" applyAlignment="1" applyProtection="1">
      <alignment horizontal="left" vertical="center" wrapText="1"/>
      <protection locked="0"/>
    </xf>
    <xf numFmtId="0" fontId="8" fillId="5" borderId="41" xfId="0" applyNumberFormat="1" applyFont="1" applyFill="1" applyBorder="1" applyAlignment="1">
      <alignment horizontal="left" vertical="center" wrapText="1"/>
    </xf>
    <xf numFmtId="0" fontId="21" fillId="0" borderId="41" xfId="0" applyNumberFormat="1" applyFont="1" applyBorder="1" applyAlignment="1">
      <alignment horizontal="left" vertical="center" wrapText="1"/>
    </xf>
    <xf numFmtId="43" fontId="8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8" fillId="6" borderId="3" xfId="0" applyFont="1" applyFill="1" applyBorder="1" applyAlignment="1" applyProtection="1">
      <alignment vertical="center" wrapText="1"/>
      <protection locked="0"/>
    </xf>
    <xf numFmtId="0" fontId="21" fillId="0" borderId="3" xfId="0" applyFont="1" applyFill="1" applyBorder="1" applyAlignment="1" applyProtection="1">
      <alignment vertical="center"/>
      <protection locked="0"/>
    </xf>
    <xf numFmtId="2" fontId="21" fillId="0" borderId="3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21" fillId="17" borderId="16" xfId="0" applyFont="1" applyFill="1" applyBorder="1" applyAlignment="1" applyProtection="1">
      <alignment vertical="center" wrapText="1"/>
      <protection locked="0"/>
    </xf>
    <xf numFmtId="0" fontId="21" fillId="6" borderId="9" xfId="0" applyFont="1" applyFill="1" applyBorder="1" applyAlignment="1" applyProtection="1">
      <alignment vertical="center" wrapText="1"/>
      <protection locked="0"/>
    </xf>
    <xf numFmtId="0" fontId="21" fillId="6" borderId="16" xfId="0" applyFont="1" applyFill="1" applyBorder="1" applyAlignment="1" applyProtection="1">
      <alignment vertical="center" wrapText="1"/>
      <protection locked="0"/>
    </xf>
    <xf numFmtId="0" fontId="8" fillId="16" borderId="4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45" fillId="0" borderId="3" xfId="0" applyFont="1" applyFill="1" applyBorder="1" applyAlignment="1" applyProtection="1">
      <alignment vertical="center"/>
      <protection locked="0"/>
    </xf>
    <xf numFmtId="0" fontId="45" fillId="0" borderId="4" xfId="0" applyFont="1" applyFill="1" applyBorder="1" applyAlignment="1" applyProtection="1">
      <alignment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vertical="center" wrapText="1"/>
      <protection locked="0"/>
    </xf>
    <xf numFmtId="0" fontId="8" fillId="0" borderId="48" xfId="0" applyNumberFormat="1" applyFont="1" applyBorder="1" applyAlignment="1">
      <alignment horizontal="left" vertical="center" wrapText="1"/>
    </xf>
    <xf numFmtId="0" fontId="8" fillId="0" borderId="40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</xf>
    <xf numFmtId="0" fontId="47" fillId="0" borderId="11" xfId="0" applyFont="1" applyFill="1" applyBorder="1" applyAlignment="1" applyProtection="1">
      <alignment vertical="center" wrapText="1"/>
      <protection locked="0"/>
    </xf>
    <xf numFmtId="0" fontId="8" fillId="20" borderId="11" xfId="0" applyFont="1" applyFill="1" applyBorder="1" applyAlignment="1" applyProtection="1">
      <alignment vertical="center" wrapText="1"/>
      <protection locked="0"/>
    </xf>
    <xf numFmtId="4" fontId="47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4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3" applyFont="1" applyFill="1" applyBorder="1" applyAlignment="1" applyProtection="1">
      <alignment horizontal="center" vertical="center"/>
      <protection locked="0"/>
    </xf>
    <xf numFmtId="0" fontId="8" fillId="0" borderId="33" xfId="3" applyFont="1" applyFill="1" applyBorder="1" applyAlignment="1" applyProtection="1">
      <alignment vertical="center" wrapText="1"/>
      <protection locked="0"/>
    </xf>
    <xf numFmtId="0" fontId="8" fillId="6" borderId="16" xfId="3" applyFont="1" applyFill="1" applyBorder="1" applyAlignment="1" applyProtection="1">
      <alignment vertical="center" wrapText="1"/>
      <protection locked="0"/>
    </xf>
    <xf numFmtId="0" fontId="8" fillId="0" borderId="8" xfId="3" applyNumberFormat="1" applyFont="1" applyBorder="1" applyAlignment="1">
      <alignment horizontal="left" vertical="center" wrapText="1"/>
    </xf>
    <xf numFmtId="0" fontId="8" fillId="0" borderId="48" xfId="3" applyNumberFormat="1" applyFont="1" applyBorder="1" applyAlignment="1">
      <alignment horizontal="left" vertical="center" wrapText="1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8" borderId="11" xfId="3" applyFont="1" applyFill="1" applyBorder="1" applyAlignment="1" applyProtection="1">
      <alignment vertical="center" wrapText="1"/>
      <protection locked="0"/>
    </xf>
    <xf numFmtId="0" fontId="8" fillId="0" borderId="11" xfId="3" applyFont="1" applyFill="1" applyBorder="1" applyAlignment="1" applyProtection="1">
      <alignment vertical="center" wrapText="1"/>
      <protection locked="0"/>
    </xf>
    <xf numFmtId="0" fontId="8" fillId="0" borderId="14" xfId="3" applyFont="1" applyFill="1" applyBorder="1" applyAlignment="1" applyProtection="1">
      <alignment vertical="center" wrapText="1"/>
      <protection locked="0"/>
    </xf>
    <xf numFmtId="4" fontId="8" fillId="8" borderId="7" xfId="3" applyNumberFormat="1" applyFont="1" applyFill="1" applyBorder="1" applyAlignment="1" applyProtection="1">
      <alignment horizontal="right" vertical="center" wrapText="1"/>
      <protection locked="0"/>
    </xf>
    <xf numFmtId="4" fontId="8" fillId="8" borderId="3" xfId="3" applyNumberFormat="1" applyFont="1" applyFill="1" applyBorder="1" applyAlignment="1" applyProtection="1">
      <alignment horizontal="right" vertical="center" wrapText="1"/>
      <protection locked="0"/>
    </xf>
    <xf numFmtId="2" fontId="8" fillId="0" borderId="6" xfId="3" applyNumberFormat="1" applyFont="1" applyFill="1" applyBorder="1" applyAlignment="1" applyProtection="1">
      <alignment horizontal="right" vertical="center"/>
    </xf>
    <xf numFmtId="2" fontId="25" fillId="9" borderId="11" xfId="3" applyNumberFormat="1" applyFont="1" applyFill="1" applyBorder="1" applyAlignment="1" applyProtection="1">
      <alignment horizontal="center" vertical="center"/>
    </xf>
    <xf numFmtId="2" fontId="8" fillId="8" borderId="6" xfId="3" applyNumberFormat="1" applyFont="1" applyFill="1" applyBorder="1" applyAlignment="1" applyProtection="1">
      <alignment horizontal="right" vertical="center"/>
    </xf>
    <xf numFmtId="4" fontId="21" fillId="10" borderId="8" xfId="3" applyNumberFormat="1" applyFont="1" applyFill="1" applyBorder="1" applyAlignment="1" applyProtection="1">
      <alignment horizontal="right" vertical="center" wrapText="1"/>
    </xf>
    <xf numFmtId="4" fontId="8" fillId="0" borderId="7" xfId="3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3" applyNumberFormat="1" applyFont="1" applyFill="1" applyBorder="1" applyAlignment="1" applyProtection="1">
      <alignment horizontal="right" vertical="center" wrapText="1"/>
      <protection locked="0"/>
    </xf>
    <xf numFmtId="2" fontId="8" fillId="12" borderId="6" xfId="3" applyNumberFormat="1" applyFont="1" applyFill="1" applyBorder="1" applyAlignment="1" applyProtection="1">
      <alignment horizontal="right" vertical="center"/>
    </xf>
    <xf numFmtId="2" fontId="25" fillId="4" borderId="11" xfId="3" applyNumberFormat="1" applyFont="1" applyFill="1" applyBorder="1" applyAlignment="1" applyProtection="1">
      <alignment horizontal="center" vertical="center"/>
    </xf>
    <xf numFmtId="2" fontId="13" fillId="11" borderId="6" xfId="3" applyNumberFormat="1" applyFont="1" applyFill="1" applyBorder="1" applyAlignment="1" applyProtection="1">
      <alignment horizontal="right" vertical="center"/>
    </xf>
    <xf numFmtId="4" fontId="21" fillId="3" borderId="8" xfId="3" applyNumberFormat="1" applyFont="1" applyFill="1" applyBorder="1" applyAlignment="1" applyProtection="1">
      <alignment horizontal="right" vertical="center" wrapText="1"/>
    </xf>
    <xf numFmtId="49" fontId="8" fillId="0" borderId="3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3" applyFont="1" applyFill="1" applyBorder="1" applyAlignment="1" applyProtection="1">
      <alignment horizontal="center" vertical="center"/>
      <protection locked="0"/>
    </xf>
    <xf numFmtId="2" fontId="8" fillId="4" borderId="3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center" vertical="center"/>
      <protection locked="0"/>
    </xf>
    <xf numFmtId="0" fontId="6" fillId="3" borderId="3" xfId="3" applyFont="1" applyFill="1" applyBorder="1" applyAlignment="1" applyProtection="1">
      <alignment horizontal="center" vertical="center"/>
    </xf>
    <xf numFmtId="2" fontId="9" fillId="3" borderId="6" xfId="3" applyNumberFormat="1" applyFont="1" applyFill="1" applyBorder="1" applyAlignment="1" applyProtection="1">
      <alignment horizontal="center" vertical="center"/>
    </xf>
    <xf numFmtId="1" fontId="8" fillId="0" borderId="3" xfId="3" applyNumberFormat="1" applyFont="1" applyFill="1" applyBorder="1" applyAlignment="1" applyProtection="1">
      <alignment horizontal="center" vertical="center"/>
      <protection locked="0"/>
    </xf>
    <xf numFmtId="1" fontId="6" fillId="3" borderId="3" xfId="3" applyNumberFormat="1" applyFont="1" applyFill="1" applyBorder="1" applyAlignment="1" applyProtection="1">
      <alignment horizontal="center" vertical="center"/>
    </xf>
    <xf numFmtId="2" fontId="7" fillId="3" borderId="11" xfId="3" applyNumberFormat="1" applyFont="1" applyFill="1" applyBorder="1" applyAlignment="1" applyProtection="1">
      <alignment horizontal="center" vertical="center"/>
    </xf>
    <xf numFmtId="0" fontId="5" fillId="0" borderId="0" xfId="3" applyFill="1" applyAlignment="1" applyProtection="1">
      <alignment vertical="center"/>
      <protection locked="0"/>
    </xf>
    <xf numFmtId="2" fontId="8" fillId="0" borderId="3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8" fillId="0" borderId="48" xfId="3" applyFont="1" applyFill="1" applyBorder="1" applyAlignment="1" applyProtection="1">
      <alignment horizontal="left" vertical="center" wrapText="1"/>
      <protection locked="0"/>
    </xf>
    <xf numFmtId="49" fontId="37" fillId="0" borderId="3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3" applyFont="1" applyFill="1" applyBorder="1" applyAlignment="1" applyProtection="1">
      <alignment horizontal="left" vertical="center" wrapText="1"/>
      <protection locked="0"/>
    </xf>
    <xf numFmtId="0" fontId="8" fillId="0" borderId="3" xfId="3" applyNumberFormat="1" applyFont="1" applyBorder="1" applyAlignment="1">
      <alignment horizontal="left" vertical="center" wrapText="1"/>
    </xf>
    <xf numFmtId="0" fontId="8" fillId="0" borderId="40" xfId="3" applyNumberFormat="1" applyFont="1" applyBorder="1" applyAlignment="1">
      <alignment horizontal="left" vertical="center" wrapText="1"/>
    </xf>
    <xf numFmtId="0" fontId="38" fillId="0" borderId="0" xfId="3" applyFont="1" applyFill="1" applyAlignment="1" applyProtection="1">
      <alignment vertical="center"/>
      <protection locked="0"/>
    </xf>
    <xf numFmtId="4" fontId="47" fillId="0" borderId="7" xfId="3" applyNumberFormat="1" applyFont="1" applyFill="1" applyBorder="1" applyAlignment="1" applyProtection="1">
      <alignment horizontal="right" vertical="center" wrapText="1"/>
      <protection locked="0"/>
    </xf>
    <xf numFmtId="4" fontId="47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8" fillId="6" borderId="3" xfId="3" applyFont="1" applyFill="1" applyBorder="1" applyAlignment="1" applyProtection="1">
      <alignment vertical="center" wrapText="1"/>
      <protection locked="0"/>
    </xf>
    <xf numFmtId="0" fontId="8" fillId="0" borderId="3" xfId="3" applyFont="1" applyFill="1" applyBorder="1" applyAlignment="1" applyProtection="1">
      <alignment horizontal="left" vertical="center" wrapText="1"/>
      <protection locked="0"/>
    </xf>
    <xf numFmtId="0" fontId="8" fillId="6" borderId="9" xfId="3" applyFont="1" applyFill="1" applyBorder="1" applyAlignment="1" applyProtection="1">
      <alignment vertical="center" wrapText="1"/>
      <protection locked="0"/>
    </xf>
    <xf numFmtId="49" fontId="21" fillId="0" borderId="3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" applyFont="1" applyFill="1" applyBorder="1" applyAlignment="1" applyProtection="1">
      <alignment vertical="center" wrapText="1"/>
      <protection locked="0"/>
    </xf>
    <xf numFmtId="49" fontId="8" fillId="0" borderId="11" xfId="3" applyNumberFormat="1" applyFont="1" applyFill="1" applyBorder="1" applyAlignment="1" applyProtection="1">
      <alignment horizontal="center" vertical="center" wrapText="1"/>
      <protection locked="0"/>
    </xf>
    <xf numFmtId="49" fontId="8" fillId="8" borderId="11" xfId="3" applyNumberFormat="1" applyFont="1" applyFill="1" applyBorder="1" applyAlignment="1" applyProtection="1">
      <alignment vertical="center" wrapText="1"/>
      <protection locked="0"/>
    </xf>
    <xf numFmtId="49" fontId="8" fillId="0" borderId="11" xfId="3" applyNumberFormat="1" applyFont="1" applyFill="1" applyBorder="1" applyAlignment="1" applyProtection="1">
      <alignment vertical="center" wrapText="1"/>
      <protection locked="0"/>
    </xf>
    <xf numFmtId="4" fontId="8" fillId="0" borderId="7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0" fontId="8" fillId="0" borderId="7" xfId="3" applyFont="1" applyFill="1" applyBorder="1" applyAlignment="1" applyProtection="1">
      <alignment horizontal="right" vertical="center"/>
      <protection locked="0"/>
    </xf>
    <xf numFmtId="0" fontId="8" fillId="0" borderId="3" xfId="3" applyFont="1" applyFill="1" applyBorder="1" applyAlignment="1" applyProtection="1">
      <alignment horizontal="right" vertical="center"/>
      <protection locked="0"/>
    </xf>
    <xf numFmtId="0" fontId="2" fillId="0" borderId="6" xfId="3" applyFont="1" applyFill="1" applyBorder="1" applyAlignment="1" applyProtection="1">
      <alignment horizontal="right" vertical="center"/>
      <protection locked="0"/>
    </xf>
    <xf numFmtId="0" fontId="27" fillId="0" borderId="11" xfId="3" applyFont="1" applyFill="1" applyBorder="1" applyAlignment="1" applyProtection="1">
      <alignment horizontal="right" vertical="center"/>
      <protection locked="0"/>
    </xf>
    <xf numFmtId="0" fontId="8" fillId="0" borderId="8" xfId="3" applyFont="1" applyFill="1" applyBorder="1" applyAlignment="1" applyProtection="1">
      <alignment horizontal="right" vertical="center"/>
      <protection locked="0"/>
    </xf>
    <xf numFmtId="0" fontId="5" fillId="0" borderId="0" xfId="3" applyFill="1" applyBorder="1" applyAlignment="1" applyProtection="1">
      <alignment vertical="center"/>
      <protection locked="0"/>
    </xf>
    <xf numFmtId="4" fontId="47" fillId="0" borderId="3" xfId="0" applyNumberFormat="1" applyFont="1" applyBorder="1" applyAlignment="1">
      <alignment horizontal="right" vertical="center"/>
    </xf>
    <xf numFmtId="2" fontId="8" fillId="11" borderId="6" xfId="3" applyNumberFormat="1" applyFont="1" applyFill="1" applyBorder="1" applyAlignment="1" applyProtection="1">
      <alignment horizontal="right" vertical="center"/>
    </xf>
    <xf numFmtId="49" fontId="8" fillId="0" borderId="3" xfId="3" applyNumberFormat="1" applyFont="1" applyFill="1" applyBorder="1" applyAlignment="1" applyProtection="1">
      <alignment vertical="center" wrapText="1"/>
      <protection locked="0"/>
    </xf>
    <xf numFmtId="0" fontId="8" fillId="0" borderId="0" xfId="3" applyFont="1" applyFill="1" applyAlignment="1" applyProtection="1">
      <alignment vertical="center" wrapText="1"/>
      <protection locked="0"/>
    </xf>
    <xf numFmtId="0" fontId="8" fillId="0" borderId="0" xfId="3" applyFont="1" applyFill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right" vertical="center"/>
      <protection locked="0"/>
    </xf>
    <xf numFmtId="0" fontId="27" fillId="0" borderId="0" xfId="3" applyFont="1" applyFill="1" applyAlignment="1" applyProtection="1">
      <alignment horizontal="right" vertical="center"/>
      <protection locked="0"/>
    </xf>
    <xf numFmtId="4" fontId="21" fillId="0" borderId="0" xfId="3" applyNumberFormat="1" applyFont="1" applyFill="1" applyBorder="1" applyAlignment="1" applyProtection="1">
      <alignment vertical="center" wrapText="1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8" fillId="8" borderId="3" xfId="3" applyFont="1" applyFill="1" applyBorder="1" applyAlignment="1" applyProtection="1">
      <alignment vertical="center" wrapText="1"/>
      <protection locked="0"/>
    </xf>
    <xf numFmtId="0" fontId="8" fillId="0" borderId="0" xfId="3" applyFont="1" applyFill="1" applyBorder="1" applyAlignment="1" applyProtection="1">
      <alignment vertical="center" wrapText="1"/>
      <protection locked="0"/>
    </xf>
    <xf numFmtId="4" fontId="8" fillId="8" borderId="0" xfId="3" applyNumberFormat="1" applyFont="1" applyFill="1" applyBorder="1" applyAlignment="1" applyProtection="1">
      <alignment horizontal="right" vertical="center" wrapText="1"/>
      <protection locked="0"/>
    </xf>
    <xf numFmtId="2" fontId="8" fillId="0" borderId="0" xfId="3" applyNumberFormat="1" applyFont="1" applyFill="1" applyBorder="1" applyAlignment="1" applyProtection="1">
      <alignment horizontal="right" vertical="center"/>
    </xf>
    <xf numFmtId="2" fontId="25" fillId="9" borderId="0" xfId="3" applyNumberFormat="1" applyFont="1" applyFill="1" applyBorder="1" applyAlignment="1" applyProtection="1">
      <alignment horizontal="center" vertical="center"/>
    </xf>
    <xf numFmtId="2" fontId="8" fillId="8" borderId="0" xfId="3" applyNumberFormat="1" applyFont="1" applyFill="1" applyBorder="1" applyAlignment="1" applyProtection="1">
      <alignment horizontal="right" vertical="center"/>
    </xf>
    <xf numFmtId="4" fontId="21" fillId="10" borderId="0" xfId="3" applyNumberFormat="1" applyFont="1" applyFill="1" applyBorder="1" applyAlignment="1" applyProtection="1">
      <alignment horizontal="right" vertical="center" wrapText="1"/>
    </xf>
    <xf numFmtId="2" fontId="25" fillId="4" borderId="0" xfId="3" applyNumberFormat="1" applyFont="1" applyFill="1" applyBorder="1" applyAlignment="1" applyProtection="1">
      <alignment horizontal="center" vertical="center"/>
    </xf>
    <xf numFmtId="49" fontId="8" fillId="8" borderId="3" xfId="3" applyNumberFormat="1" applyFont="1" applyFill="1" applyBorder="1" applyAlignment="1" applyProtection="1">
      <alignment vertical="center" wrapText="1"/>
      <protection locked="0"/>
    </xf>
    <xf numFmtId="4" fontId="8" fillId="21" borderId="3" xfId="3" applyNumberFormat="1" applyFont="1" applyFill="1" applyBorder="1" applyAlignment="1" applyProtection="1">
      <alignment horizontal="right" vertical="center" wrapText="1"/>
      <protection locked="0"/>
    </xf>
    <xf numFmtId="0" fontId="8" fillId="10" borderId="0" xfId="3" applyFont="1" applyFill="1" applyAlignment="1" applyProtection="1">
      <alignment horizontal="right" vertical="center"/>
      <protection locked="0"/>
    </xf>
    <xf numFmtId="4" fontId="8" fillId="10" borderId="0" xfId="3" applyNumberFormat="1" applyFont="1" applyFill="1" applyBorder="1" applyAlignment="1" applyProtection="1">
      <alignment vertical="center" wrapText="1"/>
      <protection locked="0"/>
    </xf>
    <xf numFmtId="0" fontId="8" fillId="8" borderId="3" xfId="0" applyFont="1" applyFill="1" applyBorder="1" applyAlignment="1" applyProtection="1">
      <alignment vertical="center" wrapText="1"/>
      <protection locked="0"/>
    </xf>
    <xf numFmtId="4" fontId="8" fillId="8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3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</xf>
    <xf numFmtId="0" fontId="2" fillId="0" borderId="0" xfId="3" applyFont="1" applyFill="1" applyBorder="1" applyAlignment="1" applyProtection="1">
      <alignment horizontal="right" vertical="center"/>
      <protection locked="0"/>
    </xf>
    <xf numFmtId="2" fontId="25" fillId="9" borderId="0" xfId="0" applyNumberFormat="1" applyFont="1" applyFill="1" applyBorder="1" applyAlignment="1" applyProtection="1">
      <alignment horizontal="center" vertical="center"/>
    </xf>
    <xf numFmtId="0" fontId="27" fillId="0" borderId="0" xfId="3" applyFont="1" applyFill="1" applyBorder="1" applyAlignment="1" applyProtection="1">
      <alignment horizontal="right" vertical="center"/>
      <protection locked="0"/>
    </xf>
    <xf numFmtId="2" fontId="8" fillId="8" borderId="0" xfId="0" applyNumberFormat="1" applyFont="1" applyFill="1" applyBorder="1" applyAlignment="1" applyProtection="1">
      <alignment horizontal="right" vertical="center"/>
    </xf>
    <xf numFmtId="4" fontId="21" fillId="10" borderId="0" xfId="0" applyNumberFormat="1" applyFont="1" applyFill="1" applyBorder="1" applyAlignment="1" applyProtection="1">
      <alignment horizontal="right" vertical="center" wrapText="1"/>
    </xf>
    <xf numFmtId="4" fontId="47" fillId="0" borderId="7" xfId="0" applyNumberFormat="1" applyFont="1" applyBorder="1" applyAlignment="1">
      <alignment horizontal="right" vertical="center"/>
    </xf>
    <xf numFmtId="2" fontId="25" fillId="4" borderId="0" xfId="0" applyNumberFormat="1" applyFont="1" applyFill="1" applyBorder="1" applyAlignment="1" applyProtection="1">
      <alignment horizontal="center" vertical="center"/>
    </xf>
    <xf numFmtId="0" fontId="8" fillId="6" borderId="16" xfId="0" applyNumberFormat="1" applyFont="1" applyFill="1" applyBorder="1" applyAlignment="1">
      <alignment horizontal="left" vertical="center" wrapText="1"/>
    </xf>
    <xf numFmtId="0" fontId="8" fillId="0" borderId="8" xfId="3" applyFont="1" applyBorder="1" applyAlignment="1" applyProtection="1">
      <alignment horizontal="center" vertical="center"/>
      <protection locked="0"/>
    </xf>
    <xf numFmtId="0" fontId="5" fillId="0" borderId="0" xfId="3" applyAlignment="1" applyProtection="1">
      <alignment vertical="center"/>
      <protection locked="0"/>
    </xf>
    <xf numFmtId="0" fontId="8" fillId="6" borderId="9" xfId="0" applyNumberFormat="1" applyFont="1" applyFill="1" applyBorder="1" applyAlignment="1">
      <alignment horizontal="left" vertical="center" wrapText="1"/>
    </xf>
    <xf numFmtId="0" fontId="8" fillId="6" borderId="3" xfId="0" applyNumberFormat="1" applyFont="1" applyFill="1" applyBorder="1" applyAlignment="1">
      <alignment horizontal="left" vertical="center" wrapText="1"/>
    </xf>
    <xf numFmtId="0" fontId="5" fillId="0" borderId="8" xfId="3" applyBorder="1" applyAlignment="1" applyProtection="1">
      <alignment vertical="center"/>
      <protection locked="0"/>
    </xf>
    <xf numFmtId="0" fontId="5" fillId="0" borderId="6" xfId="3" applyFill="1" applyBorder="1" applyAlignment="1" applyProtection="1">
      <alignment vertical="center"/>
      <protection locked="0"/>
    </xf>
    <xf numFmtId="0" fontId="26" fillId="0" borderId="11" xfId="3" applyFont="1" applyBorder="1" applyAlignment="1" applyProtection="1">
      <alignment vertical="center"/>
      <protection locked="0"/>
    </xf>
    <xf numFmtId="0" fontId="5" fillId="0" borderId="6" xfId="3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49" fontId="47" fillId="0" borderId="11" xfId="3" applyNumberFormat="1" applyFont="1" applyFill="1" applyBorder="1" applyAlignment="1" applyProtection="1">
      <alignment vertical="center" wrapText="1"/>
      <protection locked="0"/>
    </xf>
    <xf numFmtId="0" fontId="8" fillId="0" borderId="0" xfId="3" applyFont="1" applyAlignment="1" applyProtection="1">
      <alignment vertical="center" wrapText="1"/>
      <protection locked="0"/>
    </xf>
    <xf numFmtId="0" fontId="8" fillId="0" borderId="0" xfId="3" applyFont="1" applyFill="1" applyAlignment="1" applyProtection="1">
      <alignment horizontal="left" vertical="center" wrapText="1"/>
      <protection locked="0"/>
    </xf>
    <xf numFmtId="0" fontId="29" fillId="0" borderId="0" xfId="3" applyFont="1" applyFill="1" applyAlignment="1" applyProtection="1">
      <alignment horizontal="center" vertical="center"/>
      <protection locked="0"/>
    </xf>
    <xf numFmtId="0" fontId="13" fillId="0" borderId="0" xfId="3" applyFont="1" applyFill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center" vertical="center" wrapText="1"/>
      <protection locked="0"/>
    </xf>
    <xf numFmtId="49" fontId="2" fillId="0" borderId="0" xfId="3" applyNumberFormat="1" applyFont="1" applyFill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/>
      <protection locked="0"/>
    </xf>
    <xf numFmtId="164" fontId="2" fillId="0" borderId="0" xfId="3" applyNumberFormat="1" applyFont="1" applyFill="1" applyAlignment="1" applyProtection="1">
      <alignment horizontal="center" vertical="center"/>
      <protection locked="0"/>
    </xf>
    <xf numFmtId="2" fontId="4" fillId="0" borderId="0" xfId="3" applyNumberFormat="1" applyFont="1" applyFill="1" applyAlignment="1" applyProtection="1">
      <alignment horizontal="center" vertical="center"/>
      <protection locked="0"/>
    </xf>
    <xf numFmtId="0" fontId="5" fillId="0" borderId="0" xfId="3" applyBorder="1" applyAlignment="1" applyProtection="1">
      <alignment vertical="center"/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>
      <alignment horizontal="left" vertical="center" wrapText="1"/>
    </xf>
    <xf numFmtId="49" fontId="22" fillId="0" borderId="34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Alignment="1" applyProtection="1">
      <alignment horizontal="right" vertical="center"/>
      <protection locked="0"/>
    </xf>
    <xf numFmtId="4" fontId="6" fillId="0" borderId="0" xfId="3" applyNumberFormat="1" applyFont="1" applyFill="1" applyAlignment="1" applyProtection="1">
      <alignment horizontal="center" vertical="center"/>
      <protection locked="0"/>
    </xf>
    <xf numFmtId="49" fontId="37" fillId="8" borderId="11" xfId="3" applyNumberFormat="1" applyFont="1" applyFill="1" applyBorder="1" applyAlignment="1" applyProtection="1">
      <alignment vertical="center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8" fillId="0" borderId="33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 wrapText="1"/>
    </xf>
    <xf numFmtId="0" fontId="18" fillId="0" borderId="0" xfId="3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2" fontId="8" fillId="0" borderId="6" xfId="0" applyNumberFormat="1" applyFont="1" applyFill="1" applyBorder="1" applyAlignment="1" applyProtection="1">
      <alignment horizontal="right" vertical="center" wrapText="1"/>
    </xf>
    <xf numFmtId="2" fontId="25" fillId="9" borderId="11" xfId="0" applyNumberFormat="1" applyFont="1" applyFill="1" applyBorder="1" applyAlignment="1" applyProtection="1">
      <alignment horizontal="center" vertical="center" wrapText="1"/>
    </xf>
    <xf numFmtId="2" fontId="8" fillId="8" borderId="6" xfId="0" applyNumberFormat="1" applyFont="1" applyFill="1" applyBorder="1" applyAlignment="1" applyProtection="1">
      <alignment horizontal="right" vertical="center" wrapText="1"/>
    </xf>
    <xf numFmtId="2" fontId="8" fillId="12" borderId="6" xfId="0" applyNumberFormat="1" applyFont="1" applyFill="1" applyBorder="1" applyAlignment="1" applyProtection="1">
      <alignment horizontal="right" vertical="center" wrapText="1"/>
    </xf>
    <xf numFmtId="2" fontId="25" fillId="4" borderId="11" xfId="0" applyNumberFormat="1" applyFont="1" applyFill="1" applyBorder="1" applyAlignment="1" applyProtection="1">
      <alignment horizontal="center" vertical="center" wrapText="1"/>
    </xf>
    <xf numFmtId="2" fontId="13" fillId="11" borderId="6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2" fontId="8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2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2" fontId="9" fillId="3" borderId="6" xfId="0" applyNumberFormat="1" applyFont="1" applyFill="1" applyBorder="1" applyAlignment="1" applyProtection="1">
      <alignment horizontal="center" vertical="center" wrapText="1"/>
    </xf>
    <xf numFmtId="1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3" xfId="0" applyNumberFormat="1" applyFont="1" applyFill="1" applyBorder="1" applyAlignment="1" applyProtection="1">
      <alignment horizontal="center" vertical="center" wrapText="1"/>
    </xf>
    <xf numFmtId="2" fontId="7" fillId="3" borderId="11" xfId="0" applyNumberFormat="1" applyFont="1" applyFill="1" applyBorder="1" applyAlignment="1" applyProtection="1">
      <alignment horizontal="center" vertical="center" wrapText="1"/>
    </xf>
    <xf numFmtId="0" fontId="5" fillId="18" borderId="0" xfId="3" applyFill="1" applyAlignment="1" applyProtection="1">
      <alignment vertical="center"/>
      <protection locked="0"/>
    </xf>
    <xf numFmtId="0" fontId="32" fillId="0" borderId="11" xfId="3" applyFont="1" applyFill="1" applyBorder="1" applyAlignment="1" applyProtection="1">
      <alignment vertical="center" wrapText="1"/>
      <protection locked="0"/>
    </xf>
    <xf numFmtId="0" fontId="13" fillId="21" borderId="0" xfId="0" applyFont="1" applyFill="1" applyAlignment="1" applyProtection="1">
      <alignment horizontal="right" vertical="center"/>
      <protection locked="0"/>
    </xf>
    <xf numFmtId="0" fontId="28" fillId="21" borderId="1" xfId="0" applyFont="1" applyFill="1" applyBorder="1" applyAlignment="1" applyProtection="1">
      <alignment horizontal="center" vertical="center"/>
      <protection locked="0"/>
    </xf>
    <xf numFmtId="4" fontId="8" fillId="21" borderId="3" xfId="0" applyNumberFormat="1" applyFont="1" applyFill="1" applyBorder="1" applyAlignment="1" applyProtection="1">
      <alignment horizontal="right" vertical="center" wrapText="1"/>
      <protection locked="0"/>
    </xf>
    <xf numFmtId="4" fontId="13" fillId="21" borderId="3" xfId="3" applyNumberFormat="1" applyFont="1" applyFill="1" applyBorder="1" applyAlignment="1" applyProtection="1">
      <alignment horizontal="right" vertical="center" wrapText="1"/>
      <protection locked="0"/>
    </xf>
    <xf numFmtId="4" fontId="47" fillId="21" borderId="3" xfId="0" applyNumberFormat="1" applyFont="1" applyFill="1" applyBorder="1" applyAlignment="1" applyProtection="1">
      <alignment horizontal="right" vertical="center" wrapText="1"/>
      <protection locked="0"/>
    </xf>
    <xf numFmtId="4" fontId="47" fillId="21" borderId="3" xfId="3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" applyFont="1" applyFill="1" applyBorder="1" applyAlignment="1" applyProtection="1">
      <alignment horizontal="right" vertical="center" wrapText="1"/>
      <protection locked="0"/>
    </xf>
    <xf numFmtId="0" fontId="5" fillId="0" borderId="0" xfId="3" applyProtection="1">
      <protection locked="0"/>
    </xf>
    <xf numFmtId="0" fontId="8" fillId="0" borderId="0" xfId="3" applyFont="1" applyAlignment="1" applyProtection="1">
      <alignment horizontal="center"/>
      <protection locked="0"/>
    </xf>
    <xf numFmtId="0" fontId="46" fillId="0" borderId="0" xfId="3" applyFont="1" applyAlignment="1" applyProtection="1">
      <alignment vertical="center"/>
      <protection locked="0"/>
    </xf>
    <xf numFmtId="49" fontId="5" fillId="0" borderId="0" xfId="3" applyNumberFormat="1" applyProtection="1">
      <protection locked="0"/>
    </xf>
    <xf numFmtId="0" fontId="5" fillId="0" borderId="0" xfId="3" applyAlignment="1" applyProtection="1">
      <alignment wrapText="1"/>
      <protection locked="0"/>
    </xf>
    <xf numFmtId="0" fontId="6" fillId="8" borderId="5" xfId="3" applyFont="1" applyFill="1" applyBorder="1" applyAlignment="1" applyProtection="1">
      <alignment horizontal="center" vertical="center" wrapText="1"/>
      <protection locked="0"/>
    </xf>
    <xf numFmtId="0" fontId="6" fillId="0" borderId="5" xfId="3" applyFont="1" applyFill="1" applyBorder="1" applyAlignment="1" applyProtection="1">
      <alignment horizontal="center" vertical="center" wrapText="1"/>
      <protection locked="0"/>
    </xf>
    <xf numFmtId="0" fontId="6" fillId="0" borderId="14" xfId="3" applyFont="1" applyFill="1" applyBorder="1" applyAlignment="1" applyProtection="1">
      <alignment horizontal="center" vertical="center" wrapText="1"/>
      <protection locked="0"/>
    </xf>
    <xf numFmtId="0" fontId="13" fillId="8" borderId="5" xfId="3" applyFont="1" applyFill="1" applyBorder="1" applyAlignment="1" applyProtection="1">
      <alignment horizontal="center" vertical="center" wrapText="1"/>
      <protection locked="0"/>
    </xf>
    <xf numFmtId="0" fontId="22" fillId="8" borderId="30" xfId="3" applyFont="1" applyFill="1" applyBorder="1" applyAlignment="1" applyProtection="1">
      <alignment horizontal="center" vertical="center" wrapText="1"/>
      <protection locked="0"/>
    </xf>
    <xf numFmtId="0" fontId="13" fillId="4" borderId="5" xfId="3" applyFont="1" applyFill="1" applyBorder="1" applyAlignment="1" applyProtection="1">
      <alignment horizontal="center" vertical="center" wrapText="1"/>
      <protection locked="0"/>
    </xf>
    <xf numFmtId="0" fontId="22" fillId="0" borderId="30" xfId="3" applyFont="1" applyFill="1" applyBorder="1" applyAlignment="1" applyProtection="1">
      <alignment horizontal="center" vertical="center" wrapText="1"/>
      <protection locked="0"/>
    </xf>
    <xf numFmtId="2" fontId="7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8" fillId="8" borderId="12" xfId="3" applyFont="1" applyFill="1" applyBorder="1" applyAlignment="1" applyProtection="1">
      <alignment horizontal="center" vertical="center" wrapText="1"/>
      <protection locked="0"/>
    </xf>
    <xf numFmtId="0" fontId="8" fillId="0" borderId="12" xfId="3" applyFont="1" applyFill="1" applyBorder="1" applyAlignment="1" applyProtection="1">
      <alignment horizontal="center" vertical="center" wrapText="1"/>
      <protection locked="0"/>
    </xf>
    <xf numFmtId="0" fontId="6" fillId="0" borderId="15" xfId="3" applyFont="1" applyFill="1" applyBorder="1" applyAlignment="1" applyProtection="1">
      <alignment horizontal="center" vertical="center" wrapText="1"/>
      <protection locked="0"/>
    </xf>
    <xf numFmtId="0" fontId="6" fillId="8" borderId="1" xfId="3" applyFont="1" applyFill="1" applyBorder="1" applyAlignment="1" applyProtection="1">
      <alignment horizontal="center" vertical="center"/>
      <protection locked="0"/>
    </xf>
    <xf numFmtId="0" fontId="6" fillId="0" borderId="35" xfId="3" applyFont="1" applyFill="1" applyBorder="1" applyAlignment="1" applyProtection="1">
      <alignment horizontal="center" vertical="center"/>
    </xf>
    <xf numFmtId="0" fontId="22" fillId="9" borderId="12" xfId="3" applyFont="1" applyFill="1" applyBorder="1" applyAlignment="1" applyProtection="1">
      <alignment horizontal="center" vertical="center"/>
    </xf>
    <xf numFmtId="0" fontId="6" fillId="8" borderId="35" xfId="3" applyFont="1" applyFill="1" applyBorder="1" applyAlignment="1" applyProtection="1">
      <alignment horizontal="center" vertical="center"/>
    </xf>
    <xf numFmtId="0" fontId="21" fillId="8" borderId="31" xfId="3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6" fillId="12" borderId="35" xfId="3" applyFont="1" applyFill="1" applyBorder="1" applyAlignment="1" applyProtection="1">
      <alignment horizontal="center" vertical="center"/>
    </xf>
    <xf numFmtId="0" fontId="22" fillId="4" borderId="12" xfId="3" applyFont="1" applyFill="1" applyBorder="1" applyAlignment="1" applyProtection="1">
      <alignment horizontal="center" vertical="center"/>
    </xf>
    <xf numFmtId="0" fontId="28" fillId="11" borderId="1" xfId="3" applyFont="1" applyFill="1" applyBorder="1" applyAlignment="1" applyProtection="1">
      <alignment horizontal="center" vertical="center"/>
      <protection locked="0"/>
    </xf>
    <xf numFmtId="0" fontId="28" fillId="11" borderId="35" xfId="3" applyFont="1" applyFill="1" applyBorder="1" applyAlignment="1" applyProtection="1">
      <alignment horizontal="center" vertical="center"/>
    </xf>
    <xf numFmtId="0" fontId="21" fillId="0" borderId="31" xfId="3" applyFont="1" applyFill="1" applyBorder="1" applyAlignment="1" applyProtection="1">
      <alignment horizontal="center" vertical="center" wrapText="1"/>
      <protection locked="0"/>
    </xf>
    <xf numFmtId="0" fontId="6" fillId="0" borderId="2" xfId="3" applyFont="1" applyFill="1" applyBorder="1" applyAlignment="1" applyProtection="1">
      <alignment horizontal="center" vertical="center" wrapText="1"/>
      <protection locked="0"/>
    </xf>
    <xf numFmtId="0" fontId="6" fillId="0" borderId="31" xfId="3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1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3" applyNumberFormat="1" applyFont="1" applyFill="1" applyBorder="1" applyAlignment="1" applyProtection="1">
      <alignment horizontal="center" vertical="center"/>
    </xf>
    <xf numFmtId="2" fontId="7" fillId="0" borderId="12" xfId="3" applyNumberFormat="1" applyFont="1" applyFill="1" applyBorder="1" applyAlignment="1" applyProtection="1">
      <alignment horizontal="center" vertical="center"/>
    </xf>
    <xf numFmtId="4" fontId="8" fillId="0" borderId="7" xfId="3" applyNumberFormat="1" applyFont="1" applyBorder="1" applyAlignment="1">
      <alignment horizontal="right" vertical="center"/>
    </xf>
    <xf numFmtId="4" fontId="8" fillId="0" borderId="3" xfId="3" applyNumberFormat="1" applyFont="1" applyBorder="1" applyAlignment="1">
      <alignment horizontal="right" vertical="center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33" xfId="3" applyNumberFormat="1" applyFont="1" applyFill="1" applyBorder="1" applyAlignment="1">
      <alignment vertical="center" wrapText="1"/>
    </xf>
    <xf numFmtId="49" fontId="47" fillId="0" borderId="11" xfId="3" applyNumberFormat="1" applyFont="1" applyFill="1" applyBorder="1" applyAlignment="1" applyProtection="1">
      <alignment horizontal="center" vertical="center" wrapText="1"/>
      <protection locked="0"/>
    </xf>
    <xf numFmtId="4" fontId="47" fillId="0" borderId="7" xfId="3" applyNumberFormat="1" applyFont="1" applyBorder="1" applyAlignment="1">
      <alignment horizontal="right" vertical="center"/>
    </xf>
    <xf numFmtId="4" fontId="47" fillId="0" borderId="3" xfId="3" applyNumberFormat="1" applyFont="1" applyBorder="1" applyAlignment="1">
      <alignment horizontal="right" vertical="center"/>
    </xf>
    <xf numFmtId="0" fontId="47" fillId="0" borderId="7" xfId="3" applyFont="1" applyFill="1" applyBorder="1" applyAlignment="1" applyProtection="1">
      <alignment horizontal="center" vertical="center"/>
      <protection locked="0"/>
    </xf>
    <xf numFmtId="0" fontId="8" fillId="0" borderId="3" xfId="3" applyNumberFormat="1" applyFont="1" applyFill="1" applyBorder="1" applyAlignment="1">
      <alignment vertical="center" wrapText="1"/>
    </xf>
    <xf numFmtId="0" fontId="8" fillId="0" borderId="3" xfId="3" applyNumberFormat="1" applyFont="1" applyFill="1" applyBorder="1" applyAlignment="1">
      <alignment horizontal="left" vertical="center" wrapText="1"/>
    </xf>
    <xf numFmtId="2" fontId="8" fillId="0" borderId="0" xfId="3" applyNumberFormat="1" applyFont="1" applyFill="1" applyAlignment="1" applyProtection="1">
      <alignment horizontal="center" vertical="center"/>
      <protection locked="0"/>
    </xf>
    <xf numFmtId="2" fontId="8" fillId="0" borderId="0" xfId="3" applyNumberFormat="1" applyFont="1" applyAlignment="1" applyProtection="1">
      <alignment horizontal="left" vertical="center" wrapText="1"/>
      <protection locked="0"/>
    </xf>
    <xf numFmtId="2" fontId="29" fillId="0" borderId="0" xfId="3" applyNumberFormat="1" applyFont="1" applyAlignment="1" applyProtection="1">
      <alignment horizontal="center" vertical="center"/>
      <protection locked="0"/>
    </xf>
    <xf numFmtId="0" fontId="18" fillId="0" borderId="0" xfId="3" applyFont="1" applyFill="1" applyBorder="1" applyAlignment="1" applyProtection="1">
      <alignment horizontal="left" vertical="center"/>
      <protection locked="0"/>
    </xf>
    <xf numFmtId="0" fontId="5" fillId="0" borderId="0" xfId="3" applyFill="1" applyProtection="1">
      <protection locked="0"/>
    </xf>
    <xf numFmtId="0" fontId="26" fillId="0" borderId="0" xfId="3" applyFont="1" applyProtection="1">
      <protection locked="0"/>
    </xf>
    <xf numFmtId="4" fontId="31" fillId="0" borderId="0" xfId="3" applyNumberFormat="1" applyFont="1" applyFill="1" applyBorder="1" applyAlignment="1" applyProtection="1">
      <alignment vertical="center" wrapText="1"/>
      <protection locked="0"/>
    </xf>
    <xf numFmtId="0" fontId="30" fillId="0" borderId="0" xfId="3" applyFont="1" applyProtection="1">
      <protection locked="0"/>
    </xf>
    <xf numFmtId="0" fontId="6" fillId="0" borderId="3" xfId="3" applyFont="1" applyFill="1" applyBorder="1" applyAlignment="1" applyProtection="1">
      <alignment horizontal="center" vertical="center" wrapText="1"/>
      <protection locked="0"/>
    </xf>
    <xf numFmtId="2" fontId="8" fillId="4" borderId="31" xfId="3" applyNumberFormat="1" applyFont="1" applyFill="1" applyBorder="1" applyAlignment="1" applyProtection="1">
      <alignment horizontal="center" vertical="center"/>
      <protection locked="0"/>
    </xf>
    <xf numFmtId="0" fontId="8" fillId="16" borderId="16" xfId="3" applyNumberFormat="1" applyFont="1" applyFill="1" applyBorder="1" applyAlignment="1">
      <alignment horizontal="left" vertical="center" wrapText="1"/>
    </xf>
    <xf numFmtId="0" fontId="8" fillId="16" borderId="16" xfId="3" applyFont="1" applyFill="1" applyBorder="1" applyAlignment="1" applyProtection="1">
      <alignment vertical="center" wrapText="1"/>
      <protection locked="0"/>
    </xf>
    <xf numFmtId="0" fontId="8" fillId="16" borderId="9" xfId="3" applyNumberFormat="1" applyFont="1" applyFill="1" applyBorder="1" applyAlignment="1">
      <alignment horizontal="left" vertical="center" wrapText="1"/>
    </xf>
    <xf numFmtId="0" fontId="8" fillId="16" borderId="3" xfId="3" applyFont="1" applyFill="1" applyBorder="1" applyAlignment="1" applyProtection="1">
      <alignment vertical="center" wrapText="1"/>
      <protection locked="0"/>
    </xf>
    <xf numFmtId="0" fontId="8" fillId="16" borderId="3" xfId="3" applyNumberFormat="1" applyFont="1" applyFill="1" applyBorder="1" applyAlignment="1">
      <alignment horizontal="left" vertical="center" wrapText="1"/>
    </xf>
    <xf numFmtId="0" fontId="49" fillId="0" borderId="3" xfId="3" applyFont="1" applyFill="1" applyBorder="1" applyAlignment="1" applyProtection="1">
      <alignment vertical="center"/>
      <protection locked="0"/>
    </xf>
    <xf numFmtId="0" fontId="49" fillId="0" borderId="3" xfId="3" applyFont="1" applyBorder="1" applyProtection="1">
      <protection locked="0"/>
    </xf>
    <xf numFmtId="49" fontId="8" fillId="0" borderId="57" xfId="3" applyNumberFormat="1" applyFont="1" applyFill="1" applyBorder="1" applyAlignment="1" applyProtection="1">
      <alignment vertical="center" wrapText="1"/>
      <protection locked="0"/>
    </xf>
    <xf numFmtId="0" fontId="8" fillId="0" borderId="40" xfId="3" applyNumberFormat="1" applyFont="1" applyFill="1" applyBorder="1" applyAlignment="1">
      <alignment horizontal="left" vertical="center" wrapText="1"/>
    </xf>
    <xf numFmtId="0" fontId="8" fillId="0" borderId="40" xfId="0" applyNumberFormat="1" applyFont="1" applyFill="1" applyBorder="1" applyAlignment="1">
      <alignment horizontal="left" vertical="center" wrapText="1"/>
    </xf>
    <xf numFmtId="0" fontId="8" fillId="0" borderId="40" xfId="0" applyFont="1" applyFill="1" applyBorder="1" applyAlignment="1" applyProtection="1">
      <alignment horizontal="left" vertical="center" wrapText="1"/>
      <protection locked="0"/>
    </xf>
    <xf numFmtId="0" fontId="6" fillId="2" borderId="7" xfId="3" applyFont="1" applyFill="1" applyBorder="1" applyAlignment="1" applyProtection="1">
      <alignment horizontal="right" vertical="center"/>
      <protection locked="0"/>
    </xf>
    <xf numFmtId="0" fontId="8" fillId="10" borderId="0" xfId="3" applyFont="1" applyFill="1" applyBorder="1" applyAlignment="1" applyProtection="1">
      <alignment horizontal="right" vertical="center"/>
      <protection locked="0"/>
    </xf>
    <xf numFmtId="4" fontId="21" fillId="8" borderId="3" xfId="3" applyNumberFormat="1" applyFont="1" applyFill="1" applyBorder="1" applyAlignment="1" applyProtection="1">
      <alignment horizontal="right" vertical="center" wrapText="1"/>
      <protection locked="0"/>
    </xf>
    <xf numFmtId="4" fontId="6" fillId="2" borderId="3" xfId="3" applyNumberFormat="1" applyFont="1" applyFill="1" applyBorder="1" applyAlignment="1" applyProtection="1">
      <alignment horizontal="center" vertical="center"/>
      <protection locked="0"/>
    </xf>
    <xf numFmtId="4" fontId="6" fillId="0" borderId="3" xfId="3" applyNumberFormat="1" applyFont="1" applyFill="1" applyBorder="1" applyAlignment="1" applyProtection="1">
      <alignment horizontal="center" vertical="center"/>
      <protection locked="0"/>
    </xf>
    <xf numFmtId="4" fontId="8" fillId="0" borderId="0" xfId="3" applyNumberFormat="1" applyFont="1" applyFill="1" applyBorder="1" applyAlignment="1" applyProtection="1">
      <alignment vertical="center" wrapText="1"/>
      <protection locked="0"/>
    </xf>
    <xf numFmtId="0" fontId="6" fillId="2" borderId="8" xfId="3" applyFont="1" applyFill="1" applyBorder="1" applyAlignment="1" applyProtection="1">
      <alignment horizontal="right" vertical="center"/>
      <protection locked="0"/>
    </xf>
    <xf numFmtId="1" fontId="1" fillId="19" borderId="3" xfId="3" applyNumberFormat="1" applyFont="1" applyFill="1" applyBorder="1" applyAlignment="1" applyProtection="1">
      <alignment vertical="center"/>
      <protection locked="0"/>
    </xf>
    <xf numFmtId="1" fontId="1" fillId="19" borderId="3" xfId="0" applyNumberFormat="1" applyFont="1" applyFill="1" applyBorder="1" applyAlignment="1" applyProtection="1">
      <alignment vertical="center" wrapText="1"/>
      <protection locked="0"/>
    </xf>
    <xf numFmtId="0" fontId="8" fillId="0" borderId="40" xfId="3" applyFont="1" applyFill="1" applyBorder="1" applyAlignment="1" applyProtection="1">
      <alignment vertical="center" wrapText="1"/>
      <protection locked="0"/>
    </xf>
    <xf numFmtId="0" fontId="8" fillId="6" borderId="41" xfId="3" applyFont="1" applyFill="1" applyBorder="1" applyAlignment="1" applyProtection="1">
      <alignment vertical="center" wrapText="1"/>
      <protection locked="0"/>
    </xf>
    <xf numFmtId="0" fontId="8" fillId="0" borderId="40" xfId="0" applyNumberFormat="1" applyFont="1" applyFill="1" applyBorder="1" applyAlignment="1">
      <alignment vertical="center" wrapText="1"/>
    </xf>
    <xf numFmtId="0" fontId="8" fillId="6" borderId="41" xfId="0" applyNumberFormat="1" applyFont="1" applyFill="1" applyBorder="1" applyAlignment="1">
      <alignment horizontal="left" vertical="center" wrapText="1"/>
    </xf>
    <xf numFmtId="0" fontId="46" fillId="0" borderId="42" xfId="3" applyFont="1" applyFill="1" applyBorder="1" applyAlignment="1" applyProtection="1">
      <protection locked="0"/>
    </xf>
    <xf numFmtId="0" fontId="2" fillId="0" borderId="0" xfId="0" applyFont="1" applyAlignment="1"/>
    <xf numFmtId="0" fontId="44" fillId="0" borderId="43" xfId="0" applyFont="1" applyBorder="1" applyAlignment="1" applyProtection="1">
      <alignment horizontal="center" vertical="center" wrapText="1"/>
      <protection locked="0"/>
    </xf>
    <xf numFmtId="0" fontId="44" fillId="0" borderId="56" xfId="0" applyFont="1" applyBorder="1" applyAlignment="1" applyProtection="1">
      <alignment horizontal="center" vertical="center" wrapText="1"/>
      <protection locked="0"/>
    </xf>
    <xf numFmtId="0" fontId="6" fillId="8" borderId="51" xfId="0" applyFont="1" applyFill="1" applyBorder="1" applyAlignment="1" applyProtection="1">
      <alignment horizontal="center" vertical="center" wrapText="1"/>
      <protection locked="0"/>
    </xf>
    <xf numFmtId="0" fontId="6" fillId="8" borderId="52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textRotation="90" wrapText="1"/>
      <protection locked="0"/>
    </xf>
    <xf numFmtId="0" fontId="6" fillId="0" borderId="56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52" xfId="0" applyFont="1" applyFill="1" applyBorder="1" applyAlignment="1" applyProtection="1">
      <alignment horizontal="left" vertical="center" wrapText="1"/>
      <protection locked="0"/>
    </xf>
    <xf numFmtId="0" fontId="6" fillId="0" borderId="55" xfId="0" applyFont="1" applyFill="1" applyBorder="1" applyAlignment="1" applyProtection="1">
      <alignment horizontal="left" vertical="center" wrapText="1"/>
      <protection locked="0"/>
    </xf>
    <xf numFmtId="0" fontId="6" fillId="0" borderId="56" xfId="0" applyFont="1" applyFill="1" applyBorder="1" applyAlignment="1" applyProtection="1">
      <alignment horizontal="left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textRotation="90" wrapText="1"/>
      <protection locked="0"/>
    </xf>
    <xf numFmtId="0" fontId="6" fillId="0" borderId="54" xfId="0" applyFont="1" applyFill="1" applyBorder="1" applyAlignment="1" applyProtection="1">
      <alignment horizontal="center" vertical="center" textRotation="90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8" borderId="39" xfId="0" applyFont="1" applyFill="1" applyBorder="1" applyAlignment="1" applyProtection="1">
      <alignment horizontal="center" vertical="center" wrapText="1"/>
      <protection locked="0"/>
    </xf>
    <xf numFmtId="0" fontId="6" fillId="8" borderId="23" xfId="0" applyFont="1" applyFill="1" applyBorder="1" applyAlignment="1" applyProtection="1">
      <alignment horizontal="center" vertical="center" wrapText="1"/>
      <protection locked="0"/>
    </xf>
    <xf numFmtId="0" fontId="6" fillId="8" borderId="21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28" fillId="11" borderId="21" xfId="0" applyFont="1" applyFill="1" applyBorder="1" applyAlignment="1" applyProtection="1">
      <alignment horizontal="center" vertical="center" wrapText="1"/>
      <protection locked="0"/>
    </xf>
    <xf numFmtId="0" fontId="28" fillId="11" borderId="23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49" fontId="4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0" xfId="0" applyFont="1" applyFill="1" applyBorder="1" applyAlignment="1">
      <alignment horizontal="center" vertical="center" wrapText="1"/>
    </xf>
    <xf numFmtId="0" fontId="2" fillId="14" borderId="36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34" fillId="15" borderId="43" xfId="0" applyFont="1" applyFill="1" applyBorder="1" applyAlignment="1">
      <alignment horizontal="center" vertical="center" wrapText="1"/>
    </xf>
    <xf numFmtId="0" fontId="34" fillId="15" borderId="4" xfId="0" applyFont="1" applyFill="1" applyBorder="1" applyAlignment="1">
      <alignment horizontal="center" vertical="center" wrapText="1"/>
    </xf>
    <xf numFmtId="0" fontId="34" fillId="14" borderId="43" xfId="0" applyFont="1" applyFill="1" applyBorder="1" applyAlignment="1">
      <alignment horizontal="center" vertical="center" wrapText="1"/>
    </xf>
    <xf numFmtId="0" fontId="34" fillId="14" borderId="4" xfId="0" applyFont="1" applyFill="1" applyBorder="1" applyAlignment="1">
      <alignment horizontal="center" vertical="center" wrapText="1"/>
    </xf>
    <xf numFmtId="0" fontId="34" fillId="14" borderId="40" xfId="0" applyFont="1" applyFill="1" applyBorder="1" applyAlignment="1">
      <alignment horizontal="center" vertical="center" wrapText="1"/>
    </xf>
    <xf numFmtId="0" fontId="34" fillId="14" borderId="36" xfId="0" applyFont="1" applyFill="1" applyBorder="1" applyAlignment="1">
      <alignment horizontal="center" vertical="center" wrapText="1"/>
    </xf>
    <xf numFmtId="0" fontId="34" fillId="14" borderId="8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4" fillId="14" borderId="44" xfId="0" applyFont="1" applyFill="1" applyBorder="1" applyAlignment="1">
      <alignment horizontal="left" vertical="center" wrapText="1"/>
    </xf>
    <xf numFmtId="0" fontId="34" fillId="14" borderId="45" xfId="0" applyFont="1" applyFill="1" applyBorder="1" applyAlignment="1">
      <alignment horizontal="left" vertical="center" wrapText="1"/>
    </xf>
    <xf numFmtId="0" fontId="2" fillId="15" borderId="40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34" fillId="13" borderId="43" xfId="0" applyFont="1" applyFill="1" applyBorder="1" applyAlignment="1">
      <alignment horizontal="left" vertical="center" wrapText="1"/>
    </xf>
    <xf numFmtId="0" fontId="34" fillId="13" borderId="4" xfId="0" applyFont="1" applyFill="1" applyBorder="1" applyAlignment="1">
      <alignment horizontal="left" vertical="center" wrapText="1"/>
    </xf>
    <xf numFmtId="0" fontId="6" fillId="8" borderId="32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6" fillId="8" borderId="17" xfId="0" applyFont="1" applyFill="1" applyBorder="1" applyAlignment="1" applyProtection="1">
      <alignment horizontal="center" vertical="center" wrapText="1"/>
      <protection locked="0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28" fillId="11" borderId="17" xfId="0" applyFont="1" applyFill="1" applyBorder="1" applyAlignment="1" applyProtection="1">
      <alignment horizontal="center" vertical="center" wrapText="1"/>
      <protection locked="0"/>
    </xf>
    <xf numFmtId="0" fontId="30" fillId="11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49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34" fillId="13" borderId="43" xfId="0" applyFont="1" applyFill="1" applyBorder="1" applyAlignment="1">
      <alignment horizontal="center" vertical="center" wrapText="1"/>
    </xf>
    <xf numFmtId="0" fontId="34" fillId="13" borderId="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textRotation="90" wrapText="1"/>
      <protection locked="0"/>
    </xf>
    <xf numFmtId="0" fontId="6" fillId="0" borderId="38" xfId="0" applyFont="1" applyFill="1" applyBorder="1" applyAlignment="1" applyProtection="1">
      <alignment horizontal="center" vertical="center" textRotation="90" wrapText="1"/>
      <protection locked="0"/>
    </xf>
    <xf numFmtId="0" fontId="44" fillId="0" borderId="3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textRotation="90" wrapText="1"/>
      <protection locked="0"/>
    </xf>
    <xf numFmtId="0" fontId="6" fillId="0" borderId="47" xfId="0" applyFont="1" applyBorder="1" applyAlignment="1" applyProtection="1">
      <alignment horizontal="center" vertical="center" textRotation="90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39" xfId="3" applyFont="1" applyFill="1" applyBorder="1" applyAlignment="1" applyProtection="1">
      <alignment horizontal="center" vertical="center" wrapText="1"/>
      <protection locked="0"/>
    </xf>
    <xf numFmtId="0" fontId="6" fillId="0" borderId="23" xfId="3" applyFont="1" applyFill="1" applyBorder="1" applyAlignment="1" applyProtection="1">
      <alignment horizontal="center" vertical="center" wrapText="1"/>
      <protection locked="0"/>
    </xf>
    <xf numFmtId="0" fontId="6" fillId="0" borderId="53" xfId="3" applyFont="1" applyFill="1" applyBorder="1" applyAlignment="1" applyProtection="1">
      <alignment horizontal="center" vertical="center" textRotation="90" wrapText="1"/>
      <protection locked="0"/>
    </xf>
    <xf numFmtId="0" fontId="6" fillId="0" borderId="54" xfId="3" applyFont="1" applyFill="1" applyBorder="1" applyAlignment="1" applyProtection="1">
      <alignment horizontal="center" vertical="center" textRotation="90" wrapText="1"/>
      <protection locked="0"/>
    </xf>
    <xf numFmtId="0" fontId="6" fillId="8" borderId="51" xfId="3" applyFont="1" applyFill="1" applyBorder="1" applyAlignment="1" applyProtection="1">
      <alignment horizontal="center" vertical="center" wrapText="1"/>
      <protection locked="0"/>
    </xf>
    <xf numFmtId="0" fontId="6" fillId="8" borderId="52" xfId="3" applyFont="1" applyFill="1" applyBorder="1" applyAlignment="1" applyProtection="1">
      <alignment horizontal="center" vertical="center" wrapText="1"/>
      <protection locked="0"/>
    </xf>
    <xf numFmtId="0" fontId="6" fillId="8" borderId="39" xfId="3" applyFont="1" applyFill="1" applyBorder="1" applyAlignment="1" applyProtection="1">
      <alignment horizontal="center" vertical="center" wrapText="1"/>
      <protection locked="0"/>
    </xf>
    <xf numFmtId="0" fontId="6" fillId="8" borderId="23" xfId="3" applyFont="1" applyFill="1" applyBorder="1" applyAlignment="1" applyProtection="1">
      <alignment horizontal="center" vertical="center" wrapText="1"/>
      <protection locked="0"/>
    </xf>
    <xf numFmtId="0" fontId="6" fillId="8" borderId="21" xfId="3" applyFont="1" applyFill="1" applyBorder="1" applyAlignment="1" applyProtection="1">
      <alignment horizontal="center" vertical="center" wrapText="1"/>
      <protection locked="0"/>
    </xf>
    <xf numFmtId="0" fontId="6" fillId="0" borderId="51" xfId="3" applyFont="1" applyFill="1" applyBorder="1" applyAlignment="1" applyProtection="1">
      <alignment horizontal="center" vertical="center" wrapText="1"/>
      <protection locked="0"/>
    </xf>
    <xf numFmtId="0" fontId="6" fillId="0" borderId="52" xfId="3" applyFont="1" applyFill="1" applyBorder="1" applyAlignment="1" applyProtection="1">
      <alignment horizontal="center" vertical="center" wrapText="1"/>
      <protection locked="0"/>
    </xf>
    <xf numFmtId="0" fontId="44" fillId="0" borderId="43" xfId="3" applyFont="1" applyBorder="1" applyAlignment="1" applyProtection="1">
      <alignment horizontal="center" vertical="center" wrapText="1"/>
      <protection locked="0"/>
    </xf>
    <xf numFmtId="0" fontId="44" fillId="0" borderId="56" xfId="3" applyFont="1" applyBorder="1" applyAlignment="1" applyProtection="1">
      <alignment horizontal="center" vertical="center" wrapText="1"/>
      <protection locked="0"/>
    </xf>
    <xf numFmtId="0" fontId="6" fillId="0" borderId="55" xfId="3" applyFont="1" applyBorder="1" applyAlignment="1" applyProtection="1">
      <alignment horizontal="center" vertical="center" textRotation="90" wrapText="1"/>
      <protection locked="0"/>
    </xf>
    <xf numFmtId="0" fontId="6" fillId="0" borderId="56" xfId="3" applyFont="1" applyBorder="1" applyAlignment="1" applyProtection="1">
      <alignment horizontal="center" vertical="center" textRotation="90" wrapText="1"/>
      <protection locked="0"/>
    </xf>
    <xf numFmtId="0" fontId="6" fillId="0" borderId="26" xfId="3" applyFont="1" applyFill="1" applyBorder="1" applyAlignment="1" applyProtection="1">
      <alignment horizontal="center" vertical="center" wrapText="1"/>
      <protection locked="0"/>
    </xf>
    <xf numFmtId="0" fontId="6" fillId="0" borderId="27" xfId="3" applyFont="1" applyFill="1" applyBorder="1" applyAlignment="1" applyProtection="1">
      <alignment horizontal="center" vertical="center" wrapText="1"/>
      <protection locked="0"/>
    </xf>
    <xf numFmtId="0" fontId="6" fillId="0" borderId="28" xfId="3" applyFont="1" applyFill="1" applyBorder="1" applyAlignment="1" applyProtection="1">
      <alignment horizontal="center" vertical="center" wrapText="1"/>
      <protection locked="0"/>
    </xf>
    <xf numFmtId="0" fontId="6" fillId="0" borderId="29" xfId="3" applyFont="1" applyFill="1" applyBorder="1" applyAlignment="1" applyProtection="1">
      <alignment horizontal="center" vertical="center" wrapText="1"/>
      <protection locked="0"/>
    </xf>
    <xf numFmtId="0" fontId="6" fillId="0" borderId="51" xfId="3" applyFont="1" applyFill="1" applyBorder="1" applyAlignment="1" applyProtection="1">
      <alignment horizontal="left" vertical="center" wrapText="1"/>
      <protection locked="0"/>
    </xf>
    <xf numFmtId="0" fontId="6" fillId="0" borderId="52" xfId="3" applyFont="1" applyFill="1" applyBorder="1" applyAlignment="1" applyProtection="1">
      <alignment horizontal="left" vertical="center" wrapText="1"/>
      <protection locked="0"/>
    </xf>
    <xf numFmtId="0" fontId="6" fillId="0" borderId="55" xfId="3" applyFont="1" applyFill="1" applyBorder="1" applyAlignment="1" applyProtection="1">
      <alignment horizontal="left" vertical="center" wrapText="1"/>
      <protection locked="0"/>
    </xf>
    <xf numFmtId="0" fontId="6" fillId="0" borderId="56" xfId="3" applyFont="1" applyFill="1" applyBorder="1" applyAlignment="1" applyProtection="1">
      <alignment horizontal="left" vertical="center" wrapText="1"/>
      <protection locked="0"/>
    </xf>
    <xf numFmtId="0" fontId="6" fillId="0" borderId="49" xfId="3" applyFont="1" applyFill="1" applyBorder="1" applyAlignment="1" applyProtection="1">
      <alignment horizontal="center" vertical="center" wrapText="1"/>
      <protection locked="0"/>
    </xf>
    <xf numFmtId="0" fontId="6" fillId="0" borderId="50" xfId="3" applyFont="1" applyFill="1" applyBorder="1" applyAlignment="1" applyProtection="1">
      <alignment horizontal="center" vertical="center" wrapText="1"/>
      <protection locked="0"/>
    </xf>
    <xf numFmtId="49" fontId="42" fillId="0" borderId="49" xfId="3" applyNumberFormat="1" applyFont="1" applyFill="1" applyBorder="1" applyAlignment="1" applyProtection="1">
      <alignment horizontal="center" vertical="center" wrapText="1"/>
      <protection locked="0"/>
    </xf>
    <xf numFmtId="49" fontId="42" fillId="0" borderId="50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3" applyFont="1" applyFill="1" applyBorder="1" applyAlignment="1" applyProtection="1">
      <alignment horizontal="center" vertical="center" wrapText="1"/>
      <protection locked="0"/>
    </xf>
    <xf numFmtId="0" fontId="6" fillId="0" borderId="22" xfId="3" applyFont="1" applyFill="1" applyBorder="1" applyAlignment="1" applyProtection="1">
      <alignment horizontal="center" vertical="center" wrapText="1"/>
      <protection locked="0"/>
    </xf>
    <xf numFmtId="0" fontId="28" fillId="11" borderId="21" xfId="3" applyFont="1" applyFill="1" applyBorder="1" applyAlignment="1" applyProtection="1">
      <alignment horizontal="center" vertical="center" wrapText="1"/>
      <protection locked="0"/>
    </xf>
    <xf numFmtId="0" fontId="28" fillId="11" borderId="23" xfId="3" applyFont="1" applyFill="1" applyBorder="1" applyAlignment="1" applyProtection="1">
      <alignment horizontal="center" vertical="center" wrapText="1"/>
      <protection locked="0"/>
    </xf>
  </cellXfs>
  <cellStyles count="4">
    <cellStyle name="Čárka" xfId="2" builtinId="3"/>
    <cellStyle name="Normální" xfId="0" builtinId="0"/>
    <cellStyle name="Normální 2" xfId="3"/>
    <cellStyle name="normální_Rozpis výdajů 03 bez PO 2" xfId="1"/>
  </cellStyles>
  <dxfs count="0"/>
  <tableStyles count="0" defaultTableStyle="TableStyleMedium2" defaultPivotStyle="PivotStyleLight16"/>
  <colors>
    <mruColors>
      <color rgb="FFFF00FF"/>
      <color rgb="FF00FF00"/>
      <color rgb="FFFF9B9B"/>
      <color rgb="FF66CCFF"/>
      <color rgb="FF66FFFF"/>
      <color rgb="FFC1EAFF"/>
      <color rgb="FF3304FA"/>
      <color rgb="FFFFFFCC"/>
      <color rgb="FFFFFF99"/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S275"/>
  <sheetViews>
    <sheetView tabSelected="1" topLeftCell="A198" zoomScale="130" zoomScaleNormal="130" zoomScaleSheetLayoutView="100" workbookViewId="0">
      <selection activeCell="F211" sqref="F211"/>
    </sheetView>
  </sheetViews>
  <sheetFormatPr defaultColWidth="9.140625" defaultRowHeight="12.75" x14ac:dyDescent="0.2"/>
  <cols>
    <col min="1" max="1" width="4.42578125" style="397" customWidth="1"/>
    <col min="2" max="2" width="3" style="398" hidden="1" customWidth="1"/>
    <col min="3" max="3" width="11.7109375" style="13" customWidth="1"/>
    <col min="4" max="4" width="10" style="13" customWidth="1"/>
    <col min="5" max="5" width="11.85546875" style="187" customWidth="1"/>
    <col min="6" max="6" width="16.28515625" style="187" customWidth="1"/>
    <col min="7" max="7" width="3.7109375" style="86" customWidth="1"/>
    <col min="8" max="8" width="0.28515625" style="13" customWidth="1"/>
    <col min="9" max="9" width="19.28515625" style="13" customWidth="1"/>
    <col min="10" max="10" width="16.28515625" style="13" hidden="1" customWidth="1"/>
    <col min="11" max="11" width="9.85546875" style="14" hidden="1" customWidth="1"/>
    <col min="12" max="12" width="10.85546875" style="14" hidden="1" customWidth="1"/>
    <col min="13" max="13" width="4.85546875" style="15" hidden="1" customWidth="1"/>
    <col min="14" max="14" width="4.85546875" style="71" hidden="1" customWidth="1"/>
    <col min="15" max="15" width="9.28515625" style="14" hidden="1" customWidth="1"/>
    <col min="16" max="16" width="4.85546875" style="15" hidden="1" customWidth="1"/>
    <col min="17" max="17" width="7.85546875" style="14" hidden="1" customWidth="1"/>
    <col min="18" max="18" width="9.85546875" style="14" customWidth="1"/>
    <col min="19" max="19" width="10.7109375" style="14" customWidth="1"/>
    <col min="20" max="20" width="5.28515625" style="15" customWidth="1"/>
    <col min="21" max="21" width="4.85546875" style="71" hidden="1" customWidth="1"/>
    <col min="22" max="22" width="10" style="426" customWidth="1"/>
    <col min="23" max="23" width="4.5703125" style="91" customWidth="1"/>
    <col min="24" max="24" width="6.85546875" style="14" customWidth="1"/>
    <col min="25" max="25" width="10.28515625" style="27" customWidth="1"/>
    <col min="26" max="26" width="12.42578125" style="122" customWidth="1"/>
    <col min="27" max="27" width="2.7109375" style="16" customWidth="1"/>
    <col min="28" max="28" width="4" style="16" customWidth="1"/>
    <col min="29" max="29" width="2.7109375" style="16" customWidth="1"/>
    <col min="30" max="30" width="4" style="16" customWidth="1"/>
    <col min="31" max="31" width="3.5703125" style="16" customWidth="1"/>
    <col min="32" max="32" width="4.28515625" style="16" customWidth="1"/>
    <col min="33" max="33" width="2.7109375" style="16" customWidth="1"/>
    <col min="34" max="34" width="4" style="16" customWidth="1"/>
    <col min="35" max="35" width="2.7109375" style="16" customWidth="1"/>
    <col min="36" max="36" width="4.42578125" style="16" customWidth="1"/>
    <col min="37" max="37" width="2.7109375" style="17" customWidth="1"/>
    <col min="38" max="38" width="4" style="17" customWidth="1"/>
    <col min="39" max="39" width="2.85546875" style="17" customWidth="1"/>
    <col min="40" max="40" width="4" style="16" customWidth="1"/>
    <col min="41" max="41" width="5" style="18" customWidth="1"/>
    <col min="42" max="42" width="1.140625" style="397" customWidth="1"/>
    <col min="43" max="16384" width="9.140625" style="397"/>
  </cols>
  <sheetData>
    <row r="1" spans="1:42" ht="16.5" thickBot="1" x14ac:dyDescent="0.25">
      <c r="C1" s="404" t="s">
        <v>1786</v>
      </c>
      <c r="V1" s="91"/>
    </row>
    <row r="2" spans="1:42" ht="48" customHeight="1" x14ac:dyDescent="0.2">
      <c r="A2" s="514" t="s">
        <v>1684</v>
      </c>
      <c r="B2" s="518" t="s">
        <v>1770</v>
      </c>
      <c r="C2" s="520" t="s">
        <v>18</v>
      </c>
      <c r="D2" s="521"/>
      <c r="E2" s="524" t="s">
        <v>10</v>
      </c>
      <c r="F2" s="526" t="s">
        <v>26</v>
      </c>
      <c r="G2" s="528" t="s">
        <v>62</v>
      </c>
      <c r="H2" s="100" t="s">
        <v>60</v>
      </c>
      <c r="I2" s="30" t="s">
        <v>1788</v>
      </c>
      <c r="J2" s="35" t="s">
        <v>34</v>
      </c>
      <c r="K2" s="516" t="s">
        <v>59</v>
      </c>
      <c r="L2" s="533" t="s">
        <v>19</v>
      </c>
      <c r="M2" s="534"/>
      <c r="N2" s="78" t="s">
        <v>43</v>
      </c>
      <c r="O2" s="535" t="s">
        <v>35</v>
      </c>
      <c r="P2" s="534"/>
      <c r="Q2" s="74" t="s">
        <v>36</v>
      </c>
      <c r="R2" s="536" t="s">
        <v>1789</v>
      </c>
      <c r="S2" s="538" t="s">
        <v>1791</v>
      </c>
      <c r="T2" s="532"/>
      <c r="U2" s="67" t="s">
        <v>43</v>
      </c>
      <c r="V2" s="539" t="s">
        <v>1790</v>
      </c>
      <c r="W2" s="540"/>
      <c r="X2" s="57" t="s">
        <v>36</v>
      </c>
      <c r="Y2" s="541" t="s">
        <v>20</v>
      </c>
      <c r="Z2" s="543" t="s">
        <v>67</v>
      </c>
      <c r="AA2" s="530" t="s">
        <v>21</v>
      </c>
      <c r="AB2" s="531"/>
      <c r="AC2" s="531"/>
      <c r="AD2" s="531"/>
      <c r="AE2" s="531"/>
      <c r="AF2" s="531"/>
      <c r="AG2" s="531"/>
      <c r="AH2" s="532"/>
      <c r="AI2" s="530" t="s">
        <v>22</v>
      </c>
      <c r="AJ2" s="531"/>
      <c r="AK2" s="531"/>
      <c r="AL2" s="531"/>
      <c r="AM2" s="531"/>
      <c r="AN2" s="532"/>
      <c r="AO2" s="21" t="s">
        <v>23</v>
      </c>
    </row>
    <row r="3" spans="1:42" ht="57.75" customHeight="1" thickBot="1" x14ac:dyDescent="0.25">
      <c r="A3" s="515"/>
      <c r="B3" s="519"/>
      <c r="C3" s="522"/>
      <c r="D3" s="523"/>
      <c r="E3" s="525"/>
      <c r="F3" s="527"/>
      <c r="G3" s="529"/>
      <c r="H3" s="101" t="s">
        <v>61</v>
      </c>
      <c r="I3" s="32" t="s">
        <v>1787</v>
      </c>
      <c r="J3" s="34" t="s">
        <v>34</v>
      </c>
      <c r="K3" s="517"/>
      <c r="L3" s="76" t="s">
        <v>9</v>
      </c>
      <c r="M3" s="116" t="s">
        <v>3</v>
      </c>
      <c r="N3" s="83"/>
      <c r="O3" s="76" t="s">
        <v>9</v>
      </c>
      <c r="P3" s="77" t="s">
        <v>3</v>
      </c>
      <c r="Q3" s="75" t="s">
        <v>37</v>
      </c>
      <c r="R3" s="537"/>
      <c r="S3" s="3" t="s">
        <v>9</v>
      </c>
      <c r="T3" s="105" t="s">
        <v>3</v>
      </c>
      <c r="U3" s="68"/>
      <c r="V3" s="427" t="s">
        <v>9</v>
      </c>
      <c r="W3" s="93" t="s">
        <v>3</v>
      </c>
      <c r="X3" s="56" t="s">
        <v>37</v>
      </c>
      <c r="Y3" s="542"/>
      <c r="Z3" s="544"/>
      <c r="AA3" s="5" t="s">
        <v>4</v>
      </c>
      <c r="AB3" s="117" t="s">
        <v>3</v>
      </c>
      <c r="AC3" s="4" t="s">
        <v>1792</v>
      </c>
      <c r="AD3" s="4" t="s">
        <v>3</v>
      </c>
      <c r="AE3" s="4"/>
      <c r="AF3" s="4"/>
      <c r="AG3" s="52" t="s">
        <v>7</v>
      </c>
      <c r="AH3" s="280" t="s">
        <v>2</v>
      </c>
      <c r="AI3" s="5" t="s">
        <v>1793</v>
      </c>
      <c r="AJ3" s="117" t="s">
        <v>3</v>
      </c>
      <c r="AK3" s="6" t="s">
        <v>1794</v>
      </c>
      <c r="AL3" s="6" t="s">
        <v>3</v>
      </c>
      <c r="AM3" s="54" t="s">
        <v>6</v>
      </c>
      <c r="AN3" s="53" t="s">
        <v>1</v>
      </c>
      <c r="AO3" s="55" t="s">
        <v>8</v>
      </c>
    </row>
    <row r="4" spans="1:42" s="134" customFormat="1" ht="63.6" customHeight="1" x14ac:dyDescent="0.2">
      <c r="A4" s="506">
        <v>1</v>
      </c>
      <c r="B4" s="285">
        <v>210</v>
      </c>
      <c r="C4" s="286" t="s">
        <v>453</v>
      </c>
      <c r="D4" s="287" t="s">
        <v>770</v>
      </c>
      <c r="E4" s="288" t="s">
        <v>516</v>
      </c>
      <c r="F4" s="289" t="s">
        <v>2329</v>
      </c>
      <c r="G4" s="290" t="s">
        <v>1818</v>
      </c>
      <c r="H4" s="291" t="s">
        <v>1739</v>
      </c>
      <c r="I4" s="292" t="s">
        <v>1891</v>
      </c>
      <c r="J4" s="293"/>
      <c r="K4" s="294">
        <v>51474</v>
      </c>
      <c r="L4" s="295">
        <v>30000</v>
      </c>
      <c r="M4" s="296">
        <f t="shared" ref="M4:M10" si="0">L4/K4*100</f>
        <v>58.281851031588758</v>
      </c>
      <c r="N4" s="297" t="str">
        <f t="shared" ref="N4:N10" si="1">IF(M4&lt;=60,"","!!!")</f>
        <v/>
      </c>
      <c r="O4" s="295">
        <v>21474</v>
      </c>
      <c r="P4" s="298">
        <f t="shared" ref="P4:P10" si="2">O4/K4*100</f>
        <v>41.718148968411242</v>
      </c>
      <c r="Q4" s="299">
        <f t="shared" ref="Q4:Q10" si="3">M4+P4</f>
        <v>100</v>
      </c>
      <c r="R4" s="300">
        <v>38478</v>
      </c>
      <c r="S4" s="301">
        <v>23087</v>
      </c>
      <c r="T4" s="302">
        <f t="shared" ref="T4:T35" si="4">ROUND(S4/R4*100,2)</f>
        <v>60</v>
      </c>
      <c r="U4" s="303" t="str">
        <f t="shared" ref="U4:U10" si="5">IF(T4&lt;=60,"","!!!")</f>
        <v/>
      </c>
      <c r="V4" s="360">
        <v>15391</v>
      </c>
      <c r="W4" s="304">
        <f t="shared" ref="W4:W35" si="6">ROUND(V4/R4*100,2)</f>
        <v>40</v>
      </c>
      <c r="X4" s="305">
        <f t="shared" ref="X4:X35" si="7">T4+W4</f>
        <v>100</v>
      </c>
      <c r="Y4" s="316" t="s">
        <v>45</v>
      </c>
      <c r="Z4" s="306"/>
      <c r="AA4" s="307">
        <v>15</v>
      </c>
      <c r="AB4" s="308">
        <f t="shared" ref="AB4:AB35" si="8">AA4*0.1</f>
        <v>1.5</v>
      </c>
      <c r="AC4" s="309">
        <v>0</v>
      </c>
      <c r="AD4" s="308">
        <f t="shared" ref="AD4:AD35" si="9">AC4*0.3</f>
        <v>0</v>
      </c>
      <c r="AE4" s="309"/>
      <c r="AF4" s="308"/>
      <c r="AG4" s="310">
        <f t="shared" ref="AG4:AG35" si="10">AA4+AC4</f>
        <v>15</v>
      </c>
      <c r="AH4" s="311">
        <f t="shared" ref="AH4:AH35" si="11">(AA4*0.1)+(AC4*0.3)</f>
        <v>1.5</v>
      </c>
      <c r="AI4" s="307">
        <v>15</v>
      </c>
      <c r="AJ4" s="308">
        <f t="shared" ref="AJ4:AJ35" si="12">AI4*0.2</f>
        <v>3</v>
      </c>
      <c r="AK4" s="312">
        <v>15</v>
      </c>
      <c r="AL4" s="308">
        <f t="shared" ref="AL4:AL35" si="13">AK4*0.4</f>
        <v>6</v>
      </c>
      <c r="AM4" s="313">
        <f t="shared" ref="AM4:AM10" si="14">AI4+AK4</f>
        <v>30</v>
      </c>
      <c r="AN4" s="311">
        <f t="shared" ref="AN4:AN35" si="15">(AI4*0.2)+(AK4*0.4)</f>
        <v>9</v>
      </c>
      <c r="AO4" s="314">
        <f t="shared" ref="AO4:AO35" si="16">AH4+AN4</f>
        <v>10.5</v>
      </c>
      <c r="AP4" s="315"/>
    </row>
    <row r="5" spans="1:42" s="24" customFormat="1" ht="89.1" customHeight="1" x14ac:dyDescent="0.2">
      <c r="A5" s="506">
        <v>2</v>
      </c>
      <c r="B5" s="285">
        <v>226</v>
      </c>
      <c r="C5" s="286" t="s">
        <v>453</v>
      </c>
      <c r="D5" s="287" t="s">
        <v>770</v>
      </c>
      <c r="E5" s="288" t="s">
        <v>1892</v>
      </c>
      <c r="F5" s="289" t="s">
        <v>2345</v>
      </c>
      <c r="G5" s="290" t="s">
        <v>1802</v>
      </c>
      <c r="H5" s="291" t="s">
        <v>1732</v>
      </c>
      <c r="I5" s="292" t="s">
        <v>1827</v>
      </c>
      <c r="J5" s="293"/>
      <c r="K5" s="294">
        <v>55000</v>
      </c>
      <c r="L5" s="295">
        <v>32000</v>
      </c>
      <c r="M5" s="296">
        <f t="shared" si="0"/>
        <v>58.18181818181818</v>
      </c>
      <c r="N5" s="297" t="str">
        <f t="shared" si="1"/>
        <v/>
      </c>
      <c r="O5" s="295">
        <v>23000</v>
      </c>
      <c r="P5" s="298">
        <f t="shared" si="2"/>
        <v>41.818181818181813</v>
      </c>
      <c r="Q5" s="299">
        <f t="shared" si="3"/>
        <v>100</v>
      </c>
      <c r="R5" s="300">
        <v>25652</v>
      </c>
      <c r="S5" s="301">
        <v>15391</v>
      </c>
      <c r="T5" s="302">
        <f t="shared" si="4"/>
        <v>60</v>
      </c>
      <c r="U5" s="303" t="str">
        <f t="shared" si="5"/>
        <v/>
      </c>
      <c r="V5" s="360">
        <v>10261</v>
      </c>
      <c r="W5" s="304">
        <f t="shared" si="6"/>
        <v>40</v>
      </c>
      <c r="X5" s="305">
        <f t="shared" si="7"/>
        <v>100</v>
      </c>
      <c r="Y5" s="316" t="s">
        <v>45</v>
      </c>
      <c r="Z5" s="306"/>
      <c r="AA5" s="307">
        <v>15</v>
      </c>
      <c r="AB5" s="308">
        <f t="shared" si="8"/>
        <v>1.5</v>
      </c>
      <c r="AC5" s="309">
        <v>0</v>
      </c>
      <c r="AD5" s="308">
        <f t="shared" si="9"/>
        <v>0</v>
      </c>
      <c r="AE5" s="309"/>
      <c r="AF5" s="308"/>
      <c r="AG5" s="310">
        <f t="shared" si="10"/>
        <v>15</v>
      </c>
      <c r="AH5" s="311">
        <f t="shared" si="11"/>
        <v>1.5</v>
      </c>
      <c r="AI5" s="307">
        <v>15</v>
      </c>
      <c r="AJ5" s="308">
        <f t="shared" si="12"/>
        <v>3</v>
      </c>
      <c r="AK5" s="312">
        <v>15</v>
      </c>
      <c r="AL5" s="308">
        <f t="shared" si="13"/>
        <v>6</v>
      </c>
      <c r="AM5" s="313">
        <f t="shared" si="14"/>
        <v>30</v>
      </c>
      <c r="AN5" s="311">
        <f t="shared" si="15"/>
        <v>9</v>
      </c>
      <c r="AO5" s="314">
        <f t="shared" si="16"/>
        <v>10.5</v>
      </c>
      <c r="AP5" s="315"/>
    </row>
    <row r="6" spans="1:42" s="24" customFormat="1" ht="128.1" customHeight="1" x14ac:dyDescent="0.2">
      <c r="A6" s="506">
        <v>3</v>
      </c>
      <c r="B6" s="285">
        <v>13</v>
      </c>
      <c r="C6" s="286" t="s">
        <v>453</v>
      </c>
      <c r="D6" s="287" t="s">
        <v>770</v>
      </c>
      <c r="E6" s="317" t="s">
        <v>1262</v>
      </c>
      <c r="F6" s="318" t="s">
        <v>2358</v>
      </c>
      <c r="G6" s="290" t="s">
        <v>1819</v>
      </c>
      <c r="H6" s="291" t="s">
        <v>379</v>
      </c>
      <c r="I6" s="292" t="s">
        <v>1893</v>
      </c>
      <c r="J6" s="293"/>
      <c r="K6" s="294">
        <v>24384</v>
      </c>
      <c r="L6" s="295">
        <v>14630</v>
      </c>
      <c r="M6" s="296">
        <f t="shared" si="0"/>
        <v>59.998359580052494</v>
      </c>
      <c r="N6" s="297" t="str">
        <f t="shared" si="1"/>
        <v/>
      </c>
      <c r="O6" s="295">
        <v>9754</v>
      </c>
      <c r="P6" s="298">
        <f t="shared" si="2"/>
        <v>40.001640419947506</v>
      </c>
      <c r="Q6" s="299">
        <f t="shared" si="3"/>
        <v>100</v>
      </c>
      <c r="R6" s="300">
        <v>109482</v>
      </c>
      <c r="S6" s="301">
        <v>54741</v>
      </c>
      <c r="T6" s="302">
        <f t="shared" si="4"/>
        <v>50</v>
      </c>
      <c r="U6" s="303" t="str">
        <f t="shared" si="5"/>
        <v/>
      </c>
      <c r="V6" s="360">
        <v>54741</v>
      </c>
      <c r="W6" s="304">
        <f t="shared" si="6"/>
        <v>50</v>
      </c>
      <c r="X6" s="305">
        <f t="shared" si="7"/>
        <v>100</v>
      </c>
      <c r="Y6" s="316" t="s">
        <v>45</v>
      </c>
      <c r="Z6" s="306"/>
      <c r="AA6" s="307">
        <v>15</v>
      </c>
      <c r="AB6" s="308">
        <f t="shared" si="8"/>
        <v>1.5</v>
      </c>
      <c r="AC6" s="309">
        <v>7</v>
      </c>
      <c r="AD6" s="308">
        <f t="shared" si="9"/>
        <v>2.1</v>
      </c>
      <c r="AE6" s="309"/>
      <c r="AF6" s="308"/>
      <c r="AG6" s="310">
        <f t="shared" si="10"/>
        <v>22</v>
      </c>
      <c r="AH6" s="311">
        <f t="shared" si="11"/>
        <v>3.6</v>
      </c>
      <c r="AI6" s="307">
        <v>15</v>
      </c>
      <c r="AJ6" s="308">
        <f t="shared" si="12"/>
        <v>3</v>
      </c>
      <c r="AK6" s="312">
        <v>9</v>
      </c>
      <c r="AL6" s="308">
        <f t="shared" si="13"/>
        <v>3.6</v>
      </c>
      <c r="AM6" s="313">
        <f t="shared" si="14"/>
        <v>24</v>
      </c>
      <c r="AN6" s="311">
        <f t="shared" si="15"/>
        <v>6.6</v>
      </c>
      <c r="AO6" s="314">
        <f t="shared" si="16"/>
        <v>10.199999999999999</v>
      </c>
      <c r="AP6" s="315"/>
    </row>
    <row r="7" spans="1:42" s="24" customFormat="1" ht="123" customHeight="1" x14ac:dyDescent="0.2">
      <c r="A7" s="506">
        <v>4</v>
      </c>
      <c r="B7" s="271">
        <v>221</v>
      </c>
      <c r="C7" s="73" t="s">
        <v>956</v>
      </c>
      <c r="D7" s="172" t="s">
        <v>56</v>
      </c>
      <c r="E7" s="252" t="s">
        <v>1856</v>
      </c>
      <c r="F7" s="277" t="s">
        <v>2325</v>
      </c>
      <c r="G7" s="279" t="s">
        <v>1818</v>
      </c>
      <c r="H7" s="102" t="s">
        <v>1731</v>
      </c>
      <c r="I7" s="281" t="s">
        <v>2253</v>
      </c>
      <c r="J7" s="33"/>
      <c r="K7" s="79">
        <v>152220</v>
      </c>
      <c r="L7" s="80">
        <v>91300</v>
      </c>
      <c r="M7" s="115">
        <f t="shared" si="0"/>
        <v>59.978977795296288</v>
      </c>
      <c r="N7" s="84" t="str">
        <f t="shared" si="1"/>
        <v/>
      </c>
      <c r="O7" s="80">
        <v>60920</v>
      </c>
      <c r="P7" s="81">
        <f t="shared" si="2"/>
        <v>40.021022204703712</v>
      </c>
      <c r="Q7" s="82">
        <f t="shared" si="3"/>
        <v>100</v>
      </c>
      <c r="R7" s="283">
        <v>66360</v>
      </c>
      <c r="S7" s="284">
        <v>26544</v>
      </c>
      <c r="T7" s="106">
        <f t="shared" si="4"/>
        <v>40</v>
      </c>
      <c r="U7" s="69" t="str">
        <f t="shared" si="5"/>
        <v/>
      </c>
      <c r="V7" s="430">
        <v>39816</v>
      </c>
      <c r="W7" s="95">
        <f t="shared" si="6"/>
        <v>60</v>
      </c>
      <c r="X7" s="58">
        <f t="shared" si="7"/>
        <v>100</v>
      </c>
      <c r="Y7" s="47" t="s">
        <v>45</v>
      </c>
      <c r="Z7" s="120" t="s">
        <v>1887</v>
      </c>
      <c r="AA7" s="22">
        <v>15</v>
      </c>
      <c r="AB7" s="118">
        <f t="shared" si="8"/>
        <v>1.5</v>
      </c>
      <c r="AC7" s="8">
        <v>7</v>
      </c>
      <c r="AD7" s="118">
        <f t="shared" si="9"/>
        <v>2.1</v>
      </c>
      <c r="AE7" s="8"/>
      <c r="AF7" s="118"/>
      <c r="AG7" s="38">
        <f t="shared" si="10"/>
        <v>22</v>
      </c>
      <c r="AH7" s="39">
        <f t="shared" si="11"/>
        <v>3.6</v>
      </c>
      <c r="AI7" s="22">
        <v>15</v>
      </c>
      <c r="AJ7" s="118">
        <f t="shared" si="12"/>
        <v>3</v>
      </c>
      <c r="AK7" s="9">
        <v>15</v>
      </c>
      <c r="AL7" s="118">
        <f t="shared" si="13"/>
        <v>6</v>
      </c>
      <c r="AM7" s="40">
        <f t="shared" si="14"/>
        <v>30</v>
      </c>
      <c r="AN7" s="39">
        <f t="shared" si="15"/>
        <v>9</v>
      </c>
      <c r="AO7" s="41">
        <f t="shared" si="16"/>
        <v>12.6</v>
      </c>
    </row>
    <row r="8" spans="1:42" s="24" customFormat="1" ht="96.6" customHeight="1" x14ac:dyDescent="0.2">
      <c r="A8" s="506">
        <v>5</v>
      </c>
      <c r="B8" s="408">
        <v>76</v>
      </c>
      <c r="C8" s="73" t="s">
        <v>148</v>
      </c>
      <c r="D8" s="172" t="s">
        <v>283</v>
      </c>
      <c r="E8" s="252" t="s">
        <v>1803</v>
      </c>
      <c r="F8" s="277" t="s">
        <v>1804</v>
      </c>
      <c r="G8" s="279" t="s">
        <v>1821</v>
      </c>
      <c r="H8" s="102" t="s">
        <v>887</v>
      </c>
      <c r="I8" s="31" t="s">
        <v>1826</v>
      </c>
      <c r="J8" s="33"/>
      <c r="K8" s="79">
        <v>24000</v>
      </c>
      <c r="L8" s="80">
        <v>14000</v>
      </c>
      <c r="M8" s="409">
        <f t="shared" si="0"/>
        <v>58.333333333333336</v>
      </c>
      <c r="N8" s="410" t="str">
        <f t="shared" si="1"/>
        <v/>
      </c>
      <c r="O8" s="80">
        <v>10000</v>
      </c>
      <c r="P8" s="411">
        <f t="shared" si="2"/>
        <v>41.666666666666671</v>
      </c>
      <c r="Q8" s="82">
        <f t="shared" si="3"/>
        <v>100</v>
      </c>
      <c r="R8" s="29">
        <v>6300000</v>
      </c>
      <c r="S8" s="26">
        <v>1000000</v>
      </c>
      <c r="T8" s="412">
        <f t="shared" si="4"/>
        <v>15.87</v>
      </c>
      <c r="U8" s="413" t="str">
        <f t="shared" si="5"/>
        <v/>
      </c>
      <c r="V8" s="428">
        <v>5300000</v>
      </c>
      <c r="W8" s="414">
        <f t="shared" si="6"/>
        <v>84.13</v>
      </c>
      <c r="X8" s="58">
        <f t="shared" si="7"/>
        <v>100</v>
      </c>
      <c r="Y8" s="47" t="s">
        <v>45</v>
      </c>
      <c r="Z8" s="120"/>
      <c r="AA8" s="415">
        <v>15</v>
      </c>
      <c r="AB8" s="416">
        <f t="shared" si="8"/>
        <v>1.5</v>
      </c>
      <c r="AC8" s="417">
        <v>15</v>
      </c>
      <c r="AD8" s="418">
        <f t="shared" si="9"/>
        <v>4.5</v>
      </c>
      <c r="AE8" s="417"/>
      <c r="AF8" s="418"/>
      <c r="AG8" s="419">
        <f t="shared" si="10"/>
        <v>30</v>
      </c>
      <c r="AH8" s="420">
        <f t="shared" si="11"/>
        <v>6</v>
      </c>
      <c r="AI8" s="415">
        <v>15</v>
      </c>
      <c r="AJ8" s="418">
        <f t="shared" si="12"/>
        <v>3</v>
      </c>
      <c r="AK8" s="421">
        <v>15</v>
      </c>
      <c r="AL8" s="418">
        <f t="shared" si="13"/>
        <v>6</v>
      </c>
      <c r="AM8" s="422">
        <f t="shared" si="14"/>
        <v>30</v>
      </c>
      <c r="AN8" s="420">
        <f t="shared" si="15"/>
        <v>9</v>
      </c>
      <c r="AO8" s="423">
        <f t="shared" si="16"/>
        <v>15</v>
      </c>
      <c r="AP8" s="134"/>
    </row>
    <row r="9" spans="1:42" s="24" customFormat="1" ht="204" customHeight="1" x14ac:dyDescent="0.2">
      <c r="A9" s="506">
        <v>6</v>
      </c>
      <c r="B9" s="285">
        <v>195</v>
      </c>
      <c r="C9" s="286" t="s">
        <v>148</v>
      </c>
      <c r="D9" s="287" t="s">
        <v>283</v>
      </c>
      <c r="E9" s="288" t="s">
        <v>1982</v>
      </c>
      <c r="F9" s="289" t="s">
        <v>2359</v>
      </c>
      <c r="G9" s="290" t="s">
        <v>1819</v>
      </c>
      <c r="H9" s="291" t="s">
        <v>1701</v>
      </c>
      <c r="I9" s="292" t="s">
        <v>1983</v>
      </c>
      <c r="J9" s="293"/>
      <c r="K9" s="294">
        <v>121000</v>
      </c>
      <c r="L9" s="295">
        <v>72600</v>
      </c>
      <c r="M9" s="296">
        <f t="shared" si="0"/>
        <v>60</v>
      </c>
      <c r="N9" s="297" t="str">
        <f t="shared" si="1"/>
        <v/>
      </c>
      <c r="O9" s="295">
        <v>48400</v>
      </c>
      <c r="P9" s="298">
        <f t="shared" si="2"/>
        <v>40</v>
      </c>
      <c r="Q9" s="299">
        <f t="shared" si="3"/>
        <v>100</v>
      </c>
      <c r="R9" s="300">
        <v>55912</v>
      </c>
      <c r="S9" s="301">
        <v>27956</v>
      </c>
      <c r="T9" s="302">
        <f t="shared" si="4"/>
        <v>50</v>
      </c>
      <c r="U9" s="303" t="str">
        <f t="shared" si="5"/>
        <v/>
      </c>
      <c r="V9" s="360">
        <v>27956</v>
      </c>
      <c r="W9" s="304">
        <f t="shared" si="6"/>
        <v>50</v>
      </c>
      <c r="X9" s="305">
        <f t="shared" si="7"/>
        <v>100</v>
      </c>
      <c r="Y9" s="316" t="s">
        <v>45</v>
      </c>
      <c r="Z9" s="306"/>
      <c r="AA9" s="307">
        <v>15</v>
      </c>
      <c r="AB9" s="308">
        <f t="shared" si="8"/>
        <v>1.5</v>
      </c>
      <c r="AC9" s="309">
        <v>7</v>
      </c>
      <c r="AD9" s="308">
        <f t="shared" si="9"/>
        <v>2.1</v>
      </c>
      <c r="AE9" s="309"/>
      <c r="AF9" s="308"/>
      <c r="AG9" s="310">
        <f t="shared" si="10"/>
        <v>22</v>
      </c>
      <c r="AH9" s="311">
        <f t="shared" si="11"/>
        <v>3.6</v>
      </c>
      <c r="AI9" s="307">
        <v>15</v>
      </c>
      <c r="AJ9" s="308">
        <f t="shared" si="12"/>
        <v>3</v>
      </c>
      <c r="AK9" s="312">
        <v>9</v>
      </c>
      <c r="AL9" s="308">
        <f t="shared" si="13"/>
        <v>3.6</v>
      </c>
      <c r="AM9" s="313">
        <f t="shared" si="14"/>
        <v>24</v>
      </c>
      <c r="AN9" s="311">
        <f t="shared" si="15"/>
        <v>6.6</v>
      </c>
      <c r="AO9" s="314">
        <f t="shared" si="16"/>
        <v>10.199999999999999</v>
      </c>
      <c r="AP9" s="315"/>
    </row>
    <row r="10" spans="1:42" s="24" customFormat="1" ht="81.599999999999994" customHeight="1" x14ac:dyDescent="0.2">
      <c r="A10" s="506">
        <v>7</v>
      </c>
      <c r="B10" s="285">
        <v>178</v>
      </c>
      <c r="C10" s="286" t="s">
        <v>1984</v>
      </c>
      <c r="D10" s="287" t="s">
        <v>1985</v>
      </c>
      <c r="E10" s="288" t="s">
        <v>1986</v>
      </c>
      <c r="F10" s="289" t="s">
        <v>1858</v>
      </c>
      <c r="G10" s="290" t="s">
        <v>1819</v>
      </c>
      <c r="H10" s="291" t="s">
        <v>1652</v>
      </c>
      <c r="I10" s="292" t="s">
        <v>1987</v>
      </c>
      <c r="J10" s="293"/>
      <c r="K10" s="294">
        <v>92500</v>
      </c>
      <c r="L10" s="295">
        <v>55500</v>
      </c>
      <c r="M10" s="296">
        <f t="shared" si="0"/>
        <v>60</v>
      </c>
      <c r="N10" s="297" t="str">
        <f t="shared" si="1"/>
        <v/>
      </c>
      <c r="O10" s="295">
        <v>37000</v>
      </c>
      <c r="P10" s="298">
        <f t="shared" si="2"/>
        <v>40</v>
      </c>
      <c r="Q10" s="299">
        <f t="shared" si="3"/>
        <v>100</v>
      </c>
      <c r="R10" s="300">
        <v>32510</v>
      </c>
      <c r="S10" s="301">
        <v>19506</v>
      </c>
      <c r="T10" s="302">
        <f t="shared" si="4"/>
        <v>60</v>
      </c>
      <c r="U10" s="303" t="str">
        <f t="shared" si="5"/>
        <v/>
      </c>
      <c r="V10" s="360">
        <v>13004</v>
      </c>
      <c r="W10" s="304">
        <f t="shared" si="6"/>
        <v>40</v>
      </c>
      <c r="X10" s="305">
        <f t="shared" si="7"/>
        <v>100</v>
      </c>
      <c r="Y10" s="316" t="s">
        <v>45</v>
      </c>
      <c r="Z10" s="306"/>
      <c r="AA10" s="307">
        <v>15</v>
      </c>
      <c r="AB10" s="118">
        <f t="shared" si="8"/>
        <v>1.5</v>
      </c>
      <c r="AC10" s="309">
        <v>0</v>
      </c>
      <c r="AD10" s="308">
        <f t="shared" si="9"/>
        <v>0</v>
      </c>
      <c r="AE10" s="309"/>
      <c r="AF10" s="308"/>
      <c r="AG10" s="310">
        <f t="shared" si="10"/>
        <v>15</v>
      </c>
      <c r="AH10" s="311">
        <f t="shared" si="11"/>
        <v>1.5</v>
      </c>
      <c r="AI10" s="307">
        <v>15</v>
      </c>
      <c r="AJ10" s="308">
        <f t="shared" si="12"/>
        <v>3</v>
      </c>
      <c r="AK10" s="312">
        <v>9</v>
      </c>
      <c r="AL10" s="308">
        <f t="shared" si="13"/>
        <v>3.6</v>
      </c>
      <c r="AM10" s="313">
        <f t="shared" si="14"/>
        <v>24</v>
      </c>
      <c r="AN10" s="311">
        <f t="shared" si="15"/>
        <v>6.6</v>
      </c>
      <c r="AO10" s="314">
        <f t="shared" si="16"/>
        <v>8.1</v>
      </c>
      <c r="AP10" s="315"/>
    </row>
    <row r="11" spans="1:42" s="24" customFormat="1" ht="100.5" customHeight="1" x14ac:dyDescent="0.2">
      <c r="A11" s="506">
        <v>8</v>
      </c>
      <c r="B11" s="375"/>
      <c r="C11" s="405" t="s">
        <v>1485</v>
      </c>
      <c r="D11" s="374" t="s">
        <v>1544</v>
      </c>
      <c r="E11" s="399" t="s">
        <v>2214</v>
      </c>
      <c r="F11" s="277" t="s">
        <v>2417</v>
      </c>
      <c r="G11" s="331" t="s">
        <v>1802</v>
      </c>
      <c r="H11" s="333"/>
      <c r="I11" s="333" t="s">
        <v>2215</v>
      </c>
      <c r="J11" s="293"/>
      <c r="K11" s="336"/>
      <c r="L11" s="337"/>
      <c r="M11" s="338"/>
      <c r="N11" s="339"/>
      <c r="O11" s="337"/>
      <c r="P11" s="338"/>
      <c r="Q11" s="340"/>
      <c r="R11" s="334">
        <v>46000</v>
      </c>
      <c r="S11" s="335">
        <v>23000</v>
      </c>
      <c r="T11" s="302">
        <f t="shared" si="4"/>
        <v>50</v>
      </c>
      <c r="U11" s="339"/>
      <c r="V11" s="360">
        <v>23000</v>
      </c>
      <c r="W11" s="304">
        <f t="shared" si="6"/>
        <v>50</v>
      </c>
      <c r="X11" s="305">
        <f t="shared" si="7"/>
        <v>100</v>
      </c>
      <c r="Y11" s="316" t="s">
        <v>45</v>
      </c>
      <c r="Z11" s="306"/>
      <c r="AA11" s="307">
        <v>15</v>
      </c>
      <c r="AB11" s="308">
        <f t="shared" si="8"/>
        <v>1.5</v>
      </c>
      <c r="AC11" s="309">
        <v>7</v>
      </c>
      <c r="AD11" s="308">
        <f t="shared" si="9"/>
        <v>2.1</v>
      </c>
      <c r="AE11" s="309"/>
      <c r="AF11" s="308"/>
      <c r="AG11" s="310">
        <f t="shared" si="10"/>
        <v>22</v>
      </c>
      <c r="AH11" s="311">
        <f t="shared" si="11"/>
        <v>3.6</v>
      </c>
      <c r="AI11" s="307">
        <v>15</v>
      </c>
      <c r="AJ11" s="308">
        <f t="shared" si="12"/>
        <v>3</v>
      </c>
      <c r="AK11" s="312">
        <v>15</v>
      </c>
      <c r="AL11" s="308">
        <f t="shared" si="13"/>
        <v>6</v>
      </c>
      <c r="AM11" s="313">
        <f>AI11</f>
        <v>15</v>
      </c>
      <c r="AN11" s="311">
        <f t="shared" si="15"/>
        <v>9</v>
      </c>
      <c r="AO11" s="314">
        <f t="shared" si="16"/>
        <v>12.6</v>
      </c>
      <c r="AP11" s="376"/>
    </row>
    <row r="12" spans="1:42" s="24" customFormat="1" ht="128.25" customHeight="1" x14ac:dyDescent="0.2">
      <c r="A12" s="506">
        <v>9</v>
      </c>
      <c r="B12" s="375"/>
      <c r="C12" s="405" t="s">
        <v>447</v>
      </c>
      <c r="D12" s="374" t="s">
        <v>708</v>
      </c>
      <c r="E12" s="252" t="s">
        <v>2132</v>
      </c>
      <c r="F12" s="277" t="s">
        <v>167</v>
      </c>
      <c r="G12" s="331" t="s">
        <v>1818</v>
      </c>
      <c r="H12" s="333"/>
      <c r="I12" s="333" t="s">
        <v>2133</v>
      </c>
      <c r="J12" s="293"/>
      <c r="K12" s="336"/>
      <c r="L12" s="337"/>
      <c r="M12" s="338"/>
      <c r="N12" s="339"/>
      <c r="O12" s="337"/>
      <c r="P12" s="338"/>
      <c r="Q12" s="340"/>
      <c r="R12" s="334">
        <v>26000</v>
      </c>
      <c r="S12" s="335">
        <v>15600</v>
      </c>
      <c r="T12" s="302">
        <f t="shared" si="4"/>
        <v>60</v>
      </c>
      <c r="U12" s="339"/>
      <c r="V12" s="360">
        <v>10400</v>
      </c>
      <c r="W12" s="304">
        <f t="shared" si="6"/>
        <v>40</v>
      </c>
      <c r="X12" s="305">
        <f t="shared" si="7"/>
        <v>100</v>
      </c>
      <c r="Y12" s="316" t="s">
        <v>45</v>
      </c>
      <c r="Z12" s="306"/>
      <c r="AA12" s="307">
        <v>15</v>
      </c>
      <c r="AB12" s="118">
        <f t="shared" si="8"/>
        <v>1.5</v>
      </c>
      <c r="AC12" s="309">
        <v>0</v>
      </c>
      <c r="AD12" s="308">
        <f t="shared" si="9"/>
        <v>0</v>
      </c>
      <c r="AE12" s="309"/>
      <c r="AF12" s="308"/>
      <c r="AG12" s="310">
        <f t="shared" si="10"/>
        <v>15</v>
      </c>
      <c r="AH12" s="311">
        <f t="shared" si="11"/>
        <v>1.5</v>
      </c>
      <c r="AI12" s="307">
        <v>15</v>
      </c>
      <c r="AJ12" s="308">
        <f t="shared" si="12"/>
        <v>3</v>
      </c>
      <c r="AK12" s="312">
        <v>15</v>
      </c>
      <c r="AL12" s="308">
        <f t="shared" si="13"/>
        <v>6</v>
      </c>
      <c r="AM12" s="313">
        <f>AI12</f>
        <v>15</v>
      </c>
      <c r="AN12" s="311">
        <f t="shared" si="15"/>
        <v>9</v>
      </c>
      <c r="AO12" s="314">
        <f t="shared" si="16"/>
        <v>10.5</v>
      </c>
      <c r="AP12" s="376"/>
    </row>
    <row r="13" spans="1:42" s="24" customFormat="1" ht="382.5" x14ac:dyDescent="0.2">
      <c r="A13" s="506">
        <v>10</v>
      </c>
      <c r="B13" s="285">
        <v>32</v>
      </c>
      <c r="C13" s="405" t="s">
        <v>1988</v>
      </c>
      <c r="D13" s="374" t="s">
        <v>1989</v>
      </c>
      <c r="E13" s="252" t="s">
        <v>1990</v>
      </c>
      <c r="F13" s="277" t="s">
        <v>1991</v>
      </c>
      <c r="G13" s="331" t="s">
        <v>1907</v>
      </c>
      <c r="H13" s="332" t="s">
        <v>403</v>
      </c>
      <c r="I13" s="333" t="s">
        <v>1992</v>
      </c>
      <c r="J13" s="293"/>
      <c r="K13" s="294">
        <v>6000000</v>
      </c>
      <c r="L13" s="295">
        <v>1000000</v>
      </c>
      <c r="M13" s="296">
        <f t="shared" ref="M13:M22" si="17">L13/K13*100</f>
        <v>16.666666666666664</v>
      </c>
      <c r="N13" s="297" t="str">
        <f t="shared" ref="N13:N22" si="18">IF(M13&lt;=60,"","!!!")</f>
        <v/>
      </c>
      <c r="O13" s="295">
        <v>5000000</v>
      </c>
      <c r="P13" s="298">
        <f t="shared" ref="P13:P22" si="19">O13/K13*100</f>
        <v>83.333333333333343</v>
      </c>
      <c r="Q13" s="299">
        <f t="shared" ref="Q13:Q22" si="20">M13+P13</f>
        <v>100</v>
      </c>
      <c r="R13" s="334">
        <v>73242</v>
      </c>
      <c r="S13" s="335">
        <v>43945</v>
      </c>
      <c r="T13" s="302">
        <f t="shared" si="4"/>
        <v>60</v>
      </c>
      <c r="U13" s="303" t="str">
        <f t="shared" ref="U13:U22" si="21">IF(T13&lt;=60,"","!!!")</f>
        <v/>
      </c>
      <c r="V13" s="360">
        <v>29297</v>
      </c>
      <c r="W13" s="304">
        <f t="shared" si="6"/>
        <v>40</v>
      </c>
      <c r="X13" s="305">
        <f t="shared" si="7"/>
        <v>100</v>
      </c>
      <c r="Y13" s="316" t="s">
        <v>45</v>
      </c>
      <c r="Z13" s="306"/>
      <c r="AA13" s="307">
        <v>15</v>
      </c>
      <c r="AB13" s="308">
        <f t="shared" si="8"/>
        <v>1.5</v>
      </c>
      <c r="AC13" s="309">
        <v>0</v>
      </c>
      <c r="AD13" s="308">
        <f t="shared" si="9"/>
        <v>0</v>
      </c>
      <c r="AE13" s="309"/>
      <c r="AF13" s="308"/>
      <c r="AG13" s="310">
        <f t="shared" si="10"/>
        <v>15</v>
      </c>
      <c r="AH13" s="311">
        <f t="shared" si="11"/>
        <v>1.5</v>
      </c>
      <c r="AI13" s="307">
        <v>15</v>
      </c>
      <c r="AJ13" s="308">
        <f t="shared" si="12"/>
        <v>3</v>
      </c>
      <c r="AK13" s="312">
        <v>15</v>
      </c>
      <c r="AL13" s="308">
        <f t="shared" si="13"/>
        <v>6</v>
      </c>
      <c r="AM13" s="313">
        <f t="shared" ref="AM13:AM22" si="22">AI13+AK13</f>
        <v>30</v>
      </c>
      <c r="AN13" s="311">
        <f t="shared" si="15"/>
        <v>9</v>
      </c>
      <c r="AO13" s="314">
        <f t="shared" si="16"/>
        <v>10.5</v>
      </c>
      <c r="AP13" s="315"/>
    </row>
    <row r="14" spans="1:42" s="24" customFormat="1" ht="62.45" customHeight="1" x14ac:dyDescent="0.2">
      <c r="A14" s="506">
        <v>11</v>
      </c>
      <c r="B14" s="285">
        <v>78</v>
      </c>
      <c r="C14" s="405" t="s">
        <v>1988</v>
      </c>
      <c r="D14" s="374" t="s">
        <v>1989</v>
      </c>
      <c r="E14" s="252" t="s">
        <v>1993</v>
      </c>
      <c r="F14" s="277" t="s">
        <v>2370</v>
      </c>
      <c r="G14" s="331" t="s">
        <v>1819</v>
      </c>
      <c r="H14" s="332" t="s">
        <v>889</v>
      </c>
      <c r="I14" s="333" t="s">
        <v>1994</v>
      </c>
      <c r="J14" s="293"/>
      <c r="K14" s="294">
        <v>115600</v>
      </c>
      <c r="L14" s="295">
        <v>57800</v>
      </c>
      <c r="M14" s="296">
        <f t="shared" si="17"/>
        <v>50</v>
      </c>
      <c r="N14" s="297" t="str">
        <f t="shared" si="18"/>
        <v/>
      </c>
      <c r="O14" s="295">
        <v>57800</v>
      </c>
      <c r="P14" s="298">
        <f t="shared" si="19"/>
        <v>50</v>
      </c>
      <c r="Q14" s="299">
        <f t="shared" si="20"/>
        <v>100</v>
      </c>
      <c r="R14" s="334">
        <v>26646</v>
      </c>
      <c r="S14" s="335">
        <v>15987</v>
      </c>
      <c r="T14" s="302">
        <f t="shared" si="4"/>
        <v>60</v>
      </c>
      <c r="U14" s="303" t="str">
        <f t="shared" si="21"/>
        <v/>
      </c>
      <c r="V14" s="360">
        <v>10659</v>
      </c>
      <c r="W14" s="304">
        <f t="shared" si="6"/>
        <v>40</v>
      </c>
      <c r="X14" s="305">
        <f t="shared" si="7"/>
        <v>100</v>
      </c>
      <c r="Y14" s="316" t="s">
        <v>45</v>
      </c>
      <c r="Z14" s="306"/>
      <c r="AA14" s="22">
        <v>15</v>
      </c>
      <c r="AB14" s="308">
        <f t="shared" si="8"/>
        <v>1.5</v>
      </c>
      <c r="AC14" s="309">
        <v>0</v>
      </c>
      <c r="AD14" s="308">
        <f t="shared" si="9"/>
        <v>0</v>
      </c>
      <c r="AE14" s="309"/>
      <c r="AF14" s="308"/>
      <c r="AG14" s="310">
        <f t="shared" si="10"/>
        <v>15</v>
      </c>
      <c r="AH14" s="311">
        <f t="shared" si="11"/>
        <v>1.5</v>
      </c>
      <c r="AI14" s="307">
        <v>15</v>
      </c>
      <c r="AJ14" s="308">
        <f t="shared" si="12"/>
        <v>3</v>
      </c>
      <c r="AK14" s="312">
        <v>9</v>
      </c>
      <c r="AL14" s="308">
        <f t="shared" si="13"/>
        <v>3.6</v>
      </c>
      <c r="AM14" s="313">
        <f t="shared" si="22"/>
        <v>24</v>
      </c>
      <c r="AN14" s="311">
        <f t="shared" si="15"/>
        <v>6.6</v>
      </c>
      <c r="AO14" s="314">
        <f t="shared" si="16"/>
        <v>8.1</v>
      </c>
      <c r="AP14" s="315"/>
    </row>
    <row r="15" spans="1:42" s="24" customFormat="1" ht="120.95" customHeight="1" x14ac:dyDescent="0.2">
      <c r="A15" s="506">
        <v>12</v>
      </c>
      <c r="B15" s="285">
        <v>93</v>
      </c>
      <c r="C15" s="286" t="s">
        <v>153</v>
      </c>
      <c r="D15" s="287" t="s">
        <v>333</v>
      </c>
      <c r="E15" s="288" t="s">
        <v>1896</v>
      </c>
      <c r="F15" s="289" t="s">
        <v>1820</v>
      </c>
      <c r="G15" s="290" t="s">
        <v>1818</v>
      </c>
      <c r="H15" s="291" t="s">
        <v>908</v>
      </c>
      <c r="I15" s="292" t="s">
        <v>1897</v>
      </c>
      <c r="J15" s="293"/>
      <c r="K15" s="294">
        <v>30000</v>
      </c>
      <c r="L15" s="295">
        <v>15000</v>
      </c>
      <c r="M15" s="296">
        <f t="shared" si="17"/>
        <v>50</v>
      </c>
      <c r="N15" s="297" t="str">
        <f t="shared" si="18"/>
        <v/>
      </c>
      <c r="O15" s="295">
        <v>15000</v>
      </c>
      <c r="P15" s="298">
        <f t="shared" si="19"/>
        <v>50</v>
      </c>
      <c r="Q15" s="299">
        <f t="shared" si="20"/>
        <v>100</v>
      </c>
      <c r="R15" s="300">
        <v>30800</v>
      </c>
      <c r="S15" s="301">
        <v>18000</v>
      </c>
      <c r="T15" s="302">
        <f t="shared" si="4"/>
        <v>58.44</v>
      </c>
      <c r="U15" s="303" t="str">
        <f t="shared" si="21"/>
        <v/>
      </c>
      <c r="V15" s="360">
        <v>12800</v>
      </c>
      <c r="W15" s="304">
        <f t="shared" si="6"/>
        <v>41.56</v>
      </c>
      <c r="X15" s="305">
        <f t="shared" si="7"/>
        <v>100</v>
      </c>
      <c r="Y15" s="316" t="s">
        <v>45</v>
      </c>
      <c r="Z15" s="306"/>
      <c r="AA15" s="307">
        <v>15</v>
      </c>
      <c r="AB15" s="118">
        <f t="shared" si="8"/>
        <v>1.5</v>
      </c>
      <c r="AC15" s="309">
        <v>0</v>
      </c>
      <c r="AD15" s="308">
        <f t="shared" si="9"/>
        <v>0</v>
      </c>
      <c r="AE15" s="309"/>
      <c r="AF15" s="308"/>
      <c r="AG15" s="310">
        <f t="shared" si="10"/>
        <v>15</v>
      </c>
      <c r="AH15" s="311">
        <f t="shared" si="11"/>
        <v>1.5</v>
      </c>
      <c r="AI15" s="307">
        <v>15</v>
      </c>
      <c r="AJ15" s="308">
        <f t="shared" si="12"/>
        <v>3</v>
      </c>
      <c r="AK15" s="312">
        <v>15</v>
      </c>
      <c r="AL15" s="308">
        <f t="shared" si="13"/>
        <v>6</v>
      </c>
      <c r="AM15" s="313">
        <f t="shared" si="22"/>
        <v>30</v>
      </c>
      <c r="AN15" s="311">
        <f t="shared" si="15"/>
        <v>9</v>
      </c>
      <c r="AO15" s="314">
        <f t="shared" si="16"/>
        <v>10.5</v>
      </c>
      <c r="AP15" s="315"/>
    </row>
    <row r="16" spans="1:42" s="24" customFormat="1" ht="122.25" customHeight="1" x14ac:dyDescent="0.2">
      <c r="A16" s="506">
        <v>13</v>
      </c>
      <c r="B16" s="285">
        <v>148</v>
      </c>
      <c r="C16" s="286" t="s">
        <v>153</v>
      </c>
      <c r="D16" s="287" t="s">
        <v>333</v>
      </c>
      <c r="E16" s="288" t="s">
        <v>1898</v>
      </c>
      <c r="F16" s="289" t="s">
        <v>2370</v>
      </c>
      <c r="G16" s="290" t="s">
        <v>1819</v>
      </c>
      <c r="H16" s="291" t="s">
        <v>1680</v>
      </c>
      <c r="I16" s="292" t="s">
        <v>1899</v>
      </c>
      <c r="J16" s="293"/>
      <c r="K16" s="294">
        <v>45637</v>
      </c>
      <c r="L16" s="295">
        <v>27000</v>
      </c>
      <c r="M16" s="296">
        <f t="shared" si="17"/>
        <v>59.162521638144483</v>
      </c>
      <c r="N16" s="297" t="str">
        <f t="shared" si="18"/>
        <v/>
      </c>
      <c r="O16" s="295">
        <v>18637</v>
      </c>
      <c r="P16" s="298">
        <f t="shared" si="19"/>
        <v>40.83747836185551</v>
      </c>
      <c r="Q16" s="299">
        <f t="shared" si="20"/>
        <v>100</v>
      </c>
      <c r="R16" s="300">
        <v>42286</v>
      </c>
      <c r="S16" s="301">
        <v>24286</v>
      </c>
      <c r="T16" s="302">
        <f t="shared" si="4"/>
        <v>57.43</v>
      </c>
      <c r="U16" s="303" t="str">
        <f t="shared" si="21"/>
        <v/>
      </c>
      <c r="V16" s="360">
        <v>18000</v>
      </c>
      <c r="W16" s="304">
        <f t="shared" si="6"/>
        <v>42.57</v>
      </c>
      <c r="X16" s="305">
        <f t="shared" si="7"/>
        <v>100</v>
      </c>
      <c r="Y16" s="316" t="s">
        <v>45</v>
      </c>
      <c r="Z16" s="319"/>
      <c r="AA16" s="307">
        <v>15</v>
      </c>
      <c r="AB16" s="308">
        <f t="shared" si="8"/>
        <v>1.5</v>
      </c>
      <c r="AC16" s="309">
        <v>0</v>
      </c>
      <c r="AD16" s="308">
        <f t="shared" si="9"/>
        <v>0</v>
      </c>
      <c r="AE16" s="309"/>
      <c r="AF16" s="308"/>
      <c r="AG16" s="310">
        <f t="shared" si="10"/>
        <v>15</v>
      </c>
      <c r="AH16" s="311">
        <f t="shared" si="11"/>
        <v>1.5</v>
      </c>
      <c r="AI16" s="307">
        <v>15</v>
      </c>
      <c r="AJ16" s="308">
        <f t="shared" si="12"/>
        <v>3</v>
      </c>
      <c r="AK16" s="312">
        <v>9</v>
      </c>
      <c r="AL16" s="308">
        <f t="shared" si="13"/>
        <v>3.6</v>
      </c>
      <c r="AM16" s="313">
        <f t="shared" si="22"/>
        <v>24</v>
      </c>
      <c r="AN16" s="311">
        <f t="shared" si="15"/>
        <v>6.6</v>
      </c>
      <c r="AO16" s="314">
        <f t="shared" si="16"/>
        <v>8.1</v>
      </c>
      <c r="AP16" s="315"/>
    </row>
    <row r="17" spans="1:42" s="24" customFormat="1" ht="66.75" customHeight="1" x14ac:dyDescent="0.2">
      <c r="A17" s="506">
        <v>14</v>
      </c>
      <c r="B17" s="285">
        <v>30</v>
      </c>
      <c r="C17" s="286" t="s">
        <v>1151</v>
      </c>
      <c r="D17" s="287" t="s">
        <v>1154</v>
      </c>
      <c r="E17" s="317" t="s">
        <v>44</v>
      </c>
      <c r="F17" s="318" t="s">
        <v>2324</v>
      </c>
      <c r="G17" s="290" t="s">
        <v>1818</v>
      </c>
      <c r="H17" s="291" t="s">
        <v>400</v>
      </c>
      <c r="I17" s="292" t="s">
        <v>1938</v>
      </c>
      <c r="J17" s="293"/>
      <c r="K17" s="294">
        <v>242000</v>
      </c>
      <c r="L17" s="295">
        <v>100000</v>
      </c>
      <c r="M17" s="296">
        <f t="shared" si="17"/>
        <v>41.32231404958678</v>
      </c>
      <c r="N17" s="297" t="str">
        <f t="shared" si="18"/>
        <v/>
      </c>
      <c r="O17" s="295">
        <v>142000</v>
      </c>
      <c r="P17" s="298">
        <f t="shared" si="19"/>
        <v>58.677685950413228</v>
      </c>
      <c r="Q17" s="299">
        <f t="shared" si="20"/>
        <v>100</v>
      </c>
      <c r="R17" s="324">
        <v>222554</v>
      </c>
      <c r="S17" s="325">
        <v>96966.777000000002</v>
      </c>
      <c r="T17" s="302">
        <f t="shared" si="4"/>
        <v>43.57</v>
      </c>
      <c r="U17" s="303" t="str">
        <f t="shared" si="21"/>
        <v/>
      </c>
      <c r="V17" s="431">
        <v>125587.22</v>
      </c>
      <c r="W17" s="304">
        <f t="shared" si="6"/>
        <v>56.43</v>
      </c>
      <c r="X17" s="305">
        <f t="shared" si="7"/>
        <v>100</v>
      </c>
      <c r="Y17" s="316" t="s">
        <v>45</v>
      </c>
      <c r="Z17" s="306" t="s">
        <v>1939</v>
      </c>
      <c r="AA17" s="307">
        <v>15</v>
      </c>
      <c r="AB17" s="118">
        <f t="shared" si="8"/>
        <v>1.5</v>
      </c>
      <c r="AC17" s="309">
        <v>7</v>
      </c>
      <c r="AD17" s="308">
        <f t="shared" si="9"/>
        <v>2.1</v>
      </c>
      <c r="AE17" s="309"/>
      <c r="AF17" s="308"/>
      <c r="AG17" s="310">
        <f t="shared" si="10"/>
        <v>22</v>
      </c>
      <c r="AH17" s="311">
        <f t="shared" si="11"/>
        <v>3.6</v>
      </c>
      <c r="AI17" s="307">
        <v>15</v>
      </c>
      <c r="AJ17" s="308">
        <f t="shared" si="12"/>
        <v>3</v>
      </c>
      <c r="AK17" s="312">
        <v>15</v>
      </c>
      <c r="AL17" s="308">
        <f t="shared" si="13"/>
        <v>6</v>
      </c>
      <c r="AM17" s="313">
        <f t="shared" si="22"/>
        <v>30</v>
      </c>
      <c r="AN17" s="311">
        <f t="shared" si="15"/>
        <v>9</v>
      </c>
      <c r="AO17" s="314">
        <f t="shared" si="16"/>
        <v>12.6</v>
      </c>
      <c r="AP17" s="315"/>
    </row>
    <row r="18" spans="1:42" s="24" customFormat="1" ht="112.5" customHeight="1" x14ac:dyDescent="0.2">
      <c r="A18" s="506">
        <v>15</v>
      </c>
      <c r="B18" s="285">
        <v>28</v>
      </c>
      <c r="C18" s="286" t="s">
        <v>1151</v>
      </c>
      <c r="D18" s="287" t="s">
        <v>1154</v>
      </c>
      <c r="E18" s="317" t="s">
        <v>1264</v>
      </c>
      <c r="F18" s="318" t="s">
        <v>1265</v>
      </c>
      <c r="G18" s="290" t="s">
        <v>1801</v>
      </c>
      <c r="H18" s="291" t="s">
        <v>397</v>
      </c>
      <c r="I18" s="292" t="s">
        <v>1665</v>
      </c>
      <c r="J18" s="293"/>
      <c r="K18" s="294">
        <v>204000</v>
      </c>
      <c r="L18" s="295">
        <v>122400</v>
      </c>
      <c r="M18" s="296">
        <f t="shared" si="17"/>
        <v>60</v>
      </c>
      <c r="N18" s="297" t="str">
        <f t="shared" si="18"/>
        <v/>
      </c>
      <c r="O18" s="295">
        <v>81600</v>
      </c>
      <c r="P18" s="298">
        <f t="shared" si="19"/>
        <v>40</v>
      </c>
      <c r="Q18" s="299">
        <f t="shared" si="20"/>
        <v>100</v>
      </c>
      <c r="R18" s="300">
        <v>331477.08</v>
      </c>
      <c r="S18" s="301">
        <v>100000</v>
      </c>
      <c r="T18" s="302">
        <f t="shared" si="4"/>
        <v>30.17</v>
      </c>
      <c r="U18" s="303" t="str">
        <f t="shared" si="21"/>
        <v/>
      </c>
      <c r="V18" s="360">
        <v>231477.08</v>
      </c>
      <c r="W18" s="304">
        <f t="shared" si="6"/>
        <v>69.83</v>
      </c>
      <c r="X18" s="305">
        <f t="shared" si="7"/>
        <v>100</v>
      </c>
      <c r="Y18" s="316" t="s">
        <v>45</v>
      </c>
      <c r="Z18" s="306"/>
      <c r="AA18" s="307">
        <v>15</v>
      </c>
      <c r="AB18" s="308">
        <f t="shared" si="8"/>
        <v>1.5</v>
      </c>
      <c r="AC18" s="309">
        <v>7</v>
      </c>
      <c r="AD18" s="308">
        <f t="shared" si="9"/>
        <v>2.1</v>
      </c>
      <c r="AE18" s="309"/>
      <c r="AF18" s="308"/>
      <c r="AG18" s="310">
        <f t="shared" si="10"/>
        <v>22</v>
      </c>
      <c r="AH18" s="311">
        <f t="shared" si="11"/>
        <v>3.6</v>
      </c>
      <c r="AI18" s="307">
        <v>15</v>
      </c>
      <c r="AJ18" s="308">
        <f t="shared" si="12"/>
        <v>3</v>
      </c>
      <c r="AK18" s="312">
        <v>15</v>
      </c>
      <c r="AL18" s="308">
        <f t="shared" si="13"/>
        <v>6</v>
      </c>
      <c r="AM18" s="313">
        <f t="shared" si="22"/>
        <v>30</v>
      </c>
      <c r="AN18" s="311">
        <f t="shared" si="15"/>
        <v>9</v>
      </c>
      <c r="AO18" s="314">
        <f t="shared" si="16"/>
        <v>12.6</v>
      </c>
      <c r="AP18" s="315"/>
    </row>
    <row r="19" spans="1:42" s="211" customFormat="1" ht="217.5" customHeight="1" x14ac:dyDescent="0.2">
      <c r="A19" s="506">
        <v>16</v>
      </c>
      <c r="B19" s="285">
        <v>142</v>
      </c>
      <c r="C19" s="286" t="s">
        <v>435</v>
      </c>
      <c r="D19" s="287" t="s">
        <v>591</v>
      </c>
      <c r="E19" s="288" t="s">
        <v>2216</v>
      </c>
      <c r="F19" s="289" t="s">
        <v>2337</v>
      </c>
      <c r="G19" s="290" t="s">
        <v>1801</v>
      </c>
      <c r="H19" s="291" t="s">
        <v>1476</v>
      </c>
      <c r="I19" s="425" t="s">
        <v>2261</v>
      </c>
      <c r="J19" s="293"/>
      <c r="K19" s="294">
        <v>40881</v>
      </c>
      <c r="L19" s="295">
        <v>24528</v>
      </c>
      <c r="M19" s="296">
        <f t="shared" si="17"/>
        <v>59.998532325530199</v>
      </c>
      <c r="N19" s="297" t="str">
        <f t="shared" si="18"/>
        <v/>
      </c>
      <c r="O19" s="295">
        <v>16353</v>
      </c>
      <c r="P19" s="298">
        <f t="shared" si="19"/>
        <v>40.001467674469801</v>
      </c>
      <c r="Q19" s="299">
        <f t="shared" si="20"/>
        <v>100</v>
      </c>
      <c r="R19" s="300">
        <v>196312</v>
      </c>
      <c r="S19" s="301">
        <v>137418</v>
      </c>
      <c r="T19" s="302">
        <f t="shared" si="4"/>
        <v>70</v>
      </c>
      <c r="U19" s="303" t="str">
        <f t="shared" si="21"/>
        <v>!!!</v>
      </c>
      <c r="V19" s="360">
        <v>58894</v>
      </c>
      <c r="W19" s="304">
        <f t="shared" si="6"/>
        <v>30</v>
      </c>
      <c r="X19" s="305">
        <f t="shared" si="7"/>
        <v>100</v>
      </c>
      <c r="Y19" s="316" t="s">
        <v>45</v>
      </c>
      <c r="Z19" s="306"/>
      <c r="AA19" s="307">
        <v>15</v>
      </c>
      <c r="AB19" s="118">
        <f t="shared" si="8"/>
        <v>1.5</v>
      </c>
      <c r="AC19" s="309">
        <v>0</v>
      </c>
      <c r="AD19" s="308">
        <f t="shared" si="9"/>
        <v>0</v>
      </c>
      <c r="AE19" s="309"/>
      <c r="AF19" s="308"/>
      <c r="AG19" s="310">
        <f t="shared" si="10"/>
        <v>15</v>
      </c>
      <c r="AH19" s="311">
        <f t="shared" si="11"/>
        <v>1.5</v>
      </c>
      <c r="AI19" s="307">
        <v>15</v>
      </c>
      <c r="AJ19" s="308">
        <f t="shared" si="12"/>
        <v>3</v>
      </c>
      <c r="AK19" s="312">
        <v>15</v>
      </c>
      <c r="AL19" s="308">
        <f t="shared" si="13"/>
        <v>6</v>
      </c>
      <c r="AM19" s="313">
        <f t="shared" si="22"/>
        <v>30</v>
      </c>
      <c r="AN19" s="311">
        <f t="shared" si="15"/>
        <v>9</v>
      </c>
      <c r="AO19" s="314">
        <f t="shared" si="16"/>
        <v>10.5</v>
      </c>
      <c r="AP19" s="315"/>
    </row>
    <row r="20" spans="1:42" s="24" customFormat="1" ht="98.1" customHeight="1" x14ac:dyDescent="0.2">
      <c r="A20" s="506">
        <v>17</v>
      </c>
      <c r="B20" s="285">
        <v>165</v>
      </c>
      <c r="C20" s="286" t="s">
        <v>455</v>
      </c>
      <c r="D20" s="287" t="s">
        <v>792</v>
      </c>
      <c r="E20" s="288" t="s">
        <v>2160</v>
      </c>
      <c r="F20" s="289" t="s">
        <v>2217</v>
      </c>
      <c r="G20" s="290" t="s">
        <v>1821</v>
      </c>
      <c r="H20" s="291" t="s">
        <v>1478</v>
      </c>
      <c r="I20" s="292" t="s">
        <v>2162</v>
      </c>
      <c r="J20" s="293"/>
      <c r="K20" s="294">
        <v>29634</v>
      </c>
      <c r="L20" s="295">
        <v>17750</v>
      </c>
      <c r="M20" s="296">
        <f t="shared" si="17"/>
        <v>59.89741513126814</v>
      </c>
      <c r="N20" s="297" t="str">
        <f t="shared" si="18"/>
        <v/>
      </c>
      <c r="O20" s="295">
        <v>11884</v>
      </c>
      <c r="P20" s="298">
        <f t="shared" si="19"/>
        <v>40.10258486873186</v>
      </c>
      <c r="Q20" s="299">
        <f t="shared" si="20"/>
        <v>100</v>
      </c>
      <c r="R20" s="300">
        <v>6000000</v>
      </c>
      <c r="S20" s="301">
        <v>1000000</v>
      </c>
      <c r="T20" s="302">
        <f t="shared" si="4"/>
        <v>16.670000000000002</v>
      </c>
      <c r="U20" s="303" t="str">
        <f t="shared" si="21"/>
        <v/>
      </c>
      <c r="V20" s="360">
        <v>5000000</v>
      </c>
      <c r="W20" s="304">
        <f t="shared" si="6"/>
        <v>83.33</v>
      </c>
      <c r="X20" s="305">
        <f t="shared" si="7"/>
        <v>100</v>
      </c>
      <c r="Y20" s="316" t="s">
        <v>45</v>
      </c>
      <c r="Z20" s="306"/>
      <c r="AA20" s="307">
        <v>15</v>
      </c>
      <c r="AB20" s="308">
        <f t="shared" si="8"/>
        <v>1.5</v>
      </c>
      <c r="AC20" s="309">
        <v>15</v>
      </c>
      <c r="AD20" s="308">
        <f t="shared" si="9"/>
        <v>4.5</v>
      </c>
      <c r="AE20" s="309"/>
      <c r="AF20" s="308"/>
      <c r="AG20" s="310">
        <f t="shared" si="10"/>
        <v>30</v>
      </c>
      <c r="AH20" s="311">
        <f t="shared" si="11"/>
        <v>6</v>
      </c>
      <c r="AI20" s="307">
        <v>15</v>
      </c>
      <c r="AJ20" s="308">
        <f t="shared" si="12"/>
        <v>3</v>
      </c>
      <c r="AK20" s="312">
        <v>15</v>
      </c>
      <c r="AL20" s="308">
        <f t="shared" si="13"/>
        <v>6</v>
      </c>
      <c r="AM20" s="313">
        <f t="shared" si="22"/>
        <v>30</v>
      </c>
      <c r="AN20" s="311">
        <f t="shared" si="15"/>
        <v>9</v>
      </c>
      <c r="AO20" s="314">
        <f t="shared" si="16"/>
        <v>15</v>
      </c>
      <c r="AP20" s="315"/>
    </row>
    <row r="21" spans="1:42" s="211" customFormat="1" ht="180" x14ac:dyDescent="0.2">
      <c r="A21" s="506">
        <v>18</v>
      </c>
      <c r="B21" s="408"/>
      <c r="C21" s="73" t="s">
        <v>455</v>
      </c>
      <c r="D21" s="172" t="s">
        <v>792</v>
      </c>
      <c r="E21" s="252" t="s">
        <v>1253</v>
      </c>
      <c r="F21" s="277" t="s">
        <v>2409</v>
      </c>
      <c r="G21" s="279" t="s">
        <v>1818</v>
      </c>
      <c r="H21" s="102"/>
      <c r="I21" s="31" t="s">
        <v>2410</v>
      </c>
      <c r="J21" s="33"/>
      <c r="K21" s="79">
        <v>24000</v>
      </c>
      <c r="L21" s="80">
        <v>14000</v>
      </c>
      <c r="M21" s="409">
        <f t="shared" si="17"/>
        <v>58.333333333333336</v>
      </c>
      <c r="N21" s="410" t="str">
        <f t="shared" si="18"/>
        <v/>
      </c>
      <c r="O21" s="80">
        <v>10000</v>
      </c>
      <c r="P21" s="411">
        <f t="shared" si="19"/>
        <v>41.666666666666671</v>
      </c>
      <c r="Q21" s="82">
        <f t="shared" si="20"/>
        <v>100</v>
      </c>
      <c r="R21" s="283">
        <v>112000</v>
      </c>
      <c r="S21" s="284">
        <v>67200</v>
      </c>
      <c r="T21" s="412">
        <f t="shared" si="4"/>
        <v>60</v>
      </c>
      <c r="U21" s="413" t="str">
        <f t="shared" si="21"/>
        <v/>
      </c>
      <c r="V21" s="430">
        <v>44800</v>
      </c>
      <c r="W21" s="414">
        <f t="shared" si="6"/>
        <v>40</v>
      </c>
      <c r="X21" s="58">
        <f t="shared" si="7"/>
        <v>100</v>
      </c>
      <c r="Y21" s="47" t="s">
        <v>45</v>
      </c>
      <c r="Z21" s="306" t="s">
        <v>2411</v>
      </c>
      <c r="AA21" s="415">
        <v>15</v>
      </c>
      <c r="AB21" s="416">
        <f t="shared" si="8"/>
        <v>1.5</v>
      </c>
      <c r="AC21" s="417">
        <v>0</v>
      </c>
      <c r="AD21" s="418">
        <f t="shared" si="9"/>
        <v>0</v>
      </c>
      <c r="AE21" s="417"/>
      <c r="AF21" s="418"/>
      <c r="AG21" s="419">
        <f t="shared" si="10"/>
        <v>15</v>
      </c>
      <c r="AH21" s="420">
        <f t="shared" si="11"/>
        <v>1.5</v>
      </c>
      <c r="AI21" s="415">
        <v>15</v>
      </c>
      <c r="AJ21" s="418">
        <f t="shared" si="12"/>
        <v>3</v>
      </c>
      <c r="AK21" s="421">
        <v>15</v>
      </c>
      <c r="AL21" s="418">
        <f t="shared" si="13"/>
        <v>6</v>
      </c>
      <c r="AM21" s="422">
        <f t="shared" si="22"/>
        <v>30</v>
      </c>
      <c r="AN21" s="420">
        <f t="shared" si="15"/>
        <v>9</v>
      </c>
      <c r="AO21" s="423">
        <f t="shared" si="16"/>
        <v>10.5</v>
      </c>
      <c r="AP21" s="134"/>
    </row>
    <row r="22" spans="1:42" s="24" customFormat="1" ht="71.099999999999994" customHeight="1" x14ac:dyDescent="0.2">
      <c r="A22" s="506">
        <v>19</v>
      </c>
      <c r="B22" s="285">
        <v>17</v>
      </c>
      <c r="C22" s="405" t="s">
        <v>905</v>
      </c>
      <c r="D22" s="374" t="s">
        <v>760</v>
      </c>
      <c r="E22" s="252" t="s">
        <v>2134</v>
      </c>
      <c r="F22" s="277" t="s">
        <v>1265</v>
      </c>
      <c r="G22" s="331" t="s">
        <v>1801</v>
      </c>
      <c r="H22" s="332" t="s">
        <v>389</v>
      </c>
      <c r="I22" s="333" t="s">
        <v>2135</v>
      </c>
      <c r="J22" s="293"/>
      <c r="K22" s="294">
        <v>25768</v>
      </c>
      <c r="L22" s="295">
        <v>12884</v>
      </c>
      <c r="M22" s="296">
        <f t="shared" si="17"/>
        <v>50</v>
      </c>
      <c r="N22" s="297" t="str">
        <f t="shared" si="18"/>
        <v/>
      </c>
      <c r="O22" s="295">
        <v>12884</v>
      </c>
      <c r="P22" s="298">
        <f t="shared" si="19"/>
        <v>50</v>
      </c>
      <c r="Q22" s="299">
        <f t="shared" si="20"/>
        <v>100</v>
      </c>
      <c r="R22" s="334">
        <v>269830</v>
      </c>
      <c r="S22" s="335">
        <v>188881</v>
      </c>
      <c r="T22" s="302">
        <f t="shared" si="4"/>
        <v>70</v>
      </c>
      <c r="U22" s="303" t="str">
        <f t="shared" si="21"/>
        <v>!!!</v>
      </c>
      <c r="V22" s="360">
        <v>80949</v>
      </c>
      <c r="W22" s="304">
        <f t="shared" si="6"/>
        <v>30</v>
      </c>
      <c r="X22" s="305">
        <f t="shared" si="7"/>
        <v>100</v>
      </c>
      <c r="Y22" s="316" t="s">
        <v>45</v>
      </c>
      <c r="Z22" s="306"/>
      <c r="AA22" s="307">
        <v>15</v>
      </c>
      <c r="AB22" s="118">
        <f t="shared" si="8"/>
        <v>1.5</v>
      </c>
      <c r="AC22" s="309">
        <v>0</v>
      </c>
      <c r="AD22" s="308">
        <f t="shared" si="9"/>
        <v>0</v>
      </c>
      <c r="AE22" s="309"/>
      <c r="AF22" s="308"/>
      <c r="AG22" s="310">
        <f t="shared" si="10"/>
        <v>15</v>
      </c>
      <c r="AH22" s="311">
        <f t="shared" si="11"/>
        <v>1.5</v>
      </c>
      <c r="AI22" s="307">
        <v>15</v>
      </c>
      <c r="AJ22" s="308">
        <f t="shared" si="12"/>
        <v>3</v>
      </c>
      <c r="AK22" s="312">
        <v>15</v>
      </c>
      <c r="AL22" s="308">
        <f t="shared" si="13"/>
        <v>6</v>
      </c>
      <c r="AM22" s="313">
        <f t="shared" si="22"/>
        <v>30</v>
      </c>
      <c r="AN22" s="311">
        <f t="shared" si="15"/>
        <v>9</v>
      </c>
      <c r="AO22" s="314">
        <f t="shared" si="16"/>
        <v>10.5</v>
      </c>
      <c r="AP22" s="315"/>
    </row>
    <row r="23" spans="1:42" s="24" customFormat="1" ht="77.45" customHeight="1" x14ac:dyDescent="0.2">
      <c r="A23" s="506">
        <v>20</v>
      </c>
      <c r="B23" s="375"/>
      <c r="C23" s="405" t="s">
        <v>450</v>
      </c>
      <c r="D23" s="374" t="s">
        <v>743</v>
      </c>
      <c r="E23" s="252" t="s">
        <v>2218</v>
      </c>
      <c r="F23" s="277" t="s">
        <v>2219</v>
      </c>
      <c r="G23" s="331" t="s">
        <v>1819</v>
      </c>
      <c r="H23" s="333"/>
      <c r="I23" s="333" t="s">
        <v>2220</v>
      </c>
      <c r="J23" s="293"/>
      <c r="K23" s="336"/>
      <c r="L23" s="337"/>
      <c r="M23" s="338"/>
      <c r="N23" s="339"/>
      <c r="O23" s="337"/>
      <c r="P23" s="338"/>
      <c r="Q23" s="340"/>
      <c r="R23" s="334">
        <v>26178</v>
      </c>
      <c r="S23" s="335">
        <v>15500</v>
      </c>
      <c r="T23" s="302">
        <f t="shared" si="4"/>
        <v>59.21</v>
      </c>
      <c r="U23" s="339"/>
      <c r="V23" s="360">
        <v>10678</v>
      </c>
      <c r="W23" s="304">
        <f t="shared" si="6"/>
        <v>40.79</v>
      </c>
      <c r="X23" s="305">
        <f t="shared" si="7"/>
        <v>100</v>
      </c>
      <c r="Y23" s="316" t="s">
        <v>45</v>
      </c>
      <c r="Z23" s="306"/>
      <c r="AA23" s="22">
        <v>15</v>
      </c>
      <c r="AB23" s="308">
        <f t="shared" si="8"/>
        <v>1.5</v>
      </c>
      <c r="AC23" s="309">
        <v>0</v>
      </c>
      <c r="AD23" s="308">
        <f t="shared" si="9"/>
        <v>0</v>
      </c>
      <c r="AE23" s="309"/>
      <c r="AF23" s="308"/>
      <c r="AG23" s="310">
        <f t="shared" si="10"/>
        <v>15</v>
      </c>
      <c r="AH23" s="311">
        <f t="shared" si="11"/>
        <v>1.5</v>
      </c>
      <c r="AI23" s="307">
        <v>15</v>
      </c>
      <c r="AJ23" s="308">
        <f t="shared" si="12"/>
        <v>3</v>
      </c>
      <c r="AK23" s="312">
        <v>9</v>
      </c>
      <c r="AL23" s="308">
        <f t="shared" si="13"/>
        <v>3.6</v>
      </c>
      <c r="AM23" s="313">
        <f>AI23</f>
        <v>15</v>
      </c>
      <c r="AN23" s="311">
        <f t="shared" si="15"/>
        <v>6.6</v>
      </c>
      <c r="AO23" s="314">
        <f t="shared" si="16"/>
        <v>8.1</v>
      </c>
      <c r="AP23" s="376"/>
    </row>
    <row r="24" spans="1:42" s="24" customFormat="1" ht="87.6" customHeight="1" x14ac:dyDescent="0.2">
      <c r="A24" s="506">
        <v>21</v>
      </c>
      <c r="B24" s="285">
        <v>229</v>
      </c>
      <c r="C24" s="286" t="s">
        <v>2221</v>
      </c>
      <c r="D24" s="287" t="s">
        <v>2222</v>
      </c>
      <c r="E24" s="321" t="s">
        <v>2064</v>
      </c>
      <c r="F24" s="322" t="s">
        <v>2223</v>
      </c>
      <c r="G24" s="290" t="s">
        <v>1819</v>
      </c>
      <c r="H24" s="291" t="s">
        <v>1730</v>
      </c>
      <c r="I24" s="292" t="s">
        <v>2224</v>
      </c>
      <c r="J24" s="293"/>
      <c r="K24" s="294">
        <v>59927</v>
      </c>
      <c r="L24" s="295">
        <v>29000</v>
      </c>
      <c r="M24" s="296">
        <f>L24/K24*100</f>
        <v>48.392210522802742</v>
      </c>
      <c r="N24" s="297" t="str">
        <f>IF(M24&lt;=60,"","!!!")</f>
        <v/>
      </c>
      <c r="O24" s="295">
        <v>30927</v>
      </c>
      <c r="P24" s="298">
        <f>O24/K24*100</f>
        <v>51.607789477197251</v>
      </c>
      <c r="Q24" s="299">
        <f>M24+P24</f>
        <v>100</v>
      </c>
      <c r="R24" s="300">
        <v>207596</v>
      </c>
      <c r="S24" s="301">
        <v>100000</v>
      </c>
      <c r="T24" s="302">
        <f t="shared" si="4"/>
        <v>48.17</v>
      </c>
      <c r="U24" s="303" t="str">
        <f>IF(T24&lt;=60,"","!!!")</f>
        <v/>
      </c>
      <c r="V24" s="360">
        <v>107596</v>
      </c>
      <c r="W24" s="304">
        <f t="shared" si="6"/>
        <v>51.83</v>
      </c>
      <c r="X24" s="305">
        <f t="shared" si="7"/>
        <v>100</v>
      </c>
      <c r="Y24" s="316" t="s">
        <v>45</v>
      </c>
      <c r="Z24" s="306"/>
      <c r="AA24" s="307">
        <v>15</v>
      </c>
      <c r="AB24" s="308">
        <f t="shared" si="8"/>
        <v>1.5</v>
      </c>
      <c r="AC24" s="309">
        <v>7</v>
      </c>
      <c r="AD24" s="308">
        <f t="shared" si="9"/>
        <v>2.1</v>
      </c>
      <c r="AE24" s="309"/>
      <c r="AF24" s="308"/>
      <c r="AG24" s="310">
        <f t="shared" si="10"/>
        <v>22</v>
      </c>
      <c r="AH24" s="311">
        <f t="shared" si="11"/>
        <v>3.6</v>
      </c>
      <c r="AI24" s="307">
        <v>15</v>
      </c>
      <c r="AJ24" s="308">
        <f t="shared" si="12"/>
        <v>3</v>
      </c>
      <c r="AK24" s="312">
        <v>9</v>
      </c>
      <c r="AL24" s="308">
        <f t="shared" si="13"/>
        <v>3.6</v>
      </c>
      <c r="AM24" s="313">
        <f>AI24+AK24</f>
        <v>24</v>
      </c>
      <c r="AN24" s="311">
        <f t="shared" si="15"/>
        <v>6.6</v>
      </c>
      <c r="AO24" s="314">
        <f t="shared" si="16"/>
        <v>10.199999999999999</v>
      </c>
      <c r="AP24" s="315"/>
    </row>
    <row r="25" spans="1:42" s="24" customFormat="1" ht="118.5" customHeight="1" x14ac:dyDescent="0.2">
      <c r="A25" s="506">
        <v>22</v>
      </c>
      <c r="B25" s="285">
        <v>43</v>
      </c>
      <c r="C25" s="286" t="s">
        <v>76</v>
      </c>
      <c r="D25" s="287" t="s">
        <v>52</v>
      </c>
      <c r="E25" s="327" t="s">
        <v>44</v>
      </c>
      <c r="F25" s="320" t="s">
        <v>1900</v>
      </c>
      <c r="G25" s="290" t="s">
        <v>1818</v>
      </c>
      <c r="H25" s="291" t="s">
        <v>412</v>
      </c>
      <c r="I25" s="292" t="s">
        <v>2256</v>
      </c>
      <c r="J25" s="293"/>
      <c r="K25" s="294">
        <v>92538</v>
      </c>
      <c r="L25" s="295">
        <v>55000</v>
      </c>
      <c r="M25" s="296">
        <f>L25/K25*100</f>
        <v>59.435042901294601</v>
      </c>
      <c r="N25" s="297" t="str">
        <f>IF(M25&lt;=60,"","!!!")</f>
        <v/>
      </c>
      <c r="O25" s="295">
        <v>37538</v>
      </c>
      <c r="P25" s="298">
        <f>O25/K25*100</f>
        <v>40.564957098705392</v>
      </c>
      <c r="Q25" s="299">
        <f>M25+P25</f>
        <v>100</v>
      </c>
      <c r="R25" s="324">
        <v>166356</v>
      </c>
      <c r="S25" s="325">
        <v>97467.98</v>
      </c>
      <c r="T25" s="302">
        <f t="shared" si="4"/>
        <v>58.59</v>
      </c>
      <c r="U25" s="303" t="str">
        <f>IF(T25&lt;=60,"","!!!")</f>
        <v/>
      </c>
      <c r="V25" s="431">
        <v>68888.019</v>
      </c>
      <c r="W25" s="304">
        <f t="shared" si="6"/>
        <v>41.41</v>
      </c>
      <c r="X25" s="305">
        <f t="shared" si="7"/>
        <v>100</v>
      </c>
      <c r="Y25" s="316" t="s">
        <v>45</v>
      </c>
      <c r="Z25" s="306" t="s">
        <v>2257</v>
      </c>
      <c r="AA25" s="307">
        <v>15</v>
      </c>
      <c r="AB25" s="118">
        <f t="shared" si="8"/>
        <v>1.5</v>
      </c>
      <c r="AC25" s="309">
        <v>0</v>
      </c>
      <c r="AD25" s="308">
        <f t="shared" si="9"/>
        <v>0</v>
      </c>
      <c r="AE25" s="309"/>
      <c r="AF25" s="308"/>
      <c r="AG25" s="310">
        <f t="shared" si="10"/>
        <v>15</v>
      </c>
      <c r="AH25" s="311">
        <f t="shared" si="11"/>
        <v>1.5</v>
      </c>
      <c r="AI25" s="307">
        <v>15</v>
      </c>
      <c r="AJ25" s="308">
        <f t="shared" si="12"/>
        <v>3</v>
      </c>
      <c r="AK25" s="312">
        <v>15</v>
      </c>
      <c r="AL25" s="308">
        <f t="shared" si="13"/>
        <v>6</v>
      </c>
      <c r="AM25" s="313">
        <f>AI25+AK25</f>
        <v>30</v>
      </c>
      <c r="AN25" s="311">
        <f t="shared" si="15"/>
        <v>9</v>
      </c>
      <c r="AO25" s="314">
        <f t="shared" si="16"/>
        <v>10.5</v>
      </c>
      <c r="AP25" s="315"/>
    </row>
    <row r="26" spans="1:42" s="24" customFormat="1" ht="81" customHeight="1" x14ac:dyDescent="0.2">
      <c r="A26" s="506">
        <v>23</v>
      </c>
      <c r="B26" s="285">
        <v>180</v>
      </c>
      <c r="C26" s="286" t="s">
        <v>76</v>
      </c>
      <c r="D26" s="287" t="s">
        <v>52</v>
      </c>
      <c r="E26" s="321" t="s">
        <v>1901</v>
      </c>
      <c r="F26" s="322" t="s">
        <v>2346</v>
      </c>
      <c r="G26" s="290" t="s">
        <v>1802</v>
      </c>
      <c r="H26" s="291" t="s">
        <v>1660</v>
      </c>
      <c r="I26" s="292" t="s">
        <v>1827</v>
      </c>
      <c r="J26" s="293"/>
      <c r="K26" s="294">
        <v>41000</v>
      </c>
      <c r="L26" s="295">
        <v>20500</v>
      </c>
      <c r="M26" s="296">
        <f>L26/K26*100</f>
        <v>50</v>
      </c>
      <c r="N26" s="297" t="str">
        <f>IF(M26&lt;=60,"","!!!")</f>
        <v/>
      </c>
      <c r="O26" s="295">
        <v>20500</v>
      </c>
      <c r="P26" s="298">
        <f>O26/K26*100</f>
        <v>50</v>
      </c>
      <c r="Q26" s="299">
        <f>M26+P26</f>
        <v>100</v>
      </c>
      <c r="R26" s="300">
        <v>66456</v>
      </c>
      <c r="S26" s="301">
        <v>39873</v>
      </c>
      <c r="T26" s="302">
        <f t="shared" si="4"/>
        <v>60</v>
      </c>
      <c r="U26" s="303" t="str">
        <f>IF(T26&lt;=60,"","!!!")</f>
        <v/>
      </c>
      <c r="V26" s="360">
        <v>26583</v>
      </c>
      <c r="W26" s="304">
        <f t="shared" si="6"/>
        <v>40</v>
      </c>
      <c r="X26" s="305">
        <f t="shared" si="7"/>
        <v>100</v>
      </c>
      <c r="Y26" s="316" t="s">
        <v>45</v>
      </c>
      <c r="Z26" s="306"/>
      <c r="AA26" s="307">
        <v>15</v>
      </c>
      <c r="AB26" s="308">
        <f t="shared" si="8"/>
        <v>1.5</v>
      </c>
      <c r="AC26" s="309">
        <v>0</v>
      </c>
      <c r="AD26" s="308">
        <f t="shared" si="9"/>
        <v>0</v>
      </c>
      <c r="AE26" s="309"/>
      <c r="AF26" s="308"/>
      <c r="AG26" s="310">
        <f t="shared" si="10"/>
        <v>15</v>
      </c>
      <c r="AH26" s="311">
        <f t="shared" si="11"/>
        <v>1.5</v>
      </c>
      <c r="AI26" s="307">
        <v>15</v>
      </c>
      <c r="AJ26" s="308">
        <f t="shared" si="12"/>
        <v>3</v>
      </c>
      <c r="AK26" s="312">
        <v>15</v>
      </c>
      <c r="AL26" s="308">
        <f t="shared" si="13"/>
        <v>6</v>
      </c>
      <c r="AM26" s="313">
        <f>AI26+AK26</f>
        <v>30</v>
      </c>
      <c r="AN26" s="311">
        <f t="shared" si="15"/>
        <v>9</v>
      </c>
      <c r="AO26" s="314">
        <f t="shared" si="16"/>
        <v>10.5</v>
      </c>
      <c r="AP26" s="315"/>
    </row>
    <row r="27" spans="1:42" s="24" customFormat="1" ht="135" x14ac:dyDescent="0.2">
      <c r="A27" s="506">
        <v>24</v>
      </c>
      <c r="B27" s="375"/>
      <c r="C27" s="405" t="s">
        <v>1291</v>
      </c>
      <c r="D27" s="374" t="s">
        <v>1369</v>
      </c>
      <c r="E27" s="181" t="s">
        <v>2136</v>
      </c>
      <c r="F27" s="278" t="s">
        <v>2323</v>
      </c>
      <c r="G27" s="331" t="s">
        <v>1818</v>
      </c>
      <c r="H27" s="333"/>
      <c r="I27" s="333" t="s">
        <v>2210</v>
      </c>
      <c r="J27" s="293"/>
      <c r="K27" s="336"/>
      <c r="L27" s="337"/>
      <c r="M27" s="338"/>
      <c r="N27" s="339"/>
      <c r="O27" s="337"/>
      <c r="P27" s="338"/>
      <c r="Q27" s="340"/>
      <c r="R27" s="372">
        <v>173000</v>
      </c>
      <c r="S27" s="342">
        <v>86500</v>
      </c>
      <c r="T27" s="302">
        <f t="shared" si="4"/>
        <v>50</v>
      </c>
      <c r="U27" s="339"/>
      <c r="V27" s="431">
        <v>86500</v>
      </c>
      <c r="W27" s="304">
        <f t="shared" si="6"/>
        <v>50</v>
      </c>
      <c r="X27" s="305">
        <f t="shared" si="7"/>
        <v>100</v>
      </c>
      <c r="Y27" s="316" t="s">
        <v>45</v>
      </c>
      <c r="Z27" s="306" t="s">
        <v>2209</v>
      </c>
      <c r="AA27" s="307">
        <v>15</v>
      </c>
      <c r="AB27" s="118">
        <f t="shared" si="8"/>
        <v>1.5</v>
      </c>
      <c r="AC27" s="309">
        <v>7</v>
      </c>
      <c r="AD27" s="308">
        <f t="shared" si="9"/>
        <v>2.1</v>
      </c>
      <c r="AE27" s="309"/>
      <c r="AF27" s="308"/>
      <c r="AG27" s="310">
        <f t="shared" si="10"/>
        <v>22</v>
      </c>
      <c r="AH27" s="311">
        <f t="shared" si="11"/>
        <v>3.6</v>
      </c>
      <c r="AI27" s="307">
        <v>15</v>
      </c>
      <c r="AJ27" s="308">
        <f t="shared" si="12"/>
        <v>3</v>
      </c>
      <c r="AK27" s="312">
        <v>15</v>
      </c>
      <c r="AL27" s="308">
        <f t="shared" si="13"/>
        <v>6</v>
      </c>
      <c r="AM27" s="313">
        <f>AI27</f>
        <v>15</v>
      </c>
      <c r="AN27" s="311">
        <f t="shared" si="15"/>
        <v>9</v>
      </c>
      <c r="AO27" s="314">
        <f t="shared" si="16"/>
        <v>12.6</v>
      </c>
      <c r="AP27" s="376"/>
    </row>
    <row r="28" spans="1:42" s="211" customFormat="1" ht="78.599999999999994" customHeight="1" x14ac:dyDescent="0.2">
      <c r="A28" s="506">
        <v>25</v>
      </c>
      <c r="B28" s="375"/>
      <c r="C28" s="405" t="s">
        <v>1291</v>
      </c>
      <c r="D28" s="374" t="s">
        <v>1369</v>
      </c>
      <c r="E28" s="181" t="s">
        <v>2137</v>
      </c>
      <c r="F28" s="278" t="s">
        <v>2138</v>
      </c>
      <c r="G28" s="331" t="s">
        <v>1802</v>
      </c>
      <c r="H28" s="333"/>
      <c r="I28" s="333" t="s">
        <v>2139</v>
      </c>
      <c r="J28" s="293"/>
      <c r="K28" s="336"/>
      <c r="L28" s="337"/>
      <c r="M28" s="338"/>
      <c r="N28" s="339"/>
      <c r="O28" s="337"/>
      <c r="P28" s="338"/>
      <c r="Q28" s="340"/>
      <c r="R28" s="334">
        <v>50000</v>
      </c>
      <c r="S28" s="335">
        <v>25000</v>
      </c>
      <c r="T28" s="302">
        <f t="shared" si="4"/>
        <v>50</v>
      </c>
      <c r="U28" s="339"/>
      <c r="V28" s="360">
        <v>25000</v>
      </c>
      <c r="W28" s="304">
        <f t="shared" si="6"/>
        <v>50</v>
      </c>
      <c r="X28" s="305">
        <f t="shared" si="7"/>
        <v>100</v>
      </c>
      <c r="Y28" s="316" t="s">
        <v>45</v>
      </c>
      <c r="Z28" s="306"/>
      <c r="AA28" s="307">
        <v>15</v>
      </c>
      <c r="AB28" s="308">
        <f t="shared" si="8"/>
        <v>1.5</v>
      </c>
      <c r="AC28" s="309">
        <v>7</v>
      </c>
      <c r="AD28" s="308">
        <f t="shared" si="9"/>
        <v>2.1</v>
      </c>
      <c r="AE28" s="309"/>
      <c r="AF28" s="308"/>
      <c r="AG28" s="310">
        <f t="shared" si="10"/>
        <v>22</v>
      </c>
      <c r="AH28" s="311">
        <f t="shared" si="11"/>
        <v>3.6</v>
      </c>
      <c r="AI28" s="307">
        <v>15</v>
      </c>
      <c r="AJ28" s="308">
        <f t="shared" si="12"/>
        <v>3</v>
      </c>
      <c r="AK28" s="312">
        <v>15</v>
      </c>
      <c r="AL28" s="308">
        <f t="shared" si="13"/>
        <v>6</v>
      </c>
      <c r="AM28" s="313">
        <f>AI28</f>
        <v>15</v>
      </c>
      <c r="AN28" s="311">
        <f t="shared" si="15"/>
        <v>9</v>
      </c>
      <c r="AO28" s="314">
        <f t="shared" si="16"/>
        <v>12.6</v>
      </c>
      <c r="AP28" s="376"/>
    </row>
    <row r="29" spans="1:42" s="24" customFormat="1" ht="108.95" customHeight="1" x14ac:dyDescent="0.2">
      <c r="A29" s="506">
        <v>26</v>
      </c>
      <c r="B29" s="375"/>
      <c r="C29" s="405" t="s">
        <v>1291</v>
      </c>
      <c r="D29" s="374" t="s">
        <v>1369</v>
      </c>
      <c r="E29" s="181" t="s">
        <v>2140</v>
      </c>
      <c r="F29" s="278" t="s">
        <v>2360</v>
      </c>
      <c r="G29" s="331" t="s">
        <v>1819</v>
      </c>
      <c r="H29" s="333"/>
      <c r="I29" s="333" t="s">
        <v>2141</v>
      </c>
      <c r="J29" s="293"/>
      <c r="K29" s="336"/>
      <c r="L29" s="337"/>
      <c r="M29" s="338"/>
      <c r="N29" s="339"/>
      <c r="O29" s="337"/>
      <c r="P29" s="338"/>
      <c r="Q29" s="340"/>
      <c r="R29" s="334">
        <v>70000</v>
      </c>
      <c r="S29" s="335">
        <v>35000</v>
      </c>
      <c r="T29" s="302">
        <f t="shared" si="4"/>
        <v>50</v>
      </c>
      <c r="U29" s="339"/>
      <c r="V29" s="360">
        <v>35000</v>
      </c>
      <c r="W29" s="304">
        <f t="shared" si="6"/>
        <v>50</v>
      </c>
      <c r="X29" s="305">
        <f t="shared" si="7"/>
        <v>100</v>
      </c>
      <c r="Y29" s="316" t="s">
        <v>45</v>
      </c>
      <c r="Z29" s="306"/>
      <c r="AA29" s="307">
        <v>15</v>
      </c>
      <c r="AB29" s="118">
        <f t="shared" si="8"/>
        <v>1.5</v>
      </c>
      <c r="AC29" s="309">
        <v>7</v>
      </c>
      <c r="AD29" s="308">
        <f t="shared" si="9"/>
        <v>2.1</v>
      </c>
      <c r="AE29" s="309"/>
      <c r="AF29" s="308"/>
      <c r="AG29" s="310">
        <f t="shared" si="10"/>
        <v>22</v>
      </c>
      <c r="AH29" s="311">
        <f t="shared" si="11"/>
        <v>3.6</v>
      </c>
      <c r="AI29" s="307">
        <v>15</v>
      </c>
      <c r="AJ29" s="308">
        <f t="shared" si="12"/>
        <v>3</v>
      </c>
      <c r="AK29" s="312">
        <v>9</v>
      </c>
      <c r="AL29" s="308">
        <f t="shared" si="13"/>
        <v>3.6</v>
      </c>
      <c r="AM29" s="313">
        <f>AI29</f>
        <v>15</v>
      </c>
      <c r="AN29" s="311">
        <f t="shared" si="15"/>
        <v>6.6</v>
      </c>
      <c r="AO29" s="314">
        <f t="shared" si="16"/>
        <v>10.199999999999999</v>
      </c>
      <c r="AP29" s="376"/>
    </row>
    <row r="30" spans="1:42" s="211" customFormat="1" ht="119.1" customHeight="1" x14ac:dyDescent="0.2">
      <c r="A30" s="506">
        <v>27</v>
      </c>
      <c r="B30" s="271">
        <v>169</v>
      </c>
      <c r="C30" s="73" t="s">
        <v>439</v>
      </c>
      <c r="D30" s="172" t="s">
        <v>2208</v>
      </c>
      <c r="E30" s="181" t="s">
        <v>1857</v>
      </c>
      <c r="F30" s="278" t="s">
        <v>2386</v>
      </c>
      <c r="G30" s="279" t="s">
        <v>1805</v>
      </c>
      <c r="H30" s="102" t="s">
        <v>1672</v>
      </c>
      <c r="I30" s="31" t="s">
        <v>1872</v>
      </c>
      <c r="J30" s="33"/>
      <c r="K30" s="79">
        <v>861000</v>
      </c>
      <c r="L30" s="80">
        <v>516600</v>
      </c>
      <c r="M30" s="115">
        <f>L30/K30*100</f>
        <v>60</v>
      </c>
      <c r="N30" s="84" t="str">
        <f>IF(M30&lt;=60,"","!!!")</f>
        <v/>
      </c>
      <c r="O30" s="80">
        <v>344400</v>
      </c>
      <c r="P30" s="81">
        <f>O30/K30*100</f>
        <v>40</v>
      </c>
      <c r="Q30" s="82">
        <f>M30+P30</f>
        <v>100</v>
      </c>
      <c r="R30" s="29">
        <v>50000</v>
      </c>
      <c r="S30" s="26">
        <v>15000</v>
      </c>
      <c r="T30" s="106">
        <f t="shared" si="4"/>
        <v>30</v>
      </c>
      <c r="U30" s="69" t="str">
        <f>IF(T30&lt;=60,"","!!!")</f>
        <v/>
      </c>
      <c r="V30" s="428">
        <v>35000</v>
      </c>
      <c r="W30" s="95">
        <f t="shared" si="6"/>
        <v>70</v>
      </c>
      <c r="X30" s="58">
        <f t="shared" si="7"/>
        <v>100</v>
      </c>
      <c r="Y30" s="47" t="s">
        <v>45</v>
      </c>
      <c r="Z30" s="120"/>
      <c r="AA30" s="22">
        <v>15</v>
      </c>
      <c r="AB30" s="308">
        <f t="shared" si="8"/>
        <v>1.5</v>
      </c>
      <c r="AC30" s="8">
        <v>15</v>
      </c>
      <c r="AD30" s="118">
        <f t="shared" si="9"/>
        <v>4.5</v>
      </c>
      <c r="AE30" s="8"/>
      <c r="AF30" s="118"/>
      <c r="AG30" s="38">
        <f t="shared" si="10"/>
        <v>30</v>
      </c>
      <c r="AH30" s="39">
        <f t="shared" si="11"/>
        <v>6</v>
      </c>
      <c r="AI30" s="22">
        <v>15</v>
      </c>
      <c r="AJ30" s="118">
        <f t="shared" si="12"/>
        <v>3</v>
      </c>
      <c r="AK30" s="9">
        <v>3</v>
      </c>
      <c r="AL30" s="118">
        <f t="shared" si="13"/>
        <v>1.2000000000000002</v>
      </c>
      <c r="AM30" s="40">
        <f>AI30+AK30</f>
        <v>18</v>
      </c>
      <c r="AN30" s="39">
        <f t="shared" si="15"/>
        <v>4.2</v>
      </c>
      <c r="AO30" s="41">
        <f t="shared" si="16"/>
        <v>10.199999999999999</v>
      </c>
      <c r="AP30" s="24"/>
    </row>
    <row r="31" spans="1:42" s="24" customFormat="1" ht="409.5" x14ac:dyDescent="0.2">
      <c r="A31" s="506">
        <v>28</v>
      </c>
      <c r="B31" s="285">
        <v>228</v>
      </c>
      <c r="C31" s="286" t="s">
        <v>75</v>
      </c>
      <c r="D31" s="287" t="s">
        <v>47</v>
      </c>
      <c r="E31" s="321" t="s">
        <v>51</v>
      </c>
      <c r="F31" s="322" t="s">
        <v>2322</v>
      </c>
      <c r="G31" s="290" t="s">
        <v>1818</v>
      </c>
      <c r="H31" s="291" t="s">
        <v>1752</v>
      </c>
      <c r="I31" s="292" t="s">
        <v>1940</v>
      </c>
      <c r="J31" s="293"/>
      <c r="K31" s="294">
        <v>44500</v>
      </c>
      <c r="L31" s="295">
        <v>22000</v>
      </c>
      <c r="M31" s="296">
        <f>L31/K31*100</f>
        <v>49.438202247191008</v>
      </c>
      <c r="N31" s="297" t="str">
        <f>IF(M31&lt;=60,"","!!!")</f>
        <v/>
      </c>
      <c r="O31" s="295">
        <v>22500</v>
      </c>
      <c r="P31" s="298">
        <f>O31/K31*100</f>
        <v>50.561797752808992</v>
      </c>
      <c r="Q31" s="299">
        <f>M31+P31</f>
        <v>100</v>
      </c>
      <c r="R31" s="324">
        <v>86069</v>
      </c>
      <c r="S31" s="325">
        <v>43034.5</v>
      </c>
      <c r="T31" s="302">
        <f t="shared" si="4"/>
        <v>50</v>
      </c>
      <c r="U31" s="303" t="str">
        <f>IF(T31&lt;=60,"","!!!")</f>
        <v/>
      </c>
      <c r="V31" s="431">
        <v>43034.5</v>
      </c>
      <c r="W31" s="304">
        <f t="shared" si="6"/>
        <v>50</v>
      </c>
      <c r="X31" s="305">
        <f t="shared" si="7"/>
        <v>100</v>
      </c>
      <c r="Y31" s="316" t="s">
        <v>45</v>
      </c>
      <c r="Z31" s="306" t="s">
        <v>1941</v>
      </c>
      <c r="AA31" s="307">
        <v>15</v>
      </c>
      <c r="AB31" s="308">
        <f t="shared" si="8"/>
        <v>1.5</v>
      </c>
      <c r="AC31" s="309">
        <v>7</v>
      </c>
      <c r="AD31" s="308">
        <f t="shared" si="9"/>
        <v>2.1</v>
      </c>
      <c r="AE31" s="309"/>
      <c r="AF31" s="308"/>
      <c r="AG31" s="310">
        <f t="shared" si="10"/>
        <v>22</v>
      </c>
      <c r="AH31" s="311">
        <f t="shared" si="11"/>
        <v>3.6</v>
      </c>
      <c r="AI31" s="307">
        <v>15</v>
      </c>
      <c r="AJ31" s="308">
        <f t="shared" si="12"/>
        <v>3</v>
      </c>
      <c r="AK31" s="312">
        <v>15</v>
      </c>
      <c r="AL31" s="308">
        <f t="shared" si="13"/>
        <v>6</v>
      </c>
      <c r="AM31" s="313">
        <f>AI31+AK31</f>
        <v>30</v>
      </c>
      <c r="AN31" s="311">
        <f t="shared" si="15"/>
        <v>9</v>
      </c>
      <c r="AO31" s="314">
        <f t="shared" si="16"/>
        <v>12.6</v>
      </c>
      <c r="AP31" s="315"/>
    </row>
    <row r="32" spans="1:42" s="24" customFormat="1" ht="106.5" customHeight="1" x14ac:dyDescent="0.2">
      <c r="A32" s="506">
        <v>29</v>
      </c>
      <c r="B32" s="285">
        <v>192</v>
      </c>
      <c r="C32" s="405" t="s">
        <v>1075</v>
      </c>
      <c r="D32" s="374" t="s">
        <v>1078</v>
      </c>
      <c r="E32" s="181" t="s">
        <v>2003</v>
      </c>
      <c r="F32" s="278" t="s">
        <v>2326</v>
      </c>
      <c r="G32" s="331" t="s">
        <v>1818</v>
      </c>
      <c r="H32" s="332" t="s">
        <v>1707</v>
      </c>
      <c r="I32" s="333" t="s">
        <v>2004</v>
      </c>
      <c r="J32" s="293"/>
      <c r="K32" s="294">
        <v>100880</v>
      </c>
      <c r="L32" s="295">
        <v>60528</v>
      </c>
      <c r="M32" s="296">
        <f>L32/K32*100</f>
        <v>60</v>
      </c>
      <c r="N32" s="297" t="str">
        <f>IF(M32&lt;=60,"","!!!")</f>
        <v/>
      </c>
      <c r="O32" s="295">
        <v>40352</v>
      </c>
      <c r="P32" s="298">
        <f>O32/K32*100</f>
        <v>40</v>
      </c>
      <c r="Q32" s="299">
        <f>M32+P32</f>
        <v>100</v>
      </c>
      <c r="R32" s="334">
        <v>125000</v>
      </c>
      <c r="S32" s="335">
        <v>62000</v>
      </c>
      <c r="T32" s="302">
        <f t="shared" si="4"/>
        <v>49.6</v>
      </c>
      <c r="U32" s="303" t="str">
        <f>IF(T32&lt;=60,"","!!!")</f>
        <v/>
      </c>
      <c r="V32" s="360">
        <v>63000</v>
      </c>
      <c r="W32" s="304">
        <f t="shared" si="6"/>
        <v>50.4</v>
      </c>
      <c r="X32" s="305">
        <f t="shared" si="7"/>
        <v>100</v>
      </c>
      <c r="Y32" s="316" t="s">
        <v>45</v>
      </c>
      <c r="Z32" s="400"/>
      <c r="AA32" s="307">
        <v>15</v>
      </c>
      <c r="AB32" s="118">
        <f t="shared" si="8"/>
        <v>1.5</v>
      </c>
      <c r="AC32" s="309">
        <v>7</v>
      </c>
      <c r="AD32" s="308">
        <f t="shared" si="9"/>
        <v>2.1</v>
      </c>
      <c r="AE32" s="309"/>
      <c r="AF32" s="308"/>
      <c r="AG32" s="310">
        <f t="shared" si="10"/>
        <v>22</v>
      </c>
      <c r="AH32" s="311">
        <f t="shared" si="11"/>
        <v>3.6</v>
      </c>
      <c r="AI32" s="307">
        <v>15</v>
      </c>
      <c r="AJ32" s="308">
        <f t="shared" si="12"/>
        <v>3</v>
      </c>
      <c r="AK32" s="312">
        <v>15</v>
      </c>
      <c r="AL32" s="308">
        <f t="shared" si="13"/>
        <v>6</v>
      </c>
      <c r="AM32" s="313">
        <f>AI32+AK32</f>
        <v>30</v>
      </c>
      <c r="AN32" s="311">
        <f t="shared" si="15"/>
        <v>9</v>
      </c>
      <c r="AO32" s="314">
        <f t="shared" si="16"/>
        <v>12.6</v>
      </c>
      <c r="AP32" s="315"/>
    </row>
    <row r="33" spans="1:42" s="24" customFormat="1" ht="66.599999999999994" customHeight="1" x14ac:dyDescent="0.2">
      <c r="A33" s="506">
        <v>30</v>
      </c>
      <c r="B33" s="375"/>
      <c r="C33" s="405" t="s">
        <v>1075</v>
      </c>
      <c r="D33" s="374" t="s">
        <v>1078</v>
      </c>
      <c r="E33" s="181" t="s">
        <v>2005</v>
      </c>
      <c r="F33" s="278" t="s">
        <v>2361</v>
      </c>
      <c r="G33" s="331" t="s">
        <v>1819</v>
      </c>
      <c r="H33" s="333"/>
      <c r="I33" s="333" t="s">
        <v>2006</v>
      </c>
      <c r="J33" s="293"/>
      <c r="K33" s="336"/>
      <c r="L33" s="337"/>
      <c r="M33" s="338"/>
      <c r="N33" s="339"/>
      <c r="O33" s="337"/>
      <c r="P33" s="338"/>
      <c r="Q33" s="340"/>
      <c r="R33" s="334">
        <v>44000</v>
      </c>
      <c r="S33" s="335">
        <v>21900</v>
      </c>
      <c r="T33" s="302">
        <f t="shared" si="4"/>
        <v>49.77</v>
      </c>
      <c r="U33" s="339"/>
      <c r="V33" s="429">
        <v>22100</v>
      </c>
      <c r="W33" s="304">
        <f t="shared" si="6"/>
        <v>50.23</v>
      </c>
      <c r="X33" s="305">
        <f t="shared" si="7"/>
        <v>100</v>
      </c>
      <c r="Y33" s="316" t="s">
        <v>45</v>
      </c>
      <c r="Z33" s="306"/>
      <c r="AA33" s="307">
        <v>15</v>
      </c>
      <c r="AB33" s="308">
        <f t="shared" si="8"/>
        <v>1.5</v>
      </c>
      <c r="AC33" s="309">
        <v>7</v>
      </c>
      <c r="AD33" s="308">
        <f t="shared" si="9"/>
        <v>2.1</v>
      </c>
      <c r="AE33" s="309"/>
      <c r="AF33" s="308"/>
      <c r="AG33" s="310">
        <f t="shared" si="10"/>
        <v>22</v>
      </c>
      <c r="AH33" s="311">
        <f t="shared" si="11"/>
        <v>3.6</v>
      </c>
      <c r="AI33" s="307">
        <v>15</v>
      </c>
      <c r="AJ33" s="308">
        <f t="shared" si="12"/>
        <v>3</v>
      </c>
      <c r="AK33" s="312">
        <v>9</v>
      </c>
      <c r="AL33" s="308">
        <f t="shared" si="13"/>
        <v>3.6</v>
      </c>
      <c r="AM33" s="313">
        <f>AI33</f>
        <v>15</v>
      </c>
      <c r="AN33" s="311">
        <f t="shared" si="15"/>
        <v>6.6</v>
      </c>
      <c r="AO33" s="314">
        <f t="shared" si="16"/>
        <v>10.199999999999999</v>
      </c>
      <c r="AP33" s="376"/>
    </row>
    <row r="34" spans="1:42" s="24" customFormat="1" ht="98.1" customHeight="1" x14ac:dyDescent="0.2">
      <c r="A34" s="506">
        <v>31</v>
      </c>
      <c r="B34" s="375"/>
      <c r="C34" s="405" t="s">
        <v>1075</v>
      </c>
      <c r="D34" s="374" t="s">
        <v>1078</v>
      </c>
      <c r="E34" s="252" t="s">
        <v>2142</v>
      </c>
      <c r="F34" s="277" t="s">
        <v>2362</v>
      </c>
      <c r="G34" s="331" t="s">
        <v>1819</v>
      </c>
      <c r="H34" s="333"/>
      <c r="I34" s="333" t="s">
        <v>2143</v>
      </c>
      <c r="J34" s="293"/>
      <c r="K34" s="336"/>
      <c r="L34" s="337"/>
      <c r="M34" s="338"/>
      <c r="N34" s="339"/>
      <c r="O34" s="337"/>
      <c r="P34" s="338"/>
      <c r="Q34" s="340"/>
      <c r="R34" s="334">
        <v>31469</v>
      </c>
      <c r="S34" s="335">
        <v>15420</v>
      </c>
      <c r="T34" s="302">
        <f t="shared" si="4"/>
        <v>49</v>
      </c>
      <c r="U34" s="339"/>
      <c r="V34" s="360">
        <v>16049</v>
      </c>
      <c r="W34" s="304">
        <f t="shared" si="6"/>
        <v>51</v>
      </c>
      <c r="X34" s="305">
        <f t="shared" si="7"/>
        <v>100</v>
      </c>
      <c r="Y34" s="316" t="s">
        <v>45</v>
      </c>
      <c r="Z34" s="306"/>
      <c r="AA34" s="307">
        <v>15</v>
      </c>
      <c r="AB34" s="308">
        <f t="shared" si="8"/>
        <v>1.5</v>
      </c>
      <c r="AC34" s="309">
        <v>7</v>
      </c>
      <c r="AD34" s="308">
        <f t="shared" si="9"/>
        <v>2.1</v>
      </c>
      <c r="AE34" s="309"/>
      <c r="AF34" s="308"/>
      <c r="AG34" s="310">
        <f t="shared" si="10"/>
        <v>22</v>
      </c>
      <c r="AH34" s="311">
        <f t="shared" si="11"/>
        <v>3.6</v>
      </c>
      <c r="AI34" s="307">
        <v>15</v>
      </c>
      <c r="AJ34" s="308">
        <f t="shared" si="12"/>
        <v>3</v>
      </c>
      <c r="AK34" s="312">
        <v>9</v>
      </c>
      <c r="AL34" s="308">
        <f t="shared" si="13"/>
        <v>3.6</v>
      </c>
      <c r="AM34" s="313">
        <f>AI34</f>
        <v>15</v>
      </c>
      <c r="AN34" s="311">
        <f t="shared" si="15"/>
        <v>6.6</v>
      </c>
      <c r="AO34" s="314">
        <f t="shared" si="16"/>
        <v>10.199999999999999</v>
      </c>
      <c r="AP34" s="376"/>
    </row>
    <row r="35" spans="1:42" s="24" customFormat="1" ht="97.5" customHeight="1" x14ac:dyDescent="0.2">
      <c r="A35" s="506">
        <v>32</v>
      </c>
      <c r="B35" s="271">
        <v>211</v>
      </c>
      <c r="C35" s="73" t="s">
        <v>1865</v>
      </c>
      <c r="D35" s="172" t="s">
        <v>1867</v>
      </c>
      <c r="E35" s="181" t="s">
        <v>1863</v>
      </c>
      <c r="F35" s="278" t="s">
        <v>1858</v>
      </c>
      <c r="G35" s="279" t="s">
        <v>1819</v>
      </c>
      <c r="H35" s="102" t="s">
        <v>1740</v>
      </c>
      <c r="I35" s="31" t="s">
        <v>1874</v>
      </c>
      <c r="J35" s="33"/>
      <c r="K35" s="79">
        <v>310998</v>
      </c>
      <c r="L35" s="80">
        <v>186590</v>
      </c>
      <c r="M35" s="115">
        <f>L35/K35*100</f>
        <v>59.99717039980964</v>
      </c>
      <c r="N35" s="84" t="str">
        <f>IF(M35&lt;=60,"","!!!")</f>
        <v/>
      </c>
      <c r="O35" s="80">
        <v>124408</v>
      </c>
      <c r="P35" s="81">
        <f>O35/K35*100</f>
        <v>40.002829600190353</v>
      </c>
      <c r="Q35" s="82">
        <f>M35+P35</f>
        <v>100</v>
      </c>
      <c r="R35" s="29">
        <v>34000</v>
      </c>
      <c r="S35" s="26">
        <v>16000</v>
      </c>
      <c r="T35" s="106">
        <f t="shared" si="4"/>
        <v>47.06</v>
      </c>
      <c r="U35" s="69" t="str">
        <f>IF(T35&lt;=60,"","!!!")</f>
        <v/>
      </c>
      <c r="V35" s="428">
        <v>18000</v>
      </c>
      <c r="W35" s="95">
        <f t="shared" si="6"/>
        <v>52.94</v>
      </c>
      <c r="X35" s="58">
        <f t="shared" si="7"/>
        <v>100</v>
      </c>
      <c r="Y35" s="47" t="s">
        <v>45</v>
      </c>
      <c r="Z35" s="120"/>
      <c r="AA35" s="22">
        <v>15</v>
      </c>
      <c r="AB35" s="118">
        <f t="shared" si="8"/>
        <v>1.5</v>
      </c>
      <c r="AC35" s="8">
        <v>7</v>
      </c>
      <c r="AD35" s="118">
        <f t="shared" si="9"/>
        <v>2.1</v>
      </c>
      <c r="AE35" s="8"/>
      <c r="AF35" s="118"/>
      <c r="AG35" s="38">
        <f t="shared" si="10"/>
        <v>22</v>
      </c>
      <c r="AH35" s="39">
        <f t="shared" si="11"/>
        <v>3.6</v>
      </c>
      <c r="AI35" s="22">
        <v>15</v>
      </c>
      <c r="AJ35" s="118">
        <f t="shared" si="12"/>
        <v>3</v>
      </c>
      <c r="AK35" s="9">
        <v>9</v>
      </c>
      <c r="AL35" s="118">
        <f t="shared" si="13"/>
        <v>3.6</v>
      </c>
      <c r="AM35" s="40">
        <f>AI35+AK35</f>
        <v>24</v>
      </c>
      <c r="AN35" s="39">
        <f t="shared" si="15"/>
        <v>6.6</v>
      </c>
      <c r="AO35" s="41">
        <f t="shared" si="16"/>
        <v>10.199999999999999</v>
      </c>
    </row>
    <row r="36" spans="1:42" s="315" customFormat="1" ht="155.25" customHeight="1" x14ac:dyDescent="0.2">
      <c r="A36" s="506">
        <v>33</v>
      </c>
      <c r="B36" s="375">
        <v>183</v>
      </c>
      <c r="C36" s="405" t="s">
        <v>1865</v>
      </c>
      <c r="D36" s="374" t="s">
        <v>1867</v>
      </c>
      <c r="E36" s="181" t="s">
        <v>1861</v>
      </c>
      <c r="F36" s="278" t="s">
        <v>1862</v>
      </c>
      <c r="G36" s="331" t="s">
        <v>1877</v>
      </c>
      <c r="H36" s="333" t="s">
        <v>1687</v>
      </c>
      <c r="I36" s="333" t="s">
        <v>1878</v>
      </c>
      <c r="J36" s="293"/>
      <c r="K36" s="336">
        <v>112629</v>
      </c>
      <c r="L36" s="337">
        <v>55188</v>
      </c>
      <c r="M36" s="338">
        <f>L36/K36*100</f>
        <v>48.999813547132618</v>
      </c>
      <c r="N36" s="339" t="str">
        <f>IF(M36&lt;=60,"","!!!")</f>
        <v/>
      </c>
      <c r="O36" s="337">
        <v>57441</v>
      </c>
      <c r="P36" s="338">
        <f>O36/K36*100</f>
        <v>51.000186452867382</v>
      </c>
      <c r="Q36" s="340">
        <f>M36+P36</f>
        <v>100</v>
      </c>
      <c r="R36" s="334">
        <v>200000</v>
      </c>
      <c r="S36" s="335">
        <v>100000</v>
      </c>
      <c r="T36" s="302">
        <f t="shared" ref="T36:T67" si="23">ROUND(S36/R36*100,2)</f>
        <v>50</v>
      </c>
      <c r="U36" s="339" t="str">
        <f>IF(T36&lt;=60,"","!!!")</f>
        <v/>
      </c>
      <c r="V36" s="360">
        <v>100000</v>
      </c>
      <c r="W36" s="304">
        <f t="shared" ref="W36:W67" si="24">ROUND(V36/R36*100,2)</f>
        <v>50</v>
      </c>
      <c r="X36" s="305">
        <f t="shared" ref="X36:X67" si="25">T36+W36</f>
        <v>100</v>
      </c>
      <c r="Y36" s="316" t="s">
        <v>45</v>
      </c>
      <c r="Z36" s="306"/>
      <c r="AA36" s="307">
        <v>15</v>
      </c>
      <c r="AB36" s="308">
        <f t="shared" ref="AB36:AB67" si="26">AA36*0.1</f>
        <v>1.5</v>
      </c>
      <c r="AC36" s="309">
        <v>7</v>
      </c>
      <c r="AD36" s="308">
        <f t="shared" ref="AD36:AD67" si="27">AC36*0.3</f>
        <v>2.1</v>
      </c>
      <c r="AE36" s="309"/>
      <c r="AF36" s="308"/>
      <c r="AG36" s="310">
        <f t="shared" ref="AG36:AG67" si="28">AA36+AC36</f>
        <v>22</v>
      </c>
      <c r="AH36" s="311">
        <f t="shared" ref="AH36:AH67" si="29">(AA36*0.1)+(AC36*0.3)</f>
        <v>3.6</v>
      </c>
      <c r="AI36" s="307">
        <v>15</v>
      </c>
      <c r="AJ36" s="308">
        <f t="shared" ref="AJ36:AJ67" si="30">AI36*0.2</f>
        <v>3</v>
      </c>
      <c r="AK36" s="312">
        <v>5</v>
      </c>
      <c r="AL36" s="308">
        <f t="shared" ref="AL36:AL67" si="31">AK36*0.4</f>
        <v>2</v>
      </c>
      <c r="AM36" s="313">
        <f>AI36+AK36</f>
        <v>20</v>
      </c>
      <c r="AN36" s="311">
        <f t="shared" ref="AN36:AN67" si="32">(AI36*0.2)+(AK36*0.4)</f>
        <v>5</v>
      </c>
      <c r="AO36" s="314">
        <f t="shared" ref="AO36:AO67" si="33">AH36+AN36</f>
        <v>8.6</v>
      </c>
      <c r="AP36" s="376"/>
    </row>
    <row r="37" spans="1:42" s="315" customFormat="1" ht="80.099999999999994" customHeight="1" x14ac:dyDescent="0.2">
      <c r="A37" s="506">
        <v>34</v>
      </c>
      <c r="B37" s="375"/>
      <c r="C37" s="405" t="s">
        <v>2249</v>
      </c>
      <c r="D37" s="377" t="s">
        <v>2225</v>
      </c>
      <c r="E37" s="181" t="s">
        <v>1962</v>
      </c>
      <c r="F37" s="278" t="s">
        <v>2227</v>
      </c>
      <c r="G37" s="331" t="s">
        <v>1818</v>
      </c>
      <c r="H37" s="333"/>
      <c r="I37" s="333" t="s">
        <v>2228</v>
      </c>
      <c r="J37" s="293"/>
      <c r="K37" s="336"/>
      <c r="L37" s="337"/>
      <c r="M37" s="338"/>
      <c r="N37" s="339"/>
      <c r="O37" s="337"/>
      <c r="P37" s="338"/>
      <c r="Q37" s="340"/>
      <c r="R37" s="334">
        <v>54120</v>
      </c>
      <c r="S37" s="335">
        <v>27060</v>
      </c>
      <c r="T37" s="302">
        <f t="shared" si="23"/>
        <v>50</v>
      </c>
      <c r="U37" s="339"/>
      <c r="V37" s="360">
        <v>27060</v>
      </c>
      <c r="W37" s="304">
        <f t="shared" si="24"/>
        <v>50</v>
      </c>
      <c r="X37" s="305">
        <f t="shared" si="25"/>
        <v>100</v>
      </c>
      <c r="Y37" s="316" t="s">
        <v>45</v>
      </c>
      <c r="Z37" s="306"/>
      <c r="AA37" s="307">
        <v>15</v>
      </c>
      <c r="AB37" s="308">
        <f t="shared" si="26"/>
        <v>1.5</v>
      </c>
      <c r="AC37" s="309">
        <v>7</v>
      </c>
      <c r="AD37" s="308">
        <f t="shared" si="27"/>
        <v>2.1</v>
      </c>
      <c r="AE37" s="309"/>
      <c r="AF37" s="308"/>
      <c r="AG37" s="310">
        <f t="shared" si="28"/>
        <v>22</v>
      </c>
      <c r="AH37" s="311">
        <f t="shared" si="29"/>
        <v>3.6</v>
      </c>
      <c r="AI37" s="307">
        <v>15</v>
      </c>
      <c r="AJ37" s="308">
        <f t="shared" si="30"/>
        <v>3</v>
      </c>
      <c r="AK37" s="312">
        <v>15</v>
      </c>
      <c r="AL37" s="308">
        <f t="shared" si="31"/>
        <v>6</v>
      </c>
      <c r="AM37" s="313">
        <f>AI37</f>
        <v>15</v>
      </c>
      <c r="AN37" s="311">
        <f t="shared" si="32"/>
        <v>9</v>
      </c>
      <c r="AO37" s="314">
        <f t="shared" si="33"/>
        <v>12.6</v>
      </c>
      <c r="AP37" s="376"/>
    </row>
    <row r="38" spans="1:42" s="315" customFormat="1" ht="83.1" customHeight="1" x14ac:dyDescent="0.2">
      <c r="A38" s="506">
        <v>35</v>
      </c>
      <c r="B38" s="375"/>
      <c r="C38" s="405" t="s">
        <v>2249</v>
      </c>
      <c r="D38" s="374" t="s">
        <v>2225</v>
      </c>
      <c r="E38" s="252" t="s">
        <v>140</v>
      </c>
      <c r="F38" s="277" t="s">
        <v>2363</v>
      </c>
      <c r="G38" s="331" t="s">
        <v>1819</v>
      </c>
      <c r="H38" s="333"/>
      <c r="I38" s="333" t="s">
        <v>2226</v>
      </c>
      <c r="J38" s="293"/>
      <c r="K38" s="336"/>
      <c r="L38" s="337"/>
      <c r="M38" s="338"/>
      <c r="N38" s="339"/>
      <c r="O38" s="337"/>
      <c r="P38" s="338"/>
      <c r="Q38" s="340"/>
      <c r="R38" s="334">
        <v>93410</v>
      </c>
      <c r="S38" s="335">
        <v>46705</v>
      </c>
      <c r="T38" s="302">
        <f t="shared" si="23"/>
        <v>50</v>
      </c>
      <c r="U38" s="339"/>
      <c r="V38" s="360">
        <v>46705</v>
      </c>
      <c r="W38" s="304">
        <f t="shared" si="24"/>
        <v>50</v>
      </c>
      <c r="X38" s="305">
        <f t="shared" si="25"/>
        <v>100</v>
      </c>
      <c r="Y38" s="316" t="s">
        <v>45</v>
      </c>
      <c r="Z38" s="306"/>
      <c r="AA38" s="307">
        <v>15</v>
      </c>
      <c r="AB38" s="118">
        <f t="shared" si="26"/>
        <v>1.5</v>
      </c>
      <c r="AC38" s="309">
        <v>7</v>
      </c>
      <c r="AD38" s="308">
        <f t="shared" si="27"/>
        <v>2.1</v>
      </c>
      <c r="AE38" s="309"/>
      <c r="AF38" s="308"/>
      <c r="AG38" s="310">
        <f t="shared" si="28"/>
        <v>22</v>
      </c>
      <c r="AH38" s="311">
        <f t="shared" si="29"/>
        <v>3.6</v>
      </c>
      <c r="AI38" s="307">
        <v>15</v>
      </c>
      <c r="AJ38" s="308">
        <f t="shared" si="30"/>
        <v>3</v>
      </c>
      <c r="AK38" s="312">
        <v>9</v>
      </c>
      <c r="AL38" s="308">
        <f t="shared" si="31"/>
        <v>3.6</v>
      </c>
      <c r="AM38" s="313">
        <f>AI38</f>
        <v>15</v>
      </c>
      <c r="AN38" s="311">
        <f t="shared" si="32"/>
        <v>6.6</v>
      </c>
      <c r="AO38" s="314">
        <f t="shared" si="33"/>
        <v>10.199999999999999</v>
      </c>
      <c r="AP38" s="376"/>
    </row>
    <row r="39" spans="1:42" s="315" customFormat="1" ht="84.95" customHeight="1" x14ac:dyDescent="0.2">
      <c r="A39" s="506">
        <v>36</v>
      </c>
      <c r="B39" s="285">
        <v>170</v>
      </c>
      <c r="C39" s="405" t="s">
        <v>433</v>
      </c>
      <c r="D39" s="374" t="s">
        <v>573</v>
      </c>
      <c r="E39" s="252" t="s">
        <v>2007</v>
      </c>
      <c r="F39" s="277" t="s">
        <v>2330</v>
      </c>
      <c r="G39" s="331" t="s">
        <v>1818</v>
      </c>
      <c r="H39" s="332" t="s">
        <v>851</v>
      </c>
      <c r="I39" s="333" t="s">
        <v>2008</v>
      </c>
      <c r="J39" s="293"/>
      <c r="K39" s="294">
        <v>71400</v>
      </c>
      <c r="L39" s="295">
        <v>42840</v>
      </c>
      <c r="M39" s="296">
        <f>L39/K39*100</f>
        <v>60</v>
      </c>
      <c r="N39" s="297" t="str">
        <f>IF(M39&lt;=60,"","!!!")</f>
        <v/>
      </c>
      <c r="O39" s="295">
        <v>28560</v>
      </c>
      <c r="P39" s="298">
        <f>O39/K39*100</f>
        <v>40</v>
      </c>
      <c r="Q39" s="299">
        <f>M39+P39</f>
        <v>100</v>
      </c>
      <c r="R39" s="334">
        <v>48012</v>
      </c>
      <c r="S39" s="335">
        <v>28807.200000000001</v>
      </c>
      <c r="T39" s="302">
        <f t="shared" si="23"/>
        <v>60</v>
      </c>
      <c r="U39" s="303" t="str">
        <f>IF(T39&lt;=60,"","!!!")</f>
        <v/>
      </c>
      <c r="V39" s="360">
        <v>19204.8</v>
      </c>
      <c r="W39" s="304">
        <f t="shared" si="24"/>
        <v>40</v>
      </c>
      <c r="X39" s="305">
        <f t="shared" si="25"/>
        <v>100</v>
      </c>
      <c r="Y39" s="316" t="s">
        <v>45</v>
      </c>
      <c r="Z39" s="306"/>
      <c r="AA39" s="307">
        <v>15</v>
      </c>
      <c r="AB39" s="308">
        <f t="shared" si="26"/>
        <v>1.5</v>
      </c>
      <c r="AC39" s="309">
        <v>0</v>
      </c>
      <c r="AD39" s="308">
        <f t="shared" si="27"/>
        <v>0</v>
      </c>
      <c r="AE39" s="309"/>
      <c r="AF39" s="308"/>
      <c r="AG39" s="310">
        <f t="shared" si="28"/>
        <v>15</v>
      </c>
      <c r="AH39" s="311">
        <f t="shared" si="29"/>
        <v>1.5</v>
      </c>
      <c r="AI39" s="307">
        <v>15</v>
      </c>
      <c r="AJ39" s="308">
        <f t="shared" si="30"/>
        <v>3</v>
      </c>
      <c r="AK39" s="312">
        <v>15</v>
      </c>
      <c r="AL39" s="308">
        <f t="shared" si="31"/>
        <v>6</v>
      </c>
      <c r="AM39" s="313">
        <f>AI39+AK39</f>
        <v>30</v>
      </c>
      <c r="AN39" s="311">
        <f t="shared" si="32"/>
        <v>9</v>
      </c>
      <c r="AO39" s="314">
        <f t="shared" si="33"/>
        <v>10.5</v>
      </c>
    </row>
    <row r="40" spans="1:42" s="315" customFormat="1" ht="123.95" customHeight="1" x14ac:dyDescent="0.2">
      <c r="A40" s="506">
        <v>37</v>
      </c>
      <c r="B40" s="285">
        <v>9</v>
      </c>
      <c r="C40" s="286" t="s">
        <v>862</v>
      </c>
      <c r="D40" s="287" t="s">
        <v>437</v>
      </c>
      <c r="E40" s="288" t="s">
        <v>2204</v>
      </c>
      <c r="F40" s="289" t="s">
        <v>2205</v>
      </c>
      <c r="G40" s="290" t="s">
        <v>1819</v>
      </c>
      <c r="H40" s="291" t="s">
        <v>380</v>
      </c>
      <c r="I40" s="292" t="s">
        <v>2206</v>
      </c>
      <c r="J40" s="293"/>
      <c r="K40" s="294">
        <v>180900</v>
      </c>
      <c r="L40" s="295">
        <v>108540</v>
      </c>
      <c r="M40" s="296">
        <f>L40/K40*100</f>
        <v>60</v>
      </c>
      <c r="N40" s="297" t="str">
        <f>IF(M40&lt;=60,"","!!!")</f>
        <v/>
      </c>
      <c r="O40" s="295">
        <v>72360</v>
      </c>
      <c r="P40" s="298">
        <f>O40/K40*100</f>
        <v>40</v>
      </c>
      <c r="Q40" s="299">
        <f>M40+P40</f>
        <v>100</v>
      </c>
      <c r="R40" s="300">
        <v>49767</v>
      </c>
      <c r="S40" s="301">
        <v>24000</v>
      </c>
      <c r="T40" s="302">
        <f t="shared" si="23"/>
        <v>48.22</v>
      </c>
      <c r="U40" s="303" t="str">
        <f>IF(T40&lt;=60,"","!!!")</f>
        <v/>
      </c>
      <c r="V40" s="360">
        <v>25767</v>
      </c>
      <c r="W40" s="304">
        <f t="shared" si="24"/>
        <v>51.78</v>
      </c>
      <c r="X40" s="305">
        <f t="shared" si="25"/>
        <v>100</v>
      </c>
      <c r="Y40" s="316" t="s">
        <v>45</v>
      </c>
      <c r="Z40" s="306"/>
      <c r="AA40" s="307">
        <v>15</v>
      </c>
      <c r="AB40" s="308">
        <f t="shared" si="26"/>
        <v>1.5</v>
      </c>
      <c r="AC40" s="309">
        <v>7</v>
      </c>
      <c r="AD40" s="308">
        <f t="shared" si="27"/>
        <v>2.1</v>
      </c>
      <c r="AE40" s="309"/>
      <c r="AF40" s="308"/>
      <c r="AG40" s="310">
        <f t="shared" si="28"/>
        <v>22</v>
      </c>
      <c r="AH40" s="311">
        <f t="shared" si="29"/>
        <v>3.6</v>
      </c>
      <c r="AI40" s="307">
        <v>15</v>
      </c>
      <c r="AJ40" s="308">
        <f t="shared" si="30"/>
        <v>3</v>
      </c>
      <c r="AK40" s="312">
        <v>9</v>
      </c>
      <c r="AL40" s="308">
        <f t="shared" si="31"/>
        <v>3.6</v>
      </c>
      <c r="AM40" s="313">
        <f>AI40+AK40</f>
        <v>24</v>
      </c>
      <c r="AN40" s="311">
        <f t="shared" si="32"/>
        <v>6.6</v>
      </c>
      <c r="AO40" s="314">
        <f t="shared" si="33"/>
        <v>10.199999999999999</v>
      </c>
    </row>
    <row r="41" spans="1:42" s="315" customFormat="1" ht="90" customHeight="1" x14ac:dyDescent="0.2">
      <c r="A41" s="506">
        <v>38</v>
      </c>
      <c r="B41" s="285">
        <v>33</v>
      </c>
      <c r="C41" s="405" t="s">
        <v>155</v>
      </c>
      <c r="D41" s="374" t="s">
        <v>351</v>
      </c>
      <c r="E41" s="252" t="s">
        <v>2229</v>
      </c>
      <c r="F41" s="277" t="s">
        <v>2230</v>
      </c>
      <c r="G41" s="331" t="s">
        <v>1822</v>
      </c>
      <c r="H41" s="332" t="s">
        <v>405</v>
      </c>
      <c r="I41" s="333" t="s">
        <v>2162</v>
      </c>
      <c r="J41" s="293"/>
      <c r="K41" s="294">
        <v>22978</v>
      </c>
      <c r="L41" s="295">
        <v>11489</v>
      </c>
      <c r="M41" s="296">
        <f>L41/K41*100</f>
        <v>50</v>
      </c>
      <c r="N41" s="297" t="str">
        <f>IF(M41&lt;=60,"","!!!")</f>
        <v/>
      </c>
      <c r="O41" s="295">
        <v>11489</v>
      </c>
      <c r="P41" s="298">
        <f>O41/K41*100</f>
        <v>50</v>
      </c>
      <c r="Q41" s="299">
        <f>M41+P41</f>
        <v>100</v>
      </c>
      <c r="R41" s="334">
        <v>2000000</v>
      </c>
      <c r="S41" s="335">
        <v>300000</v>
      </c>
      <c r="T41" s="302">
        <f t="shared" si="23"/>
        <v>15</v>
      </c>
      <c r="U41" s="303" t="str">
        <f>IF(T41&lt;=60,"","!!!")</f>
        <v/>
      </c>
      <c r="V41" s="360">
        <v>1700000</v>
      </c>
      <c r="W41" s="304">
        <f t="shared" si="24"/>
        <v>85</v>
      </c>
      <c r="X41" s="305">
        <f t="shared" si="25"/>
        <v>100</v>
      </c>
      <c r="Y41" s="316" t="s">
        <v>45</v>
      </c>
      <c r="Z41" s="306"/>
      <c r="AA41" s="307">
        <v>15</v>
      </c>
      <c r="AB41" s="308">
        <f t="shared" si="26"/>
        <v>1.5</v>
      </c>
      <c r="AC41" s="309">
        <v>15</v>
      </c>
      <c r="AD41" s="308">
        <f t="shared" si="27"/>
        <v>4.5</v>
      </c>
      <c r="AE41" s="309"/>
      <c r="AF41" s="308"/>
      <c r="AG41" s="310">
        <f t="shared" si="28"/>
        <v>30</v>
      </c>
      <c r="AH41" s="311">
        <f t="shared" si="29"/>
        <v>6</v>
      </c>
      <c r="AI41" s="307">
        <v>15</v>
      </c>
      <c r="AJ41" s="308">
        <f t="shared" si="30"/>
        <v>3</v>
      </c>
      <c r="AK41" s="312">
        <v>11</v>
      </c>
      <c r="AL41" s="308">
        <f t="shared" si="31"/>
        <v>4.4000000000000004</v>
      </c>
      <c r="AM41" s="313">
        <f>AI41+AK41</f>
        <v>26</v>
      </c>
      <c r="AN41" s="311">
        <f t="shared" si="32"/>
        <v>7.4</v>
      </c>
      <c r="AO41" s="314">
        <f t="shared" si="33"/>
        <v>13.4</v>
      </c>
    </row>
    <row r="42" spans="1:42" s="315" customFormat="1" ht="118.5" customHeight="1" x14ac:dyDescent="0.2">
      <c r="A42" s="506">
        <v>39</v>
      </c>
      <c r="B42" s="285">
        <v>161</v>
      </c>
      <c r="C42" s="286" t="s">
        <v>155</v>
      </c>
      <c r="D42" s="287" t="s">
        <v>351</v>
      </c>
      <c r="E42" s="288" t="s">
        <v>1942</v>
      </c>
      <c r="F42" s="289" t="s">
        <v>462</v>
      </c>
      <c r="G42" s="290" t="s">
        <v>1818</v>
      </c>
      <c r="H42" s="291" t="s">
        <v>1650</v>
      </c>
      <c r="I42" s="292" t="s">
        <v>1943</v>
      </c>
      <c r="J42" s="293"/>
      <c r="K42" s="294">
        <v>34600</v>
      </c>
      <c r="L42" s="295">
        <v>17300</v>
      </c>
      <c r="M42" s="296">
        <f>L42/K42*100</f>
        <v>50</v>
      </c>
      <c r="N42" s="297" t="str">
        <f>IF(M42&lt;=60,"","!!!")</f>
        <v/>
      </c>
      <c r="O42" s="295">
        <v>17300</v>
      </c>
      <c r="P42" s="298">
        <f>O42/K42*100</f>
        <v>50</v>
      </c>
      <c r="Q42" s="299">
        <f>M42+P42</f>
        <v>100</v>
      </c>
      <c r="R42" s="300">
        <v>116845</v>
      </c>
      <c r="S42" s="301">
        <v>57254</v>
      </c>
      <c r="T42" s="302">
        <f t="shared" si="23"/>
        <v>49</v>
      </c>
      <c r="U42" s="303" t="str">
        <f>IF(T42&lt;=60,"","!!!")</f>
        <v/>
      </c>
      <c r="V42" s="360">
        <v>59591</v>
      </c>
      <c r="W42" s="304">
        <f t="shared" si="24"/>
        <v>51</v>
      </c>
      <c r="X42" s="305">
        <f t="shared" si="25"/>
        <v>100</v>
      </c>
      <c r="Y42" s="316" t="s">
        <v>45</v>
      </c>
      <c r="Z42" s="306"/>
      <c r="AA42" s="307">
        <v>15</v>
      </c>
      <c r="AB42" s="118">
        <f t="shared" si="26"/>
        <v>1.5</v>
      </c>
      <c r="AC42" s="309">
        <v>7</v>
      </c>
      <c r="AD42" s="308">
        <f t="shared" si="27"/>
        <v>2.1</v>
      </c>
      <c r="AE42" s="309"/>
      <c r="AF42" s="308"/>
      <c r="AG42" s="310">
        <f t="shared" si="28"/>
        <v>22</v>
      </c>
      <c r="AH42" s="311">
        <f t="shared" si="29"/>
        <v>3.6</v>
      </c>
      <c r="AI42" s="307">
        <v>15</v>
      </c>
      <c r="AJ42" s="308">
        <f t="shared" si="30"/>
        <v>3</v>
      </c>
      <c r="AK42" s="312">
        <v>15</v>
      </c>
      <c r="AL42" s="308">
        <f t="shared" si="31"/>
        <v>6</v>
      </c>
      <c r="AM42" s="313">
        <f>AI42+AK42</f>
        <v>30</v>
      </c>
      <c r="AN42" s="311">
        <f t="shared" si="32"/>
        <v>9</v>
      </c>
      <c r="AO42" s="314">
        <f t="shared" si="33"/>
        <v>12.6</v>
      </c>
    </row>
    <row r="43" spans="1:42" s="315" customFormat="1" ht="120.75" customHeight="1" x14ac:dyDescent="0.2">
      <c r="A43" s="506">
        <v>40</v>
      </c>
      <c r="B43" s="375"/>
      <c r="C43" s="405" t="s">
        <v>155</v>
      </c>
      <c r="D43" s="374" t="s">
        <v>351</v>
      </c>
      <c r="E43" s="252" t="s">
        <v>2009</v>
      </c>
      <c r="F43" s="278" t="s">
        <v>1502</v>
      </c>
      <c r="G43" s="331" t="s">
        <v>1805</v>
      </c>
      <c r="H43" s="333"/>
      <c r="I43" s="333" t="s">
        <v>2010</v>
      </c>
      <c r="J43" s="293"/>
      <c r="K43" s="336"/>
      <c r="L43" s="337"/>
      <c r="M43" s="338"/>
      <c r="N43" s="339"/>
      <c r="O43" s="337"/>
      <c r="P43" s="338"/>
      <c r="Q43" s="340"/>
      <c r="R43" s="334">
        <v>581123</v>
      </c>
      <c r="S43" s="335">
        <v>174000</v>
      </c>
      <c r="T43" s="302">
        <f t="shared" si="23"/>
        <v>29.94</v>
      </c>
      <c r="U43" s="339"/>
      <c r="V43" s="429">
        <v>407123</v>
      </c>
      <c r="W43" s="304">
        <f t="shared" si="24"/>
        <v>70.06</v>
      </c>
      <c r="X43" s="305">
        <f t="shared" si="25"/>
        <v>100</v>
      </c>
      <c r="Y43" s="316" t="s">
        <v>45</v>
      </c>
      <c r="Z43" s="306"/>
      <c r="AA43" s="307">
        <v>15</v>
      </c>
      <c r="AB43" s="308">
        <f t="shared" si="26"/>
        <v>1.5</v>
      </c>
      <c r="AC43" s="309">
        <v>15</v>
      </c>
      <c r="AD43" s="308">
        <f t="shared" si="27"/>
        <v>4.5</v>
      </c>
      <c r="AE43" s="309"/>
      <c r="AF43" s="308"/>
      <c r="AG43" s="310">
        <f t="shared" si="28"/>
        <v>30</v>
      </c>
      <c r="AH43" s="311">
        <f t="shared" si="29"/>
        <v>6</v>
      </c>
      <c r="AI43" s="307">
        <v>15</v>
      </c>
      <c r="AJ43" s="308">
        <f t="shared" si="30"/>
        <v>3</v>
      </c>
      <c r="AK43" s="312">
        <v>3</v>
      </c>
      <c r="AL43" s="308">
        <f t="shared" si="31"/>
        <v>1.2000000000000002</v>
      </c>
      <c r="AM43" s="313">
        <f>AI43</f>
        <v>15</v>
      </c>
      <c r="AN43" s="311">
        <f t="shared" si="32"/>
        <v>4.2</v>
      </c>
      <c r="AO43" s="314">
        <f t="shared" si="33"/>
        <v>10.199999999999999</v>
      </c>
      <c r="AP43" s="376"/>
    </row>
    <row r="44" spans="1:42" s="315" customFormat="1" ht="77.099999999999994" customHeight="1" x14ac:dyDescent="0.2">
      <c r="A44" s="506">
        <v>41</v>
      </c>
      <c r="B44" s="285">
        <v>139</v>
      </c>
      <c r="C44" s="286" t="s">
        <v>445</v>
      </c>
      <c r="D44" s="287" t="s">
        <v>692</v>
      </c>
      <c r="E44" s="321" t="s">
        <v>2011</v>
      </c>
      <c r="F44" s="322" t="s">
        <v>2371</v>
      </c>
      <c r="G44" s="290" t="s">
        <v>1819</v>
      </c>
      <c r="H44" s="291" t="s">
        <v>1458</v>
      </c>
      <c r="I44" s="292" t="s">
        <v>2012</v>
      </c>
      <c r="J44" s="293"/>
      <c r="K44" s="294">
        <v>148083.1</v>
      </c>
      <c r="L44" s="295">
        <v>88000</v>
      </c>
      <c r="M44" s="296">
        <f t="shared" ref="M44:M56" si="34">L44/K44*100</f>
        <v>59.426092511569514</v>
      </c>
      <c r="N44" s="297" t="str">
        <f t="shared" ref="N44:N56" si="35">IF(M44&lt;=60,"","!!!")</f>
        <v/>
      </c>
      <c r="O44" s="295">
        <v>60083.1</v>
      </c>
      <c r="P44" s="298">
        <f t="shared" ref="P44:P56" si="36">O44/K44*100</f>
        <v>40.573907488430478</v>
      </c>
      <c r="Q44" s="299">
        <f t="shared" ref="Q44:Q56" si="37">M44+P44</f>
        <v>100</v>
      </c>
      <c r="R44" s="300">
        <v>143868</v>
      </c>
      <c r="S44" s="301">
        <v>85000</v>
      </c>
      <c r="T44" s="302">
        <f t="shared" si="23"/>
        <v>59.08</v>
      </c>
      <c r="U44" s="303" t="str">
        <f t="shared" ref="U44:U56" si="38">IF(T44&lt;=60,"","!!!")</f>
        <v/>
      </c>
      <c r="V44" s="360">
        <v>58868</v>
      </c>
      <c r="W44" s="304">
        <f t="shared" si="24"/>
        <v>40.92</v>
      </c>
      <c r="X44" s="305">
        <f t="shared" si="25"/>
        <v>100</v>
      </c>
      <c r="Y44" s="316" t="s">
        <v>45</v>
      </c>
      <c r="Z44" s="306"/>
      <c r="AA44" s="307">
        <v>15</v>
      </c>
      <c r="AB44" s="118">
        <f t="shared" si="26"/>
        <v>1.5</v>
      </c>
      <c r="AC44" s="309">
        <v>0</v>
      </c>
      <c r="AD44" s="308">
        <f t="shared" si="27"/>
        <v>0</v>
      </c>
      <c r="AE44" s="309"/>
      <c r="AF44" s="308"/>
      <c r="AG44" s="310">
        <f t="shared" si="28"/>
        <v>15</v>
      </c>
      <c r="AH44" s="311">
        <f t="shared" si="29"/>
        <v>1.5</v>
      </c>
      <c r="AI44" s="307">
        <v>15</v>
      </c>
      <c r="AJ44" s="308">
        <f t="shared" si="30"/>
        <v>3</v>
      </c>
      <c r="AK44" s="312">
        <v>9</v>
      </c>
      <c r="AL44" s="308">
        <f t="shared" si="31"/>
        <v>3.6</v>
      </c>
      <c r="AM44" s="313">
        <f t="shared" ref="AM44:AM56" si="39">AI44+AK44</f>
        <v>24</v>
      </c>
      <c r="AN44" s="311">
        <f t="shared" si="32"/>
        <v>6.6</v>
      </c>
      <c r="AO44" s="314">
        <f t="shared" si="33"/>
        <v>8.1</v>
      </c>
    </row>
    <row r="45" spans="1:42" s="315" customFormat="1" ht="100.5" customHeight="1" x14ac:dyDescent="0.2">
      <c r="A45" s="506">
        <v>42</v>
      </c>
      <c r="B45" s="271">
        <v>133</v>
      </c>
      <c r="C45" s="73" t="s">
        <v>1798</v>
      </c>
      <c r="D45" s="172" t="s">
        <v>1799</v>
      </c>
      <c r="E45" s="181" t="s">
        <v>1806</v>
      </c>
      <c r="F45" s="278" t="s">
        <v>1807</v>
      </c>
      <c r="G45" s="279" t="s">
        <v>1819</v>
      </c>
      <c r="H45" s="102" t="s">
        <v>1776</v>
      </c>
      <c r="I45" s="31" t="s">
        <v>1823</v>
      </c>
      <c r="J45" s="33"/>
      <c r="K45" s="79">
        <v>50000</v>
      </c>
      <c r="L45" s="80">
        <v>30000</v>
      </c>
      <c r="M45" s="115">
        <f t="shared" si="34"/>
        <v>60</v>
      </c>
      <c r="N45" s="84" t="str">
        <f t="shared" si="35"/>
        <v/>
      </c>
      <c r="O45" s="80">
        <v>20000</v>
      </c>
      <c r="P45" s="81">
        <f t="shared" si="36"/>
        <v>40</v>
      </c>
      <c r="Q45" s="82">
        <f t="shared" si="37"/>
        <v>100</v>
      </c>
      <c r="R45" s="29">
        <v>258214</v>
      </c>
      <c r="S45" s="26">
        <v>100000</v>
      </c>
      <c r="T45" s="106">
        <f t="shared" si="23"/>
        <v>38.729999999999997</v>
      </c>
      <c r="U45" s="69" t="str">
        <f t="shared" si="38"/>
        <v/>
      </c>
      <c r="V45" s="428">
        <v>158214</v>
      </c>
      <c r="W45" s="95">
        <f t="shared" si="24"/>
        <v>61.27</v>
      </c>
      <c r="X45" s="58">
        <f t="shared" si="25"/>
        <v>100</v>
      </c>
      <c r="Y45" s="47" t="s">
        <v>45</v>
      </c>
      <c r="Z45" s="120"/>
      <c r="AA45" s="22">
        <v>15</v>
      </c>
      <c r="AB45" s="308">
        <f t="shared" si="26"/>
        <v>1.5</v>
      </c>
      <c r="AC45" s="8">
        <v>7</v>
      </c>
      <c r="AD45" s="118">
        <f t="shared" si="27"/>
        <v>2.1</v>
      </c>
      <c r="AE45" s="8"/>
      <c r="AF45" s="118"/>
      <c r="AG45" s="38">
        <f t="shared" si="28"/>
        <v>22</v>
      </c>
      <c r="AH45" s="39">
        <f t="shared" si="29"/>
        <v>3.6</v>
      </c>
      <c r="AI45" s="22">
        <v>15</v>
      </c>
      <c r="AJ45" s="118">
        <f t="shared" si="30"/>
        <v>3</v>
      </c>
      <c r="AK45" s="9">
        <v>9</v>
      </c>
      <c r="AL45" s="118">
        <f t="shared" si="31"/>
        <v>3.6</v>
      </c>
      <c r="AM45" s="40">
        <f t="shared" si="39"/>
        <v>24</v>
      </c>
      <c r="AN45" s="39">
        <f t="shared" si="32"/>
        <v>6.6</v>
      </c>
      <c r="AO45" s="41">
        <f t="shared" si="33"/>
        <v>10.199999999999999</v>
      </c>
      <c r="AP45" s="24"/>
    </row>
    <row r="46" spans="1:42" s="315" customFormat="1" ht="117" customHeight="1" x14ac:dyDescent="0.2">
      <c r="A46" s="506">
        <v>43</v>
      </c>
      <c r="B46" s="285">
        <v>137</v>
      </c>
      <c r="C46" s="286" t="s">
        <v>1798</v>
      </c>
      <c r="D46" s="287" t="s">
        <v>1799</v>
      </c>
      <c r="E46" s="321" t="s">
        <v>2013</v>
      </c>
      <c r="F46" s="322" t="s">
        <v>2386</v>
      </c>
      <c r="G46" s="290" t="s">
        <v>1805</v>
      </c>
      <c r="H46" s="291" t="s">
        <v>1703</v>
      </c>
      <c r="I46" s="292" t="s">
        <v>2014</v>
      </c>
      <c r="J46" s="293"/>
      <c r="K46" s="294">
        <v>75000</v>
      </c>
      <c r="L46" s="295">
        <v>35000</v>
      </c>
      <c r="M46" s="296">
        <f t="shared" si="34"/>
        <v>46.666666666666664</v>
      </c>
      <c r="N46" s="297" t="str">
        <f t="shared" si="35"/>
        <v/>
      </c>
      <c r="O46" s="295">
        <v>40000</v>
      </c>
      <c r="P46" s="298">
        <f t="shared" si="36"/>
        <v>53.333333333333336</v>
      </c>
      <c r="Q46" s="299">
        <f t="shared" si="37"/>
        <v>100</v>
      </c>
      <c r="R46" s="300">
        <v>594245</v>
      </c>
      <c r="S46" s="301">
        <v>297122</v>
      </c>
      <c r="T46" s="302">
        <f t="shared" si="23"/>
        <v>50</v>
      </c>
      <c r="U46" s="303" t="str">
        <f t="shared" si="38"/>
        <v/>
      </c>
      <c r="V46" s="360">
        <v>297123</v>
      </c>
      <c r="W46" s="304">
        <f t="shared" si="24"/>
        <v>50</v>
      </c>
      <c r="X46" s="305">
        <f t="shared" si="25"/>
        <v>100</v>
      </c>
      <c r="Y46" s="316" t="s">
        <v>45</v>
      </c>
      <c r="Z46" s="306"/>
      <c r="AA46" s="307">
        <v>15</v>
      </c>
      <c r="AB46" s="308">
        <f t="shared" si="26"/>
        <v>1.5</v>
      </c>
      <c r="AC46" s="309">
        <v>7</v>
      </c>
      <c r="AD46" s="308">
        <f t="shared" si="27"/>
        <v>2.1</v>
      </c>
      <c r="AE46" s="309"/>
      <c r="AF46" s="308"/>
      <c r="AG46" s="310">
        <f t="shared" si="28"/>
        <v>22</v>
      </c>
      <c r="AH46" s="311">
        <f t="shared" si="29"/>
        <v>3.6</v>
      </c>
      <c r="AI46" s="307">
        <v>15</v>
      </c>
      <c r="AJ46" s="308">
        <f t="shared" si="30"/>
        <v>3</v>
      </c>
      <c r="AK46" s="312">
        <v>3</v>
      </c>
      <c r="AL46" s="308">
        <f t="shared" si="31"/>
        <v>1.2000000000000002</v>
      </c>
      <c r="AM46" s="313">
        <f t="shared" si="39"/>
        <v>18</v>
      </c>
      <c r="AN46" s="311">
        <f t="shared" si="32"/>
        <v>4.2</v>
      </c>
      <c r="AO46" s="314">
        <f t="shared" si="33"/>
        <v>7.8000000000000007</v>
      </c>
    </row>
    <row r="47" spans="1:42" s="315" customFormat="1" ht="106.5" customHeight="1" x14ac:dyDescent="0.2">
      <c r="A47" s="506">
        <v>44</v>
      </c>
      <c r="B47" s="285">
        <v>162</v>
      </c>
      <c r="C47" s="286" t="s">
        <v>451</v>
      </c>
      <c r="D47" s="287" t="s">
        <v>752</v>
      </c>
      <c r="E47" s="321" t="s">
        <v>1944</v>
      </c>
      <c r="F47" s="322" t="s">
        <v>2327</v>
      </c>
      <c r="G47" s="290" t="s">
        <v>1818</v>
      </c>
      <c r="H47" s="291" t="s">
        <v>1648</v>
      </c>
      <c r="I47" s="292" t="s">
        <v>1945</v>
      </c>
      <c r="J47" s="293"/>
      <c r="K47" s="294">
        <v>31464</v>
      </c>
      <c r="L47" s="295">
        <v>18878</v>
      </c>
      <c r="M47" s="296">
        <f t="shared" si="34"/>
        <v>59.998728705822522</v>
      </c>
      <c r="N47" s="297" t="str">
        <f t="shared" si="35"/>
        <v/>
      </c>
      <c r="O47" s="295">
        <v>12586</v>
      </c>
      <c r="P47" s="298">
        <f t="shared" si="36"/>
        <v>40.001271294177471</v>
      </c>
      <c r="Q47" s="299">
        <f t="shared" si="37"/>
        <v>100</v>
      </c>
      <c r="R47" s="300">
        <v>37602</v>
      </c>
      <c r="S47" s="301">
        <v>18000</v>
      </c>
      <c r="T47" s="302">
        <f t="shared" si="23"/>
        <v>47.87</v>
      </c>
      <c r="U47" s="303" t="str">
        <f t="shared" si="38"/>
        <v/>
      </c>
      <c r="V47" s="360">
        <v>19602</v>
      </c>
      <c r="W47" s="304">
        <f t="shared" si="24"/>
        <v>52.13</v>
      </c>
      <c r="X47" s="305">
        <f t="shared" si="25"/>
        <v>100</v>
      </c>
      <c r="Y47" s="316" t="s">
        <v>45</v>
      </c>
      <c r="Z47" s="306"/>
      <c r="AA47" s="307">
        <v>15</v>
      </c>
      <c r="AB47" s="118">
        <f t="shared" si="26"/>
        <v>1.5</v>
      </c>
      <c r="AC47" s="309">
        <v>7</v>
      </c>
      <c r="AD47" s="308">
        <f t="shared" si="27"/>
        <v>2.1</v>
      </c>
      <c r="AE47" s="309"/>
      <c r="AF47" s="308"/>
      <c r="AG47" s="310">
        <f t="shared" si="28"/>
        <v>22</v>
      </c>
      <c r="AH47" s="311">
        <f t="shared" si="29"/>
        <v>3.6</v>
      </c>
      <c r="AI47" s="307">
        <v>15</v>
      </c>
      <c r="AJ47" s="308">
        <f t="shared" si="30"/>
        <v>3</v>
      </c>
      <c r="AK47" s="312">
        <v>15</v>
      </c>
      <c r="AL47" s="308">
        <f t="shared" si="31"/>
        <v>6</v>
      </c>
      <c r="AM47" s="313">
        <f t="shared" si="39"/>
        <v>30</v>
      </c>
      <c r="AN47" s="311">
        <f t="shared" si="32"/>
        <v>9</v>
      </c>
      <c r="AO47" s="314">
        <f t="shared" si="33"/>
        <v>12.6</v>
      </c>
    </row>
    <row r="48" spans="1:42" s="315" customFormat="1" ht="87.6" customHeight="1" x14ac:dyDescent="0.2">
      <c r="A48" s="506">
        <v>45</v>
      </c>
      <c r="B48" s="285">
        <v>59</v>
      </c>
      <c r="C48" s="286" t="s">
        <v>451</v>
      </c>
      <c r="D48" s="287" t="s">
        <v>752</v>
      </c>
      <c r="E48" s="321" t="s">
        <v>1946</v>
      </c>
      <c r="F48" s="322" t="s">
        <v>2342</v>
      </c>
      <c r="G48" s="290" t="s">
        <v>1802</v>
      </c>
      <c r="H48" s="291" t="s">
        <v>853</v>
      </c>
      <c r="I48" s="292" t="s">
        <v>1947</v>
      </c>
      <c r="J48" s="293"/>
      <c r="K48" s="294">
        <v>19200</v>
      </c>
      <c r="L48" s="295">
        <v>11520</v>
      </c>
      <c r="M48" s="296">
        <f t="shared" si="34"/>
        <v>60</v>
      </c>
      <c r="N48" s="297" t="str">
        <f t="shared" si="35"/>
        <v/>
      </c>
      <c r="O48" s="295">
        <v>7680</v>
      </c>
      <c r="P48" s="298">
        <f t="shared" si="36"/>
        <v>40</v>
      </c>
      <c r="Q48" s="299">
        <f t="shared" si="37"/>
        <v>100</v>
      </c>
      <c r="R48" s="300">
        <v>30588</v>
      </c>
      <c r="S48" s="301">
        <v>15000</v>
      </c>
      <c r="T48" s="302">
        <f t="shared" si="23"/>
        <v>49.04</v>
      </c>
      <c r="U48" s="303" t="str">
        <f t="shared" si="38"/>
        <v/>
      </c>
      <c r="V48" s="360">
        <v>15588</v>
      </c>
      <c r="W48" s="304">
        <f t="shared" si="24"/>
        <v>50.96</v>
      </c>
      <c r="X48" s="305">
        <f t="shared" si="25"/>
        <v>100</v>
      </c>
      <c r="Y48" s="316" t="s">
        <v>45</v>
      </c>
      <c r="Z48" s="306"/>
      <c r="AA48" s="307">
        <v>15</v>
      </c>
      <c r="AB48" s="308">
        <f t="shared" si="26"/>
        <v>1.5</v>
      </c>
      <c r="AC48" s="309">
        <v>7</v>
      </c>
      <c r="AD48" s="308">
        <f t="shared" si="27"/>
        <v>2.1</v>
      </c>
      <c r="AE48" s="309"/>
      <c r="AF48" s="308"/>
      <c r="AG48" s="310">
        <f t="shared" si="28"/>
        <v>22</v>
      </c>
      <c r="AH48" s="311">
        <f t="shared" si="29"/>
        <v>3.6</v>
      </c>
      <c r="AI48" s="307">
        <v>15</v>
      </c>
      <c r="AJ48" s="308">
        <f t="shared" si="30"/>
        <v>3</v>
      </c>
      <c r="AK48" s="312">
        <v>15</v>
      </c>
      <c r="AL48" s="308">
        <f t="shared" si="31"/>
        <v>6</v>
      </c>
      <c r="AM48" s="313">
        <f t="shared" si="39"/>
        <v>30</v>
      </c>
      <c r="AN48" s="311">
        <f t="shared" si="32"/>
        <v>9</v>
      </c>
      <c r="AO48" s="314">
        <f t="shared" si="33"/>
        <v>12.6</v>
      </c>
    </row>
    <row r="49" spans="1:42" s="315" customFormat="1" ht="66" customHeight="1" x14ac:dyDescent="0.2">
      <c r="A49" s="506">
        <v>46</v>
      </c>
      <c r="B49" s="285">
        <v>220</v>
      </c>
      <c r="C49" s="286" t="s">
        <v>855</v>
      </c>
      <c r="D49" s="287" t="s">
        <v>563</v>
      </c>
      <c r="E49" s="321" t="s">
        <v>1902</v>
      </c>
      <c r="F49" s="322" t="s">
        <v>2331</v>
      </c>
      <c r="G49" s="290" t="s">
        <v>1818</v>
      </c>
      <c r="H49" s="291" t="s">
        <v>1722</v>
      </c>
      <c r="I49" s="292" t="s">
        <v>1903</v>
      </c>
      <c r="J49" s="293"/>
      <c r="K49" s="294">
        <v>152000</v>
      </c>
      <c r="L49" s="295">
        <v>91200</v>
      </c>
      <c r="M49" s="296">
        <f t="shared" si="34"/>
        <v>60</v>
      </c>
      <c r="N49" s="297" t="str">
        <f t="shared" si="35"/>
        <v/>
      </c>
      <c r="O49" s="295">
        <v>60800</v>
      </c>
      <c r="P49" s="298">
        <f t="shared" si="36"/>
        <v>40</v>
      </c>
      <c r="Q49" s="299">
        <f t="shared" si="37"/>
        <v>100</v>
      </c>
      <c r="R49" s="300">
        <v>35100</v>
      </c>
      <c r="S49" s="301">
        <v>20000</v>
      </c>
      <c r="T49" s="302">
        <f t="shared" si="23"/>
        <v>56.98</v>
      </c>
      <c r="U49" s="303" t="str">
        <f t="shared" si="38"/>
        <v/>
      </c>
      <c r="V49" s="360">
        <v>15100</v>
      </c>
      <c r="W49" s="304">
        <f t="shared" si="24"/>
        <v>43.02</v>
      </c>
      <c r="X49" s="305">
        <f t="shared" si="25"/>
        <v>100</v>
      </c>
      <c r="Y49" s="316" t="s">
        <v>45</v>
      </c>
      <c r="Z49" s="306"/>
      <c r="AA49" s="307">
        <v>15</v>
      </c>
      <c r="AB49" s="308">
        <f t="shared" si="26"/>
        <v>1.5</v>
      </c>
      <c r="AC49" s="309">
        <v>0</v>
      </c>
      <c r="AD49" s="308">
        <f t="shared" si="27"/>
        <v>0</v>
      </c>
      <c r="AE49" s="309"/>
      <c r="AF49" s="308"/>
      <c r="AG49" s="310">
        <f t="shared" si="28"/>
        <v>15</v>
      </c>
      <c r="AH49" s="311">
        <f t="shared" si="29"/>
        <v>1.5</v>
      </c>
      <c r="AI49" s="307">
        <v>15</v>
      </c>
      <c r="AJ49" s="308">
        <f t="shared" si="30"/>
        <v>3</v>
      </c>
      <c r="AK49" s="312">
        <v>15</v>
      </c>
      <c r="AL49" s="308">
        <f t="shared" si="31"/>
        <v>6</v>
      </c>
      <c r="AM49" s="313">
        <f t="shared" si="39"/>
        <v>30</v>
      </c>
      <c r="AN49" s="311">
        <f t="shared" si="32"/>
        <v>9</v>
      </c>
      <c r="AO49" s="314">
        <f t="shared" si="33"/>
        <v>10.5</v>
      </c>
    </row>
    <row r="50" spans="1:42" s="315" customFormat="1" ht="90.75" customHeight="1" x14ac:dyDescent="0.2">
      <c r="A50" s="506">
        <v>47</v>
      </c>
      <c r="B50" s="285">
        <v>54</v>
      </c>
      <c r="C50" s="286" t="s">
        <v>855</v>
      </c>
      <c r="D50" s="287" t="s">
        <v>563</v>
      </c>
      <c r="E50" s="321" t="s">
        <v>173</v>
      </c>
      <c r="F50" s="322" t="s">
        <v>2372</v>
      </c>
      <c r="G50" s="290" t="s">
        <v>1819</v>
      </c>
      <c r="H50" s="291" t="s">
        <v>860</v>
      </c>
      <c r="I50" s="292" t="s">
        <v>2250</v>
      </c>
      <c r="J50" s="293"/>
      <c r="K50" s="294">
        <v>225863</v>
      </c>
      <c r="L50" s="295">
        <v>100000</v>
      </c>
      <c r="M50" s="296">
        <f t="shared" si="34"/>
        <v>44.274626654210735</v>
      </c>
      <c r="N50" s="297" t="str">
        <f t="shared" si="35"/>
        <v/>
      </c>
      <c r="O50" s="295">
        <v>125863</v>
      </c>
      <c r="P50" s="298">
        <f t="shared" si="36"/>
        <v>55.725373345789265</v>
      </c>
      <c r="Q50" s="299">
        <f t="shared" si="37"/>
        <v>100</v>
      </c>
      <c r="R50" s="300">
        <v>78019</v>
      </c>
      <c r="S50" s="301">
        <v>46800</v>
      </c>
      <c r="T50" s="302">
        <f t="shared" si="23"/>
        <v>59.99</v>
      </c>
      <c r="U50" s="303" t="str">
        <f t="shared" si="38"/>
        <v/>
      </c>
      <c r="V50" s="360">
        <v>31219</v>
      </c>
      <c r="W50" s="304">
        <f t="shared" si="24"/>
        <v>40.01</v>
      </c>
      <c r="X50" s="305">
        <f t="shared" si="25"/>
        <v>100</v>
      </c>
      <c r="Y50" s="316" t="s">
        <v>45</v>
      </c>
      <c r="Z50" s="306"/>
      <c r="AA50" s="22">
        <v>15</v>
      </c>
      <c r="AB50" s="118">
        <f t="shared" si="26"/>
        <v>1.5</v>
      </c>
      <c r="AC50" s="309">
        <v>0</v>
      </c>
      <c r="AD50" s="308">
        <f t="shared" si="27"/>
        <v>0</v>
      </c>
      <c r="AE50" s="309"/>
      <c r="AF50" s="308"/>
      <c r="AG50" s="310">
        <f t="shared" si="28"/>
        <v>15</v>
      </c>
      <c r="AH50" s="311">
        <f t="shared" si="29"/>
        <v>1.5</v>
      </c>
      <c r="AI50" s="307">
        <v>15</v>
      </c>
      <c r="AJ50" s="308">
        <f t="shared" si="30"/>
        <v>3</v>
      </c>
      <c r="AK50" s="312">
        <v>9</v>
      </c>
      <c r="AL50" s="308">
        <f t="shared" si="31"/>
        <v>3.6</v>
      </c>
      <c r="AM50" s="313">
        <f t="shared" si="39"/>
        <v>24</v>
      </c>
      <c r="AN50" s="311">
        <f t="shared" si="32"/>
        <v>6.6</v>
      </c>
      <c r="AO50" s="314">
        <f t="shared" si="33"/>
        <v>8.1</v>
      </c>
    </row>
    <row r="51" spans="1:42" s="315" customFormat="1" ht="102.6" customHeight="1" x14ac:dyDescent="0.2">
      <c r="A51" s="506">
        <v>48</v>
      </c>
      <c r="B51" s="285">
        <v>164</v>
      </c>
      <c r="C51" s="405" t="s">
        <v>1187</v>
      </c>
      <c r="D51" s="374" t="s">
        <v>1190</v>
      </c>
      <c r="E51" s="181" t="s">
        <v>2231</v>
      </c>
      <c r="F51" s="278" t="s">
        <v>167</v>
      </c>
      <c r="G51" s="331" t="s">
        <v>1818</v>
      </c>
      <c r="H51" s="332" t="s">
        <v>1748</v>
      </c>
      <c r="I51" s="333" t="s">
        <v>2232</v>
      </c>
      <c r="J51" s="293"/>
      <c r="K51" s="294">
        <v>35697</v>
      </c>
      <c r="L51" s="295">
        <v>21418</v>
      </c>
      <c r="M51" s="296">
        <f t="shared" si="34"/>
        <v>59.999439728828754</v>
      </c>
      <c r="N51" s="297" t="str">
        <f t="shared" si="35"/>
        <v/>
      </c>
      <c r="O51" s="295">
        <v>14279</v>
      </c>
      <c r="P51" s="298">
        <f t="shared" si="36"/>
        <v>40.000560271171246</v>
      </c>
      <c r="Q51" s="299">
        <f t="shared" si="37"/>
        <v>100</v>
      </c>
      <c r="R51" s="334">
        <v>268430</v>
      </c>
      <c r="S51" s="335">
        <v>159000</v>
      </c>
      <c r="T51" s="302">
        <f t="shared" si="23"/>
        <v>59.23</v>
      </c>
      <c r="U51" s="303" t="str">
        <f t="shared" si="38"/>
        <v/>
      </c>
      <c r="V51" s="360">
        <v>109430</v>
      </c>
      <c r="W51" s="304">
        <f t="shared" si="24"/>
        <v>40.770000000000003</v>
      </c>
      <c r="X51" s="305">
        <f t="shared" si="25"/>
        <v>100</v>
      </c>
      <c r="Y51" s="316" t="s">
        <v>45</v>
      </c>
      <c r="Z51" s="306"/>
      <c r="AA51" s="307">
        <v>15</v>
      </c>
      <c r="AB51" s="308">
        <f t="shared" si="26"/>
        <v>1.5</v>
      </c>
      <c r="AC51" s="309">
        <v>0</v>
      </c>
      <c r="AD51" s="308">
        <f t="shared" si="27"/>
        <v>0</v>
      </c>
      <c r="AE51" s="309"/>
      <c r="AF51" s="308"/>
      <c r="AG51" s="310">
        <f t="shared" si="28"/>
        <v>15</v>
      </c>
      <c r="AH51" s="311">
        <f t="shared" si="29"/>
        <v>1.5</v>
      </c>
      <c r="AI51" s="307">
        <v>15</v>
      </c>
      <c r="AJ51" s="308">
        <f t="shared" si="30"/>
        <v>3</v>
      </c>
      <c r="AK51" s="312">
        <v>15</v>
      </c>
      <c r="AL51" s="308">
        <f t="shared" si="31"/>
        <v>6</v>
      </c>
      <c r="AM51" s="313">
        <f t="shared" si="39"/>
        <v>30</v>
      </c>
      <c r="AN51" s="311">
        <f t="shared" si="32"/>
        <v>9</v>
      </c>
      <c r="AO51" s="314">
        <f t="shared" si="33"/>
        <v>10.5</v>
      </c>
    </row>
    <row r="52" spans="1:42" s="315" customFormat="1" ht="89.1" customHeight="1" x14ac:dyDescent="0.2">
      <c r="A52" s="506">
        <v>49</v>
      </c>
      <c r="B52" s="285">
        <v>167</v>
      </c>
      <c r="C52" s="405" t="s">
        <v>1187</v>
      </c>
      <c r="D52" s="377" t="s">
        <v>1190</v>
      </c>
      <c r="E52" s="181" t="s">
        <v>2422</v>
      </c>
      <c r="F52" s="278" t="s">
        <v>2233</v>
      </c>
      <c r="G52" s="331" t="s">
        <v>1802</v>
      </c>
      <c r="H52" s="332" t="s">
        <v>1747</v>
      </c>
      <c r="I52" s="333" t="s">
        <v>2234</v>
      </c>
      <c r="J52" s="293"/>
      <c r="K52" s="294">
        <v>28906</v>
      </c>
      <c r="L52" s="295">
        <v>17344</v>
      </c>
      <c r="M52" s="296">
        <f t="shared" si="34"/>
        <v>60.00138379575175</v>
      </c>
      <c r="N52" s="297" t="str">
        <f t="shared" si="35"/>
        <v>!!!</v>
      </c>
      <c r="O52" s="295">
        <v>11562</v>
      </c>
      <c r="P52" s="298">
        <f t="shared" si="36"/>
        <v>39.998616204248258</v>
      </c>
      <c r="Q52" s="299">
        <f t="shared" si="37"/>
        <v>100</v>
      </c>
      <c r="R52" s="334">
        <v>95923</v>
      </c>
      <c r="S52" s="335">
        <v>56000</v>
      </c>
      <c r="T52" s="302">
        <f t="shared" si="23"/>
        <v>58.38</v>
      </c>
      <c r="U52" s="303" t="str">
        <f t="shared" si="38"/>
        <v/>
      </c>
      <c r="V52" s="360">
        <v>39923</v>
      </c>
      <c r="W52" s="304">
        <f t="shared" si="24"/>
        <v>41.62</v>
      </c>
      <c r="X52" s="305">
        <f t="shared" si="25"/>
        <v>100</v>
      </c>
      <c r="Y52" s="316" t="s">
        <v>45</v>
      </c>
      <c r="Z52" s="306"/>
      <c r="AA52" s="307">
        <v>15</v>
      </c>
      <c r="AB52" s="308">
        <f t="shared" si="26"/>
        <v>1.5</v>
      </c>
      <c r="AC52" s="309">
        <v>0</v>
      </c>
      <c r="AD52" s="308">
        <f t="shared" si="27"/>
        <v>0</v>
      </c>
      <c r="AE52" s="309"/>
      <c r="AF52" s="308"/>
      <c r="AG52" s="310">
        <f t="shared" si="28"/>
        <v>15</v>
      </c>
      <c r="AH52" s="311">
        <f t="shared" si="29"/>
        <v>1.5</v>
      </c>
      <c r="AI52" s="307">
        <v>15</v>
      </c>
      <c r="AJ52" s="308">
        <f t="shared" si="30"/>
        <v>3</v>
      </c>
      <c r="AK52" s="312">
        <v>15</v>
      </c>
      <c r="AL52" s="308">
        <f t="shared" si="31"/>
        <v>6</v>
      </c>
      <c r="AM52" s="313">
        <f t="shared" si="39"/>
        <v>30</v>
      </c>
      <c r="AN52" s="311">
        <f t="shared" si="32"/>
        <v>9</v>
      </c>
      <c r="AO52" s="314">
        <f t="shared" si="33"/>
        <v>10.5</v>
      </c>
    </row>
    <row r="53" spans="1:42" s="315" customFormat="1" ht="157.5" customHeight="1" x14ac:dyDescent="0.2">
      <c r="A53" s="506">
        <v>50</v>
      </c>
      <c r="B53" s="285">
        <v>154</v>
      </c>
      <c r="C53" s="405" t="s">
        <v>1187</v>
      </c>
      <c r="D53" s="377" t="s">
        <v>1190</v>
      </c>
      <c r="E53" s="181" t="s">
        <v>2235</v>
      </c>
      <c r="F53" s="278" t="s">
        <v>2373</v>
      </c>
      <c r="G53" s="331" t="s">
        <v>1819</v>
      </c>
      <c r="H53" s="332" t="s">
        <v>1749</v>
      </c>
      <c r="I53" s="333" t="s">
        <v>2236</v>
      </c>
      <c r="J53" s="293"/>
      <c r="K53" s="294">
        <v>114551</v>
      </c>
      <c r="L53" s="295">
        <v>68731</v>
      </c>
      <c r="M53" s="296">
        <f t="shared" si="34"/>
        <v>60.000349189444002</v>
      </c>
      <c r="N53" s="297" t="str">
        <f t="shared" si="35"/>
        <v>!!!</v>
      </c>
      <c r="O53" s="295">
        <v>45820</v>
      </c>
      <c r="P53" s="298">
        <f t="shared" si="36"/>
        <v>39.999650810555998</v>
      </c>
      <c r="Q53" s="299">
        <f t="shared" si="37"/>
        <v>100</v>
      </c>
      <c r="R53" s="334">
        <v>167628</v>
      </c>
      <c r="S53" s="335">
        <v>99000</v>
      </c>
      <c r="T53" s="302">
        <f t="shared" si="23"/>
        <v>59.06</v>
      </c>
      <c r="U53" s="303" t="str">
        <f t="shared" si="38"/>
        <v/>
      </c>
      <c r="V53" s="360">
        <v>68628</v>
      </c>
      <c r="W53" s="304">
        <f t="shared" si="24"/>
        <v>40.94</v>
      </c>
      <c r="X53" s="305">
        <f t="shared" si="25"/>
        <v>100</v>
      </c>
      <c r="Y53" s="316" t="s">
        <v>45</v>
      </c>
      <c r="Z53" s="306"/>
      <c r="AA53" s="307">
        <v>15</v>
      </c>
      <c r="AB53" s="118">
        <f t="shared" si="26"/>
        <v>1.5</v>
      </c>
      <c r="AC53" s="309">
        <v>0</v>
      </c>
      <c r="AD53" s="308">
        <f t="shared" si="27"/>
        <v>0</v>
      </c>
      <c r="AE53" s="309"/>
      <c r="AF53" s="308"/>
      <c r="AG53" s="310">
        <f t="shared" si="28"/>
        <v>15</v>
      </c>
      <c r="AH53" s="311">
        <f t="shared" si="29"/>
        <v>1.5</v>
      </c>
      <c r="AI53" s="307">
        <v>15</v>
      </c>
      <c r="AJ53" s="308">
        <f t="shared" si="30"/>
        <v>3</v>
      </c>
      <c r="AK53" s="312">
        <v>9</v>
      </c>
      <c r="AL53" s="308">
        <f t="shared" si="31"/>
        <v>3.6</v>
      </c>
      <c r="AM53" s="313">
        <f t="shared" si="39"/>
        <v>24</v>
      </c>
      <c r="AN53" s="311">
        <f t="shared" si="32"/>
        <v>6.6</v>
      </c>
      <c r="AO53" s="314">
        <f t="shared" si="33"/>
        <v>8.1</v>
      </c>
    </row>
    <row r="54" spans="1:42" s="315" customFormat="1" ht="88.5" customHeight="1" x14ac:dyDescent="0.2">
      <c r="A54" s="506">
        <v>51</v>
      </c>
      <c r="B54" s="285">
        <v>227</v>
      </c>
      <c r="C54" s="286" t="s">
        <v>158</v>
      </c>
      <c r="D54" s="328" t="s">
        <v>365</v>
      </c>
      <c r="E54" s="321" t="s">
        <v>44</v>
      </c>
      <c r="F54" s="322" t="s">
        <v>167</v>
      </c>
      <c r="G54" s="290" t="s">
        <v>1818</v>
      </c>
      <c r="H54" s="291" t="s">
        <v>1736</v>
      </c>
      <c r="I54" s="292" t="s">
        <v>1904</v>
      </c>
      <c r="J54" s="293"/>
      <c r="K54" s="294">
        <v>49000</v>
      </c>
      <c r="L54" s="295">
        <v>29000</v>
      </c>
      <c r="M54" s="296">
        <f t="shared" si="34"/>
        <v>59.183673469387756</v>
      </c>
      <c r="N54" s="297" t="str">
        <f t="shared" si="35"/>
        <v/>
      </c>
      <c r="O54" s="295">
        <v>20000</v>
      </c>
      <c r="P54" s="298">
        <f t="shared" si="36"/>
        <v>40.816326530612244</v>
      </c>
      <c r="Q54" s="299">
        <f t="shared" si="37"/>
        <v>100</v>
      </c>
      <c r="R54" s="300">
        <v>59173</v>
      </c>
      <c r="S54" s="301">
        <v>35000</v>
      </c>
      <c r="T54" s="302">
        <f t="shared" si="23"/>
        <v>59.15</v>
      </c>
      <c r="U54" s="303" t="str">
        <f t="shared" si="38"/>
        <v/>
      </c>
      <c r="V54" s="360">
        <v>24173</v>
      </c>
      <c r="W54" s="304">
        <f t="shared" si="24"/>
        <v>40.85</v>
      </c>
      <c r="X54" s="305">
        <f t="shared" si="25"/>
        <v>100</v>
      </c>
      <c r="Y54" s="316" t="s">
        <v>45</v>
      </c>
      <c r="Z54" s="306"/>
      <c r="AA54" s="307">
        <v>15</v>
      </c>
      <c r="AB54" s="308">
        <f t="shared" si="26"/>
        <v>1.5</v>
      </c>
      <c r="AC54" s="309">
        <v>0</v>
      </c>
      <c r="AD54" s="308">
        <f t="shared" si="27"/>
        <v>0</v>
      </c>
      <c r="AE54" s="309"/>
      <c r="AF54" s="308"/>
      <c r="AG54" s="310">
        <f t="shared" si="28"/>
        <v>15</v>
      </c>
      <c r="AH54" s="311">
        <f t="shared" si="29"/>
        <v>1.5</v>
      </c>
      <c r="AI54" s="307">
        <v>15</v>
      </c>
      <c r="AJ54" s="308">
        <f t="shared" si="30"/>
        <v>3</v>
      </c>
      <c r="AK54" s="312">
        <v>15</v>
      </c>
      <c r="AL54" s="308">
        <f t="shared" si="31"/>
        <v>6</v>
      </c>
      <c r="AM54" s="313">
        <f t="shared" si="39"/>
        <v>30</v>
      </c>
      <c r="AN54" s="311">
        <f t="shared" si="32"/>
        <v>9</v>
      </c>
      <c r="AO54" s="314">
        <f t="shared" si="33"/>
        <v>10.5</v>
      </c>
    </row>
    <row r="55" spans="1:42" s="315" customFormat="1" ht="95.1" customHeight="1" x14ac:dyDescent="0.2">
      <c r="A55" s="506">
        <v>52</v>
      </c>
      <c r="B55" s="285">
        <v>87</v>
      </c>
      <c r="C55" s="286" t="s">
        <v>158</v>
      </c>
      <c r="D55" s="328" t="s">
        <v>365</v>
      </c>
      <c r="E55" s="321" t="s">
        <v>1905</v>
      </c>
      <c r="F55" s="322" t="s">
        <v>1906</v>
      </c>
      <c r="G55" s="290" t="s">
        <v>1907</v>
      </c>
      <c r="H55" s="291" t="s">
        <v>897</v>
      </c>
      <c r="I55" s="292" t="s">
        <v>1908</v>
      </c>
      <c r="J55" s="293"/>
      <c r="K55" s="294">
        <v>84000</v>
      </c>
      <c r="L55" s="295">
        <v>50400</v>
      </c>
      <c r="M55" s="296">
        <f t="shared" si="34"/>
        <v>60</v>
      </c>
      <c r="N55" s="297" t="str">
        <f t="shared" si="35"/>
        <v/>
      </c>
      <c r="O55" s="295">
        <v>33600</v>
      </c>
      <c r="P55" s="298">
        <f t="shared" si="36"/>
        <v>40</v>
      </c>
      <c r="Q55" s="299">
        <f t="shared" si="37"/>
        <v>100</v>
      </c>
      <c r="R55" s="300">
        <v>88990</v>
      </c>
      <c r="S55" s="301">
        <v>53000</v>
      </c>
      <c r="T55" s="302">
        <f t="shared" si="23"/>
        <v>59.56</v>
      </c>
      <c r="U55" s="303" t="str">
        <f t="shared" si="38"/>
        <v/>
      </c>
      <c r="V55" s="360">
        <v>35990</v>
      </c>
      <c r="W55" s="304">
        <f t="shared" si="24"/>
        <v>40.44</v>
      </c>
      <c r="X55" s="305">
        <f t="shared" si="25"/>
        <v>100</v>
      </c>
      <c r="Y55" s="316" t="s">
        <v>45</v>
      </c>
      <c r="Z55" s="306"/>
      <c r="AA55" s="307">
        <v>15</v>
      </c>
      <c r="AB55" s="118">
        <f t="shared" si="26"/>
        <v>1.5</v>
      </c>
      <c r="AC55" s="309">
        <v>0</v>
      </c>
      <c r="AD55" s="308">
        <f t="shared" si="27"/>
        <v>0</v>
      </c>
      <c r="AE55" s="309"/>
      <c r="AF55" s="308"/>
      <c r="AG55" s="310">
        <f t="shared" si="28"/>
        <v>15</v>
      </c>
      <c r="AH55" s="311">
        <f t="shared" si="29"/>
        <v>1.5</v>
      </c>
      <c r="AI55" s="307">
        <v>15</v>
      </c>
      <c r="AJ55" s="308">
        <f t="shared" si="30"/>
        <v>3</v>
      </c>
      <c r="AK55" s="312">
        <v>15</v>
      </c>
      <c r="AL55" s="308">
        <f t="shared" si="31"/>
        <v>6</v>
      </c>
      <c r="AM55" s="313">
        <f t="shared" si="39"/>
        <v>30</v>
      </c>
      <c r="AN55" s="311">
        <f t="shared" si="32"/>
        <v>9</v>
      </c>
      <c r="AO55" s="314">
        <f t="shared" si="33"/>
        <v>10.5</v>
      </c>
    </row>
    <row r="56" spans="1:42" s="315" customFormat="1" ht="81" customHeight="1" x14ac:dyDescent="0.2">
      <c r="A56" s="506">
        <v>53</v>
      </c>
      <c r="B56" s="285">
        <v>191</v>
      </c>
      <c r="C56" s="405" t="s">
        <v>2015</v>
      </c>
      <c r="D56" s="377" t="s">
        <v>1488</v>
      </c>
      <c r="E56" s="181" t="s">
        <v>2016</v>
      </c>
      <c r="F56" s="278" t="s">
        <v>2017</v>
      </c>
      <c r="G56" s="331" t="s">
        <v>1819</v>
      </c>
      <c r="H56" s="332" t="s">
        <v>1699</v>
      </c>
      <c r="I56" s="333" t="s">
        <v>2018</v>
      </c>
      <c r="J56" s="293"/>
      <c r="K56" s="294">
        <v>16900</v>
      </c>
      <c r="L56" s="295">
        <v>10140</v>
      </c>
      <c r="M56" s="296">
        <f t="shared" si="34"/>
        <v>60</v>
      </c>
      <c r="N56" s="297" t="str">
        <f t="shared" si="35"/>
        <v/>
      </c>
      <c r="O56" s="295">
        <v>6760</v>
      </c>
      <c r="P56" s="298">
        <f t="shared" si="36"/>
        <v>40</v>
      </c>
      <c r="Q56" s="299">
        <f t="shared" si="37"/>
        <v>100</v>
      </c>
      <c r="R56" s="334">
        <v>96500</v>
      </c>
      <c r="S56" s="335">
        <v>48000</v>
      </c>
      <c r="T56" s="302">
        <f t="shared" si="23"/>
        <v>49.74</v>
      </c>
      <c r="U56" s="303" t="str">
        <f t="shared" si="38"/>
        <v/>
      </c>
      <c r="V56" s="360">
        <v>48500</v>
      </c>
      <c r="W56" s="304">
        <f t="shared" si="24"/>
        <v>50.26</v>
      </c>
      <c r="X56" s="305">
        <f t="shared" si="25"/>
        <v>100</v>
      </c>
      <c r="Y56" s="316" t="s">
        <v>45</v>
      </c>
      <c r="Z56" s="306"/>
      <c r="AA56" s="307">
        <v>15</v>
      </c>
      <c r="AB56" s="308">
        <f t="shared" si="26"/>
        <v>1.5</v>
      </c>
      <c r="AC56" s="309">
        <v>7</v>
      </c>
      <c r="AD56" s="308">
        <f t="shared" si="27"/>
        <v>2.1</v>
      </c>
      <c r="AE56" s="309"/>
      <c r="AF56" s="308"/>
      <c r="AG56" s="310">
        <f t="shared" si="28"/>
        <v>22</v>
      </c>
      <c r="AH56" s="311">
        <f t="shared" si="29"/>
        <v>3.6</v>
      </c>
      <c r="AI56" s="307">
        <v>15</v>
      </c>
      <c r="AJ56" s="308">
        <f t="shared" si="30"/>
        <v>3</v>
      </c>
      <c r="AK56" s="312">
        <v>9</v>
      </c>
      <c r="AL56" s="308">
        <f t="shared" si="31"/>
        <v>3.6</v>
      </c>
      <c r="AM56" s="313">
        <f t="shared" si="39"/>
        <v>24</v>
      </c>
      <c r="AN56" s="311">
        <f t="shared" si="32"/>
        <v>6.6</v>
      </c>
      <c r="AO56" s="314">
        <f t="shared" si="33"/>
        <v>10.199999999999999</v>
      </c>
    </row>
    <row r="57" spans="1:42" s="315" customFormat="1" ht="68.099999999999994" customHeight="1" x14ac:dyDescent="0.2">
      <c r="A57" s="506">
        <v>54</v>
      </c>
      <c r="B57" s="375"/>
      <c r="C57" s="405" t="s">
        <v>2251</v>
      </c>
      <c r="D57" s="377" t="s">
        <v>2019</v>
      </c>
      <c r="E57" s="181" t="s">
        <v>2020</v>
      </c>
      <c r="F57" s="278" t="s">
        <v>2374</v>
      </c>
      <c r="G57" s="331" t="s">
        <v>1819</v>
      </c>
      <c r="H57" s="333"/>
      <c r="I57" s="333" t="s">
        <v>2021</v>
      </c>
      <c r="J57" s="293"/>
      <c r="K57" s="336"/>
      <c r="L57" s="337"/>
      <c r="M57" s="338"/>
      <c r="N57" s="339"/>
      <c r="O57" s="337"/>
      <c r="P57" s="338"/>
      <c r="Q57" s="340"/>
      <c r="R57" s="334">
        <v>145000</v>
      </c>
      <c r="S57" s="335">
        <v>87000</v>
      </c>
      <c r="T57" s="302">
        <f t="shared" si="23"/>
        <v>60</v>
      </c>
      <c r="U57" s="339"/>
      <c r="V57" s="429">
        <v>58000</v>
      </c>
      <c r="W57" s="304">
        <f t="shared" si="24"/>
        <v>40</v>
      </c>
      <c r="X57" s="305">
        <f t="shared" si="25"/>
        <v>100</v>
      </c>
      <c r="Y57" s="316" t="s">
        <v>45</v>
      </c>
      <c r="Z57" s="306"/>
      <c r="AA57" s="22">
        <v>15</v>
      </c>
      <c r="AB57" s="308">
        <f t="shared" si="26"/>
        <v>1.5</v>
      </c>
      <c r="AC57" s="309">
        <v>0</v>
      </c>
      <c r="AD57" s="308">
        <f t="shared" si="27"/>
        <v>0</v>
      </c>
      <c r="AE57" s="309"/>
      <c r="AF57" s="308"/>
      <c r="AG57" s="310">
        <f t="shared" si="28"/>
        <v>15</v>
      </c>
      <c r="AH57" s="311">
        <f t="shared" si="29"/>
        <v>1.5</v>
      </c>
      <c r="AI57" s="307">
        <v>15</v>
      </c>
      <c r="AJ57" s="308">
        <f t="shared" si="30"/>
        <v>3</v>
      </c>
      <c r="AK57" s="312">
        <v>9</v>
      </c>
      <c r="AL57" s="308">
        <f t="shared" si="31"/>
        <v>3.6</v>
      </c>
      <c r="AM57" s="313">
        <f>AI57</f>
        <v>15</v>
      </c>
      <c r="AN57" s="311">
        <f t="shared" si="32"/>
        <v>6.6</v>
      </c>
      <c r="AO57" s="314">
        <f t="shared" si="33"/>
        <v>8.1</v>
      </c>
      <c r="AP57" s="376"/>
    </row>
    <row r="58" spans="1:42" s="315" customFormat="1" ht="102" customHeight="1" x14ac:dyDescent="0.2">
      <c r="A58" s="506">
        <v>55</v>
      </c>
      <c r="B58" s="375"/>
      <c r="C58" s="405" t="s">
        <v>1295</v>
      </c>
      <c r="D58" s="377" t="s">
        <v>1417</v>
      </c>
      <c r="E58" s="181" t="s">
        <v>1325</v>
      </c>
      <c r="F58" s="278" t="s">
        <v>2239</v>
      </c>
      <c r="G58" s="331" t="s">
        <v>1818</v>
      </c>
      <c r="H58" s="333"/>
      <c r="I58" s="333" t="s">
        <v>2240</v>
      </c>
      <c r="J58" s="293"/>
      <c r="K58" s="336"/>
      <c r="L58" s="337"/>
      <c r="M58" s="338"/>
      <c r="N58" s="339"/>
      <c r="O58" s="337"/>
      <c r="P58" s="338"/>
      <c r="Q58" s="340"/>
      <c r="R58" s="372">
        <v>63956</v>
      </c>
      <c r="S58" s="342">
        <v>38335.226000000002</v>
      </c>
      <c r="T58" s="302">
        <f t="shared" si="23"/>
        <v>59.94</v>
      </c>
      <c r="U58" s="339"/>
      <c r="V58" s="431">
        <v>25620.773000000001</v>
      </c>
      <c r="W58" s="304">
        <f t="shared" si="24"/>
        <v>40.06</v>
      </c>
      <c r="X58" s="305">
        <f t="shared" si="25"/>
        <v>100</v>
      </c>
      <c r="Y58" s="316" t="s">
        <v>45</v>
      </c>
      <c r="Z58" s="306" t="s">
        <v>2241</v>
      </c>
      <c r="AA58" s="307">
        <v>15</v>
      </c>
      <c r="AB58" s="118">
        <f t="shared" si="26"/>
        <v>1.5</v>
      </c>
      <c r="AC58" s="309">
        <v>0</v>
      </c>
      <c r="AD58" s="308">
        <f t="shared" si="27"/>
        <v>0</v>
      </c>
      <c r="AE58" s="309"/>
      <c r="AF58" s="308"/>
      <c r="AG58" s="310">
        <f t="shared" si="28"/>
        <v>15</v>
      </c>
      <c r="AH58" s="311">
        <f t="shared" si="29"/>
        <v>1.5</v>
      </c>
      <c r="AI58" s="307">
        <v>15</v>
      </c>
      <c r="AJ58" s="308">
        <f t="shared" si="30"/>
        <v>3</v>
      </c>
      <c r="AK58" s="312">
        <v>15</v>
      </c>
      <c r="AL58" s="308">
        <f t="shared" si="31"/>
        <v>6</v>
      </c>
      <c r="AM58" s="313">
        <f>AI58</f>
        <v>15</v>
      </c>
      <c r="AN58" s="311">
        <f t="shared" si="32"/>
        <v>9</v>
      </c>
      <c r="AO58" s="314">
        <f t="shared" si="33"/>
        <v>10.5</v>
      </c>
      <c r="AP58" s="376"/>
    </row>
    <row r="59" spans="1:42" s="315" customFormat="1" ht="128.44999999999999" customHeight="1" x14ac:dyDescent="0.2">
      <c r="A59" s="506">
        <v>56</v>
      </c>
      <c r="B59" s="285">
        <v>202</v>
      </c>
      <c r="C59" s="286" t="s">
        <v>1948</v>
      </c>
      <c r="D59" s="328" t="s">
        <v>1949</v>
      </c>
      <c r="E59" s="321" t="s">
        <v>44</v>
      </c>
      <c r="F59" s="322" t="s">
        <v>2360</v>
      </c>
      <c r="G59" s="290" t="s">
        <v>1819</v>
      </c>
      <c r="H59" s="291" t="s">
        <v>1759</v>
      </c>
      <c r="I59" s="292" t="s">
        <v>1950</v>
      </c>
      <c r="J59" s="293"/>
      <c r="K59" s="294">
        <v>50920</v>
      </c>
      <c r="L59" s="295">
        <v>25460</v>
      </c>
      <c r="M59" s="296">
        <f>L59/K59*100</f>
        <v>50</v>
      </c>
      <c r="N59" s="297" t="str">
        <f>IF(M59&lt;=60,"","!!!")</f>
        <v/>
      </c>
      <c r="O59" s="295">
        <v>25460</v>
      </c>
      <c r="P59" s="298">
        <f>O59/K59*100</f>
        <v>50</v>
      </c>
      <c r="Q59" s="299">
        <f>M59+P59</f>
        <v>100</v>
      </c>
      <c r="R59" s="300">
        <v>102600</v>
      </c>
      <c r="S59" s="301">
        <v>51300</v>
      </c>
      <c r="T59" s="302">
        <f t="shared" si="23"/>
        <v>50</v>
      </c>
      <c r="U59" s="303" t="str">
        <f>IF(T59&lt;=60,"","!!!")</f>
        <v/>
      </c>
      <c r="V59" s="360">
        <v>51300</v>
      </c>
      <c r="W59" s="304">
        <f t="shared" si="24"/>
        <v>50</v>
      </c>
      <c r="X59" s="305">
        <f t="shared" si="25"/>
        <v>100</v>
      </c>
      <c r="Y59" s="316" t="s">
        <v>45</v>
      </c>
      <c r="Z59" s="306"/>
      <c r="AA59" s="307">
        <v>15</v>
      </c>
      <c r="AB59" s="308">
        <f t="shared" si="26"/>
        <v>1.5</v>
      </c>
      <c r="AC59" s="309">
        <v>7</v>
      </c>
      <c r="AD59" s="308">
        <f t="shared" si="27"/>
        <v>2.1</v>
      </c>
      <c r="AE59" s="309"/>
      <c r="AF59" s="308"/>
      <c r="AG59" s="310">
        <f t="shared" si="28"/>
        <v>22</v>
      </c>
      <c r="AH59" s="311">
        <f t="shared" si="29"/>
        <v>3.6</v>
      </c>
      <c r="AI59" s="307">
        <v>15</v>
      </c>
      <c r="AJ59" s="308">
        <f t="shared" si="30"/>
        <v>3</v>
      </c>
      <c r="AK59" s="312">
        <v>9</v>
      </c>
      <c r="AL59" s="308">
        <f t="shared" si="31"/>
        <v>3.6</v>
      </c>
      <c r="AM59" s="313">
        <f>AI59+AK59</f>
        <v>24</v>
      </c>
      <c r="AN59" s="311">
        <f t="shared" si="32"/>
        <v>6.6</v>
      </c>
      <c r="AO59" s="314">
        <f t="shared" si="33"/>
        <v>10.199999999999999</v>
      </c>
    </row>
    <row r="60" spans="1:42" s="315" customFormat="1" ht="62.45" customHeight="1" x14ac:dyDescent="0.2">
      <c r="A60" s="506">
        <v>57</v>
      </c>
      <c r="B60" s="375"/>
      <c r="C60" s="405" t="s">
        <v>2144</v>
      </c>
      <c r="D60" s="377" t="s">
        <v>2145</v>
      </c>
      <c r="E60" s="181" t="s">
        <v>2148</v>
      </c>
      <c r="F60" s="278" t="s">
        <v>2336</v>
      </c>
      <c r="G60" s="331" t="s">
        <v>1818</v>
      </c>
      <c r="H60" s="333"/>
      <c r="I60" s="385" t="s">
        <v>2211</v>
      </c>
      <c r="J60" s="293"/>
      <c r="K60" s="336"/>
      <c r="L60" s="337"/>
      <c r="M60" s="338"/>
      <c r="N60" s="339"/>
      <c r="O60" s="337"/>
      <c r="P60" s="338"/>
      <c r="Q60" s="340"/>
      <c r="R60" s="372">
        <v>23184</v>
      </c>
      <c r="S60" s="342">
        <v>13599.734</v>
      </c>
      <c r="T60" s="302">
        <f t="shared" si="23"/>
        <v>58.66</v>
      </c>
      <c r="U60" s="339"/>
      <c r="V60" s="431">
        <v>9584.2656000000006</v>
      </c>
      <c r="W60" s="304">
        <f t="shared" si="24"/>
        <v>41.34</v>
      </c>
      <c r="X60" s="305">
        <f t="shared" si="25"/>
        <v>100</v>
      </c>
      <c r="Y60" s="316" t="s">
        <v>45</v>
      </c>
      <c r="Z60" s="306" t="s">
        <v>2260</v>
      </c>
      <c r="AA60" s="307">
        <v>15</v>
      </c>
      <c r="AB60" s="308">
        <f t="shared" si="26"/>
        <v>1.5</v>
      </c>
      <c r="AC60" s="309">
        <v>0</v>
      </c>
      <c r="AD60" s="308">
        <f t="shared" si="27"/>
        <v>0</v>
      </c>
      <c r="AE60" s="309"/>
      <c r="AF60" s="308"/>
      <c r="AG60" s="310">
        <f t="shared" si="28"/>
        <v>15</v>
      </c>
      <c r="AH60" s="311">
        <f t="shared" si="29"/>
        <v>1.5</v>
      </c>
      <c r="AI60" s="307">
        <v>15</v>
      </c>
      <c r="AJ60" s="308">
        <f t="shared" si="30"/>
        <v>3</v>
      </c>
      <c r="AK60" s="312">
        <v>15</v>
      </c>
      <c r="AL60" s="308">
        <f t="shared" si="31"/>
        <v>6</v>
      </c>
      <c r="AM60" s="313">
        <f>AI60</f>
        <v>15</v>
      </c>
      <c r="AN60" s="311">
        <f t="shared" si="32"/>
        <v>9</v>
      </c>
      <c r="AO60" s="314">
        <f t="shared" si="33"/>
        <v>10.5</v>
      </c>
      <c r="AP60" s="376"/>
    </row>
    <row r="61" spans="1:42" s="315" customFormat="1" ht="95.1" customHeight="1" x14ac:dyDescent="0.2">
      <c r="A61" s="506">
        <v>58</v>
      </c>
      <c r="B61" s="271">
        <v>44</v>
      </c>
      <c r="C61" s="73" t="s">
        <v>1849</v>
      </c>
      <c r="D61" s="238" t="s">
        <v>1850</v>
      </c>
      <c r="E61" s="12" t="s">
        <v>1851</v>
      </c>
      <c r="F61" s="498" t="s">
        <v>1852</v>
      </c>
      <c r="G61" s="279" t="s">
        <v>1821</v>
      </c>
      <c r="H61" s="102" t="s">
        <v>414</v>
      </c>
      <c r="I61" s="31" t="s">
        <v>1869</v>
      </c>
      <c r="J61" s="33"/>
      <c r="K61" s="79">
        <v>64830</v>
      </c>
      <c r="L61" s="80">
        <v>38000</v>
      </c>
      <c r="M61" s="115">
        <f>L61/K61*100</f>
        <v>58.614838809193273</v>
      </c>
      <c r="N61" s="84" t="str">
        <f>IF(M61&lt;=60,"","!!!")</f>
        <v/>
      </c>
      <c r="O61" s="80">
        <v>26830</v>
      </c>
      <c r="P61" s="81">
        <f>O61/K61*100</f>
        <v>41.385161190806727</v>
      </c>
      <c r="Q61" s="82">
        <f>M61+P61</f>
        <v>100</v>
      </c>
      <c r="R61" s="29">
        <v>7471750</v>
      </c>
      <c r="S61" s="26">
        <v>1000000</v>
      </c>
      <c r="T61" s="106">
        <f t="shared" si="23"/>
        <v>13.38</v>
      </c>
      <c r="U61" s="69" t="str">
        <f>IF(T61&lt;=60,"","!!!")</f>
        <v/>
      </c>
      <c r="V61" s="428">
        <v>6471750</v>
      </c>
      <c r="W61" s="95">
        <f t="shared" si="24"/>
        <v>86.62</v>
      </c>
      <c r="X61" s="58">
        <f t="shared" si="25"/>
        <v>100</v>
      </c>
      <c r="Y61" s="47" t="s">
        <v>45</v>
      </c>
      <c r="Z61" s="120"/>
      <c r="AA61" s="22">
        <v>15</v>
      </c>
      <c r="AB61" s="308">
        <f t="shared" si="26"/>
        <v>1.5</v>
      </c>
      <c r="AC61" s="8">
        <v>15</v>
      </c>
      <c r="AD61" s="118">
        <f t="shared" si="27"/>
        <v>4.5</v>
      </c>
      <c r="AE61" s="8"/>
      <c r="AF61" s="118"/>
      <c r="AG61" s="38">
        <f t="shared" si="28"/>
        <v>30</v>
      </c>
      <c r="AH61" s="39">
        <f t="shared" si="29"/>
        <v>6</v>
      </c>
      <c r="AI61" s="22">
        <v>15</v>
      </c>
      <c r="AJ61" s="118">
        <f t="shared" si="30"/>
        <v>3</v>
      </c>
      <c r="AK61" s="9">
        <v>15</v>
      </c>
      <c r="AL61" s="118">
        <f t="shared" si="31"/>
        <v>6</v>
      </c>
      <c r="AM61" s="40">
        <f>AI61+AK61</f>
        <v>30</v>
      </c>
      <c r="AN61" s="39">
        <f t="shared" si="32"/>
        <v>9</v>
      </c>
      <c r="AO61" s="41">
        <f t="shared" si="33"/>
        <v>15</v>
      </c>
      <c r="AP61" s="24"/>
    </row>
    <row r="62" spans="1:42" s="315" customFormat="1" ht="86.25" customHeight="1" x14ac:dyDescent="0.2">
      <c r="A62" s="506">
        <v>59</v>
      </c>
      <c r="B62" s="375"/>
      <c r="C62" s="405" t="s">
        <v>1849</v>
      </c>
      <c r="D62" s="374" t="s">
        <v>1850</v>
      </c>
      <c r="E62" s="252" t="s">
        <v>2022</v>
      </c>
      <c r="F62" s="277" t="s">
        <v>2332</v>
      </c>
      <c r="G62" s="331" t="s">
        <v>1818</v>
      </c>
      <c r="H62" s="333"/>
      <c r="I62" s="333" t="s">
        <v>2023</v>
      </c>
      <c r="J62" s="293"/>
      <c r="K62" s="336"/>
      <c r="L62" s="337"/>
      <c r="M62" s="338"/>
      <c r="N62" s="339"/>
      <c r="O62" s="337"/>
      <c r="P62" s="338"/>
      <c r="Q62" s="340"/>
      <c r="R62" s="334">
        <v>72215</v>
      </c>
      <c r="S62" s="335">
        <v>40000</v>
      </c>
      <c r="T62" s="302">
        <f t="shared" si="23"/>
        <v>55.39</v>
      </c>
      <c r="U62" s="339"/>
      <c r="V62" s="429">
        <v>32215</v>
      </c>
      <c r="W62" s="304">
        <f t="shared" si="24"/>
        <v>44.61</v>
      </c>
      <c r="X62" s="305">
        <f t="shared" si="25"/>
        <v>100</v>
      </c>
      <c r="Y62" s="316" t="s">
        <v>45</v>
      </c>
      <c r="Z62" s="400"/>
      <c r="AA62" s="307">
        <v>15</v>
      </c>
      <c r="AB62" s="308">
        <f t="shared" si="26"/>
        <v>1.5</v>
      </c>
      <c r="AC62" s="309">
        <v>0</v>
      </c>
      <c r="AD62" s="308">
        <f t="shared" si="27"/>
        <v>0</v>
      </c>
      <c r="AE62" s="309"/>
      <c r="AF62" s="308"/>
      <c r="AG62" s="310">
        <f t="shared" si="28"/>
        <v>15</v>
      </c>
      <c r="AH62" s="311">
        <f t="shared" si="29"/>
        <v>1.5</v>
      </c>
      <c r="AI62" s="307">
        <v>15</v>
      </c>
      <c r="AJ62" s="308">
        <f t="shared" si="30"/>
        <v>3</v>
      </c>
      <c r="AK62" s="312">
        <v>15</v>
      </c>
      <c r="AL62" s="308">
        <f t="shared" si="31"/>
        <v>6</v>
      </c>
      <c r="AM62" s="313">
        <f>AI62</f>
        <v>15</v>
      </c>
      <c r="AN62" s="311">
        <f t="shared" si="32"/>
        <v>9</v>
      </c>
      <c r="AO62" s="314">
        <f t="shared" si="33"/>
        <v>10.5</v>
      </c>
      <c r="AP62" s="376"/>
    </row>
    <row r="63" spans="1:42" s="315" customFormat="1" ht="116.25" customHeight="1" x14ac:dyDescent="0.2">
      <c r="A63" s="506">
        <v>60</v>
      </c>
      <c r="B63" s="271">
        <v>186</v>
      </c>
      <c r="C63" s="73" t="s">
        <v>1130</v>
      </c>
      <c r="D63" s="172" t="s">
        <v>1133</v>
      </c>
      <c r="E63" s="252" t="s">
        <v>1831</v>
      </c>
      <c r="F63" s="277" t="s">
        <v>2333</v>
      </c>
      <c r="G63" s="279" t="s">
        <v>1818</v>
      </c>
      <c r="H63" s="102" t="s">
        <v>1727</v>
      </c>
      <c r="I63" s="31" t="s">
        <v>1847</v>
      </c>
      <c r="J63" s="33"/>
      <c r="K63" s="79">
        <v>200000</v>
      </c>
      <c r="L63" s="80">
        <v>100000</v>
      </c>
      <c r="M63" s="115">
        <f t="shared" ref="M63:M68" si="40">L63/K63*100</f>
        <v>50</v>
      </c>
      <c r="N63" s="84" t="str">
        <f t="shared" ref="N63:N68" si="41">IF(M63&lt;=60,"","!!!")</f>
        <v/>
      </c>
      <c r="O63" s="80">
        <v>100000</v>
      </c>
      <c r="P63" s="81">
        <f t="shared" ref="P63:P68" si="42">O63/K63*100</f>
        <v>50</v>
      </c>
      <c r="Q63" s="82">
        <f t="shared" ref="Q63:Q68" si="43">M63+P63</f>
        <v>100</v>
      </c>
      <c r="R63" s="29">
        <v>68980</v>
      </c>
      <c r="S63" s="26">
        <v>41300</v>
      </c>
      <c r="T63" s="106">
        <f t="shared" si="23"/>
        <v>59.87</v>
      </c>
      <c r="U63" s="69" t="str">
        <f t="shared" ref="U63:U68" si="44">IF(T63&lt;=60,"","!!!")</f>
        <v/>
      </c>
      <c r="V63" s="428">
        <v>27680</v>
      </c>
      <c r="W63" s="95">
        <f t="shared" si="24"/>
        <v>40.130000000000003</v>
      </c>
      <c r="X63" s="58">
        <f t="shared" si="25"/>
        <v>100</v>
      </c>
      <c r="Y63" s="47" t="s">
        <v>45</v>
      </c>
      <c r="Z63" s="120"/>
      <c r="AA63" s="22">
        <v>15</v>
      </c>
      <c r="AB63" s="118">
        <f t="shared" si="26"/>
        <v>1.5</v>
      </c>
      <c r="AC63" s="8">
        <v>0</v>
      </c>
      <c r="AD63" s="118">
        <f t="shared" si="27"/>
        <v>0</v>
      </c>
      <c r="AE63" s="8"/>
      <c r="AF63" s="118"/>
      <c r="AG63" s="38">
        <f t="shared" si="28"/>
        <v>15</v>
      </c>
      <c r="AH63" s="39">
        <f t="shared" si="29"/>
        <v>1.5</v>
      </c>
      <c r="AI63" s="22">
        <v>15</v>
      </c>
      <c r="AJ63" s="118">
        <f t="shared" si="30"/>
        <v>3</v>
      </c>
      <c r="AK63" s="9">
        <v>15</v>
      </c>
      <c r="AL63" s="118">
        <f t="shared" si="31"/>
        <v>6</v>
      </c>
      <c r="AM63" s="40">
        <f t="shared" ref="AM63:AM68" si="45">AI63+AK63</f>
        <v>30</v>
      </c>
      <c r="AN63" s="39">
        <f t="shared" si="32"/>
        <v>9</v>
      </c>
      <c r="AO63" s="41">
        <f t="shared" si="33"/>
        <v>10.5</v>
      </c>
      <c r="AP63" s="24"/>
    </row>
    <row r="64" spans="1:42" s="315" customFormat="1" ht="93.75" customHeight="1" x14ac:dyDescent="0.2">
      <c r="A64" s="506">
        <v>61</v>
      </c>
      <c r="B64" s="271">
        <v>187</v>
      </c>
      <c r="C64" s="73" t="s">
        <v>1130</v>
      </c>
      <c r="D64" s="172" t="s">
        <v>1133</v>
      </c>
      <c r="E64" s="181" t="s">
        <v>1832</v>
      </c>
      <c r="F64" s="278" t="s">
        <v>2348</v>
      </c>
      <c r="G64" s="279" t="s">
        <v>1802</v>
      </c>
      <c r="H64" s="102" t="s">
        <v>1728</v>
      </c>
      <c r="I64" s="31" t="s">
        <v>1846</v>
      </c>
      <c r="J64" s="33"/>
      <c r="K64" s="79">
        <v>127000</v>
      </c>
      <c r="L64" s="80">
        <v>63500</v>
      </c>
      <c r="M64" s="115">
        <f t="shared" si="40"/>
        <v>50</v>
      </c>
      <c r="N64" s="84" t="str">
        <f t="shared" si="41"/>
        <v/>
      </c>
      <c r="O64" s="80">
        <v>63500</v>
      </c>
      <c r="P64" s="81">
        <f t="shared" si="42"/>
        <v>50</v>
      </c>
      <c r="Q64" s="82">
        <f t="shared" si="43"/>
        <v>100</v>
      </c>
      <c r="R64" s="29">
        <v>38990</v>
      </c>
      <c r="S64" s="26">
        <v>23300</v>
      </c>
      <c r="T64" s="106">
        <f t="shared" si="23"/>
        <v>59.76</v>
      </c>
      <c r="U64" s="69" t="str">
        <f t="shared" si="44"/>
        <v/>
      </c>
      <c r="V64" s="428">
        <v>15690</v>
      </c>
      <c r="W64" s="95">
        <f t="shared" si="24"/>
        <v>40.24</v>
      </c>
      <c r="X64" s="58">
        <f t="shared" si="25"/>
        <v>100</v>
      </c>
      <c r="Y64" s="47" t="s">
        <v>45</v>
      </c>
      <c r="Z64" s="120"/>
      <c r="AA64" s="22">
        <v>15</v>
      </c>
      <c r="AB64" s="308">
        <f t="shared" si="26"/>
        <v>1.5</v>
      </c>
      <c r="AC64" s="8">
        <v>0</v>
      </c>
      <c r="AD64" s="118">
        <f t="shared" si="27"/>
        <v>0</v>
      </c>
      <c r="AE64" s="8"/>
      <c r="AF64" s="118"/>
      <c r="AG64" s="38">
        <f t="shared" si="28"/>
        <v>15</v>
      </c>
      <c r="AH64" s="39">
        <f t="shared" si="29"/>
        <v>1.5</v>
      </c>
      <c r="AI64" s="22">
        <v>15</v>
      </c>
      <c r="AJ64" s="118">
        <f t="shared" si="30"/>
        <v>3</v>
      </c>
      <c r="AK64" s="9">
        <v>15</v>
      </c>
      <c r="AL64" s="118">
        <f t="shared" si="31"/>
        <v>6</v>
      </c>
      <c r="AM64" s="40">
        <f t="shared" si="45"/>
        <v>30</v>
      </c>
      <c r="AN64" s="39">
        <f t="shared" si="32"/>
        <v>9</v>
      </c>
      <c r="AO64" s="41">
        <f t="shared" si="33"/>
        <v>10.5</v>
      </c>
      <c r="AP64" s="24"/>
    </row>
    <row r="65" spans="1:42" s="315" customFormat="1" ht="122.25" customHeight="1" x14ac:dyDescent="0.2">
      <c r="A65" s="506">
        <v>62</v>
      </c>
      <c r="B65" s="271">
        <v>61</v>
      </c>
      <c r="C65" s="73" t="s">
        <v>1130</v>
      </c>
      <c r="D65" s="172" t="s">
        <v>1133</v>
      </c>
      <c r="E65" s="181" t="s">
        <v>1833</v>
      </c>
      <c r="F65" s="497" t="s">
        <v>2375</v>
      </c>
      <c r="G65" s="279" t="s">
        <v>1819</v>
      </c>
      <c r="H65" s="102" t="s">
        <v>865</v>
      </c>
      <c r="I65" s="31" t="s">
        <v>1845</v>
      </c>
      <c r="J65" s="33"/>
      <c r="K65" s="79">
        <v>55537</v>
      </c>
      <c r="L65" s="80">
        <v>25000</v>
      </c>
      <c r="M65" s="115">
        <f t="shared" si="40"/>
        <v>45.015035021697244</v>
      </c>
      <c r="N65" s="84" t="str">
        <f t="shared" si="41"/>
        <v/>
      </c>
      <c r="O65" s="80">
        <v>30537</v>
      </c>
      <c r="P65" s="81">
        <f t="shared" si="42"/>
        <v>54.984964978302756</v>
      </c>
      <c r="Q65" s="82">
        <f t="shared" si="43"/>
        <v>100</v>
      </c>
      <c r="R65" s="29">
        <v>141929</v>
      </c>
      <c r="S65" s="26">
        <v>85100</v>
      </c>
      <c r="T65" s="106">
        <f t="shared" si="23"/>
        <v>59.96</v>
      </c>
      <c r="U65" s="69" t="str">
        <f t="shared" si="44"/>
        <v/>
      </c>
      <c r="V65" s="428">
        <v>56829</v>
      </c>
      <c r="W65" s="95">
        <f t="shared" si="24"/>
        <v>40.04</v>
      </c>
      <c r="X65" s="58">
        <f t="shared" si="25"/>
        <v>100</v>
      </c>
      <c r="Y65" s="47" t="s">
        <v>45</v>
      </c>
      <c r="Z65" s="120"/>
      <c r="AA65" s="307">
        <v>15</v>
      </c>
      <c r="AB65" s="308">
        <f t="shared" si="26"/>
        <v>1.5</v>
      </c>
      <c r="AC65" s="8">
        <v>0</v>
      </c>
      <c r="AD65" s="118">
        <f t="shared" si="27"/>
        <v>0</v>
      </c>
      <c r="AE65" s="8"/>
      <c r="AF65" s="118"/>
      <c r="AG65" s="38">
        <f t="shared" si="28"/>
        <v>15</v>
      </c>
      <c r="AH65" s="39">
        <f t="shared" si="29"/>
        <v>1.5</v>
      </c>
      <c r="AI65" s="22">
        <v>15</v>
      </c>
      <c r="AJ65" s="118">
        <f t="shared" si="30"/>
        <v>3</v>
      </c>
      <c r="AK65" s="9">
        <v>9</v>
      </c>
      <c r="AL65" s="118">
        <f t="shared" si="31"/>
        <v>3.6</v>
      </c>
      <c r="AM65" s="40">
        <f t="shared" si="45"/>
        <v>24</v>
      </c>
      <c r="AN65" s="39">
        <f t="shared" si="32"/>
        <v>6.6</v>
      </c>
      <c r="AO65" s="41">
        <f t="shared" si="33"/>
        <v>8.1</v>
      </c>
      <c r="AP65" s="24"/>
    </row>
    <row r="66" spans="1:42" s="315" customFormat="1" ht="82.5" customHeight="1" x14ac:dyDescent="0.2">
      <c r="A66" s="506">
        <v>63</v>
      </c>
      <c r="B66" s="285">
        <v>213</v>
      </c>
      <c r="C66" s="286" t="s">
        <v>878</v>
      </c>
      <c r="D66" s="287" t="s">
        <v>444</v>
      </c>
      <c r="E66" s="321" t="s">
        <v>1909</v>
      </c>
      <c r="F66" s="322" t="s">
        <v>167</v>
      </c>
      <c r="G66" s="290" t="s">
        <v>1818</v>
      </c>
      <c r="H66" s="291" t="s">
        <v>1741</v>
      </c>
      <c r="I66" s="292" t="s">
        <v>1910</v>
      </c>
      <c r="J66" s="293"/>
      <c r="K66" s="294">
        <v>25460</v>
      </c>
      <c r="L66" s="295">
        <v>15200</v>
      </c>
      <c r="M66" s="296">
        <f t="shared" si="40"/>
        <v>59.701492537313428</v>
      </c>
      <c r="N66" s="297" t="str">
        <f t="shared" si="41"/>
        <v/>
      </c>
      <c r="O66" s="295">
        <v>10260</v>
      </c>
      <c r="P66" s="298">
        <f t="shared" si="42"/>
        <v>40.298507462686565</v>
      </c>
      <c r="Q66" s="299">
        <f t="shared" si="43"/>
        <v>100</v>
      </c>
      <c r="R66" s="300">
        <v>81180</v>
      </c>
      <c r="S66" s="301">
        <v>48708</v>
      </c>
      <c r="T66" s="302">
        <f t="shared" si="23"/>
        <v>60</v>
      </c>
      <c r="U66" s="303" t="str">
        <f t="shared" si="44"/>
        <v/>
      </c>
      <c r="V66" s="360">
        <v>32472</v>
      </c>
      <c r="W66" s="304">
        <f t="shared" si="24"/>
        <v>40</v>
      </c>
      <c r="X66" s="305">
        <f t="shared" si="25"/>
        <v>100</v>
      </c>
      <c r="Y66" s="316" t="s">
        <v>45</v>
      </c>
      <c r="Z66" s="306"/>
      <c r="AA66" s="307">
        <v>15</v>
      </c>
      <c r="AB66" s="118">
        <f t="shared" si="26"/>
        <v>1.5</v>
      </c>
      <c r="AC66" s="309">
        <v>0</v>
      </c>
      <c r="AD66" s="308">
        <f t="shared" si="27"/>
        <v>0</v>
      </c>
      <c r="AE66" s="309"/>
      <c r="AF66" s="308"/>
      <c r="AG66" s="310">
        <f t="shared" si="28"/>
        <v>15</v>
      </c>
      <c r="AH66" s="311">
        <f t="shared" si="29"/>
        <v>1.5</v>
      </c>
      <c r="AI66" s="307">
        <v>15</v>
      </c>
      <c r="AJ66" s="308">
        <f t="shared" si="30"/>
        <v>3</v>
      </c>
      <c r="AK66" s="312">
        <v>15</v>
      </c>
      <c r="AL66" s="308">
        <f t="shared" si="31"/>
        <v>6</v>
      </c>
      <c r="AM66" s="313">
        <f t="shared" si="45"/>
        <v>30</v>
      </c>
      <c r="AN66" s="311">
        <f t="shared" si="32"/>
        <v>9</v>
      </c>
      <c r="AO66" s="314">
        <f t="shared" si="33"/>
        <v>10.5</v>
      </c>
    </row>
    <row r="67" spans="1:42" s="323" customFormat="1" ht="97.5" customHeight="1" x14ac:dyDescent="0.2">
      <c r="A67" s="506">
        <v>64</v>
      </c>
      <c r="B67" s="285">
        <v>160</v>
      </c>
      <c r="C67" s="286" t="s">
        <v>2024</v>
      </c>
      <c r="D67" s="287" t="s">
        <v>1800</v>
      </c>
      <c r="E67" s="321" t="s">
        <v>2025</v>
      </c>
      <c r="F67" s="322" t="s">
        <v>2321</v>
      </c>
      <c r="G67" s="290" t="s">
        <v>1818</v>
      </c>
      <c r="H67" s="291" t="s">
        <v>1647</v>
      </c>
      <c r="I67" s="292" t="s">
        <v>2026</v>
      </c>
      <c r="J67" s="293"/>
      <c r="K67" s="294">
        <v>151714</v>
      </c>
      <c r="L67" s="295">
        <v>75857</v>
      </c>
      <c r="M67" s="296">
        <f t="shared" si="40"/>
        <v>50</v>
      </c>
      <c r="N67" s="297" t="str">
        <f t="shared" si="41"/>
        <v/>
      </c>
      <c r="O67" s="295">
        <v>75857</v>
      </c>
      <c r="P67" s="298">
        <f t="shared" si="42"/>
        <v>50</v>
      </c>
      <c r="Q67" s="299">
        <f t="shared" si="43"/>
        <v>100</v>
      </c>
      <c r="R67" s="300">
        <v>56559</v>
      </c>
      <c r="S67" s="301">
        <v>33935.4</v>
      </c>
      <c r="T67" s="302">
        <f t="shared" si="23"/>
        <v>60</v>
      </c>
      <c r="U67" s="303" t="str">
        <f t="shared" si="44"/>
        <v/>
      </c>
      <c r="V67" s="360">
        <v>22623.599999999999</v>
      </c>
      <c r="W67" s="304">
        <f t="shared" si="24"/>
        <v>40</v>
      </c>
      <c r="X67" s="305">
        <f t="shared" si="25"/>
        <v>100</v>
      </c>
      <c r="Y67" s="316" t="s">
        <v>2027</v>
      </c>
      <c r="Z67" s="306"/>
      <c r="AA67" s="307">
        <v>15</v>
      </c>
      <c r="AB67" s="308">
        <f t="shared" si="26"/>
        <v>1.5</v>
      </c>
      <c r="AC67" s="309">
        <v>0</v>
      </c>
      <c r="AD67" s="308">
        <f t="shared" si="27"/>
        <v>0</v>
      </c>
      <c r="AE67" s="309"/>
      <c r="AF67" s="308"/>
      <c r="AG67" s="310">
        <f t="shared" si="28"/>
        <v>15</v>
      </c>
      <c r="AH67" s="311">
        <f t="shared" si="29"/>
        <v>1.5</v>
      </c>
      <c r="AI67" s="307">
        <v>15</v>
      </c>
      <c r="AJ67" s="308">
        <f t="shared" si="30"/>
        <v>3</v>
      </c>
      <c r="AK67" s="312">
        <v>15</v>
      </c>
      <c r="AL67" s="308">
        <f t="shared" si="31"/>
        <v>6</v>
      </c>
      <c r="AM67" s="313">
        <f t="shared" si="45"/>
        <v>30</v>
      </c>
      <c r="AN67" s="311">
        <f t="shared" si="32"/>
        <v>9</v>
      </c>
      <c r="AO67" s="314">
        <f t="shared" si="33"/>
        <v>10.5</v>
      </c>
      <c r="AP67" s="315"/>
    </row>
    <row r="68" spans="1:42" s="315" customFormat="1" ht="144" customHeight="1" x14ac:dyDescent="0.2">
      <c r="A68" s="506">
        <v>65</v>
      </c>
      <c r="B68" s="271">
        <v>209</v>
      </c>
      <c r="C68" s="73" t="s">
        <v>1859</v>
      </c>
      <c r="D68" s="172" t="s">
        <v>1866</v>
      </c>
      <c r="E68" s="181" t="s">
        <v>1266</v>
      </c>
      <c r="F68" s="278" t="s">
        <v>1860</v>
      </c>
      <c r="G68" s="279" t="s">
        <v>1818</v>
      </c>
      <c r="H68" s="102" t="s">
        <v>1760</v>
      </c>
      <c r="I68" s="31" t="s">
        <v>1875</v>
      </c>
      <c r="J68" s="33"/>
      <c r="K68" s="79">
        <v>18364</v>
      </c>
      <c r="L68" s="80">
        <v>9182</v>
      </c>
      <c r="M68" s="115">
        <f t="shared" si="40"/>
        <v>50</v>
      </c>
      <c r="N68" s="84" t="str">
        <f t="shared" si="41"/>
        <v/>
      </c>
      <c r="O68" s="80">
        <v>9182</v>
      </c>
      <c r="P68" s="81">
        <f t="shared" si="42"/>
        <v>50</v>
      </c>
      <c r="Q68" s="82">
        <f t="shared" si="43"/>
        <v>100</v>
      </c>
      <c r="R68" s="29">
        <v>47161</v>
      </c>
      <c r="S68" s="26">
        <v>23580</v>
      </c>
      <c r="T68" s="106">
        <f t="shared" ref="T68:T99" si="46">ROUND(S68/R68*100,2)</f>
        <v>50</v>
      </c>
      <c r="U68" s="69" t="str">
        <f t="shared" si="44"/>
        <v/>
      </c>
      <c r="V68" s="428">
        <v>23581</v>
      </c>
      <c r="W68" s="95">
        <f t="shared" ref="W68:W99" si="47">ROUND(V68/R68*100,2)</f>
        <v>50</v>
      </c>
      <c r="X68" s="58">
        <f t="shared" ref="X68:X99" si="48">T68+W68</f>
        <v>100</v>
      </c>
      <c r="Y68" s="47" t="s">
        <v>45</v>
      </c>
      <c r="Z68" s="120"/>
      <c r="AA68" s="22">
        <v>15</v>
      </c>
      <c r="AB68" s="308">
        <f t="shared" ref="AB68:AB99" si="49">AA68*0.1</f>
        <v>1.5</v>
      </c>
      <c r="AC68" s="8">
        <v>7</v>
      </c>
      <c r="AD68" s="118">
        <f t="shared" ref="AD68:AD99" si="50">AC68*0.3</f>
        <v>2.1</v>
      </c>
      <c r="AE68" s="8"/>
      <c r="AF68" s="118"/>
      <c r="AG68" s="38">
        <f t="shared" ref="AG68:AG99" si="51">AA68+AC68</f>
        <v>22</v>
      </c>
      <c r="AH68" s="39">
        <f t="shared" ref="AH68:AH99" si="52">(AA68*0.1)+(AC68*0.3)</f>
        <v>3.6</v>
      </c>
      <c r="AI68" s="22">
        <v>15</v>
      </c>
      <c r="AJ68" s="118">
        <f t="shared" ref="AJ68:AJ99" si="53">AI68*0.2</f>
        <v>3</v>
      </c>
      <c r="AK68" s="9">
        <v>15</v>
      </c>
      <c r="AL68" s="118">
        <f t="shared" ref="AL68:AL99" si="54">AK68*0.4</f>
        <v>6</v>
      </c>
      <c r="AM68" s="40">
        <f t="shared" si="45"/>
        <v>30</v>
      </c>
      <c r="AN68" s="39">
        <f t="shared" ref="AN68:AN99" si="55">(AI68*0.2)+(AK68*0.4)</f>
        <v>9</v>
      </c>
      <c r="AO68" s="41">
        <f t="shared" ref="AO68:AO99" si="56">AH68+AN68</f>
        <v>12.6</v>
      </c>
      <c r="AP68" s="24"/>
    </row>
    <row r="69" spans="1:42" s="323" customFormat="1" ht="143.25" customHeight="1" x14ac:dyDescent="0.2">
      <c r="A69" s="506">
        <v>66</v>
      </c>
      <c r="B69" s="375"/>
      <c r="C69" s="405" t="s">
        <v>1491</v>
      </c>
      <c r="D69" s="374" t="s">
        <v>1595</v>
      </c>
      <c r="E69" s="181" t="s">
        <v>2149</v>
      </c>
      <c r="F69" s="278" t="s">
        <v>2385</v>
      </c>
      <c r="G69" s="331" t="s">
        <v>1877</v>
      </c>
      <c r="H69" s="333"/>
      <c r="I69" s="333" t="s">
        <v>2150</v>
      </c>
      <c r="J69" s="293"/>
      <c r="K69" s="336"/>
      <c r="L69" s="337"/>
      <c r="M69" s="338"/>
      <c r="N69" s="339"/>
      <c r="O69" s="337"/>
      <c r="P69" s="338"/>
      <c r="Q69" s="340"/>
      <c r="R69" s="334">
        <v>28000</v>
      </c>
      <c r="S69" s="335">
        <v>16800</v>
      </c>
      <c r="T69" s="302">
        <f t="shared" si="46"/>
        <v>60</v>
      </c>
      <c r="U69" s="339"/>
      <c r="V69" s="360">
        <v>11200</v>
      </c>
      <c r="W69" s="304">
        <f t="shared" si="47"/>
        <v>40</v>
      </c>
      <c r="X69" s="305">
        <f t="shared" si="48"/>
        <v>100</v>
      </c>
      <c r="Y69" s="316" t="s">
        <v>45</v>
      </c>
      <c r="Z69" s="306"/>
      <c r="AA69" s="307">
        <v>15</v>
      </c>
      <c r="AB69" s="118">
        <f t="shared" si="49"/>
        <v>1.5</v>
      </c>
      <c r="AC69" s="309">
        <v>0</v>
      </c>
      <c r="AD69" s="308">
        <f t="shared" si="50"/>
        <v>0</v>
      </c>
      <c r="AE69" s="309"/>
      <c r="AF69" s="308"/>
      <c r="AG69" s="310">
        <f t="shared" si="51"/>
        <v>15</v>
      </c>
      <c r="AH69" s="311">
        <f t="shared" si="52"/>
        <v>1.5</v>
      </c>
      <c r="AI69" s="307">
        <v>15</v>
      </c>
      <c r="AJ69" s="308">
        <f t="shared" si="53"/>
        <v>3</v>
      </c>
      <c r="AK69" s="312">
        <v>5</v>
      </c>
      <c r="AL69" s="308">
        <f t="shared" si="54"/>
        <v>2</v>
      </c>
      <c r="AM69" s="313">
        <f>AI69</f>
        <v>15</v>
      </c>
      <c r="AN69" s="311">
        <f t="shared" si="55"/>
        <v>5</v>
      </c>
      <c r="AO69" s="314">
        <f t="shared" si="56"/>
        <v>6.5</v>
      </c>
      <c r="AP69" s="376"/>
    </row>
    <row r="70" spans="1:42" s="315" customFormat="1" ht="91.5" customHeight="1" x14ac:dyDescent="0.2">
      <c r="A70" s="506">
        <v>67</v>
      </c>
      <c r="B70" s="375"/>
      <c r="C70" s="405" t="s">
        <v>1490</v>
      </c>
      <c r="D70" s="374" t="s">
        <v>1586</v>
      </c>
      <c r="E70" s="181" t="s">
        <v>487</v>
      </c>
      <c r="F70" s="278" t="s">
        <v>2347</v>
      </c>
      <c r="G70" s="331" t="s">
        <v>1802</v>
      </c>
      <c r="H70" s="333"/>
      <c r="I70" s="333" t="s">
        <v>2151</v>
      </c>
      <c r="J70" s="293"/>
      <c r="K70" s="336"/>
      <c r="L70" s="337"/>
      <c r="M70" s="338"/>
      <c r="N70" s="339"/>
      <c r="O70" s="337"/>
      <c r="P70" s="338"/>
      <c r="Q70" s="340"/>
      <c r="R70" s="334">
        <v>38962</v>
      </c>
      <c r="S70" s="335">
        <v>23370</v>
      </c>
      <c r="T70" s="302">
        <f t="shared" si="46"/>
        <v>59.98</v>
      </c>
      <c r="U70" s="339"/>
      <c r="V70" s="360">
        <v>15592</v>
      </c>
      <c r="W70" s="304">
        <f t="shared" si="47"/>
        <v>40.020000000000003</v>
      </c>
      <c r="X70" s="305">
        <f t="shared" si="48"/>
        <v>100</v>
      </c>
      <c r="Y70" s="316" t="s">
        <v>45</v>
      </c>
      <c r="Z70" s="306"/>
      <c r="AA70" s="307">
        <v>15</v>
      </c>
      <c r="AB70" s="308">
        <f t="shared" si="49"/>
        <v>1.5</v>
      </c>
      <c r="AC70" s="309">
        <v>0</v>
      </c>
      <c r="AD70" s="308">
        <f t="shared" si="50"/>
        <v>0</v>
      </c>
      <c r="AE70" s="309"/>
      <c r="AF70" s="308"/>
      <c r="AG70" s="310">
        <f t="shared" si="51"/>
        <v>15</v>
      </c>
      <c r="AH70" s="311">
        <f t="shared" si="52"/>
        <v>1.5</v>
      </c>
      <c r="AI70" s="307">
        <v>15</v>
      </c>
      <c r="AJ70" s="308">
        <f t="shared" si="53"/>
        <v>3</v>
      </c>
      <c r="AK70" s="312">
        <v>15</v>
      </c>
      <c r="AL70" s="308">
        <f t="shared" si="54"/>
        <v>6</v>
      </c>
      <c r="AM70" s="313">
        <f>AI70</f>
        <v>15</v>
      </c>
      <c r="AN70" s="311">
        <f t="shared" si="55"/>
        <v>9</v>
      </c>
      <c r="AO70" s="314">
        <f t="shared" si="56"/>
        <v>10.5</v>
      </c>
      <c r="AP70" s="376"/>
    </row>
    <row r="71" spans="1:42" s="315" customFormat="1" ht="70.5" customHeight="1" x14ac:dyDescent="0.2">
      <c r="A71" s="506">
        <v>68</v>
      </c>
      <c r="B71" s="375"/>
      <c r="C71" s="405" t="s">
        <v>2242</v>
      </c>
      <c r="D71" s="374" t="s">
        <v>2243</v>
      </c>
      <c r="E71" s="181" t="s">
        <v>177</v>
      </c>
      <c r="F71" s="278" t="s">
        <v>2244</v>
      </c>
      <c r="G71" s="331" t="s">
        <v>1819</v>
      </c>
      <c r="H71" s="333"/>
      <c r="I71" s="333" t="s">
        <v>2245</v>
      </c>
      <c r="J71" s="293"/>
      <c r="K71" s="336"/>
      <c r="L71" s="337"/>
      <c r="M71" s="338"/>
      <c r="N71" s="339"/>
      <c r="O71" s="337"/>
      <c r="P71" s="338"/>
      <c r="Q71" s="340"/>
      <c r="R71" s="334">
        <v>210000</v>
      </c>
      <c r="S71" s="335">
        <v>100000</v>
      </c>
      <c r="T71" s="302">
        <f t="shared" si="46"/>
        <v>47.62</v>
      </c>
      <c r="U71" s="339"/>
      <c r="V71" s="360">
        <v>110000</v>
      </c>
      <c r="W71" s="304">
        <f t="shared" si="47"/>
        <v>52.38</v>
      </c>
      <c r="X71" s="305">
        <f t="shared" si="48"/>
        <v>100</v>
      </c>
      <c r="Y71" s="316" t="s">
        <v>45</v>
      </c>
      <c r="Z71" s="306"/>
      <c r="AA71" s="307">
        <v>15</v>
      </c>
      <c r="AB71" s="308">
        <f t="shared" si="49"/>
        <v>1.5</v>
      </c>
      <c r="AC71" s="309">
        <v>7</v>
      </c>
      <c r="AD71" s="308">
        <f t="shared" si="50"/>
        <v>2.1</v>
      </c>
      <c r="AE71" s="309"/>
      <c r="AF71" s="308"/>
      <c r="AG71" s="310">
        <f t="shared" si="51"/>
        <v>22</v>
      </c>
      <c r="AH71" s="311">
        <f t="shared" si="52"/>
        <v>3.6</v>
      </c>
      <c r="AI71" s="307">
        <v>15</v>
      </c>
      <c r="AJ71" s="308">
        <f t="shared" si="53"/>
        <v>3</v>
      </c>
      <c r="AK71" s="312">
        <v>9</v>
      </c>
      <c r="AL71" s="308">
        <f t="shared" si="54"/>
        <v>3.6</v>
      </c>
      <c r="AM71" s="313">
        <f>AI71</f>
        <v>15</v>
      </c>
      <c r="AN71" s="311">
        <f t="shared" si="55"/>
        <v>6.6</v>
      </c>
      <c r="AO71" s="314">
        <f t="shared" si="56"/>
        <v>10.199999999999999</v>
      </c>
      <c r="AP71" s="376"/>
    </row>
    <row r="72" spans="1:42" s="315" customFormat="1" ht="68.099999999999994" customHeight="1" x14ac:dyDescent="0.2">
      <c r="A72" s="506">
        <v>69</v>
      </c>
      <c r="B72" s="375"/>
      <c r="C72" s="405" t="s">
        <v>2242</v>
      </c>
      <c r="D72" s="374" t="s">
        <v>2243</v>
      </c>
      <c r="E72" s="181" t="s">
        <v>2246</v>
      </c>
      <c r="F72" s="278" t="s">
        <v>2380</v>
      </c>
      <c r="G72" s="331" t="s">
        <v>1877</v>
      </c>
      <c r="H72" s="333"/>
      <c r="I72" s="333" t="s">
        <v>2381</v>
      </c>
      <c r="J72" s="293"/>
      <c r="K72" s="336"/>
      <c r="L72" s="337"/>
      <c r="M72" s="338"/>
      <c r="N72" s="339"/>
      <c r="O72" s="337"/>
      <c r="P72" s="338"/>
      <c r="Q72" s="340"/>
      <c r="R72" s="334">
        <v>40000</v>
      </c>
      <c r="S72" s="335">
        <v>20000</v>
      </c>
      <c r="T72" s="302">
        <f t="shared" si="46"/>
        <v>50</v>
      </c>
      <c r="U72" s="339"/>
      <c r="V72" s="360">
        <v>20000</v>
      </c>
      <c r="W72" s="304">
        <f t="shared" si="47"/>
        <v>50</v>
      </c>
      <c r="X72" s="305">
        <f t="shared" si="48"/>
        <v>100</v>
      </c>
      <c r="Y72" s="316" t="s">
        <v>45</v>
      </c>
      <c r="Z72" s="306"/>
      <c r="AA72" s="22">
        <v>15</v>
      </c>
      <c r="AB72" s="308">
        <f t="shared" si="49"/>
        <v>1.5</v>
      </c>
      <c r="AC72" s="309">
        <v>7</v>
      </c>
      <c r="AD72" s="308">
        <f t="shared" si="50"/>
        <v>2.1</v>
      </c>
      <c r="AE72" s="309"/>
      <c r="AF72" s="308"/>
      <c r="AG72" s="310">
        <f t="shared" si="51"/>
        <v>22</v>
      </c>
      <c r="AH72" s="311">
        <f t="shared" si="52"/>
        <v>3.6</v>
      </c>
      <c r="AI72" s="307">
        <v>15</v>
      </c>
      <c r="AJ72" s="308">
        <f t="shared" si="53"/>
        <v>3</v>
      </c>
      <c r="AK72" s="312">
        <v>5</v>
      </c>
      <c r="AL72" s="308">
        <f t="shared" si="54"/>
        <v>2</v>
      </c>
      <c r="AM72" s="313">
        <f>AI72</f>
        <v>15</v>
      </c>
      <c r="AN72" s="311">
        <f t="shared" si="55"/>
        <v>5</v>
      </c>
      <c r="AO72" s="314">
        <f t="shared" si="56"/>
        <v>8.6</v>
      </c>
      <c r="AP72" s="376"/>
    </row>
    <row r="73" spans="1:42" s="315" customFormat="1" ht="72.95" customHeight="1" x14ac:dyDescent="0.2">
      <c r="A73" s="506">
        <v>70</v>
      </c>
      <c r="B73" s="285">
        <v>231</v>
      </c>
      <c r="C73" s="405" t="s">
        <v>2028</v>
      </c>
      <c r="D73" s="374" t="s">
        <v>2029</v>
      </c>
      <c r="E73" s="181" t="s">
        <v>2030</v>
      </c>
      <c r="F73" s="278" t="s">
        <v>2340</v>
      </c>
      <c r="G73" s="331" t="s">
        <v>1802</v>
      </c>
      <c r="H73" s="332" t="s">
        <v>1746</v>
      </c>
      <c r="I73" s="333" t="s">
        <v>2031</v>
      </c>
      <c r="J73" s="293"/>
      <c r="K73" s="294">
        <v>162000</v>
      </c>
      <c r="L73" s="295">
        <v>80000</v>
      </c>
      <c r="M73" s="296">
        <f t="shared" ref="M73:M79" si="57">L73/K73*100</f>
        <v>49.382716049382715</v>
      </c>
      <c r="N73" s="297" t="str">
        <f t="shared" ref="N73:N79" si="58">IF(M73&lt;=60,"","!!!")</f>
        <v/>
      </c>
      <c r="O73" s="295"/>
      <c r="P73" s="298">
        <f t="shared" ref="P73:P79" si="59">O73/K73*100</f>
        <v>0</v>
      </c>
      <c r="Q73" s="299">
        <f t="shared" ref="Q73:Q79" si="60">M73+P73</f>
        <v>49.382716049382715</v>
      </c>
      <c r="R73" s="334">
        <v>80000</v>
      </c>
      <c r="S73" s="335">
        <v>24000</v>
      </c>
      <c r="T73" s="302">
        <f t="shared" si="46"/>
        <v>30</v>
      </c>
      <c r="U73" s="303" t="str">
        <f t="shared" ref="U73:U79" si="61">IF(T73&lt;=60,"","!!!")</f>
        <v/>
      </c>
      <c r="V73" s="360">
        <v>56000</v>
      </c>
      <c r="W73" s="304">
        <f t="shared" si="47"/>
        <v>70</v>
      </c>
      <c r="X73" s="305">
        <f t="shared" si="48"/>
        <v>100</v>
      </c>
      <c r="Y73" s="316" t="s">
        <v>45</v>
      </c>
      <c r="Z73" s="306"/>
      <c r="AA73" s="307">
        <v>15</v>
      </c>
      <c r="AB73" s="118">
        <f t="shared" si="49"/>
        <v>1.5</v>
      </c>
      <c r="AC73" s="309">
        <v>15</v>
      </c>
      <c r="AD73" s="308">
        <f t="shared" si="50"/>
        <v>4.5</v>
      </c>
      <c r="AE73" s="309"/>
      <c r="AF73" s="308"/>
      <c r="AG73" s="310">
        <f t="shared" si="51"/>
        <v>30</v>
      </c>
      <c r="AH73" s="311">
        <f t="shared" si="52"/>
        <v>6</v>
      </c>
      <c r="AI73" s="307">
        <v>15</v>
      </c>
      <c r="AJ73" s="308">
        <f t="shared" si="53"/>
        <v>3</v>
      </c>
      <c r="AK73" s="312">
        <v>15</v>
      </c>
      <c r="AL73" s="308">
        <f t="shared" si="54"/>
        <v>6</v>
      </c>
      <c r="AM73" s="313">
        <f t="shared" ref="AM73:AM79" si="62">AI73+AK73</f>
        <v>30</v>
      </c>
      <c r="AN73" s="311">
        <f t="shared" si="55"/>
        <v>9</v>
      </c>
      <c r="AO73" s="314">
        <f t="shared" si="56"/>
        <v>15</v>
      </c>
    </row>
    <row r="74" spans="1:42" s="315" customFormat="1" ht="62.45" customHeight="1" x14ac:dyDescent="0.2">
      <c r="A74" s="506">
        <v>71</v>
      </c>
      <c r="B74" s="285">
        <v>144</v>
      </c>
      <c r="C74" s="286" t="s">
        <v>449</v>
      </c>
      <c r="D74" s="287" t="s">
        <v>730</v>
      </c>
      <c r="E74" s="321" t="s">
        <v>1220</v>
      </c>
      <c r="F74" s="322" t="s">
        <v>1954</v>
      </c>
      <c r="G74" s="290" t="s">
        <v>1818</v>
      </c>
      <c r="H74" s="291" t="s">
        <v>1462</v>
      </c>
      <c r="I74" s="292" t="s">
        <v>1955</v>
      </c>
      <c r="J74" s="293"/>
      <c r="K74" s="294">
        <v>16800</v>
      </c>
      <c r="L74" s="295">
        <v>10080</v>
      </c>
      <c r="M74" s="296">
        <f t="shared" si="57"/>
        <v>60</v>
      </c>
      <c r="N74" s="297" t="str">
        <f t="shared" si="58"/>
        <v/>
      </c>
      <c r="O74" s="295">
        <v>6720</v>
      </c>
      <c r="P74" s="298">
        <f t="shared" si="59"/>
        <v>40</v>
      </c>
      <c r="Q74" s="299">
        <f t="shared" si="60"/>
        <v>100</v>
      </c>
      <c r="R74" s="300">
        <v>379500</v>
      </c>
      <c r="S74" s="301">
        <v>227700</v>
      </c>
      <c r="T74" s="302">
        <f t="shared" si="46"/>
        <v>60</v>
      </c>
      <c r="U74" s="303" t="str">
        <f t="shared" si="61"/>
        <v/>
      </c>
      <c r="V74" s="360">
        <v>151800</v>
      </c>
      <c r="W74" s="304">
        <f t="shared" si="47"/>
        <v>40</v>
      </c>
      <c r="X74" s="305">
        <f t="shared" si="48"/>
        <v>100</v>
      </c>
      <c r="Y74" s="316" t="s">
        <v>45</v>
      </c>
      <c r="Z74" s="306"/>
      <c r="AA74" s="307">
        <v>15</v>
      </c>
      <c r="AB74" s="308">
        <f t="shared" si="49"/>
        <v>1.5</v>
      </c>
      <c r="AC74" s="309">
        <v>0</v>
      </c>
      <c r="AD74" s="308">
        <f t="shared" si="50"/>
        <v>0</v>
      </c>
      <c r="AE74" s="309"/>
      <c r="AF74" s="308"/>
      <c r="AG74" s="310">
        <f t="shared" si="51"/>
        <v>15</v>
      </c>
      <c r="AH74" s="311">
        <f t="shared" si="52"/>
        <v>1.5</v>
      </c>
      <c r="AI74" s="307">
        <v>15</v>
      </c>
      <c r="AJ74" s="308">
        <f t="shared" si="53"/>
        <v>3</v>
      </c>
      <c r="AK74" s="312">
        <v>15</v>
      </c>
      <c r="AL74" s="308">
        <f t="shared" si="54"/>
        <v>6</v>
      </c>
      <c r="AM74" s="313">
        <f t="shared" si="62"/>
        <v>30</v>
      </c>
      <c r="AN74" s="311">
        <f t="shared" si="55"/>
        <v>9</v>
      </c>
      <c r="AO74" s="314">
        <f t="shared" si="56"/>
        <v>10.5</v>
      </c>
    </row>
    <row r="75" spans="1:42" s="315" customFormat="1" ht="102.75" customHeight="1" x14ac:dyDescent="0.2">
      <c r="A75" s="506">
        <v>72</v>
      </c>
      <c r="B75" s="285">
        <v>29</v>
      </c>
      <c r="C75" s="286" t="s">
        <v>449</v>
      </c>
      <c r="D75" s="287" t="s">
        <v>730</v>
      </c>
      <c r="E75" s="327" t="s">
        <v>1951</v>
      </c>
      <c r="F75" s="320" t="s">
        <v>1952</v>
      </c>
      <c r="G75" s="290" t="s">
        <v>1801</v>
      </c>
      <c r="H75" s="291" t="s">
        <v>399</v>
      </c>
      <c r="I75" s="292" t="s">
        <v>1953</v>
      </c>
      <c r="J75" s="293"/>
      <c r="K75" s="294">
        <v>48000</v>
      </c>
      <c r="L75" s="295">
        <v>28800</v>
      </c>
      <c r="M75" s="296">
        <f t="shared" si="57"/>
        <v>60</v>
      </c>
      <c r="N75" s="297" t="str">
        <f t="shared" si="58"/>
        <v/>
      </c>
      <c r="O75" s="295">
        <v>19200</v>
      </c>
      <c r="P75" s="298">
        <f t="shared" si="59"/>
        <v>40</v>
      </c>
      <c r="Q75" s="299">
        <f t="shared" si="60"/>
        <v>100</v>
      </c>
      <c r="R75" s="300">
        <v>25000</v>
      </c>
      <c r="S75" s="301">
        <v>17500</v>
      </c>
      <c r="T75" s="302">
        <f t="shared" si="46"/>
        <v>70</v>
      </c>
      <c r="U75" s="303" t="str">
        <f t="shared" si="61"/>
        <v>!!!</v>
      </c>
      <c r="V75" s="360">
        <v>7500</v>
      </c>
      <c r="W75" s="304">
        <f t="shared" si="47"/>
        <v>30</v>
      </c>
      <c r="X75" s="305">
        <f t="shared" si="48"/>
        <v>100</v>
      </c>
      <c r="Y75" s="316" t="s">
        <v>45</v>
      </c>
      <c r="Z75" s="306"/>
      <c r="AA75" s="307">
        <v>15</v>
      </c>
      <c r="AB75" s="308">
        <f t="shared" si="49"/>
        <v>1.5</v>
      </c>
      <c r="AC75" s="309">
        <v>0</v>
      </c>
      <c r="AD75" s="308">
        <f t="shared" si="50"/>
        <v>0</v>
      </c>
      <c r="AE75" s="309"/>
      <c r="AF75" s="308"/>
      <c r="AG75" s="310">
        <f t="shared" si="51"/>
        <v>15</v>
      </c>
      <c r="AH75" s="311">
        <f t="shared" si="52"/>
        <v>1.5</v>
      </c>
      <c r="AI75" s="307">
        <v>15</v>
      </c>
      <c r="AJ75" s="308">
        <f t="shared" si="53"/>
        <v>3</v>
      </c>
      <c r="AK75" s="312">
        <v>15</v>
      </c>
      <c r="AL75" s="308">
        <f t="shared" si="54"/>
        <v>6</v>
      </c>
      <c r="AM75" s="313">
        <f t="shared" si="62"/>
        <v>30</v>
      </c>
      <c r="AN75" s="311">
        <f t="shared" si="55"/>
        <v>9</v>
      </c>
      <c r="AO75" s="314">
        <f t="shared" si="56"/>
        <v>10.5</v>
      </c>
    </row>
    <row r="76" spans="1:42" s="315" customFormat="1" ht="111" customHeight="1" x14ac:dyDescent="0.2">
      <c r="A76" s="506">
        <v>73</v>
      </c>
      <c r="B76" s="285">
        <v>19</v>
      </c>
      <c r="C76" s="286" t="s">
        <v>449</v>
      </c>
      <c r="D76" s="287" t="s">
        <v>730</v>
      </c>
      <c r="E76" s="327" t="s">
        <v>1956</v>
      </c>
      <c r="F76" s="320" t="s">
        <v>2352</v>
      </c>
      <c r="G76" s="290" t="s">
        <v>1840</v>
      </c>
      <c r="H76" s="291" t="s">
        <v>392</v>
      </c>
      <c r="I76" s="292" t="s">
        <v>1957</v>
      </c>
      <c r="J76" s="293"/>
      <c r="K76" s="294">
        <v>98163</v>
      </c>
      <c r="L76" s="295">
        <v>58898</v>
      </c>
      <c r="M76" s="296">
        <f t="shared" si="57"/>
        <v>60.000203742754401</v>
      </c>
      <c r="N76" s="297" t="str">
        <f t="shared" si="58"/>
        <v>!!!</v>
      </c>
      <c r="O76" s="295">
        <v>39265</v>
      </c>
      <c r="P76" s="298">
        <f t="shared" si="59"/>
        <v>39.999796257245599</v>
      </c>
      <c r="Q76" s="299">
        <f t="shared" si="60"/>
        <v>100</v>
      </c>
      <c r="R76" s="300">
        <v>100000</v>
      </c>
      <c r="S76" s="301">
        <v>60000</v>
      </c>
      <c r="T76" s="302">
        <f t="shared" si="46"/>
        <v>60</v>
      </c>
      <c r="U76" s="303" t="str">
        <f t="shared" si="61"/>
        <v/>
      </c>
      <c r="V76" s="360">
        <v>40000</v>
      </c>
      <c r="W76" s="304">
        <f t="shared" si="47"/>
        <v>40</v>
      </c>
      <c r="X76" s="305">
        <f t="shared" si="48"/>
        <v>100</v>
      </c>
      <c r="Y76" s="316" t="s">
        <v>45</v>
      </c>
      <c r="Z76" s="306"/>
      <c r="AA76" s="307">
        <v>15</v>
      </c>
      <c r="AB76" s="118">
        <f t="shared" si="49"/>
        <v>1.5</v>
      </c>
      <c r="AC76" s="309">
        <v>0</v>
      </c>
      <c r="AD76" s="308">
        <f t="shared" si="50"/>
        <v>0</v>
      </c>
      <c r="AE76" s="309"/>
      <c r="AF76" s="308"/>
      <c r="AG76" s="310">
        <f t="shared" si="51"/>
        <v>15</v>
      </c>
      <c r="AH76" s="311">
        <f t="shared" si="52"/>
        <v>1.5</v>
      </c>
      <c r="AI76" s="307">
        <v>15</v>
      </c>
      <c r="AJ76" s="308">
        <f t="shared" si="53"/>
        <v>3</v>
      </c>
      <c r="AK76" s="312">
        <v>13</v>
      </c>
      <c r="AL76" s="308">
        <f t="shared" si="54"/>
        <v>5.2</v>
      </c>
      <c r="AM76" s="313">
        <f t="shared" si="62"/>
        <v>28</v>
      </c>
      <c r="AN76" s="311">
        <f t="shared" si="55"/>
        <v>8.1999999999999993</v>
      </c>
      <c r="AO76" s="314">
        <f t="shared" si="56"/>
        <v>9.6999999999999993</v>
      </c>
    </row>
    <row r="77" spans="1:42" s="315" customFormat="1" ht="115.5" customHeight="1" x14ac:dyDescent="0.2">
      <c r="A77" s="506">
        <v>74</v>
      </c>
      <c r="B77" s="285">
        <v>20</v>
      </c>
      <c r="C77" s="286" t="s">
        <v>449</v>
      </c>
      <c r="D77" s="287" t="s">
        <v>730</v>
      </c>
      <c r="E77" s="327" t="s">
        <v>1958</v>
      </c>
      <c r="F77" s="320" t="s">
        <v>1959</v>
      </c>
      <c r="G77" s="290" t="s">
        <v>1822</v>
      </c>
      <c r="H77" s="291" t="s">
        <v>390</v>
      </c>
      <c r="I77" s="292" t="s">
        <v>1960</v>
      </c>
      <c r="J77" s="293"/>
      <c r="K77" s="294">
        <v>32179</v>
      </c>
      <c r="L77" s="295">
        <v>19307</v>
      </c>
      <c r="M77" s="296">
        <f t="shared" si="57"/>
        <v>59.998756953292521</v>
      </c>
      <c r="N77" s="297" t="str">
        <f t="shared" si="58"/>
        <v/>
      </c>
      <c r="O77" s="295">
        <v>12872</v>
      </c>
      <c r="P77" s="298">
        <f t="shared" si="59"/>
        <v>40.001243046707479</v>
      </c>
      <c r="Q77" s="299">
        <f t="shared" si="60"/>
        <v>100</v>
      </c>
      <c r="R77" s="300">
        <v>310000</v>
      </c>
      <c r="S77" s="301">
        <v>186000</v>
      </c>
      <c r="T77" s="302">
        <f t="shared" si="46"/>
        <v>60</v>
      </c>
      <c r="U77" s="303" t="str">
        <f t="shared" si="61"/>
        <v/>
      </c>
      <c r="V77" s="360">
        <v>124000</v>
      </c>
      <c r="W77" s="304">
        <f t="shared" si="47"/>
        <v>40</v>
      </c>
      <c r="X77" s="305">
        <f t="shared" si="48"/>
        <v>100</v>
      </c>
      <c r="Y77" s="316" t="s">
        <v>45</v>
      </c>
      <c r="Z77" s="306"/>
      <c r="AA77" s="307">
        <v>15</v>
      </c>
      <c r="AB77" s="308">
        <f t="shared" si="49"/>
        <v>1.5</v>
      </c>
      <c r="AC77" s="309">
        <v>0</v>
      </c>
      <c r="AD77" s="308">
        <f t="shared" si="50"/>
        <v>0</v>
      </c>
      <c r="AE77" s="309"/>
      <c r="AF77" s="308"/>
      <c r="AG77" s="310">
        <f t="shared" si="51"/>
        <v>15</v>
      </c>
      <c r="AH77" s="311">
        <f t="shared" si="52"/>
        <v>1.5</v>
      </c>
      <c r="AI77" s="307">
        <v>15</v>
      </c>
      <c r="AJ77" s="308">
        <f t="shared" si="53"/>
        <v>3</v>
      </c>
      <c r="AK77" s="312">
        <v>11</v>
      </c>
      <c r="AL77" s="308">
        <f t="shared" si="54"/>
        <v>4.4000000000000004</v>
      </c>
      <c r="AM77" s="313">
        <f t="shared" si="62"/>
        <v>26</v>
      </c>
      <c r="AN77" s="311">
        <f t="shared" si="55"/>
        <v>7.4</v>
      </c>
      <c r="AO77" s="314">
        <f t="shared" si="56"/>
        <v>8.9</v>
      </c>
    </row>
    <row r="78" spans="1:42" s="315" customFormat="1" ht="84.95" customHeight="1" x14ac:dyDescent="0.2">
      <c r="A78" s="506">
        <v>75</v>
      </c>
      <c r="B78" s="271">
        <v>117</v>
      </c>
      <c r="C78" s="73" t="s">
        <v>145</v>
      </c>
      <c r="D78" s="238" t="s">
        <v>250</v>
      </c>
      <c r="E78" s="181" t="s">
        <v>1810</v>
      </c>
      <c r="F78" s="278" t="s">
        <v>1811</v>
      </c>
      <c r="G78" s="279" t="s">
        <v>1822</v>
      </c>
      <c r="H78" s="102" t="s">
        <v>1692</v>
      </c>
      <c r="I78" s="31" t="s">
        <v>1830</v>
      </c>
      <c r="J78" s="33"/>
      <c r="K78" s="79">
        <v>21172</v>
      </c>
      <c r="L78" s="80">
        <v>10500</v>
      </c>
      <c r="M78" s="115">
        <f t="shared" si="57"/>
        <v>49.593803136217645</v>
      </c>
      <c r="N78" s="84" t="str">
        <f t="shared" si="58"/>
        <v/>
      </c>
      <c r="O78" s="80">
        <v>10672</v>
      </c>
      <c r="P78" s="81">
        <f t="shared" si="59"/>
        <v>50.406196863782348</v>
      </c>
      <c r="Q78" s="82">
        <f t="shared" si="60"/>
        <v>100</v>
      </c>
      <c r="R78" s="29">
        <v>27190</v>
      </c>
      <c r="S78" s="26">
        <v>16314</v>
      </c>
      <c r="T78" s="106">
        <f t="shared" si="46"/>
        <v>60</v>
      </c>
      <c r="U78" s="69" t="str">
        <f t="shared" si="61"/>
        <v/>
      </c>
      <c r="V78" s="428">
        <v>10876</v>
      </c>
      <c r="W78" s="95">
        <f t="shared" si="47"/>
        <v>40</v>
      </c>
      <c r="X78" s="58">
        <f t="shared" si="48"/>
        <v>100</v>
      </c>
      <c r="Y78" s="47" t="s">
        <v>45</v>
      </c>
      <c r="Z78" s="120"/>
      <c r="AA78" s="22">
        <v>15</v>
      </c>
      <c r="AB78" s="308">
        <f t="shared" si="49"/>
        <v>1.5</v>
      </c>
      <c r="AC78" s="8">
        <v>0</v>
      </c>
      <c r="AD78" s="118">
        <f t="shared" si="50"/>
        <v>0</v>
      </c>
      <c r="AE78" s="8"/>
      <c r="AF78" s="118"/>
      <c r="AG78" s="38">
        <f t="shared" si="51"/>
        <v>15</v>
      </c>
      <c r="AH78" s="39">
        <f t="shared" si="52"/>
        <v>1.5</v>
      </c>
      <c r="AI78" s="22">
        <v>15</v>
      </c>
      <c r="AJ78" s="118">
        <f t="shared" si="53"/>
        <v>3</v>
      </c>
      <c r="AK78" s="9">
        <v>11</v>
      </c>
      <c r="AL78" s="118">
        <f t="shared" si="54"/>
        <v>4.4000000000000004</v>
      </c>
      <c r="AM78" s="40">
        <f t="shared" si="62"/>
        <v>26</v>
      </c>
      <c r="AN78" s="39">
        <f t="shared" si="55"/>
        <v>7.4</v>
      </c>
      <c r="AO78" s="41">
        <f t="shared" si="56"/>
        <v>8.9</v>
      </c>
      <c r="AP78" s="24"/>
    </row>
    <row r="79" spans="1:42" s="315" customFormat="1" ht="108.95" customHeight="1" x14ac:dyDescent="0.2">
      <c r="A79" s="506">
        <v>76</v>
      </c>
      <c r="B79" s="271">
        <v>97</v>
      </c>
      <c r="C79" s="73" t="s">
        <v>145</v>
      </c>
      <c r="D79" s="238" t="s">
        <v>250</v>
      </c>
      <c r="E79" s="181" t="s">
        <v>1262</v>
      </c>
      <c r="F79" s="278" t="s">
        <v>2376</v>
      </c>
      <c r="G79" s="279" t="s">
        <v>1819</v>
      </c>
      <c r="H79" s="102" t="s">
        <v>914</v>
      </c>
      <c r="I79" s="31" t="s">
        <v>1829</v>
      </c>
      <c r="J79" s="33"/>
      <c r="K79" s="79">
        <v>38000</v>
      </c>
      <c r="L79" s="80">
        <v>22800</v>
      </c>
      <c r="M79" s="115">
        <f t="shared" si="57"/>
        <v>60</v>
      </c>
      <c r="N79" s="84" t="str">
        <f t="shared" si="58"/>
        <v/>
      </c>
      <c r="O79" s="80">
        <v>15200</v>
      </c>
      <c r="P79" s="81">
        <f t="shared" si="59"/>
        <v>40</v>
      </c>
      <c r="Q79" s="82">
        <f t="shared" si="60"/>
        <v>100</v>
      </c>
      <c r="R79" s="29">
        <v>58827</v>
      </c>
      <c r="S79" s="26">
        <v>35296</v>
      </c>
      <c r="T79" s="106">
        <f t="shared" si="46"/>
        <v>60</v>
      </c>
      <c r="U79" s="69" t="str">
        <f t="shared" si="61"/>
        <v/>
      </c>
      <c r="V79" s="428">
        <v>23531</v>
      </c>
      <c r="W79" s="95">
        <f t="shared" si="47"/>
        <v>40</v>
      </c>
      <c r="X79" s="58">
        <f t="shared" si="48"/>
        <v>100</v>
      </c>
      <c r="Y79" s="47" t="s">
        <v>45</v>
      </c>
      <c r="Z79" s="120"/>
      <c r="AA79" s="22">
        <v>15</v>
      </c>
      <c r="AB79" s="118">
        <f t="shared" si="49"/>
        <v>1.5</v>
      </c>
      <c r="AC79" s="8">
        <v>0</v>
      </c>
      <c r="AD79" s="118">
        <f t="shared" si="50"/>
        <v>0</v>
      </c>
      <c r="AE79" s="8"/>
      <c r="AF79" s="118"/>
      <c r="AG79" s="38">
        <f t="shared" si="51"/>
        <v>15</v>
      </c>
      <c r="AH79" s="39">
        <f t="shared" si="52"/>
        <v>1.5</v>
      </c>
      <c r="AI79" s="22">
        <v>15</v>
      </c>
      <c r="AJ79" s="118">
        <f t="shared" si="53"/>
        <v>3</v>
      </c>
      <c r="AK79" s="9">
        <v>9</v>
      </c>
      <c r="AL79" s="118">
        <f t="shared" si="54"/>
        <v>3.6</v>
      </c>
      <c r="AM79" s="40">
        <f t="shared" si="62"/>
        <v>24</v>
      </c>
      <c r="AN79" s="39">
        <f t="shared" si="55"/>
        <v>6.6</v>
      </c>
      <c r="AO79" s="41">
        <f t="shared" si="56"/>
        <v>8.1</v>
      </c>
      <c r="AP79" s="24"/>
    </row>
    <row r="80" spans="1:42" s="315" customFormat="1" ht="114" customHeight="1" x14ac:dyDescent="0.2">
      <c r="A80" s="506">
        <v>77</v>
      </c>
      <c r="B80" s="375"/>
      <c r="C80" s="405" t="s">
        <v>127</v>
      </c>
      <c r="D80" s="377" t="s">
        <v>132</v>
      </c>
      <c r="E80" s="181" t="s">
        <v>2154</v>
      </c>
      <c r="F80" s="278" t="s">
        <v>2356</v>
      </c>
      <c r="G80" s="331" t="s">
        <v>1822</v>
      </c>
      <c r="H80" s="333"/>
      <c r="I80" s="333" t="s">
        <v>2155</v>
      </c>
      <c r="J80" s="293"/>
      <c r="K80" s="336"/>
      <c r="L80" s="337"/>
      <c r="M80" s="338"/>
      <c r="N80" s="339"/>
      <c r="O80" s="337"/>
      <c r="P80" s="338"/>
      <c r="Q80" s="340"/>
      <c r="R80" s="334">
        <v>324500</v>
      </c>
      <c r="S80" s="335">
        <v>162250</v>
      </c>
      <c r="T80" s="302">
        <f t="shared" si="46"/>
        <v>50</v>
      </c>
      <c r="U80" s="339"/>
      <c r="V80" s="360">
        <v>162250</v>
      </c>
      <c r="W80" s="304">
        <f t="shared" si="47"/>
        <v>50</v>
      </c>
      <c r="X80" s="305">
        <f t="shared" si="48"/>
        <v>100</v>
      </c>
      <c r="Y80" s="316" t="s">
        <v>45</v>
      </c>
      <c r="Z80" s="306"/>
      <c r="AA80" s="307">
        <v>15</v>
      </c>
      <c r="AB80" s="308">
        <f t="shared" si="49"/>
        <v>1.5</v>
      </c>
      <c r="AC80" s="309">
        <v>7</v>
      </c>
      <c r="AD80" s="308">
        <f t="shared" si="50"/>
        <v>2.1</v>
      </c>
      <c r="AE80" s="309"/>
      <c r="AF80" s="308"/>
      <c r="AG80" s="310">
        <f t="shared" si="51"/>
        <v>22</v>
      </c>
      <c r="AH80" s="311">
        <f t="shared" si="52"/>
        <v>3.6</v>
      </c>
      <c r="AI80" s="307">
        <v>15</v>
      </c>
      <c r="AJ80" s="308">
        <f t="shared" si="53"/>
        <v>3</v>
      </c>
      <c r="AK80" s="312">
        <v>11</v>
      </c>
      <c r="AL80" s="308">
        <f t="shared" si="54"/>
        <v>4.4000000000000004</v>
      </c>
      <c r="AM80" s="313">
        <f>AI80</f>
        <v>15</v>
      </c>
      <c r="AN80" s="311">
        <f t="shared" si="55"/>
        <v>7.4</v>
      </c>
      <c r="AO80" s="314">
        <f t="shared" si="56"/>
        <v>11</v>
      </c>
      <c r="AP80" s="376"/>
    </row>
    <row r="81" spans="1:42" s="315" customFormat="1" ht="121.5" customHeight="1" x14ac:dyDescent="0.2">
      <c r="A81" s="506">
        <v>78</v>
      </c>
      <c r="B81" s="375"/>
      <c r="C81" s="405" t="s">
        <v>127</v>
      </c>
      <c r="D81" s="374" t="s">
        <v>132</v>
      </c>
      <c r="E81" s="252" t="s">
        <v>2156</v>
      </c>
      <c r="F81" s="277" t="s">
        <v>2387</v>
      </c>
      <c r="G81" s="331" t="s">
        <v>1805</v>
      </c>
      <c r="H81" s="333"/>
      <c r="I81" s="333" t="s">
        <v>2157</v>
      </c>
      <c r="J81" s="293"/>
      <c r="K81" s="336"/>
      <c r="L81" s="337"/>
      <c r="M81" s="338"/>
      <c r="N81" s="339"/>
      <c r="O81" s="337"/>
      <c r="P81" s="338"/>
      <c r="Q81" s="340"/>
      <c r="R81" s="334">
        <v>150111.78</v>
      </c>
      <c r="S81" s="335">
        <v>75000</v>
      </c>
      <c r="T81" s="302">
        <f t="shared" si="46"/>
        <v>49.96</v>
      </c>
      <c r="U81" s="339"/>
      <c r="V81" s="360">
        <v>75111.78</v>
      </c>
      <c r="W81" s="304">
        <f t="shared" si="47"/>
        <v>50.04</v>
      </c>
      <c r="X81" s="305">
        <f t="shared" si="48"/>
        <v>100</v>
      </c>
      <c r="Y81" s="316" t="s">
        <v>45</v>
      </c>
      <c r="Z81" s="306"/>
      <c r="AA81" s="22">
        <v>15</v>
      </c>
      <c r="AB81" s="308">
        <f t="shared" si="49"/>
        <v>1.5</v>
      </c>
      <c r="AC81" s="309">
        <v>7</v>
      </c>
      <c r="AD81" s="308">
        <f t="shared" si="50"/>
        <v>2.1</v>
      </c>
      <c r="AE81" s="309"/>
      <c r="AF81" s="308"/>
      <c r="AG81" s="310">
        <f t="shared" si="51"/>
        <v>22</v>
      </c>
      <c r="AH81" s="311">
        <f t="shared" si="52"/>
        <v>3.6</v>
      </c>
      <c r="AI81" s="307">
        <v>15</v>
      </c>
      <c r="AJ81" s="308">
        <f t="shared" si="53"/>
        <v>3</v>
      </c>
      <c r="AK81" s="312">
        <v>3</v>
      </c>
      <c r="AL81" s="308">
        <f t="shared" si="54"/>
        <v>1.2000000000000002</v>
      </c>
      <c r="AM81" s="313">
        <f>AI81</f>
        <v>15</v>
      </c>
      <c r="AN81" s="311">
        <f t="shared" si="55"/>
        <v>4.2</v>
      </c>
      <c r="AO81" s="314">
        <f t="shared" si="56"/>
        <v>7.8000000000000007</v>
      </c>
      <c r="AP81" s="376"/>
    </row>
    <row r="82" spans="1:42" s="315" customFormat="1" ht="84" customHeight="1" x14ac:dyDescent="0.2">
      <c r="A82" s="506">
        <v>79</v>
      </c>
      <c r="B82" s="375"/>
      <c r="C82" s="405" t="s">
        <v>440</v>
      </c>
      <c r="D82" s="374" t="s">
        <v>643</v>
      </c>
      <c r="E82" s="252" t="s">
        <v>2159</v>
      </c>
      <c r="F82" s="277" t="s">
        <v>2160</v>
      </c>
      <c r="G82" s="331" t="s">
        <v>2161</v>
      </c>
      <c r="H82" s="333"/>
      <c r="I82" s="333" t="s">
        <v>2162</v>
      </c>
      <c r="J82" s="293"/>
      <c r="K82" s="336"/>
      <c r="L82" s="337"/>
      <c r="M82" s="338"/>
      <c r="N82" s="339"/>
      <c r="O82" s="337"/>
      <c r="P82" s="338"/>
      <c r="Q82" s="340"/>
      <c r="R82" s="334">
        <v>8000000</v>
      </c>
      <c r="S82" s="335">
        <v>300000</v>
      </c>
      <c r="T82" s="302">
        <f t="shared" si="46"/>
        <v>3.75</v>
      </c>
      <c r="U82" s="339"/>
      <c r="V82" s="360">
        <v>7700000</v>
      </c>
      <c r="W82" s="304">
        <f t="shared" si="47"/>
        <v>96.25</v>
      </c>
      <c r="X82" s="305">
        <f t="shared" si="48"/>
        <v>100</v>
      </c>
      <c r="Y82" s="316" t="s">
        <v>45</v>
      </c>
      <c r="Z82" s="306"/>
      <c r="AA82" s="22">
        <v>15</v>
      </c>
      <c r="AB82" s="308">
        <f t="shared" si="49"/>
        <v>1.5</v>
      </c>
      <c r="AC82" s="309">
        <v>15</v>
      </c>
      <c r="AD82" s="308">
        <f t="shared" si="50"/>
        <v>4.5</v>
      </c>
      <c r="AE82" s="309"/>
      <c r="AF82" s="308"/>
      <c r="AG82" s="310">
        <f t="shared" si="51"/>
        <v>30</v>
      </c>
      <c r="AH82" s="311">
        <f t="shared" si="52"/>
        <v>6</v>
      </c>
      <c r="AI82" s="307">
        <v>15</v>
      </c>
      <c r="AJ82" s="308">
        <f t="shared" si="53"/>
        <v>3</v>
      </c>
      <c r="AK82" s="312">
        <v>7</v>
      </c>
      <c r="AL82" s="308">
        <f t="shared" si="54"/>
        <v>2.8000000000000003</v>
      </c>
      <c r="AM82" s="313">
        <f>AI82</f>
        <v>15</v>
      </c>
      <c r="AN82" s="311">
        <f t="shared" si="55"/>
        <v>5.8000000000000007</v>
      </c>
      <c r="AO82" s="314">
        <f t="shared" si="56"/>
        <v>11.8</v>
      </c>
      <c r="AP82" s="376"/>
    </row>
    <row r="83" spans="1:42" s="323" customFormat="1" ht="183.75" customHeight="1" x14ac:dyDescent="0.2">
      <c r="A83" s="506">
        <v>80</v>
      </c>
      <c r="B83" s="285">
        <v>108</v>
      </c>
      <c r="C83" s="286" t="s">
        <v>440</v>
      </c>
      <c r="D83" s="287" t="s">
        <v>643</v>
      </c>
      <c r="E83" s="288" t="s">
        <v>2158</v>
      </c>
      <c r="F83" s="289" t="s">
        <v>1233</v>
      </c>
      <c r="G83" s="290" t="s">
        <v>1818</v>
      </c>
      <c r="H83" s="291" t="s">
        <v>928</v>
      </c>
      <c r="I83" s="292" t="s">
        <v>2254</v>
      </c>
      <c r="J83" s="293"/>
      <c r="K83" s="294">
        <v>21144</v>
      </c>
      <c r="L83" s="295">
        <v>12600</v>
      </c>
      <c r="M83" s="296">
        <f>L83/K83*100</f>
        <v>59.591373439273553</v>
      </c>
      <c r="N83" s="297" t="str">
        <f>IF(M83&lt;=60,"","!!!")</f>
        <v/>
      </c>
      <c r="O83" s="295">
        <v>8544</v>
      </c>
      <c r="P83" s="298">
        <f>O83/K83*100</f>
        <v>40.408626560726447</v>
      </c>
      <c r="Q83" s="299">
        <f>M83+P83</f>
        <v>100</v>
      </c>
      <c r="R83" s="324">
        <v>238992.4</v>
      </c>
      <c r="S83" s="325">
        <v>142965.25</v>
      </c>
      <c r="T83" s="302">
        <f t="shared" si="46"/>
        <v>59.82</v>
      </c>
      <c r="U83" s="303" t="str">
        <f>IF(T83&lt;=60,"","!!!")</f>
        <v/>
      </c>
      <c r="V83" s="431">
        <v>96027.145999999993</v>
      </c>
      <c r="W83" s="304">
        <f t="shared" si="47"/>
        <v>40.18</v>
      </c>
      <c r="X83" s="305">
        <f t="shared" si="48"/>
        <v>100</v>
      </c>
      <c r="Y83" s="316" t="s">
        <v>45</v>
      </c>
      <c r="Z83" s="306" t="s">
        <v>2212</v>
      </c>
      <c r="AA83" s="307">
        <v>15</v>
      </c>
      <c r="AB83" s="118">
        <f t="shared" si="49"/>
        <v>1.5</v>
      </c>
      <c r="AC83" s="309">
        <v>0</v>
      </c>
      <c r="AD83" s="308">
        <f t="shared" si="50"/>
        <v>0</v>
      </c>
      <c r="AE83" s="309"/>
      <c r="AF83" s="308"/>
      <c r="AG83" s="310">
        <f t="shared" si="51"/>
        <v>15</v>
      </c>
      <c r="AH83" s="311">
        <f t="shared" si="52"/>
        <v>1.5</v>
      </c>
      <c r="AI83" s="307">
        <v>15</v>
      </c>
      <c r="AJ83" s="308">
        <f t="shared" si="53"/>
        <v>3</v>
      </c>
      <c r="AK83" s="312">
        <v>15</v>
      </c>
      <c r="AL83" s="308">
        <f t="shared" si="54"/>
        <v>6</v>
      </c>
      <c r="AM83" s="313">
        <f>AI83+AK83</f>
        <v>30</v>
      </c>
      <c r="AN83" s="311">
        <f t="shared" si="55"/>
        <v>9</v>
      </c>
      <c r="AO83" s="314">
        <f t="shared" si="56"/>
        <v>10.5</v>
      </c>
      <c r="AP83" s="315"/>
    </row>
    <row r="84" spans="1:42" s="315" customFormat="1" ht="71.099999999999994" customHeight="1" x14ac:dyDescent="0.2">
      <c r="A84" s="506">
        <v>81</v>
      </c>
      <c r="B84" s="285">
        <v>122</v>
      </c>
      <c r="C84" s="405" t="s">
        <v>443</v>
      </c>
      <c r="D84" s="374" t="s">
        <v>671</v>
      </c>
      <c r="E84" s="252" t="s">
        <v>2032</v>
      </c>
      <c r="F84" s="277" t="s">
        <v>2364</v>
      </c>
      <c r="G84" s="331" t="s">
        <v>1819</v>
      </c>
      <c r="H84" s="332" t="s">
        <v>1468</v>
      </c>
      <c r="I84" s="333" t="s">
        <v>2033</v>
      </c>
      <c r="J84" s="293"/>
      <c r="K84" s="294">
        <v>119900</v>
      </c>
      <c r="L84" s="295">
        <v>71940</v>
      </c>
      <c r="M84" s="296">
        <f>L84/K84*100</f>
        <v>60</v>
      </c>
      <c r="N84" s="297" t="str">
        <f>IF(M84&lt;=60,"","!!!")</f>
        <v/>
      </c>
      <c r="O84" s="295">
        <v>47960</v>
      </c>
      <c r="P84" s="298">
        <f>O84/K84*100</f>
        <v>40</v>
      </c>
      <c r="Q84" s="299">
        <f>M84+P84</f>
        <v>100</v>
      </c>
      <c r="R84" s="334">
        <v>35838</v>
      </c>
      <c r="S84" s="335">
        <v>17560.62</v>
      </c>
      <c r="T84" s="302">
        <f t="shared" si="46"/>
        <v>49</v>
      </c>
      <c r="U84" s="303" t="str">
        <f>IF(T84&lt;=60,"","!!!")</f>
        <v/>
      </c>
      <c r="V84" s="360">
        <v>18277.38</v>
      </c>
      <c r="W84" s="304">
        <f t="shared" si="47"/>
        <v>51</v>
      </c>
      <c r="X84" s="305">
        <f t="shared" si="48"/>
        <v>100</v>
      </c>
      <c r="Y84" s="316" t="s">
        <v>45</v>
      </c>
      <c r="Z84" s="306"/>
      <c r="AA84" s="307">
        <v>15</v>
      </c>
      <c r="AB84" s="308">
        <f t="shared" si="49"/>
        <v>1.5</v>
      </c>
      <c r="AC84" s="309">
        <v>7</v>
      </c>
      <c r="AD84" s="308">
        <f t="shared" si="50"/>
        <v>2.1</v>
      </c>
      <c r="AE84" s="309"/>
      <c r="AF84" s="308"/>
      <c r="AG84" s="310">
        <f t="shared" si="51"/>
        <v>22</v>
      </c>
      <c r="AH84" s="311">
        <f t="shared" si="52"/>
        <v>3.6</v>
      </c>
      <c r="AI84" s="307">
        <v>15</v>
      </c>
      <c r="AJ84" s="308">
        <f t="shared" si="53"/>
        <v>3</v>
      </c>
      <c r="AK84" s="312">
        <v>9</v>
      </c>
      <c r="AL84" s="308">
        <f t="shared" si="54"/>
        <v>3.6</v>
      </c>
      <c r="AM84" s="313">
        <f>AI84+AK84</f>
        <v>24</v>
      </c>
      <c r="AN84" s="311">
        <f t="shared" si="55"/>
        <v>6.6</v>
      </c>
      <c r="AO84" s="314">
        <f t="shared" si="56"/>
        <v>10.199999999999999</v>
      </c>
    </row>
    <row r="85" spans="1:42" s="315" customFormat="1" ht="73.5" customHeight="1" x14ac:dyDescent="0.2">
      <c r="A85" s="506">
        <v>82</v>
      </c>
      <c r="B85" s="375"/>
      <c r="C85" s="405" t="s">
        <v>443</v>
      </c>
      <c r="D85" s="374" t="s">
        <v>671</v>
      </c>
      <c r="E85" s="252" t="s">
        <v>481</v>
      </c>
      <c r="F85" s="277" t="s">
        <v>2388</v>
      </c>
      <c r="G85" s="331" t="s">
        <v>1805</v>
      </c>
      <c r="H85" s="333"/>
      <c r="I85" s="333" t="s">
        <v>2163</v>
      </c>
      <c r="J85" s="293"/>
      <c r="K85" s="336"/>
      <c r="L85" s="337"/>
      <c r="M85" s="338"/>
      <c r="N85" s="339"/>
      <c r="O85" s="337"/>
      <c r="P85" s="338"/>
      <c r="Q85" s="340"/>
      <c r="R85" s="334">
        <v>133270</v>
      </c>
      <c r="S85" s="335">
        <v>65302.3</v>
      </c>
      <c r="T85" s="302">
        <f t="shared" si="46"/>
        <v>49</v>
      </c>
      <c r="U85" s="339"/>
      <c r="V85" s="360">
        <v>67969.7</v>
      </c>
      <c r="W85" s="304">
        <f t="shared" si="47"/>
        <v>51</v>
      </c>
      <c r="X85" s="305">
        <f t="shared" si="48"/>
        <v>100</v>
      </c>
      <c r="Y85" s="316" t="s">
        <v>45</v>
      </c>
      <c r="Z85" s="306"/>
      <c r="AA85" s="307">
        <v>15</v>
      </c>
      <c r="AB85" s="118">
        <f t="shared" si="49"/>
        <v>1.5</v>
      </c>
      <c r="AC85" s="309">
        <v>7</v>
      </c>
      <c r="AD85" s="308">
        <f t="shared" si="50"/>
        <v>2.1</v>
      </c>
      <c r="AE85" s="309"/>
      <c r="AF85" s="308"/>
      <c r="AG85" s="310">
        <f t="shared" si="51"/>
        <v>22</v>
      </c>
      <c r="AH85" s="311">
        <f t="shared" si="52"/>
        <v>3.6</v>
      </c>
      <c r="AI85" s="307">
        <v>15</v>
      </c>
      <c r="AJ85" s="308">
        <f t="shared" si="53"/>
        <v>3</v>
      </c>
      <c r="AK85" s="312">
        <v>3</v>
      </c>
      <c r="AL85" s="308">
        <f t="shared" si="54"/>
        <v>1.2000000000000002</v>
      </c>
      <c r="AM85" s="313">
        <f>AI85</f>
        <v>15</v>
      </c>
      <c r="AN85" s="311">
        <f t="shared" si="55"/>
        <v>4.2</v>
      </c>
      <c r="AO85" s="314">
        <f t="shared" si="56"/>
        <v>7.8000000000000007</v>
      </c>
      <c r="AP85" s="376"/>
    </row>
    <row r="86" spans="1:42" s="315" customFormat="1" ht="110.25" customHeight="1" x14ac:dyDescent="0.2">
      <c r="A86" s="506">
        <v>83</v>
      </c>
      <c r="B86" s="375"/>
      <c r="C86" s="405" t="s">
        <v>2164</v>
      </c>
      <c r="D86" s="374" t="s">
        <v>2165</v>
      </c>
      <c r="E86" s="252" t="s">
        <v>2166</v>
      </c>
      <c r="F86" s="277" t="s">
        <v>2386</v>
      </c>
      <c r="G86" s="331" t="s">
        <v>1805</v>
      </c>
      <c r="H86" s="333"/>
      <c r="I86" s="333" t="s">
        <v>2167</v>
      </c>
      <c r="J86" s="293"/>
      <c r="K86" s="336"/>
      <c r="L86" s="337"/>
      <c r="M86" s="338"/>
      <c r="N86" s="339"/>
      <c r="O86" s="337"/>
      <c r="P86" s="338"/>
      <c r="Q86" s="340"/>
      <c r="R86" s="334">
        <v>138000</v>
      </c>
      <c r="S86" s="335">
        <v>41400</v>
      </c>
      <c r="T86" s="302">
        <f t="shared" si="46"/>
        <v>30</v>
      </c>
      <c r="U86" s="339"/>
      <c r="V86" s="360">
        <v>96600</v>
      </c>
      <c r="W86" s="304">
        <f t="shared" si="47"/>
        <v>70</v>
      </c>
      <c r="X86" s="305">
        <f t="shared" si="48"/>
        <v>100</v>
      </c>
      <c r="Y86" s="316" t="s">
        <v>45</v>
      </c>
      <c r="Z86" s="306"/>
      <c r="AA86" s="307">
        <v>15</v>
      </c>
      <c r="AB86" s="308">
        <f t="shared" si="49"/>
        <v>1.5</v>
      </c>
      <c r="AC86" s="309">
        <v>15</v>
      </c>
      <c r="AD86" s="308">
        <f t="shared" si="50"/>
        <v>4.5</v>
      </c>
      <c r="AE86" s="309"/>
      <c r="AF86" s="308"/>
      <c r="AG86" s="310">
        <f t="shared" si="51"/>
        <v>30</v>
      </c>
      <c r="AH86" s="311">
        <f t="shared" si="52"/>
        <v>6</v>
      </c>
      <c r="AI86" s="307">
        <v>15</v>
      </c>
      <c r="AJ86" s="308">
        <f t="shared" si="53"/>
        <v>3</v>
      </c>
      <c r="AK86" s="312">
        <v>3</v>
      </c>
      <c r="AL86" s="308">
        <f t="shared" si="54"/>
        <v>1.2000000000000002</v>
      </c>
      <c r="AM86" s="313">
        <f>AI86</f>
        <v>15</v>
      </c>
      <c r="AN86" s="311">
        <f t="shared" si="55"/>
        <v>4.2</v>
      </c>
      <c r="AO86" s="314">
        <f t="shared" si="56"/>
        <v>10.199999999999999</v>
      </c>
      <c r="AP86" s="376"/>
    </row>
    <row r="87" spans="1:42" s="315" customFormat="1" ht="74.099999999999994" customHeight="1" x14ac:dyDescent="0.2">
      <c r="A87" s="506">
        <v>84</v>
      </c>
      <c r="B87" s="375"/>
      <c r="C87" s="405" t="s">
        <v>1297</v>
      </c>
      <c r="D87" s="374" t="s">
        <v>1447</v>
      </c>
      <c r="E87" s="181" t="s">
        <v>1323</v>
      </c>
      <c r="F87" s="278" t="s">
        <v>2034</v>
      </c>
      <c r="G87" s="331" t="s">
        <v>1821</v>
      </c>
      <c r="H87" s="333"/>
      <c r="I87" s="333" t="s">
        <v>2035</v>
      </c>
      <c r="J87" s="293"/>
      <c r="K87" s="336"/>
      <c r="L87" s="337"/>
      <c r="M87" s="338"/>
      <c r="N87" s="339"/>
      <c r="O87" s="337"/>
      <c r="P87" s="338"/>
      <c r="Q87" s="340"/>
      <c r="R87" s="334">
        <v>5500000</v>
      </c>
      <c r="S87" s="335">
        <v>1000000</v>
      </c>
      <c r="T87" s="302">
        <f t="shared" si="46"/>
        <v>18.18</v>
      </c>
      <c r="U87" s="339"/>
      <c r="V87" s="429">
        <v>4500000</v>
      </c>
      <c r="W87" s="304">
        <f t="shared" si="47"/>
        <v>81.819999999999993</v>
      </c>
      <c r="X87" s="305">
        <f t="shared" si="48"/>
        <v>100</v>
      </c>
      <c r="Y87" s="316" t="s">
        <v>45</v>
      </c>
      <c r="Z87" s="306"/>
      <c r="AA87" s="307">
        <v>15</v>
      </c>
      <c r="AB87" s="308">
        <f t="shared" si="49"/>
        <v>1.5</v>
      </c>
      <c r="AC87" s="309">
        <v>15</v>
      </c>
      <c r="AD87" s="308">
        <f t="shared" si="50"/>
        <v>4.5</v>
      </c>
      <c r="AE87" s="309"/>
      <c r="AF87" s="308"/>
      <c r="AG87" s="310">
        <f t="shared" si="51"/>
        <v>30</v>
      </c>
      <c r="AH87" s="311">
        <f t="shared" si="52"/>
        <v>6</v>
      </c>
      <c r="AI87" s="307">
        <v>15</v>
      </c>
      <c r="AJ87" s="308">
        <f t="shared" si="53"/>
        <v>3</v>
      </c>
      <c r="AK87" s="312">
        <v>15</v>
      </c>
      <c r="AL87" s="308">
        <f t="shared" si="54"/>
        <v>6</v>
      </c>
      <c r="AM87" s="313">
        <f>AI87</f>
        <v>15</v>
      </c>
      <c r="AN87" s="311">
        <f t="shared" si="55"/>
        <v>9</v>
      </c>
      <c r="AO87" s="314">
        <f t="shared" si="56"/>
        <v>15</v>
      </c>
      <c r="AP87" s="376"/>
    </row>
    <row r="88" spans="1:42" s="315" customFormat="1" ht="65.45" customHeight="1" x14ac:dyDescent="0.2">
      <c r="A88" s="506">
        <v>85</v>
      </c>
      <c r="B88" s="375"/>
      <c r="C88" s="405" t="s">
        <v>1297</v>
      </c>
      <c r="D88" s="374" t="s">
        <v>1447</v>
      </c>
      <c r="E88" s="181" t="s">
        <v>2036</v>
      </c>
      <c r="F88" s="278" t="s">
        <v>2389</v>
      </c>
      <c r="G88" s="331" t="s">
        <v>1805</v>
      </c>
      <c r="H88" s="333"/>
      <c r="I88" s="333" t="s">
        <v>2207</v>
      </c>
      <c r="J88" s="293"/>
      <c r="K88" s="336"/>
      <c r="L88" s="337"/>
      <c r="M88" s="338"/>
      <c r="N88" s="339"/>
      <c r="O88" s="337"/>
      <c r="P88" s="338"/>
      <c r="Q88" s="340"/>
      <c r="R88" s="334">
        <v>95000</v>
      </c>
      <c r="S88" s="335">
        <v>47500</v>
      </c>
      <c r="T88" s="302">
        <f t="shared" si="46"/>
        <v>50</v>
      </c>
      <c r="U88" s="339"/>
      <c r="V88" s="360">
        <v>47500</v>
      </c>
      <c r="W88" s="304">
        <f t="shared" si="47"/>
        <v>50</v>
      </c>
      <c r="X88" s="305">
        <f t="shared" si="48"/>
        <v>100</v>
      </c>
      <c r="Y88" s="316" t="s">
        <v>45</v>
      </c>
      <c r="Z88" s="400"/>
      <c r="AA88" s="22">
        <v>15</v>
      </c>
      <c r="AB88" s="118">
        <f t="shared" si="49"/>
        <v>1.5</v>
      </c>
      <c r="AC88" s="309">
        <v>7</v>
      </c>
      <c r="AD88" s="308">
        <f t="shared" si="50"/>
        <v>2.1</v>
      </c>
      <c r="AE88" s="309"/>
      <c r="AF88" s="308"/>
      <c r="AG88" s="310">
        <f t="shared" si="51"/>
        <v>22</v>
      </c>
      <c r="AH88" s="311">
        <f t="shared" si="52"/>
        <v>3.6</v>
      </c>
      <c r="AI88" s="307">
        <v>15</v>
      </c>
      <c r="AJ88" s="308">
        <f t="shared" si="53"/>
        <v>3</v>
      </c>
      <c r="AK88" s="312">
        <v>3</v>
      </c>
      <c r="AL88" s="308">
        <f t="shared" si="54"/>
        <v>1.2000000000000002</v>
      </c>
      <c r="AM88" s="313">
        <f>AI88</f>
        <v>15</v>
      </c>
      <c r="AN88" s="311">
        <f t="shared" si="55"/>
        <v>4.2</v>
      </c>
      <c r="AO88" s="314">
        <f t="shared" si="56"/>
        <v>7.8000000000000007</v>
      </c>
      <c r="AP88" s="376"/>
    </row>
    <row r="89" spans="1:42" s="315" customFormat="1" ht="119.45" customHeight="1" x14ac:dyDescent="0.2">
      <c r="A89" s="506">
        <v>86</v>
      </c>
      <c r="B89" s="285">
        <v>140</v>
      </c>
      <c r="C89" s="286" t="s">
        <v>2037</v>
      </c>
      <c r="D89" s="287" t="s">
        <v>2038</v>
      </c>
      <c r="E89" s="321" t="s">
        <v>2039</v>
      </c>
      <c r="F89" s="322" t="s">
        <v>167</v>
      </c>
      <c r="G89" s="290" t="s">
        <v>1818</v>
      </c>
      <c r="H89" s="291" t="s">
        <v>1769</v>
      </c>
      <c r="I89" s="292" t="s">
        <v>2040</v>
      </c>
      <c r="J89" s="293"/>
      <c r="K89" s="294">
        <v>22896.83</v>
      </c>
      <c r="L89" s="295">
        <v>13700</v>
      </c>
      <c r="M89" s="296">
        <f t="shared" ref="M89:M94" si="63">L89/K89*100</f>
        <v>59.833610154768145</v>
      </c>
      <c r="N89" s="297" t="str">
        <f t="shared" ref="N89:N94" si="64">IF(M89&lt;=60,"","!!!")</f>
        <v/>
      </c>
      <c r="O89" s="295">
        <v>9196.83</v>
      </c>
      <c r="P89" s="298">
        <f t="shared" ref="P89:P94" si="65">O89/K89*100</f>
        <v>40.166389845231848</v>
      </c>
      <c r="Q89" s="299">
        <f t="shared" ref="Q89:Q94" si="66">M89+P89</f>
        <v>100</v>
      </c>
      <c r="R89" s="300">
        <v>345084</v>
      </c>
      <c r="S89" s="301">
        <v>172542</v>
      </c>
      <c r="T89" s="302">
        <f t="shared" si="46"/>
        <v>50</v>
      </c>
      <c r="U89" s="303" t="str">
        <f t="shared" ref="U89:U94" si="67">IF(T89&lt;=60,"","!!!")</f>
        <v/>
      </c>
      <c r="V89" s="360">
        <v>172542</v>
      </c>
      <c r="W89" s="304">
        <f t="shared" si="47"/>
        <v>50</v>
      </c>
      <c r="X89" s="305">
        <f t="shared" si="48"/>
        <v>100</v>
      </c>
      <c r="Y89" s="316" t="s">
        <v>2041</v>
      </c>
      <c r="Z89" s="306"/>
      <c r="AA89" s="307">
        <v>15</v>
      </c>
      <c r="AB89" s="308">
        <f t="shared" si="49"/>
        <v>1.5</v>
      </c>
      <c r="AC89" s="309">
        <v>7</v>
      </c>
      <c r="AD89" s="308">
        <f t="shared" si="50"/>
        <v>2.1</v>
      </c>
      <c r="AE89" s="309"/>
      <c r="AF89" s="308"/>
      <c r="AG89" s="310">
        <f t="shared" si="51"/>
        <v>22</v>
      </c>
      <c r="AH89" s="311">
        <f t="shared" si="52"/>
        <v>3.6</v>
      </c>
      <c r="AI89" s="307">
        <v>15</v>
      </c>
      <c r="AJ89" s="308">
        <f t="shared" si="53"/>
        <v>3</v>
      </c>
      <c r="AK89" s="312">
        <v>15</v>
      </c>
      <c r="AL89" s="308">
        <f t="shared" si="54"/>
        <v>6</v>
      </c>
      <c r="AM89" s="313">
        <f t="shared" ref="AM89:AM94" si="68">AI89+AK89</f>
        <v>30</v>
      </c>
      <c r="AN89" s="311">
        <f t="shared" si="55"/>
        <v>9</v>
      </c>
      <c r="AO89" s="314">
        <f t="shared" si="56"/>
        <v>12.6</v>
      </c>
    </row>
    <row r="90" spans="1:42" s="315" customFormat="1" ht="93.6" customHeight="1" x14ac:dyDescent="0.2">
      <c r="A90" s="506">
        <v>87</v>
      </c>
      <c r="B90" s="285">
        <v>68</v>
      </c>
      <c r="C90" s="286" t="s">
        <v>2037</v>
      </c>
      <c r="D90" s="287" t="s">
        <v>2038</v>
      </c>
      <c r="E90" s="321" t="s">
        <v>1262</v>
      </c>
      <c r="F90" s="322" t="s">
        <v>1858</v>
      </c>
      <c r="G90" s="290" t="s">
        <v>1819</v>
      </c>
      <c r="H90" s="291" t="s">
        <v>874</v>
      </c>
      <c r="I90" s="292" t="s">
        <v>400</v>
      </c>
      <c r="J90" s="293"/>
      <c r="K90" s="294">
        <v>63550</v>
      </c>
      <c r="L90" s="501">
        <v>31139.5</v>
      </c>
      <c r="M90" s="296">
        <f t="shared" si="63"/>
        <v>49</v>
      </c>
      <c r="N90" s="297" t="str">
        <f t="shared" si="64"/>
        <v/>
      </c>
      <c r="O90" s="501">
        <v>32410.5</v>
      </c>
      <c r="P90" s="298">
        <f t="shared" si="65"/>
        <v>51</v>
      </c>
      <c r="Q90" s="299">
        <f t="shared" si="66"/>
        <v>100</v>
      </c>
      <c r="R90" s="300">
        <v>266200</v>
      </c>
      <c r="S90" s="301">
        <v>100000</v>
      </c>
      <c r="T90" s="302">
        <f t="shared" si="46"/>
        <v>37.57</v>
      </c>
      <c r="U90" s="303" t="str">
        <f t="shared" si="67"/>
        <v/>
      </c>
      <c r="V90" s="360">
        <v>166200</v>
      </c>
      <c r="W90" s="304">
        <f t="shared" si="47"/>
        <v>62.43</v>
      </c>
      <c r="X90" s="305">
        <f t="shared" si="48"/>
        <v>100</v>
      </c>
      <c r="Y90" s="316" t="s">
        <v>2041</v>
      </c>
      <c r="Z90" s="306"/>
      <c r="AA90" s="307">
        <v>15</v>
      </c>
      <c r="AB90" s="308">
        <f t="shared" si="49"/>
        <v>1.5</v>
      </c>
      <c r="AC90" s="309">
        <v>7</v>
      </c>
      <c r="AD90" s="308">
        <f t="shared" si="50"/>
        <v>2.1</v>
      </c>
      <c r="AE90" s="309"/>
      <c r="AF90" s="308"/>
      <c r="AG90" s="310">
        <f t="shared" si="51"/>
        <v>22</v>
      </c>
      <c r="AH90" s="311">
        <f t="shared" si="52"/>
        <v>3.6</v>
      </c>
      <c r="AI90" s="307">
        <v>15</v>
      </c>
      <c r="AJ90" s="308">
        <f t="shared" si="53"/>
        <v>3</v>
      </c>
      <c r="AK90" s="312">
        <v>9</v>
      </c>
      <c r="AL90" s="308">
        <f t="shared" si="54"/>
        <v>3.6</v>
      </c>
      <c r="AM90" s="313">
        <f t="shared" si="68"/>
        <v>24</v>
      </c>
      <c r="AN90" s="311">
        <f t="shared" si="55"/>
        <v>6.6</v>
      </c>
      <c r="AO90" s="314">
        <f t="shared" si="56"/>
        <v>10.199999999999999</v>
      </c>
    </row>
    <row r="91" spans="1:42" s="315" customFormat="1" ht="78.95" customHeight="1" x14ac:dyDescent="0.2">
      <c r="A91" s="506">
        <v>88</v>
      </c>
      <c r="B91" s="285">
        <v>69</v>
      </c>
      <c r="C91" s="286" t="s">
        <v>2037</v>
      </c>
      <c r="D91" s="287" t="s">
        <v>2038</v>
      </c>
      <c r="E91" s="321" t="s">
        <v>2042</v>
      </c>
      <c r="F91" s="322" t="s">
        <v>2043</v>
      </c>
      <c r="G91" s="290" t="s">
        <v>1805</v>
      </c>
      <c r="H91" s="291" t="s">
        <v>875</v>
      </c>
      <c r="I91" s="292" t="s">
        <v>2044</v>
      </c>
      <c r="J91" s="293"/>
      <c r="K91" s="294">
        <v>35000</v>
      </c>
      <c r="L91" s="295">
        <v>17150</v>
      </c>
      <c r="M91" s="296">
        <f t="shared" si="63"/>
        <v>49</v>
      </c>
      <c r="N91" s="297" t="str">
        <f t="shared" si="64"/>
        <v/>
      </c>
      <c r="O91" s="295">
        <v>17850</v>
      </c>
      <c r="P91" s="298">
        <f t="shared" si="65"/>
        <v>51</v>
      </c>
      <c r="Q91" s="299">
        <f t="shared" si="66"/>
        <v>100</v>
      </c>
      <c r="R91" s="300">
        <v>141037</v>
      </c>
      <c r="S91" s="301">
        <v>42311.1</v>
      </c>
      <c r="T91" s="302">
        <f t="shared" si="46"/>
        <v>30</v>
      </c>
      <c r="U91" s="303" t="str">
        <f t="shared" si="67"/>
        <v/>
      </c>
      <c r="V91" s="360">
        <v>98725.9</v>
      </c>
      <c r="W91" s="304">
        <f t="shared" si="47"/>
        <v>70</v>
      </c>
      <c r="X91" s="305">
        <f t="shared" si="48"/>
        <v>100</v>
      </c>
      <c r="Y91" s="316" t="s">
        <v>2041</v>
      </c>
      <c r="Z91" s="306"/>
      <c r="AA91" s="22">
        <v>15</v>
      </c>
      <c r="AB91" s="118">
        <f t="shared" si="49"/>
        <v>1.5</v>
      </c>
      <c r="AC91" s="309">
        <v>15</v>
      </c>
      <c r="AD91" s="308">
        <f t="shared" si="50"/>
        <v>4.5</v>
      </c>
      <c r="AE91" s="309"/>
      <c r="AF91" s="308"/>
      <c r="AG91" s="310">
        <f t="shared" si="51"/>
        <v>30</v>
      </c>
      <c r="AH91" s="311">
        <f t="shared" si="52"/>
        <v>6</v>
      </c>
      <c r="AI91" s="307">
        <v>15</v>
      </c>
      <c r="AJ91" s="308">
        <f t="shared" si="53"/>
        <v>3</v>
      </c>
      <c r="AK91" s="312">
        <v>3</v>
      </c>
      <c r="AL91" s="308">
        <f t="shared" si="54"/>
        <v>1.2000000000000002</v>
      </c>
      <c r="AM91" s="313">
        <f t="shared" si="68"/>
        <v>18</v>
      </c>
      <c r="AN91" s="311">
        <f t="shared" si="55"/>
        <v>4.2</v>
      </c>
      <c r="AO91" s="314">
        <f t="shared" si="56"/>
        <v>10.199999999999999</v>
      </c>
    </row>
    <row r="92" spans="1:42" s="315" customFormat="1" ht="77.45" customHeight="1" x14ac:dyDescent="0.2">
      <c r="A92" s="506">
        <v>89</v>
      </c>
      <c r="B92" s="285">
        <v>212</v>
      </c>
      <c r="C92" s="286" t="s">
        <v>417</v>
      </c>
      <c r="D92" s="287" t="s">
        <v>156</v>
      </c>
      <c r="E92" s="321" t="s">
        <v>44</v>
      </c>
      <c r="F92" s="322" t="s">
        <v>1911</v>
      </c>
      <c r="G92" s="290" t="s">
        <v>1818</v>
      </c>
      <c r="H92" s="291" t="s">
        <v>1742</v>
      </c>
      <c r="I92" s="292" t="s">
        <v>1912</v>
      </c>
      <c r="J92" s="293"/>
      <c r="K92" s="294">
        <v>160000</v>
      </c>
      <c r="L92" s="295">
        <v>96000</v>
      </c>
      <c r="M92" s="296">
        <f t="shared" si="63"/>
        <v>60</v>
      </c>
      <c r="N92" s="297" t="str">
        <f t="shared" si="64"/>
        <v/>
      </c>
      <c r="O92" s="295">
        <v>64000</v>
      </c>
      <c r="P92" s="298">
        <f t="shared" si="65"/>
        <v>40</v>
      </c>
      <c r="Q92" s="299">
        <f t="shared" si="66"/>
        <v>100</v>
      </c>
      <c r="R92" s="324">
        <v>75075.19</v>
      </c>
      <c r="S92" s="325">
        <v>36786.813999999998</v>
      </c>
      <c r="T92" s="302">
        <f t="shared" si="46"/>
        <v>49</v>
      </c>
      <c r="U92" s="303" t="str">
        <f t="shared" si="67"/>
        <v/>
      </c>
      <c r="V92" s="431">
        <v>38288.345999999998</v>
      </c>
      <c r="W92" s="304">
        <f t="shared" si="47"/>
        <v>51</v>
      </c>
      <c r="X92" s="305">
        <f t="shared" si="48"/>
        <v>100</v>
      </c>
      <c r="Y92" s="316" t="s">
        <v>45</v>
      </c>
      <c r="Z92" s="306" t="s">
        <v>1913</v>
      </c>
      <c r="AA92" s="307">
        <v>15</v>
      </c>
      <c r="AB92" s="308">
        <f t="shared" si="49"/>
        <v>1.5</v>
      </c>
      <c r="AC92" s="309">
        <v>7</v>
      </c>
      <c r="AD92" s="308">
        <f t="shared" si="50"/>
        <v>2.1</v>
      </c>
      <c r="AE92" s="309"/>
      <c r="AF92" s="308"/>
      <c r="AG92" s="310">
        <f t="shared" si="51"/>
        <v>22</v>
      </c>
      <c r="AH92" s="311">
        <f t="shared" si="52"/>
        <v>3.6</v>
      </c>
      <c r="AI92" s="307">
        <v>15</v>
      </c>
      <c r="AJ92" s="308">
        <f t="shared" si="53"/>
        <v>3</v>
      </c>
      <c r="AK92" s="312">
        <v>15</v>
      </c>
      <c r="AL92" s="308">
        <f t="shared" si="54"/>
        <v>6</v>
      </c>
      <c r="AM92" s="313">
        <f t="shared" si="68"/>
        <v>30</v>
      </c>
      <c r="AN92" s="311">
        <f t="shared" si="55"/>
        <v>9</v>
      </c>
      <c r="AO92" s="314">
        <f t="shared" si="56"/>
        <v>12.6</v>
      </c>
    </row>
    <row r="93" spans="1:42" s="315" customFormat="1" ht="110.45" customHeight="1" x14ac:dyDescent="0.2">
      <c r="A93" s="506">
        <v>90</v>
      </c>
      <c r="B93" s="285">
        <v>104</v>
      </c>
      <c r="C93" s="286" t="s">
        <v>417</v>
      </c>
      <c r="D93" s="287" t="s">
        <v>156</v>
      </c>
      <c r="E93" s="321" t="s">
        <v>177</v>
      </c>
      <c r="F93" s="322" t="s">
        <v>1935</v>
      </c>
      <c r="G93" s="290" t="s">
        <v>1819</v>
      </c>
      <c r="H93" s="291" t="s">
        <v>923</v>
      </c>
      <c r="I93" s="292" t="s">
        <v>1936</v>
      </c>
      <c r="J93" s="293"/>
      <c r="K93" s="294">
        <v>300824</v>
      </c>
      <c r="L93" s="295">
        <v>180494.4</v>
      </c>
      <c r="M93" s="296">
        <f t="shared" si="63"/>
        <v>60</v>
      </c>
      <c r="N93" s="297" t="str">
        <f t="shared" si="64"/>
        <v/>
      </c>
      <c r="O93" s="295">
        <v>120329.60000000001</v>
      </c>
      <c r="P93" s="298">
        <f t="shared" si="65"/>
        <v>40</v>
      </c>
      <c r="Q93" s="299">
        <f t="shared" si="66"/>
        <v>100</v>
      </c>
      <c r="R93" s="324">
        <v>28524.78</v>
      </c>
      <c r="S93" s="325">
        <v>13977.142</v>
      </c>
      <c r="T93" s="302">
        <f t="shared" si="46"/>
        <v>49</v>
      </c>
      <c r="U93" s="303" t="str">
        <f t="shared" si="67"/>
        <v/>
      </c>
      <c r="V93" s="431">
        <v>14547.637000000001</v>
      </c>
      <c r="W93" s="304">
        <f t="shared" si="47"/>
        <v>51</v>
      </c>
      <c r="X93" s="305">
        <f t="shared" si="48"/>
        <v>100</v>
      </c>
      <c r="Y93" s="316" t="s">
        <v>45</v>
      </c>
      <c r="Z93" s="306" t="s">
        <v>1937</v>
      </c>
      <c r="AA93" s="307">
        <v>15</v>
      </c>
      <c r="AB93" s="308">
        <f t="shared" si="49"/>
        <v>1.5</v>
      </c>
      <c r="AC93" s="309">
        <v>7</v>
      </c>
      <c r="AD93" s="308">
        <f t="shared" si="50"/>
        <v>2.1</v>
      </c>
      <c r="AE93" s="309"/>
      <c r="AF93" s="308"/>
      <c r="AG93" s="310">
        <f t="shared" si="51"/>
        <v>22</v>
      </c>
      <c r="AH93" s="311">
        <f t="shared" si="52"/>
        <v>3.6</v>
      </c>
      <c r="AI93" s="307">
        <v>15</v>
      </c>
      <c r="AJ93" s="308">
        <f t="shared" si="53"/>
        <v>3</v>
      </c>
      <c r="AK93" s="312">
        <v>9</v>
      </c>
      <c r="AL93" s="308">
        <f t="shared" si="54"/>
        <v>3.6</v>
      </c>
      <c r="AM93" s="313">
        <f t="shared" si="68"/>
        <v>24</v>
      </c>
      <c r="AN93" s="311">
        <f t="shared" si="55"/>
        <v>6.6</v>
      </c>
      <c r="AO93" s="314">
        <f t="shared" si="56"/>
        <v>10.199999999999999</v>
      </c>
    </row>
    <row r="94" spans="1:42" s="315" customFormat="1" ht="68.45" customHeight="1" x14ac:dyDescent="0.2">
      <c r="A94" s="506">
        <v>91</v>
      </c>
      <c r="B94" s="285">
        <v>60</v>
      </c>
      <c r="C94" s="286" t="s">
        <v>1961</v>
      </c>
      <c r="D94" s="287" t="s">
        <v>1003</v>
      </c>
      <c r="E94" s="321" t="s">
        <v>1962</v>
      </c>
      <c r="F94" s="322" t="s">
        <v>2321</v>
      </c>
      <c r="G94" s="290" t="s">
        <v>1818</v>
      </c>
      <c r="H94" s="291" t="s">
        <v>848</v>
      </c>
      <c r="I94" s="292" t="s">
        <v>1963</v>
      </c>
      <c r="J94" s="293"/>
      <c r="K94" s="294">
        <v>46328</v>
      </c>
      <c r="L94" s="295">
        <v>27798</v>
      </c>
      <c r="M94" s="296">
        <f t="shared" si="63"/>
        <v>60.002590226213094</v>
      </c>
      <c r="N94" s="297" t="str">
        <f t="shared" si="64"/>
        <v>!!!</v>
      </c>
      <c r="O94" s="295">
        <v>18530</v>
      </c>
      <c r="P94" s="298">
        <f t="shared" si="65"/>
        <v>39.997409773786913</v>
      </c>
      <c r="Q94" s="299">
        <f t="shared" si="66"/>
        <v>100</v>
      </c>
      <c r="R94" s="324">
        <v>79936.259999999995</v>
      </c>
      <c r="S94" s="325">
        <v>47961.756000000001</v>
      </c>
      <c r="T94" s="302">
        <f t="shared" si="46"/>
        <v>60</v>
      </c>
      <c r="U94" s="303" t="str">
        <f t="shared" si="67"/>
        <v/>
      </c>
      <c r="V94" s="431">
        <v>31974.504000000001</v>
      </c>
      <c r="W94" s="304">
        <f t="shared" si="47"/>
        <v>40</v>
      </c>
      <c r="X94" s="305">
        <f t="shared" si="48"/>
        <v>100</v>
      </c>
      <c r="Y94" s="316" t="s">
        <v>45</v>
      </c>
      <c r="Z94" s="306" t="s">
        <v>1964</v>
      </c>
      <c r="AA94" s="307">
        <v>15</v>
      </c>
      <c r="AB94" s="118">
        <f t="shared" si="49"/>
        <v>1.5</v>
      </c>
      <c r="AC94" s="309">
        <v>0</v>
      </c>
      <c r="AD94" s="308">
        <f t="shared" si="50"/>
        <v>0</v>
      </c>
      <c r="AE94" s="309"/>
      <c r="AF94" s="308"/>
      <c r="AG94" s="310">
        <f t="shared" si="51"/>
        <v>15</v>
      </c>
      <c r="AH94" s="311">
        <f t="shared" si="52"/>
        <v>1.5</v>
      </c>
      <c r="AI94" s="307">
        <v>15</v>
      </c>
      <c r="AJ94" s="308">
        <f t="shared" si="53"/>
        <v>3</v>
      </c>
      <c r="AK94" s="312">
        <v>15</v>
      </c>
      <c r="AL94" s="308">
        <f t="shared" si="54"/>
        <v>6</v>
      </c>
      <c r="AM94" s="313">
        <f t="shared" si="68"/>
        <v>30</v>
      </c>
      <c r="AN94" s="311">
        <f t="shared" si="55"/>
        <v>9</v>
      </c>
      <c r="AO94" s="314">
        <f t="shared" si="56"/>
        <v>10.5</v>
      </c>
    </row>
    <row r="95" spans="1:42" s="315" customFormat="1" ht="72.599999999999994" customHeight="1" x14ac:dyDescent="0.2">
      <c r="A95" s="506">
        <v>92</v>
      </c>
      <c r="B95" s="375"/>
      <c r="C95" s="405" t="s">
        <v>1914</v>
      </c>
      <c r="D95" s="377" t="s">
        <v>1915</v>
      </c>
      <c r="E95" s="181" t="s">
        <v>2168</v>
      </c>
      <c r="F95" s="278" t="s">
        <v>1814</v>
      </c>
      <c r="G95" s="331" t="s">
        <v>1802</v>
      </c>
      <c r="H95" s="333"/>
      <c r="I95" s="333" t="s">
        <v>2169</v>
      </c>
      <c r="J95" s="293"/>
      <c r="K95" s="336"/>
      <c r="L95" s="337"/>
      <c r="M95" s="338"/>
      <c r="N95" s="339"/>
      <c r="O95" s="337"/>
      <c r="P95" s="338"/>
      <c r="Q95" s="340"/>
      <c r="R95" s="334">
        <v>34000</v>
      </c>
      <c r="S95" s="335">
        <v>20000</v>
      </c>
      <c r="T95" s="302">
        <f t="shared" si="46"/>
        <v>58.82</v>
      </c>
      <c r="U95" s="339"/>
      <c r="V95" s="360">
        <v>14000</v>
      </c>
      <c r="W95" s="343">
        <f t="shared" si="47"/>
        <v>41.18</v>
      </c>
      <c r="X95" s="305">
        <f t="shared" si="48"/>
        <v>100</v>
      </c>
      <c r="Y95" s="316" t="s">
        <v>45</v>
      </c>
      <c r="Z95" s="306"/>
      <c r="AA95" s="307">
        <v>15</v>
      </c>
      <c r="AB95" s="308">
        <f t="shared" si="49"/>
        <v>1.5</v>
      </c>
      <c r="AC95" s="309">
        <v>0</v>
      </c>
      <c r="AD95" s="308">
        <f t="shared" si="50"/>
        <v>0</v>
      </c>
      <c r="AE95" s="309"/>
      <c r="AF95" s="308"/>
      <c r="AG95" s="310">
        <f t="shared" si="51"/>
        <v>15</v>
      </c>
      <c r="AH95" s="311">
        <f t="shared" si="52"/>
        <v>1.5</v>
      </c>
      <c r="AI95" s="307">
        <v>15</v>
      </c>
      <c r="AJ95" s="308">
        <f t="shared" si="53"/>
        <v>3</v>
      </c>
      <c r="AK95" s="312">
        <v>15</v>
      </c>
      <c r="AL95" s="308">
        <f t="shared" si="54"/>
        <v>6</v>
      </c>
      <c r="AM95" s="313">
        <f>AI95</f>
        <v>15</v>
      </c>
      <c r="AN95" s="311">
        <f t="shared" si="55"/>
        <v>9</v>
      </c>
      <c r="AO95" s="314">
        <f t="shared" si="56"/>
        <v>10.5</v>
      </c>
      <c r="AP95" s="376"/>
    </row>
    <row r="96" spans="1:42" s="315" customFormat="1" ht="85.5" customHeight="1" x14ac:dyDescent="0.2">
      <c r="A96" s="506">
        <v>93</v>
      </c>
      <c r="B96" s="375"/>
      <c r="C96" s="405" t="s">
        <v>1915</v>
      </c>
      <c r="D96" s="377" t="s">
        <v>1915</v>
      </c>
      <c r="E96" s="181" t="s">
        <v>2170</v>
      </c>
      <c r="F96" s="278" t="s">
        <v>2171</v>
      </c>
      <c r="G96" s="331" t="s">
        <v>1819</v>
      </c>
      <c r="H96" s="333"/>
      <c r="I96" s="333" t="s">
        <v>2172</v>
      </c>
      <c r="J96" s="293"/>
      <c r="K96" s="336"/>
      <c r="L96" s="337"/>
      <c r="M96" s="338"/>
      <c r="N96" s="339"/>
      <c r="O96" s="337"/>
      <c r="P96" s="338"/>
      <c r="Q96" s="340"/>
      <c r="R96" s="334">
        <v>93000</v>
      </c>
      <c r="S96" s="335">
        <v>55000</v>
      </c>
      <c r="T96" s="302">
        <f t="shared" si="46"/>
        <v>59.14</v>
      </c>
      <c r="U96" s="339"/>
      <c r="V96" s="360">
        <v>38000</v>
      </c>
      <c r="W96" s="343">
        <f t="shared" si="47"/>
        <v>40.86</v>
      </c>
      <c r="X96" s="305">
        <f t="shared" si="48"/>
        <v>100</v>
      </c>
      <c r="Y96" s="316" t="s">
        <v>45</v>
      </c>
      <c r="Z96" s="306"/>
      <c r="AA96" s="307">
        <v>15</v>
      </c>
      <c r="AB96" s="308">
        <f t="shared" si="49"/>
        <v>1.5</v>
      </c>
      <c r="AC96" s="309">
        <v>0</v>
      </c>
      <c r="AD96" s="308">
        <f t="shared" si="50"/>
        <v>0</v>
      </c>
      <c r="AE96" s="309"/>
      <c r="AF96" s="308"/>
      <c r="AG96" s="310">
        <f t="shared" si="51"/>
        <v>15</v>
      </c>
      <c r="AH96" s="311">
        <f t="shared" si="52"/>
        <v>1.5</v>
      </c>
      <c r="AI96" s="307">
        <v>15</v>
      </c>
      <c r="AJ96" s="308">
        <f t="shared" si="53"/>
        <v>3</v>
      </c>
      <c r="AK96" s="312">
        <v>9</v>
      </c>
      <c r="AL96" s="308">
        <f t="shared" si="54"/>
        <v>3.6</v>
      </c>
      <c r="AM96" s="313">
        <f>AI96</f>
        <v>15</v>
      </c>
      <c r="AN96" s="311">
        <f t="shared" si="55"/>
        <v>6.6</v>
      </c>
      <c r="AO96" s="314">
        <f t="shared" si="56"/>
        <v>8.1</v>
      </c>
      <c r="AP96" s="376"/>
    </row>
    <row r="97" spans="1:42" s="315" customFormat="1" ht="117.75" customHeight="1" x14ac:dyDescent="0.2">
      <c r="A97" s="506">
        <v>94</v>
      </c>
      <c r="B97" s="375"/>
      <c r="C97" s="405" t="s">
        <v>1487</v>
      </c>
      <c r="D97" s="377" t="s">
        <v>1554</v>
      </c>
      <c r="E97" s="181" t="s">
        <v>2045</v>
      </c>
      <c r="F97" s="278" t="s">
        <v>473</v>
      </c>
      <c r="G97" s="331" t="s">
        <v>1818</v>
      </c>
      <c r="H97" s="333"/>
      <c r="I97" s="333" t="s">
        <v>2046</v>
      </c>
      <c r="J97" s="293"/>
      <c r="K97" s="336"/>
      <c r="L97" s="337"/>
      <c r="M97" s="338"/>
      <c r="N97" s="339"/>
      <c r="O97" s="337"/>
      <c r="P97" s="338"/>
      <c r="Q97" s="340"/>
      <c r="R97" s="372">
        <v>203400</v>
      </c>
      <c r="S97" s="342">
        <v>121470.48</v>
      </c>
      <c r="T97" s="302">
        <f t="shared" si="46"/>
        <v>59.72</v>
      </c>
      <c r="U97" s="339"/>
      <c r="V97" s="431">
        <v>81929.53</v>
      </c>
      <c r="W97" s="343">
        <f t="shared" si="47"/>
        <v>40.28</v>
      </c>
      <c r="X97" s="305">
        <f t="shared" si="48"/>
        <v>100</v>
      </c>
      <c r="Y97" s="316" t="s">
        <v>45</v>
      </c>
      <c r="Z97" s="306" t="s">
        <v>2047</v>
      </c>
      <c r="AA97" s="307">
        <v>15</v>
      </c>
      <c r="AB97" s="308">
        <f t="shared" si="49"/>
        <v>1.5</v>
      </c>
      <c r="AC97" s="309">
        <v>0</v>
      </c>
      <c r="AD97" s="308">
        <f t="shared" si="50"/>
        <v>0</v>
      </c>
      <c r="AE97" s="309"/>
      <c r="AF97" s="308"/>
      <c r="AG97" s="310">
        <f t="shared" si="51"/>
        <v>15</v>
      </c>
      <c r="AH97" s="311">
        <f t="shared" si="52"/>
        <v>1.5</v>
      </c>
      <c r="AI97" s="307">
        <v>15</v>
      </c>
      <c r="AJ97" s="308">
        <f t="shared" si="53"/>
        <v>3</v>
      </c>
      <c r="AK97" s="312">
        <v>15</v>
      </c>
      <c r="AL97" s="308">
        <f t="shared" si="54"/>
        <v>6</v>
      </c>
      <c r="AM97" s="313">
        <f>AI97</f>
        <v>15</v>
      </c>
      <c r="AN97" s="311">
        <f t="shared" si="55"/>
        <v>9</v>
      </c>
      <c r="AO97" s="314">
        <f t="shared" si="56"/>
        <v>10.5</v>
      </c>
      <c r="AP97" s="376"/>
    </row>
    <row r="98" spans="1:42" s="315" customFormat="1" ht="80.099999999999994" customHeight="1" x14ac:dyDescent="0.2">
      <c r="A98" s="506">
        <v>95</v>
      </c>
      <c r="B98" s="285">
        <v>94</v>
      </c>
      <c r="C98" s="286" t="s">
        <v>458</v>
      </c>
      <c r="D98" s="328" t="s">
        <v>823</v>
      </c>
      <c r="E98" s="321" t="s">
        <v>44</v>
      </c>
      <c r="F98" s="322" t="s">
        <v>1860</v>
      </c>
      <c r="G98" s="290" t="s">
        <v>1818</v>
      </c>
      <c r="H98" s="291" t="s">
        <v>910</v>
      </c>
      <c r="I98" s="292" t="s">
        <v>1965</v>
      </c>
      <c r="J98" s="293"/>
      <c r="K98" s="294">
        <v>99000</v>
      </c>
      <c r="L98" s="295">
        <v>49000</v>
      </c>
      <c r="M98" s="296">
        <f t="shared" ref="M98:M103" si="69">L98/K98*100</f>
        <v>49.494949494949495</v>
      </c>
      <c r="N98" s="297" t="str">
        <f t="shared" ref="N98:N103" si="70">IF(M98&lt;=60,"","!!!")</f>
        <v/>
      </c>
      <c r="O98" s="295">
        <v>50000</v>
      </c>
      <c r="P98" s="298">
        <f t="shared" ref="P98:P103" si="71">O98/K98*100</f>
        <v>50.505050505050505</v>
      </c>
      <c r="Q98" s="299">
        <f t="shared" ref="Q98:Q103" si="72">M98+P98</f>
        <v>100</v>
      </c>
      <c r="R98" s="300">
        <v>63671</v>
      </c>
      <c r="S98" s="301">
        <v>31835</v>
      </c>
      <c r="T98" s="302">
        <f t="shared" si="46"/>
        <v>50</v>
      </c>
      <c r="U98" s="303" t="str">
        <f t="shared" ref="U98:U103" si="73">IF(T98&lt;=60,"","!!!")</f>
        <v/>
      </c>
      <c r="V98" s="360">
        <v>81836</v>
      </c>
      <c r="W98" s="304">
        <f t="shared" si="47"/>
        <v>128.53</v>
      </c>
      <c r="X98" s="305">
        <f t="shared" si="48"/>
        <v>178.53</v>
      </c>
      <c r="Y98" s="316" t="s">
        <v>45</v>
      </c>
      <c r="Z98" s="306"/>
      <c r="AA98" s="307">
        <v>15</v>
      </c>
      <c r="AB98" s="118">
        <f t="shared" si="49"/>
        <v>1.5</v>
      </c>
      <c r="AC98" s="309">
        <v>7</v>
      </c>
      <c r="AD98" s="308">
        <f t="shared" si="50"/>
        <v>2.1</v>
      </c>
      <c r="AE98" s="309"/>
      <c r="AF98" s="308"/>
      <c r="AG98" s="310">
        <f t="shared" si="51"/>
        <v>22</v>
      </c>
      <c r="AH98" s="311">
        <f t="shared" si="52"/>
        <v>3.6</v>
      </c>
      <c r="AI98" s="307">
        <v>15</v>
      </c>
      <c r="AJ98" s="308">
        <f t="shared" si="53"/>
        <v>3</v>
      </c>
      <c r="AK98" s="312">
        <v>15</v>
      </c>
      <c r="AL98" s="308">
        <f t="shared" si="54"/>
        <v>6</v>
      </c>
      <c r="AM98" s="313">
        <f t="shared" ref="AM98:AM103" si="74">AI98+AK98</f>
        <v>30</v>
      </c>
      <c r="AN98" s="311">
        <f t="shared" si="55"/>
        <v>9</v>
      </c>
      <c r="AO98" s="314">
        <f t="shared" si="56"/>
        <v>12.6</v>
      </c>
    </row>
    <row r="99" spans="1:42" s="315" customFormat="1" ht="96.6" customHeight="1" x14ac:dyDescent="0.2">
      <c r="A99" s="506">
        <v>96</v>
      </c>
      <c r="B99" s="285">
        <v>95</v>
      </c>
      <c r="C99" s="286" t="s">
        <v>458</v>
      </c>
      <c r="D99" s="328" t="s">
        <v>823</v>
      </c>
      <c r="E99" s="321" t="s">
        <v>1968</v>
      </c>
      <c r="F99" s="496" t="s">
        <v>1969</v>
      </c>
      <c r="G99" s="290" t="s">
        <v>1801</v>
      </c>
      <c r="H99" s="291" t="s">
        <v>911</v>
      </c>
      <c r="I99" s="292" t="s">
        <v>1970</v>
      </c>
      <c r="J99" s="293"/>
      <c r="K99" s="294">
        <v>159000</v>
      </c>
      <c r="L99" s="295">
        <v>79000</v>
      </c>
      <c r="M99" s="296">
        <f t="shared" si="69"/>
        <v>49.685534591194966</v>
      </c>
      <c r="N99" s="297" t="str">
        <f t="shared" si="70"/>
        <v/>
      </c>
      <c r="O99" s="295">
        <v>80000</v>
      </c>
      <c r="P99" s="298">
        <f t="shared" si="71"/>
        <v>50.314465408805034</v>
      </c>
      <c r="Q99" s="299">
        <f t="shared" si="72"/>
        <v>100</v>
      </c>
      <c r="R99" s="300">
        <v>254425</v>
      </c>
      <c r="S99" s="301">
        <v>178097</v>
      </c>
      <c r="T99" s="302">
        <f t="shared" si="46"/>
        <v>70</v>
      </c>
      <c r="U99" s="303" t="str">
        <f t="shared" si="73"/>
        <v>!!!</v>
      </c>
      <c r="V99" s="360">
        <v>76328</v>
      </c>
      <c r="W99" s="304">
        <f t="shared" si="47"/>
        <v>30</v>
      </c>
      <c r="X99" s="305">
        <f t="shared" si="48"/>
        <v>100</v>
      </c>
      <c r="Y99" s="316" t="s">
        <v>45</v>
      </c>
      <c r="Z99" s="306"/>
      <c r="AA99" s="307">
        <v>15</v>
      </c>
      <c r="AB99" s="308">
        <f t="shared" si="49"/>
        <v>1.5</v>
      </c>
      <c r="AC99" s="309">
        <v>0</v>
      </c>
      <c r="AD99" s="308">
        <f t="shared" si="50"/>
        <v>0</v>
      </c>
      <c r="AE99" s="309"/>
      <c r="AF99" s="308"/>
      <c r="AG99" s="310">
        <f t="shared" si="51"/>
        <v>15</v>
      </c>
      <c r="AH99" s="311">
        <f t="shared" si="52"/>
        <v>1.5</v>
      </c>
      <c r="AI99" s="307">
        <v>15</v>
      </c>
      <c r="AJ99" s="308">
        <f t="shared" si="53"/>
        <v>3</v>
      </c>
      <c r="AK99" s="312">
        <v>15</v>
      </c>
      <c r="AL99" s="308">
        <f t="shared" si="54"/>
        <v>6</v>
      </c>
      <c r="AM99" s="313">
        <f t="shared" si="74"/>
        <v>30</v>
      </c>
      <c r="AN99" s="311">
        <f t="shared" si="55"/>
        <v>9</v>
      </c>
      <c r="AO99" s="314">
        <f t="shared" si="56"/>
        <v>10.5</v>
      </c>
    </row>
    <row r="100" spans="1:42" s="315" customFormat="1" ht="93" customHeight="1" x14ac:dyDescent="0.2">
      <c r="A100" s="506">
        <v>97</v>
      </c>
      <c r="B100" s="285">
        <v>96</v>
      </c>
      <c r="C100" s="286" t="s">
        <v>458</v>
      </c>
      <c r="D100" s="328" t="s">
        <v>823</v>
      </c>
      <c r="E100" s="321" t="s">
        <v>1966</v>
      </c>
      <c r="F100" s="322" t="s">
        <v>2365</v>
      </c>
      <c r="G100" s="290" t="s">
        <v>1819</v>
      </c>
      <c r="H100" s="291" t="s">
        <v>913</v>
      </c>
      <c r="I100" s="292" t="s">
        <v>1967</v>
      </c>
      <c r="J100" s="293"/>
      <c r="K100" s="294">
        <v>43200</v>
      </c>
      <c r="L100" s="295">
        <v>21000</v>
      </c>
      <c r="M100" s="296">
        <f t="shared" si="69"/>
        <v>48.611111111111107</v>
      </c>
      <c r="N100" s="297" t="str">
        <f t="shared" si="70"/>
        <v/>
      </c>
      <c r="O100" s="295">
        <v>22200</v>
      </c>
      <c r="P100" s="298">
        <f t="shared" si="71"/>
        <v>51.388888888888886</v>
      </c>
      <c r="Q100" s="299">
        <f t="shared" si="72"/>
        <v>100</v>
      </c>
      <c r="R100" s="300">
        <v>76472</v>
      </c>
      <c r="S100" s="301">
        <v>38236</v>
      </c>
      <c r="T100" s="302">
        <f t="shared" ref="T100:T131" si="75">ROUND(S100/R100*100,2)</f>
        <v>50</v>
      </c>
      <c r="U100" s="303" t="str">
        <f t="shared" si="73"/>
        <v/>
      </c>
      <c r="V100" s="360">
        <v>38236</v>
      </c>
      <c r="W100" s="304">
        <f t="shared" ref="W100:W131" si="76">ROUND(V100/R100*100,2)</f>
        <v>50</v>
      </c>
      <c r="X100" s="305">
        <f t="shared" ref="X100:X131" si="77">T100+W100</f>
        <v>100</v>
      </c>
      <c r="Y100" s="316" t="s">
        <v>45</v>
      </c>
      <c r="Z100" s="306"/>
      <c r="AA100" s="307">
        <v>15</v>
      </c>
      <c r="AB100" s="308">
        <f t="shared" ref="AB100:AB131" si="78">AA100*0.1</f>
        <v>1.5</v>
      </c>
      <c r="AC100" s="309">
        <v>7</v>
      </c>
      <c r="AD100" s="308">
        <f t="shared" ref="AD100:AD131" si="79">AC100*0.3</f>
        <v>2.1</v>
      </c>
      <c r="AE100" s="309"/>
      <c r="AF100" s="308"/>
      <c r="AG100" s="310">
        <f t="shared" ref="AG100:AG131" si="80">AA100+AC100</f>
        <v>22</v>
      </c>
      <c r="AH100" s="311">
        <f t="shared" ref="AH100:AH131" si="81">(AA100*0.1)+(AC100*0.3)</f>
        <v>3.6</v>
      </c>
      <c r="AI100" s="307">
        <v>15</v>
      </c>
      <c r="AJ100" s="308">
        <f t="shared" ref="AJ100:AJ131" si="82">AI100*0.2</f>
        <v>3</v>
      </c>
      <c r="AK100" s="312">
        <v>9</v>
      </c>
      <c r="AL100" s="308">
        <f t="shared" ref="AL100:AL131" si="83">AK100*0.4</f>
        <v>3.6</v>
      </c>
      <c r="AM100" s="313">
        <f t="shared" si="74"/>
        <v>24</v>
      </c>
      <c r="AN100" s="311">
        <f t="shared" ref="AN100:AN131" si="84">(AI100*0.2)+(AK100*0.4)</f>
        <v>6.6</v>
      </c>
      <c r="AO100" s="314">
        <f t="shared" ref="AO100:AO131" si="85">AH100+AN100</f>
        <v>10.199999999999999</v>
      </c>
    </row>
    <row r="101" spans="1:42" s="315" customFormat="1" ht="81" customHeight="1" x14ac:dyDescent="0.2">
      <c r="A101" s="506">
        <v>98</v>
      </c>
      <c r="B101" s="271">
        <v>168</v>
      </c>
      <c r="C101" s="73" t="s">
        <v>1853</v>
      </c>
      <c r="D101" s="238" t="s">
        <v>1854</v>
      </c>
      <c r="E101" s="181" t="s">
        <v>44</v>
      </c>
      <c r="F101" s="278" t="s">
        <v>1855</v>
      </c>
      <c r="G101" s="279" t="s">
        <v>1818</v>
      </c>
      <c r="H101" s="102" t="s">
        <v>1481</v>
      </c>
      <c r="I101" s="281" t="s">
        <v>1886</v>
      </c>
      <c r="J101" s="33"/>
      <c r="K101" s="79">
        <v>31145</v>
      </c>
      <c r="L101" s="80">
        <v>18600</v>
      </c>
      <c r="M101" s="115">
        <f t="shared" si="69"/>
        <v>59.720661422379195</v>
      </c>
      <c r="N101" s="84" t="str">
        <f t="shared" si="70"/>
        <v/>
      </c>
      <c r="O101" s="80">
        <v>12545</v>
      </c>
      <c r="P101" s="81">
        <f t="shared" si="71"/>
        <v>40.279338577620805</v>
      </c>
      <c r="Q101" s="82">
        <f t="shared" si="72"/>
        <v>100</v>
      </c>
      <c r="R101" s="283">
        <v>51256</v>
      </c>
      <c r="S101" s="284">
        <v>30753.599999999999</v>
      </c>
      <c r="T101" s="106">
        <f t="shared" si="75"/>
        <v>60</v>
      </c>
      <c r="U101" s="69" t="str">
        <f t="shared" si="73"/>
        <v/>
      </c>
      <c r="V101" s="430">
        <v>20502.400000000001</v>
      </c>
      <c r="W101" s="95">
        <f t="shared" si="76"/>
        <v>40</v>
      </c>
      <c r="X101" s="58">
        <f t="shared" si="77"/>
        <v>100</v>
      </c>
      <c r="Y101" s="47" t="s">
        <v>45</v>
      </c>
      <c r="Z101" s="120" t="s">
        <v>1885</v>
      </c>
      <c r="AA101" s="22">
        <v>15</v>
      </c>
      <c r="AB101" s="118">
        <f t="shared" si="78"/>
        <v>1.5</v>
      </c>
      <c r="AC101" s="8">
        <v>0</v>
      </c>
      <c r="AD101" s="118">
        <f t="shared" si="79"/>
        <v>0</v>
      </c>
      <c r="AE101" s="8"/>
      <c r="AF101" s="118"/>
      <c r="AG101" s="38">
        <f t="shared" si="80"/>
        <v>15</v>
      </c>
      <c r="AH101" s="39">
        <f t="shared" si="81"/>
        <v>1.5</v>
      </c>
      <c r="AI101" s="22">
        <v>15</v>
      </c>
      <c r="AJ101" s="118">
        <f t="shared" si="82"/>
        <v>3</v>
      </c>
      <c r="AK101" s="9">
        <v>15</v>
      </c>
      <c r="AL101" s="118">
        <f t="shared" si="83"/>
        <v>6</v>
      </c>
      <c r="AM101" s="40">
        <f t="shared" si="74"/>
        <v>30</v>
      </c>
      <c r="AN101" s="39">
        <f t="shared" si="84"/>
        <v>9</v>
      </c>
      <c r="AO101" s="41">
        <f t="shared" si="85"/>
        <v>10.5</v>
      </c>
      <c r="AP101" s="24"/>
    </row>
    <row r="102" spans="1:42" s="315" customFormat="1" ht="83.45" customHeight="1" x14ac:dyDescent="0.2">
      <c r="A102" s="506">
        <v>99</v>
      </c>
      <c r="B102" s="285">
        <v>145</v>
      </c>
      <c r="C102" s="286" t="s">
        <v>2050</v>
      </c>
      <c r="D102" s="328" t="s">
        <v>2051</v>
      </c>
      <c r="E102" s="321" t="s">
        <v>2052</v>
      </c>
      <c r="F102" s="322" t="s">
        <v>2053</v>
      </c>
      <c r="G102" s="290" t="s">
        <v>1818</v>
      </c>
      <c r="H102" s="291" t="s">
        <v>1463</v>
      </c>
      <c r="I102" s="292" t="s">
        <v>2054</v>
      </c>
      <c r="J102" s="293"/>
      <c r="K102" s="294">
        <v>300000</v>
      </c>
      <c r="L102" s="295">
        <v>180000</v>
      </c>
      <c r="M102" s="296">
        <f t="shared" si="69"/>
        <v>60</v>
      </c>
      <c r="N102" s="297" t="str">
        <f t="shared" si="70"/>
        <v/>
      </c>
      <c r="O102" s="295">
        <v>120000</v>
      </c>
      <c r="P102" s="298">
        <f t="shared" si="71"/>
        <v>40</v>
      </c>
      <c r="Q102" s="299">
        <f t="shared" si="72"/>
        <v>100</v>
      </c>
      <c r="R102" s="324">
        <v>46705</v>
      </c>
      <c r="S102" s="325">
        <v>27658.701000000001</v>
      </c>
      <c r="T102" s="302">
        <f t="shared" si="75"/>
        <v>59.22</v>
      </c>
      <c r="U102" s="303" t="str">
        <f t="shared" si="73"/>
        <v/>
      </c>
      <c r="V102" s="431">
        <v>19046.298999999999</v>
      </c>
      <c r="W102" s="304">
        <f t="shared" si="76"/>
        <v>40.78</v>
      </c>
      <c r="X102" s="305">
        <f t="shared" si="77"/>
        <v>100</v>
      </c>
      <c r="Y102" s="316" t="s">
        <v>45</v>
      </c>
      <c r="Z102" s="306" t="s">
        <v>2055</v>
      </c>
      <c r="AA102" s="307">
        <v>15</v>
      </c>
      <c r="AB102" s="308">
        <f t="shared" si="78"/>
        <v>1.5</v>
      </c>
      <c r="AC102" s="309">
        <v>0</v>
      </c>
      <c r="AD102" s="308">
        <f t="shared" si="79"/>
        <v>0</v>
      </c>
      <c r="AE102" s="309"/>
      <c r="AF102" s="308"/>
      <c r="AG102" s="310">
        <f t="shared" si="80"/>
        <v>15</v>
      </c>
      <c r="AH102" s="311">
        <f t="shared" si="81"/>
        <v>1.5</v>
      </c>
      <c r="AI102" s="307">
        <v>15</v>
      </c>
      <c r="AJ102" s="308">
        <f t="shared" si="82"/>
        <v>3</v>
      </c>
      <c r="AK102" s="312">
        <v>15</v>
      </c>
      <c r="AL102" s="308">
        <f t="shared" si="83"/>
        <v>6</v>
      </c>
      <c r="AM102" s="313">
        <f t="shared" si="74"/>
        <v>30</v>
      </c>
      <c r="AN102" s="311">
        <f t="shared" si="84"/>
        <v>9</v>
      </c>
      <c r="AO102" s="314">
        <f t="shared" si="85"/>
        <v>10.5</v>
      </c>
    </row>
    <row r="103" spans="1:42" s="315" customFormat="1" ht="83.1" customHeight="1" x14ac:dyDescent="0.2">
      <c r="A103" s="506">
        <v>100</v>
      </c>
      <c r="B103" s="285">
        <v>82</v>
      </c>
      <c r="C103" s="405" t="s">
        <v>1294</v>
      </c>
      <c r="D103" s="377" t="s">
        <v>1408</v>
      </c>
      <c r="E103" s="181" t="s">
        <v>2056</v>
      </c>
      <c r="F103" s="278" t="s">
        <v>167</v>
      </c>
      <c r="G103" s="331" t="s">
        <v>1818</v>
      </c>
      <c r="H103" s="332" t="s">
        <v>893</v>
      </c>
      <c r="I103" s="333" t="s">
        <v>2057</v>
      </c>
      <c r="J103" s="293"/>
      <c r="K103" s="294">
        <v>88650</v>
      </c>
      <c r="L103" s="295">
        <v>44325</v>
      </c>
      <c r="M103" s="296">
        <f t="shared" si="69"/>
        <v>50</v>
      </c>
      <c r="N103" s="297" t="str">
        <f t="shared" si="70"/>
        <v/>
      </c>
      <c r="O103" s="295">
        <v>44325</v>
      </c>
      <c r="P103" s="298">
        <f t="shared" si="71"/>
        <v>50</v>
      </c>
      <c r="Q103" s="299">
        <f t="shared" si="72"/>
        <v>100</v>
      </c>
      <c r="R103" s="334">
        <v>51000</v>
      </c>
      <c r="S103" s="335">
        <v>30600</v>
      </c>
      <c r="T103" s="302">
        <f t="shared" si="75"/>
        <v>60</v>
      </c>
      <c r="U103" s="303" t="str">
        <f t="shared" si="73"/>
        <v/>
      </c>
      <c r="V103" s="360">
        <v>20400</v>
      </c>
      <c r="W103" s="304">
        <f t="shared" si="76"/>
        <v>40</v>
      </c>
      <c r="X103" s="305">
        <f t="shared" si="77"/>
        <v>100</v>
      </c>
      <c r="Y103" s="316" t="s">
        <v>45</v>
      </c>
      <c r="Z103" s="306"/>
      <c r="AA103" s="307">
        <v>15</v>
      </c>
      <c r="AB103" s="308">
        <f t="shared" si="78"/>
        <v>1.5</v>
      </c>
      <c r="AC103" s="309">
        <v>0</v>
      </c>
      <c r="AD103" s="308">
        <f t="shared" si="79"/>
        <v>0</v>
      </c>
      <c r="AE103" s="309"/>
      <c r="AF103" s="308"/>
      <c r="AG103" s="310">
        <f t="shared" si="80"/>
        <v>15</v>
      </c>
      <c r="AH103" s="311">
        <f t="shared" si="81"/>
        <v>1.5</v>
      </c>
      <c r="AI103" s="307">
        <v>15</v>
      </c>
      <c r="AJ103" s="308">
        <f t="shared" si="82"/>
        <v>3</v>
      </c>
      <c r="AK103" s="312">
        <v>15</v>
      </c>
      <c r="AL103" s="308">
        <f t="shared" si="83"/>
        <v>6</v>
      </c>
      <c r="AM103" s="313">
        <f t="shared" si="74"/>
        <v>30</v>
      </c>
      <c r="AN103" s="311">
        <f t="shared" si="84"/>
        <v>9</v>
      </c>
      <c r="AO103" s="314">
        <f t="shared" si="85"/>
        <v>10.5</v>
      </c>
    </row>
    <row r="104" spans="1:42" s="315" customFormat="1" ht="99.95" customHeight="1" x14ac:dyDescent="0.2">
      <c r="A104" s="506">
        <v>101</v>
      </c>
      <c r="B104" s="375"/>
      <c r="C104" s="406" t="s">
        <v>1139</v>
      </c>
      <c r="D104" s="378" t="s">
        <v>1142</v>
      </c>
      <c r="E104" s="181" t="s">
        <v>44</v>
      </c>
      <c r="F104" s="181" t="s">
        <v>383</v>
      </c>
      <c r="G104" s="331" t="s">
        <v>1818</v>
      </c>
      <c r="H104" s="333"/>
      <c r="I104" s="333" t="s">
        <v>2173</v>
      </c>
      <c r="J104" s="293"/>
      <c r="K104" s="336"/>
      <c r="L104" s="337"/>
      <c r="M104" s="338"/>
      <c r="N104" s="339"/>
      <c r="O104" s="337"/>
      <c r="P104" s="338"/>
      <c r="Q104" s="340"/>
      <c r="R104" s="335">
        <v>194403</v>
      </c>
      <c r="S104" s="335">
        <v>116641</v>
      </c>
      <c r="T104" s="302">
        <f t="shared" si="75"/>
        <v>60</v>
      </c>
      <c r="U104" s="339"/>
      <c r="V104" s="360">
        <v>77762</v>
      </c>
      <c r="W104" s="304">
        <f t="shared" si="76"/>
        <v>40</v>
      </c>
      <c r="X104" s="305">
        <f t="shared" si="77"/>
        <v>100</v>
      </c>
      <c r="Y104" s="316" t="s">
        <v>45</v>
      </c>
      <c r="Z104" s="306"/>
      <c r="AA104" s="307">
        <v>15</v>
      </c>
      <c r="AB104" s="308">
        <f t="shared" si="78"/>
        <v>1.5</v>
      </c>
      <c r="AC104" s="309">
        <v>0</v>
      </c>
      <c r="AD104" s="308">
        <f t="shared" si="79"/>
        <v>0</v>
      </c>
      <c r="AE104" s="309"/>
      <c r="AF104" s="308"/>
      <c r="AG104" s="310">
        <f t="shared" si="80"/>
        <v>15</v>
      </c>
      <c r="AH104" s="311">
        <f t="shared" si="81"/>
        <v>1.5</v>
      </c>
      <c r="AI104" s="307">
        <v>15</v>
      </c>
      <c r="AJ104" s="308">
        <f t="shared" si="82"/>
        <v>3</v>
      </c>
      <c r="AK104" s="312">
        <v>15</v>
      </c>
      <c r="AL104" s="308">
        <f t="shared" si="83"/>
        <v>6</v>
      </c>
      <c r="AM104" s="313">
        <f>AI104</f>
        <v>15</v>
      </c>
      <c r="AN104" s="311">
        <f t="shared" si="84"/>
        <v>9</v>
      </c>
      <c r="AO104" s="314">
        <f t="shared" si="85"/>
        <v>10.5</v>
      </c>
      <c r="AP104" s="376"/>
    </row>
    <row r="105" spans="1:42" s="315" customFormat="1" ht="78.95" customHeight="1" x14ac:dyDescent="0.2">
      <c r="A105" s="506">
        <v>102</v>
      </c>
      <c r="B105" s="375"/>
      <c r="C105" s="406" t="s">
        <v>1139</v>
      </c>
      <c r="D105" s="378" t="s">
        <v>1142</v>
      </c>
      <c r="E105" s="181" t="s">
        <v>2174</v>
      </c>
      <c r="F105" s="181" t="s">
        <v>2175</v>
      </c>
      <c r="G105" s="331" t="s">
        <v>1801</v>
      </c>
      <c r="H105" s="333"/>
      <c r="I105" s="333" t="s">
        <v>2176</v>
      </c>
      <c r="J105" s="293"/>
      <c r="K105" s="336"/>
      <c r="L105" s="337"/>
      <c r="M105" s="338"/>
      <c r="N105" s="339"/>
      <c r="O105" s="337"/>
      <c r="P105" s="338"/>
      <c r="Q105" s="340"/>
      <c r="R105" s="335">
        <v>83296</v>
      </c>
      <c r="S105" s="335">
        <v>58307</v>
      </c>
      <c r="T105" s="302">
        <f t="shared" si="75"/>
        <v>70</v>
      </c>
      <c r="U105" s="339"/>
      <c r="V105" s="360">
        <v>24989</v>
      </c>
      <c r="W105" s="304">
        <f t="shared" si="76"/>
        <v>30</v>
      </c>
      <c r="X105" s="305">
        <f t="shared" si="77"/>
        <v>100</v>
      </c>
      <c r="Y105" s="316" t="s">
        <v>45</v>
      </c>
      <c r="Z105" s="306"/>
      <c r="AA105" s="307">
        <v>15</v>
      </c>
      <c r="AB105" s="308">
        <f t="shared" si="78"/>
        <v>1.5</v>
      </c>
      <c r="AC105" s="309">
        <v>0</v>
      </c>
      <c r="AD105" s="308">
        <f t="shared" si="79"/>
        <v>0</v>
      </c>
      <c r="AE105" s="309"/>
      <c r="AF105" s="308"/>
      <c r="AG105" s="310">
        <f t="shared" si="80"/>
        <v>15</v>
      </c>
      <c r="AH105" s="311">
        <f t="shared" si="81"/>
        <v>1.5</v>
      </c>
      <c r="AI105" s="307">
        <v>15</v>
      </c>
      <c r="AJ105" s="308">
        <f t="shared" si="82"/>
        <v>3</v>
      </c>
      <c r="AK105" s="312">
        <v>15</v>
      </c>
      <c r="AL105" s="308">
        <f t="shared" si="83"/>
        <v>6</v>
      </c>
      <c r="AM105" s="313">
        <f>AI105</f>
        <v>15</v>
      </c>
      <c r="AN105" s="311">
        <f t="shared" si="84"/>
        <v>9</v>
      </c>
      <c r="AO105" s="314">
        <f t="shared" si="85"/>
        <v>10.5</v>
      </c>
      <c r="AP105" s="376"/>
    </row>
    <row r="106" spans="1:42" s="315" customFormat="1" ht="111.95" customHeight="1" x14ac:dyDescent="0.2">
      <c r="A106" s="506">
        <v>103</v>
      </c>
      <c r="B106" s="375"/>
      <c r="C106" s="406" t="s">
        <v>1139</v>
      </c>
      <c r="D106" s="378" t="s">
        <v>1142</v>
      </c>
      <c r="E106" s="181" t="s">
        <v>2179</v>
      </c>
      <c r="F106" s="181" t="s">
        <v>1241</v>
      </c>
      <c r="G106" s="331" t="s">
        <v>1805</v>
      </c>
      <c r="H106" s="333"/>
      <c r="I106" s="333" t="s">
        <v>2080</v>
      </c>
      <c r="J106" s="293"/>
      <c r="K106" s="336"/>
      <c r="L106" s="337"/>
      <c r="M106" s="338"/>
      <c r="N106" s="339"/>
      <c r="O106" s="337"/>
      <c r="P106" s="338"/>
      <c r="Q106" s="340"/>
      <c r="R106" s="335">
        <v>2335826.6</v>
      </c>
      <c r="S106" s="335">
        <v>500000</v>
      </c>
      <c r="T106" s="302">
        <f t="shared" si="75"/>
        <v>21.41</v>
      </c>
      <c r="U106" s="339"/>
      <c r="V106" s="360">
        <v>1835826.6</v>
      </c>
      <c r="W106" s="304">
        <f t="shared" si="76"/>
        <v>78.59</v>
      </c>
      <c r="X106" s="305">
        <f t="shared" si="77"/>
        <v>100</v>
      </c>
      <c r="Y106" s="316" t="s">
        <v>45</v>
      </c>
      <c r="Z106" s="306"/>
      <c r="AA106" s="22">
        <v>15</v>
      </c>
      <c r="AB106" s="308">
        <f t="shared" si="78"/>
        <v>1.5</v>
      </c>
      <c r="AC106" s="309">
        <v>15</v>
      </c>
      <c r="AD106" s="308">
        <f t="shared" si="79"/>
        <v>4.5</v>
      </c>
      <c r="AE106" s="309"/>
      <c r="AF106" s="308"/>
      <c r="AG106" s="310">
        <f t="shared" si="80"/>
        <v>30</v>
      </c>
      <c r="AH106" s="311">
        <f t="shared" si="81"/>
        <v>6</v>
      </c>
      <c r="AI106" s="307">
        <v>15</v>
      </c>
      <c r="AJ106" s="308">
        <f t="shared" si="82"/>
        <v>3</v>
      </c>
      <c r="AK106" s="312">
        <v>3</v>
      </c>
      <c r="AL106" s="308">
        <f t="shared" si="83"/>
        <v>1.2000000000000002</v>
      </c>
      <c r="AM106" s="313">
        <f>AI106</f>
        <v>15</v>
      </c>
      <c r="AN106" s="311">
        <f t="shared" si="84"/>
        <v>4.2</v>
      </c>
      <c r="AO106" s="314">
        <f t="shared" si="85"/>
        <v>10.199999999999999</v>
      </c>
      <c r="AP106" s="376"/>
    </row>
    <row r="107" spans="1:42" s="315" customFormat="1" ht="114.95" customHeight="1" x14ac:dyDescent="0.2">
      <c r="A107" s="506">
        <v>104</v>
      </c>
      <c r="B107" s="375"/>
      <c r="C107" s="406" t="s">
        <v>1139</v>
      </c>
      <c r="D107" s="378" t="s">
        <v>1142</v>
      </c>
      <c r="E107" s="181" t="s">
        <v>1262</v>
      </c>
      <c r="F107" s="181" t="s">
        <v>2177</v>
      </c>
      <c r="G107" s="331" t="s">
        <v>1819</v>
      </c>
      <c r="H107" s="333"/>
      <c r="I107" s="333" t="s">
        <v>2178</v>
      </c>
      <c r="J107" s="293"/>
      <c r="K107" s="336"/>
      <c r="L107" s="337"/>
      <c r="M107" s="338"/>
      <c r="N107" s="339"/>
      <c r="O107" s="337"/>
      <c r="P107" s="338"/>
      <c r="Q107" s="340"/>
      <c r="R107" s="335">
        <v>146673</v>
      </c>
      <c r="S107" s="335">
        <v>88003</v>
      </c>
      <c r="T107" s="302">
        <f t="shared" si="75"/>
        <v>60</v>
      </c>
      <c r="U107" s="339"/>
      <c r="V107" s="360">
        <v>58670</v>
      </c>
      <c r="W107" s="304">
        <f t="shared" si="76"/>
        <v>40</v>
      </c>
      <c r="X107" s="305">
        <f t="shared" si="77"/>
        <v>100</v>
      </c>
      <c r="Y107" s="316" t="s">
        <v>45</v>
      </c>
      <c r="Z107" s="306"/>
      <c r="AA107" s="22">
        <v>15</v>
      </c>
      <c r="AB107" s="118">
        <f t="shared" si="78"/>
        <v>1.5</v>
      </c>
      <c r="AC107" s="309">
        <v>0</v>
      </c>
      <c r="AD107" s="308">
        <f t="shared" si="79"/>
        <v>0</v>
      </c>
      <c r="AE107" s="309"/>
      <c r="AF107" s="308"/>
      <c r="AG107" s="310">
        <f t="shared" si="80"/>
        <v>15</v>
      </c>
      <c r="AH107" s="311">
        <f t="shared" si="81"/>
        <v>1.5</v>
      </c>
      <c r="AI107" s="307">
        <v>15</v>
      </c>
      <c r="AJ107" s="308">
        <f t="shared" si="82"/>
        <v>3</v>
      </c>
      <c r="AK107" s="312">
        <v>9</v>
      </c>
      <c r="AL107" s="308">
        <f t="shared" si="83"/>
        <v>3.6</v>
      </c>
      <c r="AM107" s="313">
        <f>AI107</f>
        <v>15</v>
      </c>
      <c r="AN107" s="311">
        <f t="shared" si="84"/>
        <v>6.6</v>
      </c>
      <c r="AO107" s="314">
        <f t="shared" si="85"/>
        <v>8.1</v>
      </c>
      <c r="AP107" s="376"/>
    </row>
    <row r="108" spans="1:42" s="376" customFormat="1" ht="86.1" customHeight="1" x14ac:dyDescent="0.2">
      <c r="A108" s="506">
        <v>105</v>
      </c>
      <c r="B108" s="285">
        <v>80</v>
      </c>
      <c r="C108" s="406" t="s">
        <v>1052</v>
      </c>
      <c r="D108" s="378" t="s">
        <v>1056</v>
      </c>
      <c r="E108" s="181" t="s">
        <v>44</v>
      </c>
      <c r="F108" s="181" t="s">
        <v>44</v>
      </c>
      <c r="G108" s="331" t="s">
        <v>1818</v>
      </c>
      <c r="H108" s="332" t="s">
        <v>891</v>
      </c>
      <c r="I108" s="333" t="s">
        <v>2180</v>
      </c>
      <c r="J108" s="293"/>
      <c r="K108" s="294">
        <v>1040000</v>
      </c>
      <c r="L108" s="295">
        <v>500000</v>
      </c>
      <c r="M108" s="296">
        <f>L108/K108*100</f>
        <v>48.07692307692308</v>
      </c>
      <c r="N108" s="297" t="str">
        <f>IF(M108&lt;=60,"","!!!")</f>
        <v/>
      </c>
      <c r="O108" s="295">
        <v>540000</v>
      </c>
      <c r="P108" s="298">
        <f>O108/K108*100</f>
        <v>51.923076923076927</v>
      </c>
      <c r="Q108" s="299">
        <f>M108+P108</f>
        <v>100</v>
      </c>
      <c r="R108" s="335">
        <v>30637</v>
      </c>
      <c r="S108" s="335">
        <v>18382</v>
      </c>
      <c r="T108" s="302">
        <f t="shared" si="75"/>
        <v>60</v>
      </c>
      <c r="U108" s="303" t="str">
        <f>IF(T108&lt;=60,"","!!!")</f>
        <v/>
      </c>
      <c r="V108" s="360">
        <v>12255</v>
      </c>
      <c r="W108" s="304">
        <f t="shared" si="76"/>
        <v>40</v>
      </c>
      <c r="X108" s="305">
        <f t="shared" si="77"/>
        <v>100</v>
      </c>
      <c r="Y108" s="316" t="s">
        <v>45</v>
      </c>
      <c r="Z108" s="306"/>
      <c r="AA108" s="307">
        <v>15</v>
      </c>
      <c r="AB108" s="118">
        <f t="shared" si="78"/>
        <v>1.5</v>
      </c>
      <c r="AC108" s="309">
        <v>0</v>
      </c>
      <c r="AD108" s="308">
        <f t="shared" si="79"/>
        <v>0</v>
      </c>
      <c r="AE108" s="309"/>
      <c r="AF108" s="308"/>
      <c r="AG108" s="310">
        <f t="shared" si="80"/>
        <v>15</v>
      </c>
      <c r="AH108" s="311">
        <f t="shared" si="81"/>
        <v>1.5</v>
      </c>
      <c r="AI108" s="307">
        <v>15</v>
      </c>
      <c r="AJ108" s="308">
        <f t="shared" si="82"/>
        <v>3</v>
      </c>
      <c r="AK108" s="312">
        <v>15</v>
      </c>
      <c r="AL108" s="308">
        <f t="shared" si="83"/>
        <v>6</v>
      </c>
      <c r="AM108" s="313">
        <f>AI108+AK108</f>
        <v>30</v>
      </c>
      <c r="AN108" s="311">
        <f t="shared" si="84"/>
        <v>9</v>
      </c>
      <c r="AO108" s="314">
        <f t="shared" si="85"/>
        <v>10.5</v>
      </c>
      <c r="AP108" s="315"/>
    </row>
    <row r="109" spans="1:42" s="376" customFormat="1" ht="76.5" customHeight="1" x14ac:dyDescent="0.2">
      <c r="A109" s="506">
        <v>106</v>
      </c>
      <c r="B109" s="379"/>
      <c r="C109" s="406" t="s">
        <v>1052</v>
      </c>
      <c r="D109" s="378" t="s">
        <v>1056</v>
      </c>
      <c r="E109" s="181" t="s">
        <v>173</v>
      </c>
      <c r="F109" s="181" t="s">
        <v>2183</v>
      </c>
      <c r="G109" s="331" t="s">
        <v>1819</v>
      </c>
      <c r="H109" s="333"/>
      <c r="I109" s="333" t="s">
        <v>2184</v>
      </c>
      <c r="J109" s="293"/>
      <c r="K109" s="499" t="s">
        <v>31</v>
      </c>
      <c r="L109" s="502">
        <f>SUM(L92:L108)</f>
        <v>1196217.3999999999</v>
      </c>
      <c r="M109" s="380"/>
      <c r="N109" s="381"/>
      <c r="O109" s="503"/>
      <c r="P109" s="382"/>
      <c r="Q109" s="505"/>
      <c r="R109" s="335">
        <v>64105</v>
      </c>
      <c r="S109" s="335">
        <v>32052</v>
      </c>
      <c r="T109" s="302">
        <f t="shared" si="75"/>
        <v>50</v>
      </c>
      <c r="U109" s="381"/>
      <c r="V109" s="360">
        <v>32053</v>
      </c>
      <c r="W109" s="304">
        <f t="shared" si="76"/>
        <v>50</v>
      </c>
      <c r="X109" s="305">
        <f t="shared" si="77"/>
        <v>100</v>
      </c>
      <c r="Y109" s="316" t="s">
        <v>45</v>
      </c>
      <c r="Z109" s="306"/>
      <c r="AA109" s="307">
        <v>15</v>
      </c>
      <c r="AB109" s="308">
        <f t="shared" si="78"/>
        <v>1.5</v>
      </c>
      <c r="AC109" s="309">
        <v>7</v>
      </c>
      <c r="AD109" s="308">
        <f t="shared" si="79"/>
        <v>2.1</v>
      </c>
      <c r="AE109" s="309"/>
      <c r="AF109" s="308"/>
      <c r="AG109" s="310">
        <f t="shared" si="80"/>
        <v>22</v>
      </c>
      <c r="AH109" s="311">
        <f t="shared" si="81"/>
        <v>3.6</v>
      </c>
      <c r="AI109" s="307">
        <v>15</v>
      </c>
      <c r="AJ109" s="308">
        <f t="shared" si="82"/>
        <v>3</v>
      </c>
      <c r="AK109" s="312">
        <v>9</v>
      </c>
      <c r="AL109" s="308">
        <f t="shared" si="83"/>
        <v>3.6</v>
      </c>
      <c r="AM109" s="313">
        <f>AI109</f>
        <v>15</v>
      </c>
      <c r="AN109" s="311">
        <f t="shared" si="84"/>
        <v>6.6</v>
      </c>
      <c r="AO109" s="314">
        <f t="shared" si="85"/>
        <v>10.199999999999999</v>
      </c>
    </row>
    <row r="110" spans="1:42" s="376" customFormat="1" ht="71.099999999999994" customHeight="1" x14ac:dyDescent="0.2">
      <c r="A110" s="506">
        <v>107</v>
      </c>
      <c r="B110" s="350"/>
      <c r="C110" s="406" t="s">
        <v>1052</v>
      </c>
      <c r="D110" s="378" t="s">
        <v>1056</v>
      </c>
      <c r="E110" s="181" t="s">
        <v>2181</v>
      </c>
      <c r="F110" s="181" t="s">
        <v>2382</v>
      </c>
      <c r="G110" s="331" t="s">
        <v>1877</v>
      </c>
      <c r="H110" s="359"/>
      <c r="I110" s="333" t="s">
        <v>2182</v>
      </c>
      <c r="J110" s="352"/>
      <c r="K110" s="353"/>
      <c r="L110" s="353"/>
      <c r="M110" s="354" t="e">
        <f>L110/K110*100</f>
        <v>#DIV/0!</v>
      </c>
      <c r="N110" s="355" t="e">
        <f>IF(M110&lt;=60,"","!!!")</f>
        <v>#DIV/0!</v>
      </c>
      <c r="O110" s="353"/>
      <c r="P110" s="356" t="e">
        <f>O110/K110*100</f>
        <v>#DIV/0!</v>
      </c>
      <c r="Q110" s="357" t="e">
        <f>M110+P110</f>
        <v>#DIV/0!</v>
      </c>
      <c r="R110" s="335">
        <v>33000</v>
      </c>
      <c r="S110" s="335">
        <v>16500</v>
      </c>
      <c r="T110" s="302">
        <f t="shared" si="75"/>
        <v>50</v>
      </c>
      <c r="U110" s="358" t="str">
        <f>IF(T110&lt;=60,"","!!!")</f>
        <v/>
      </c>
      <c r="V110" s="360">
        <v>16500</v>
      </c>
      <c r="W110" s="304">
        <f t="shared" si="76"/>
        <v>50</v>
      </c>
      <c r="X110" s="305">
        <f t="shared" si="77"/>
        <v>100</v>
      </c>
      <c r="Y110" s="316" t="s">
        <v>45</v>
      </c>
      <c r="Z110" s="306"/>
      <c r="AA110" s="307">
        <v>15</v>
      </c>
      <c r="AB110" s="308">
        <f t="shared" si="78"/>
        <v>1.5</v>
      </c>
      <c r="AC110" s="309">
        <v>7</v>
      </c>
      <c r="AD110" s="308">
        <f t="shared" si="79"/>
        <v>2.1</v>
      </c>
      <c r="AE110" s="309"/>
      <c r="AF110" s="308"/>
      <c r="AG110" s="310">
        <f t="shared" si="80"/>
        <v>22</v>
      </c>
      <c r="AH110" s="311">
        <f t="shared" si="81"/>
        <v>3.6</v>
      </c>
      <c r="AI110" s="307">
        <v>15</v>
      </c>
      <c r="AJ110" s="308">
        <f t="shared" si="82"/>
        <v>3</v>
      </c>
      <c r="AK110" s="312">
        <v>5</v>
      </c>
      <c r="AL110" s="308">
        <f t="shared" si="83"/>
        <v>2</v>
      </c>
      <c r="AM110" s="313">
        <f>AI110</f>
        <v>15</v>
      </c>
      <c r="AN110" s="311">
        <f t="shared" si="84"/>
        <v>5</v>
      </c>
      <c r="AO110" s="314">
        <f t="shared" si="85"/>
        <v>8.6</v>
      </c>
      <c r="AP110" s="315"/>
    </row>
    <row r="111" spans="1:42" s="376" customFormat="1" ht="87.95" customHeight="1" x14ac:dyDescent="0.2">
      <c r="A111" s="506">
        <v>108</v>
      </c>
      <c r="B111" s="383"/>
      <c r="C111" s="406" t="s">
        <v>446</v>
      </c>
      <c r="D111" s="378" t="s">
        <v>700</v>
      </c>
      <c r="E111" s="181" t="s">
        <v>51</v>
      </c>
      <c r="F111" s="181" t="s">
        <v>2334</v>
      </c>
      <c r="G111" s="331" t="s">
        <v>1818</v>
      </c>
      <c r="H111" s="344"/>
      <c r="I111" s="385" t="s">
        <v>2213</v>
      </c>
      <c r="J111" s="352"/>
      <c r="K111" s="365"/>
      <c r="L111" s="365"/>
      <c r="M111" s="367"/>
      <c r="N111" s="369"/>
      <c r="O111" s="365"/>
      <c r="P111" s="367"/>
      <c r="Q111" s="365"/>
      <c r="R111" s="342">
        <v>23000</v>
      </c>
      <c r="S111" s="342">
        <v>13800</v>
      </c>
      <c r="T111" s="302">
        <f t="shared" si="75"/>
        <v>60</v>
      </c>
      <c r="U111" s="369"/>
      <c r="V111" s="431">
        <v>9200</v>
      </c>
      <c r="W111" s="304">
        <f t="shared" si="76"/>
        <v>40</v>
      </c>
      <c r="X111" s="305">
        <f t="shared" si="77"/>
        <v>100</v>
      </c>
      <c r="Y111" s="316" t="s">
        <v>45</v>
      </c>
      <c r="Z111" s="306" t="s">
        <v>2259</v>
      </c>
      <c r="AA111" s="307">
        <v>15</v>
      </c>
      <c r="AB111" s="118">
        <f t="shared" si="78"/>
        <v>1.5</v>
      </c>
      <c r="AC111" s="309">
        <v>0</v>
      </c>
      <c r="AD111" s="308">
        <f t="shared" si="79"/>
        <v>0</v>
      </c>
      <c r="AE111" s="309"/>
      <c r="AF111" s="308"/>
      <c r="AG111" s="310">
        <f t="shared" si="80"/>
        <v>15</v>
      </c>
      <c r="AH111" s="311">
        <f t="shared" si="81"/>
        <v>1.5</v>
      </c>
      <c r="AI111" s="307">
        <v>15</v>
      </c>
      <c r="AJ111" s="308">
        <f t="shared" si="82"/>
        <v>3</v>
      </c>
      <c r="AK111" s="312">
        <v>15</v>
      </c>
      <c r="AL111" s="308">
        <f t="shared" si="83"/>
        <v>6</v>
      </c>
      <c r="AM111" s="313">
        <f>AI111</f>
        <v>15</v>
      </c>
      <c r="AN111" s="311">
        <f t="shared" si="84"/>
        <v>9</v>
      </c>
      <c r="AO111" s="314">
        <f t="shared" si="85"/>
        <v>10.5</v>
      </c>
    </row>
    <row r="112" spans="1:42" s="376" customFormat="1" ht="82.5" customHeight="1" x14ac:dyDescent="0.2">
      <c r="A112" s="506">
        <v>109</v>
      </c>
      <c r="B112" s="383"/>
      <c r="C112" s="406" t="s">
        <v>446</v>
      </c>
      <c r="D112" s="378" t="s">
        <v>700</v>
      </c>
      <c r="E112" s="181" t="s">
        <v>2185</v>
      </c>
      <c r="F112" s="181" t="s">
        <v>2377</v>
      </c>
      <c r="G112" s="331" t="s">
        <v>1819</v>
      </c>
      <c r="H112" s="344"/>
      <c r="I112" s="333" t="s">
        <v>2186</v>
      </c>
      <c r="J112" s="352"/>
      <c r="K112" s="365"/>
      <c r="L112" s="365"/>
      <c r="M112" s="367"/>
      <c r="N112" s="369"/>
      <c r="O112" s="365"/>
      <c r="P112" s="367"/>
      <c r="Q112" s="365"/>
      <c r="R112" s="335">
        <v>72000</v>
      </c>
      <c r="S112" s="335">
        <v>43200</v>
      </c>
      <c r="T112" s="302">
        <f t="shared" si="75"/>
        <v>60</v>
      </c>
      <c r="U112" s="369"/>
      <c r="V112" s="360">
        <v>28800</v>
      </c>
      <c r="W112" s="304">
        <f t="shared" si="76"/>
        <v>40</v>
      </c>
      <c r="X112" s="305">
        <f t="shared" si="77"/>
        <v>100</v>
      </c>
      <c r="Y112" s="316" t="s">
        <v>45</v>
      </c>
      <c r="Z112" s="306"/>
      <c r="AA112" s="307">
        <v>15</v>
      </c>
      <c r="AB112" s="308">
        <f t="shared" si="78"/>
        <v>1.5</v>
      </c>
      <c r="AC112" s="309">
        <v>0</v>
      </c>
      <c r="AD112" s="308">
        <f t="shared" si="79"/>
        <v>0</v>
      </c>
      <c r="AE112" s="309"/>
      <c r="AF112" s="308"/>
      <c r="AG112" s="310">
        <f t="shared" si="80"/>
        <v>15</v>
      </c>
      <c r="AH112" s="311">
        <f t="shared" si="81"/>
        <v>1.5</v>
      </c>
      <c r="AI112" s="307">
        <v>15</v>
      </c>
      <c r="AJ112" s="308">
        <f t="shared" si="82"/>
        <v>3</v>
      </c>
      <c r="AK112" s="312">
        <v>9</v>
      </c>
      <c r="AL112" s="308">
        <f t="shared" si="83"/>
        <v>3.6</v>
      </c>
      <c r="AM112" s="313">
        <f>AI112</f>
        <v>15</v>
      </c>
      <c r="AN112" s="311">
        <f t="shared" si="84"/>
        <v>6.6</v>
      </c>
      <c r="AO112" s="314">
        <f t="shared" si="85"/>
        <v>8.1</v>
      </c>
    </row>
    <row r="113" spans="1:42" s="376" customFormat="1" ht="47.45" customHeight="1" x14ac:dyDescent="0.2">
      <c r="A113" s="506">
        <v>110</v>
      </c>
      <c r="B113" s="350">
        <v>217</v>
      </c>
      <c r="C113" s="330" t="s">
        <v>436</v>
      </c>
      <c r="D113" s="326" t="s">
        <v>601</v>
      </c>
      <c r="E113" s="321" t="s">
        <v>385</v>
      </c>
      <c r="F113" s="321" t="s">
        <v>473</v>
      </c>
      <c r="G113" s="290" t="s">
        <v>1818</v>
      </c>
      <c r="H113" s="351" t="s">
        <v>1761</v>
      </c>
      <c r="I113" s="292" t="s">
        <v>1971</v>
      </c>
      <c r="J113" s="352"/>
      <c r="K113" s="353">
        <v>29645</v>
      </c>
      <c r="L113" s="353">
        <v>14822</v>
      </c>
      <c r="M113" s="354">
        <f>L113/K113*100</f>
        <v>49.998313374936757</v>
      </c>
      <c r="N113" s="355" t="str">
        <f>IF(M113&lt;=60,"","!!!")</f>
        <v/>
      </c>
      <c r="O113" s="353">
        <v>14823</v>
      </c>
      <c r="P113" s="356">
        <f>O113/K113*100</f>
        <v>50.001686625063243</v>
      </c>
      <c r="Q113" s="357">
        <f>M113+P113</f>
        <v>100</v>
      </c>
      <c r="R113" s="301">
        <v>72000</v>
      </c>
      <c r="S113" s="301">
        <v>36000</v>
      </c>
      <c r="T113" s="302">
        <f t="shared" si="75"/>
        <v>50</v>
      </c>
      <c r="U113" s="358" t="str">
        <f>IF(T113&lt;=60,"","!!!")</f>
        <v/>
      </c>
      <c r="V113" s="360">
        <v>36000</v>
      </c>
      <c r="W113" s="304">
        <f t="shared" si="76"/>
        <v>50</v>
      </c>
      <c r="X113" s="305">
        <f t="shared" si="77"/>
        <v>100</v>
      </c>
      <c r="Y113" s="316" t="s">
        <v>45</v>
      </c>
      <c r="Z113" s="306"/>
      <c r="AA113" s="307">
        <v>15</v>
      </c>
      <c r="AB113" s="308">
        <f t="shared" si="78"/>
        <v>1.5</v>
      </c>
      <c r="AC113" s="309">
        <v>7</v>
      </c>
      <c r="AD113" s="308">
        <f t="shared" si="79"/>
        <v>2.1</v>
      </c>
      <c r="AE113" s="309"/>
      <c r="AF113" s="308"/>
      <c r="AG113" s="310">
        <f t="shared" si="80"/>
        <v>22</v>
      </c>
      <c r="AH113" s="311">
        <f t="shared" si="81"/>
        <v>3.6</v>
      </c>
      <c r="AI113" s="307">
        <v>15</v>
      </c>
      <c r="AJ113" s="308">
        <f t="shared" si="82"/>
        <v>3</v>
      </c>
      <c r="AK113" s="312">
        <v>15</v>
      </c>
      <c r="AL113" s="308">
        <f t="shared" si="83"/>
        <v>6</v>
      </c>
      <c r="AM113" s="313">
        <f>AI113+AK113</f>
        <v>30</v>
      </c>
      <c r="AN113" s="311">
        <f t="shared" si="84"/>
        <v>9</v>
      </c>
      <c r="AO113" s="314">
        <f t="shared" si="85"/>
        <v>12.6</v>
      </c>
      <c r="AP113" s="315"/>
    </row>
    <row r="114" spans="1:42" s="376" customFormat="1" ht="54.6" customHeight="1" x14ac:dyDescent="0.2">
      <c r="A114" s="506">
        <v>111</v>
      </c>
      <c r="B114" s="350">
        <v>102</v>
      </c>
      <c r="C114" s="330" t="s">
        <v>1169</v>
      </c>
      <c r="D114" s="326" t="s">
        <v>1172</v>
      </c>
      <c r="E114" s="321" t="s">
        <v>2064</v>
      </c>
      <c r="F114" s="321" t="s">
        <v>2366</v>
      </c>
      <c r="G114" s="290" t="s">
        <v>1819</v>
      </c>
      <c r="H114" s="351" t="s">
        <v>920</v>
      </c>
      <c r="I114" s="292" t="s">
        <v>2065</v>
      </c>
      <c r="J114" s="352"/>
      <c r="K114" s="353">
        <v>158000</v>
      </c>
      <c r="L114" s="353">
        <v>94800</v>
      </c>
      <c r="M114" s="354">
        <f>L114/K114*100</f>
        <v>60</v>
      </c>
      <c r="N114" s="355" t="str">
        <f>IF(M114&lt;=60,"","!!!")</f>
        <v/>
      </c>
      <c r="O114" s="353">
        <v>63200</v>
      </c>
      <c r="P114" s="356">
        <f>O114/K114*100</f>
        <v>40</v>
      </c>
      <c r="Q114" s="357">
        <f>M114+P114</f>
        <v>100</v>
      </c>
      <c r="R114" s="301">
        <v>37000</v>
      </c>
      <c r="S114" s="301">
        <v>18000</v>
      </c>
      <c r="T114" s="302">
        <f t="shared" si="75"/>
        <v>48.65</v>
      </c>
      <c r="U114" s="358" t="str">
        <f>IF(T114&lt;=60,"","!!!")</f>
        <v/>
      </c>
      <c r="V114" s="360">
        <v>19000</v>
      </c>
      <c r="W114" s="304">
        <f t="shared" si="76"/>
        <v>51.35</v>
      </c>
      <c r="X114" s="305">
        <f t="shared" si="77"/>
        <v>100</v>
      </c>
      <c r="Y114" s="316" t="s">
        <v>45</v>
      </c>
      <c r="Z114" s="306"/>
      <c r="AA114" s="307">
        <v>15</v>
      </c>
      <c r="AB114" s="118">
        <f t="shared" si="78"/>
        <v>1.5</v>
      </c>
      <c r="AC114" s="309">
        <v>7</v>
      </c>
      <c r="AD114" s="308">
        <f t="shared" si="79"/>
        <v>2.1</v>
      </c>
      <c r="AE114" s="309"/>
      <c r="AF114" s="308"/>
      <c r="AG114" s="310">
        <f t="shared" si="80"/>
        <v>22</v>
      </c>
      <c r="AH114" s="311">
        <f t="shared" si="81"/>
        <v>3.6</v>
      </c>
      <c r="AI114" s="307">
        <v>15</v>
      </c>
      <c r="AJ114" s="308">
        <f t="shared" si="82"/>
        <v>3</v>
      </c>
      <c r="AK114" s="312">
        <v>9</v>
      </c>
      <c r="AL114" s="308">
        <f t="shared" si="83"/>
        <v>3.6</v>
      </c>
      <c r="AM114" s="313">
        <f>AI114+AK114</f>
        <v>24</v>
      </c>
      <c r="AN114" s="311">
        <f t="shared" si="84"/>
        <v>6.6</v>
      </c>
      <c r="AO114" s="314">
        <f t="shared" si="85"/>
        <v>10.199999999999999</v>
      </c>
      <c r="AP114" s="315"/>
    </row>
    <row r="115" spans="1:42" s="376" customFormat="1" ht="102" customHeight="1" x14ac:dyDescent="0.2">
      <c r="A115" s="506">
        <v>112</v>
      </c>
      <c r="B115" s="350">
        <v>31</v>
      </c>
      <c r="C115" s="330" t="s">
        <v>1169</v>
      </c>
      <c r="D115" s="326" t="s">
        <v>1172</v>
      </c>
      <c r="E115" s="327" t="s">
        <v>2066</v>
      </c>
      <c r="F115" s="327" t="s">
        <v>2366</v>
      </c>
      <c r="G115" s="290" t="s">
        <v>1819</v>
      </c>
      <c r="H115" s="351" t="s">
        <v>402</v>
      </c>
      <c r="I115" s="292" t="s">
        <v>2067</v>
      </c>
      <c r="J115" s="352"/>
      <c r="K115" s="353">
        <v>99960</v>
      </c>
      <c r="L115" s="353">
        <v>59976</v>
      </c>
      <c r="M115" s="354">
        <f>L115/K115*100</f>
        <v>60</v>
      </c>
      <c r="N115" s="355" t="str">
        <f>IF(M115&lt;=60,"","!!!")</f>
        <v/>
      </c>
      <c r="O115" s="353">
        <v>39984</v>
      </c>
      <c r="P115" s="356">
        <f>O115/K115*100</f>
        <v>40</v>
      </c>
      <c r="Q115" s="357">
        <f>M115+P115</f>
        <v>100</v>
      </c>
      <c r="R115" s="301">
        <v>50500</v>
      </c>
      <c r="S115" s="301">
        <v>25000</v>
      </c>
      <c r="T115" s="302">
        <f t="shared" si="75"/>
        <v>49.5</v>
      </c>
      <c r="U115" s="358" t="str">
        <f>IF(T115&lt;=60,"","!!!")</f>
        <v/>
      </c>
      <c r="V115" s="360">
        <v>25500</v>
      </c>
      <c r="W115" s="304">
        <f t="shared" si="76"/>
        <v>50.5</v>
      </c>
      <c r="X115" s="305">
        <f t="shared" si="77"/>
        <v>100</v>
      </c>
      <c r="Y115" s="316" t="s">
        <v>45</v>
      </c>
      <c r="Z115" s="306"/>
      <c r="AA115" s="307">
        <v>15</v>
      </c>
      <c r="AB115" s="308">
        <f t="shared" si="78"/>
        <v>1.5</v>
      </c>
      <c r="AC115" s="309">
        <v>7</v>
      </c>
      <c r="AD115" s="308">
        <f t="shared" si="79"/>
        <v>2.1</v>
      </c>
      <c r="AE115" s="309"/>
      <c r="AF115" s="308"/>
      <c r="AG115" s="310">
        <f t="shared" si="80"/>
        <v>22</v>
      </c>
      <c r="AH115" s="311">
        <f t="shared" si="81"/>
        <v>3.6</v>
      </c>
      <c r="AI115" s="307">
        <v>15</v>
      </c>
      <c r="AJ115" s="308">
        <f t="shared" si="82"/>
        <v>3</v>
      </c>
      <c r="AK115" s="312">
        <v>9</v>
      </c>
      <c r="AL115" s="308">
        <f t="shared" si="83"/>
        <v>3.6</v>
      </c>
      <c r="AM115" s="313">
        <f>AI115+AK115</f>
        <v>24</v>
      </c>
      <c r="AN115" s="311">
        <f t="shared" si="84"/>
        <v>6.6</v>
      </c>
      <c r="AO115" s="314">
        <f t="shared" si="85"/>
        <v>10.199999999999999</v>
      </c>
      <c r="AP115" s="315"/>
    </row>
    <row r="116" spans="1:42" s="376" customFormat="1" ht="93" customHeight="1" x14ac:dyDescent="0.2">
      <c r="A116" s="506">
        <v>113</v>
      </c>
      <c r="B116" s="383"/>
      <c r="C116" s="406" t="s">
        <v>1492</v>
      </c>
      <c r="D116" s="378" t="s">
        <v>1615</v>
      </c>
      <c r="E116" s="181" t="s">
        <v>2187</v>
      </c>
      <c r="F116" s="181" t="s">
        <v>2335</v>
      </c>
      <c r="G116" s="331" t="s">
        <v>1818</v>
      </c>
      <c r="H116" s="344"/>
      <c r="I116" s="333" t="s">
        <v>2247</v>
      </c>
      <c r="J116" s="352"/>
      <c r="K116" s="365"/>
      <c r="L116" s="365"/>
      <c r="M116" s="367"/>
      <c r="N116" s="369"/>
      <c r="O116" s="365"/>
      <c r="P116" s="367"/>
      <c r="Q116" s="365"/>
      <c r="R116" s="342">
        <v>51082</v>
      </c>
      <c r="S116" s="342">
        <v>30644.091</v>
      </c>
      <c r="T116" s="302">
        <f t="shared" si="75"/>
        <v>59.99</v>
      </c>
      <c r="U116" s="369"/>
      <c r="V116" s="431">
        <v>20437.907999999999</v>
      </c>
      <c r="W116" s="304">
        <f t="shared" si="76"/>
        <v>40.01</v>
      </c>
      <c r="X116" s="305">
        <f t="shared" si="77"/>
        <v>100</v>
      </c>
      <c r="Y116" s="316" t="s">
        <v>45</v>
      </c>
      <c r="Z116" s="306" t="s">
        <v>2248</v>
      </c>
      <c r="AA116" s="307">
        <v>15</v>
      </c>
      <c r="AB116" s="308">
        <f t="shared" si="78"/>
        <v>1.5</v>
      </c>
      <c r="AC116" s="309">
        <v>0</v>
      </c>
      <c r="AD116" s="308">
        <f t="shared" si="79"/>
        <v>0</v>
      </c>
      <c r="AE116" s="309"/>
      <c r="AF116" s="308"/>
      <c r="AG116" s="310">
        <f t="shared" si="80"/>
        <v>15</v>
      </c>
      <c r="AH116" s="311">
        <f t="shared" si="81"/>
        <v>1.5</v>
      </c>
      <c r="AI116" s="307">
        <v>15</v>
      </c>
      <c r="AJ116" s="308">
        <f t="shared" si="82"/>
        <v>3</v>
      </c>
      <c r="AK116" s="312">
        <v>15</v>
      </c>
      <c r="AL116" s="308">
        <f t="shared" si="83"/>
        <v>6</v>
      </c>
      <c r="AM116" s="313">
        <f t="shared" ref="AM116:AM123" si="86">AI116</f>
        <v>15</v>
      </c>
      <c r="AN116" s="311">
        <f t="shared" si="84"/>
        <v>9</v>
      </c>
      <c r="AO116" s="314">
        <f t="shared" si="85"/>
        <v>10.5</v>
      </c>
    </row>
    <row r="117" spans="1:42" s="376" customFormat="1" ht="84" customHeight="1" x14ac:dyDescent="0.2">
      <c r="A117" s="506">
        <v>114</v>
      </c>
      <c r="B117" s="383"/>
      <c r="C117" s="406" t="s">
        <v>1492</v>
      </c>
      <c r="D117" s="378" t="s">
        <v>1615</v>
      </c>
      <c r="E117" s="181" t="s">
        <v>2188</v>
      </c>
      <c r="F117" s="181" t="s">
        <v>2338</v>
      </c>
      <c r="G117" s="331" t="s">
        <v>1801</v>
      </c>
      <c r="H117" s="344"/>
      <c r="I117" s="333" t="s">
        <v>2189</v>
      </c>
      <c r="J117" s="352"/>
      <c r="K117" s="365"/>
      <c r="L117" s="365"/>
      <c r="M117" s="367"/>
      <c r="N117" s="369"/>
      <c r="O117" s="365"/>
      <c r="P117" s="367"/>
      <c r="Q117" s="365"/>
      <c r="R117" s="335">
        <v>238880</v>
      </c>
      <c r="S117" s="335">
        <v>167216</v>
      </c>
      <c r="T117" s="302">
        <f t="shared" si="75"/>
        <v>70</v>
      </c>
      <c r="U117" s="369"/>
      <c r="V117" s="360">
        <v>71664</v>
      </c>
      <c r="W117" s="304">
        <f t="shared" si="76"/>
        <v>30</v>
      </c>
      <c r="X117" s="305">
        <f t="shared" si="77"/>
        <v>100</v>
      </c>
      <c r="Y117" s="316" t="s">
        <v>45</v>
      </c>
      <c r="Z117" s="306"/>
      <c r="AA117" s="307">
        <v>15</v>
      </c>
      <c r="AB117" s="308">
        <f t="shared" si="78"/>
        <v>1.5</v>
      </c>
      <c r="AC117" s="309">
        <v>0</v>
      </c>
      <c r="AD117" s="308">
        <f t="shared" si="79"/>
        <v>0</v>
      </c>
      <c r="AE117" s="309"/>
      <c r="AF117" s="308"/>
      <c r="AG117" s="310">
        <f t="shared" si="80"/>
        <v>15</v>
      </c>
      <c r="AH117" s="311">
        <f t="shared" si="81"/>
        <v>1.5</v>
      </c>
      <c r="AI117" s="307">
        <v>15</v>
      </c>
      <c r="AJ117" s="308">
        <f t="shared" si="82"/>
        <v>3</v>
      </c>
      <c r="AK117" s="312">
        <v>15</v>
      </c>
      <c r="AL117" s="308">
        <f t="shared" si="83"/>
        <v>6</v>
      </c>
      <c r="AM117" s="313">
        <f t="shared" si="86"/>
        <v>15</v>
      </c>
      <c r="AN117" s="311">
        <f t="shared" si="84"/>
        <v>9</v>
      </c>
      <c r="AO117" s="314">
        <f t="shared" si="85"/>
        <v>10.5</v>
      </c>
    </row>
    <row r="118" spans="1:42" s="376" customFormat="1" ht="103.5" customHeight="1" x14ac:dyDescent="0.2">
      <c r="A118" s="506">
        <v>115</v>
      </c>
      <c r="B118" s="383"/>
      <c r="C118" s="406" t="s">
        <v>1492</v>
      </c>
      <c r="D118" s="378" t="s">
        <v>1615</v>
      </c>
      <c r="E118" s="181" t="s">
        <v>2068</v>
      </c>
      <c r="F118" s="181" t="s">
        <v>2350</v>
      </c>
      <c r="G118" s="331" t="s">
        <v>1802</v>
      </c>
      <c r="H118" s="344"/>
      <c r="I118" s="333" t="s">
        <v>2349</v>
      </c>
      <c r="J118" s="352"/>
      <c r="K118" s="365"/>
      <c r="L118" s="365"/>
      <c r="M118" s="367"/>
      <c r="N118" s="369"/>
      <c r="O118" s="365"/>
      <c r="P118" s="367"/>
      <c r="Q118" s="365"/>
      <c r="R118" s="335">
        <v>25000</v>
      </c>
      <c r="S118" s="335">
        <v>15000</v>
      </c>
      <c r="T118" s="302">
        <f t="shared" si="75"/>
        <v>60</v>
      </c>
      <c r="U118" s="369"/>
      <c r="V118" s="429">
        <v>10000</v>
      </c>
      <c r="W118" s="304">
        <f t="shared" si="76"/>
        <v>40</v>
      </c>
      <c r="X118" s="305">
        <f t="shared" si="77"/>
        <v>100</v>
      </c>
      <c r="Y118" s="316" t="s">
        <v>45</v>
      </c>
      <c r="Z118" s="306"/>
      <c r="AA118" s="307">
        <v>15</v>
      </c>
      <c r="AB118" s="308">
        <f t="shared" si="78"/>
        <v>1.5</v>
      </c>
      <c r="AC118" s="309">
        <v>0</v>
      </c>
      <c r="AD118" s="308">
        <f t="shared" si="79"/>
        <v>0</v>
      </c>
      <c r="AE118" s="309"/>
      <c r="AF118" s="308"/>
      <c r="AG118" s="310">
        <f t="shared" si="80"/>
        <v>15</v>
      </c>
      <c r="AH118" s="311">
        <f t="shared" si="81"/>
        <v>1.5</v>
      </c>
      <c r="AI118" s="307">
        <v>15</v>
      </c>
      <c r="AJ118" s="308">
        <f t="shared" si="82"/>
        <v>3</v>
      </c>
      <c r="AK118" s="312">
        <v>15</v>
      </c>
      <c r="AL118" s="308">
        <f t="shared" si="83"/>
        <v>6</v>
      </c>
      <c r="AM118" s="313">
        <f t="shared" si="86"/>
        <v>15</v>
      </c>
      <c r="AN118" s="311">
        <f t="shared" si="84"/>
        <v>9</v>
      </c>
      <c r="AO118" s="314">
        <f t="shared" si="85"/>
        <v>10.5</v>
      </c>
    </row>
    <row r="119" spans="1:42" s="376" customFormat="1" ht="73.5" customHeight="1" x14ac:dyDescent="0.2">
      <c r="A119" s="506">
        <v>116</v>
      </c>
      <c r="B119" s="383"/>
      <c r="C119" s="406" t="s">
        <v>2069</v>
      </c>
      <c r="D119" s="378" t="s">
        <v>2070</v>
      </c>
      <c r="E119" s="181" t="s">
        <v>2071</v>
      </c>
      <c r="F119" s="181" t="s">
        <v>2072</v>
      </c>
      <c r="G119" s="331" t="s">
        <v>1818</v>
      </c>
      <c r="H119" s="344"/>
      <c r="I119" s="333" t="s">
        <v>2073</v>
      </c>
      <c r="J119" s="352"/>
      <c r="K119" s="365"/>
      <c r="L119" s="365"/>
      <c r="M119" s="367"/>
      <c r="N119" s="369"/>
      <c r="O119" s="365"/>
      <c r="P119" s="367"/>
      <c r="Q119" s="365"/>
      <c r="R119" s="335">
        <v>101145</v>
      </c>
      <c r="S119" s="335">
        <v>60680</v>
      </c>
      <c r="T119" s="302">
        <f t="shared" si="75"/>
        <v>59.99</v>
      </c>
      <c r="U119" s="369"/>
      <c r="V119" s="429">
        <v>40465</v>
      </c>
      <c r="W119" s="304">
        <f t="shared" si="76"/>
        <v>40.01</v>
      </c>
      <c r="X119" s="305">
        <f t="shared" si="77"/>
        <v>100</v>
      </c>
      <c r="Y119" s="316" t="s">
        <v>45</v>
      </c>
      <c r="Z119" s="306"/>
      <c r="AA119" s="307">
        <v>15</v>
      </c>
      <c r="AB119" s="118">
        <f t="shared" si="78"/>
        <v>1.5</v>
      </c>
      <c r="AC119" s="309">
        <v>0</v>
      </c>
      <c r="AD119" s="308">
        <f t="shared" si="79"/>
        <v>0</v>
      </c>
      <c r="AE119" s="309"/>
      <c r="AF119" s="308"/>
      <c r="AG119" s="310">
        <f t="shared" si="80"/>
        <v>15</v>
      </c>
      <c r="AH119" s="311">
        <f t="shared" si="81"/>
        <v>1.5</v>
      </c>
      <c r="AI119" s="307">
        <v>15</v>
      </c>
      <c r="AJ119" s="308">
        <f t="shared" si="82"/>
        <v>3</v>
      </c>
      <c r="AK119" s="312">
        <v>15</v>
      </c>
      <c r="AL119" s="308">
        <f t="shared" si="83"/>
        <v>6</v>
      </c>
      <c r="AM119" s="313">
        <f t="shared" si="86"/>
        <v>15</v>
      </c>
      <c r="AN119" s="311">
        <f t="shared" si="84"/>
        <v>9</v>
      </c>
      <c r="AO119" s="314">
        <f t="shared" si="85"/>
        <v>10.5</v>
      </c>
    </row>
    <row r="120" spans="1:42" s="376" customFormat="1" ht="73.5" customHeight="1" x14ac:dyDescent="0.2">
      <c r="A120" s="506">
        <v>117</v>
      </c>
      <c r="B120" s="395"/>
      <c r="C120" s="406" t="s">
        <v>2390</v>
      </c>
      <c r="D120" s="378" t="s">
        <v>1454</v>
      </c>
      <c r="E120" s="181" t="s">
        <v>167</v>
      </c>
      <c r="F120" s="181" t="s">
        <v>167</v>
      </c>
      <c r="G120" s="331" t="s">
        <v>1818</v>
      </c>
      <c r="H120" s="344"/>
      <c r="I120" s="333" t="s">
        <v>2190</v>
      </c>
      <c r="J120" s="352"/>
      <c r="K120" s="500" t="s">
        <v>32</v>
      </c>
      <c r="L120" s="362">
        <v>14006787.52</v>
      </c>
      <c r="M120" s="341"/>
      <c r="N120" s="396"/>
      <c r="O120" s="504"/>
      <c r="P120" s="395"/>
      <c r="Q120" s="365"/>
      <c r="R120" s="335">
        <v>80000</v>
      </c>
      <c r="S120" s="335">
        <v>48000</v>
      </c>
      <c r="T120" s="302">
        <f t="shared" si="75"/>
        <v>60</v>
      </c>
      <c r="U120" s="396"/>
      <c r="V120" s="360">
        <v>32000</v>
      </c>
      <c r="W120" s="304">
        <f t="shared" si="76"/>
        <v>40</v>
      </c>
      <c r="X120" s="305">
        <f t="shared" si="77"/>
        <v>100</v>
      </c>
      <c r="Y120" s="316" t="s">
        <v>45</v>
      </c>
      <c r="Z120" s="306"/>
      <c r="AA120" s="307">
        <v>15</v>
      </c>
      <c r="AB120" s="308">
        <f t="shared" si="78"/>
        <v>1.5</v>
      </c>
      <c r="AC120" s="309">
        <v>0</v>
      </c>
      <c r="AD120" s="308">
        <f t="shared" si="79"/>
        <v>0</v>
      </c>
      <c r="AE120" s="309"/>
      <c r="AF120" s="308"/>
      <c r="AG120" s="310">
        <f t="shared" si="80"/>
        <v>15</v>
      </c>
      <c r="AH120" s="311">
        <f t="shared" si="81"/>
        <v>1.5</v>
      </c>
      <c r="AI120" s="307">
        <v>15</v>
      </c>
      <c r="AJ120" s="308">
        <f t="shared" si="82"/>
        <v>3</v>
      </c>
      <c r="AK120" s="312">
        <v>15</v>
      </c>
      <c r="AL120" s="308">
        <f t="shared" si="83"/>
        <v>6</v>
      </c>
      <c r="AM120" s="313">
        <f t="shared" si="86"/>
        <v>15</v>
      </c>
      <c r="AN120" s="311">
        <f t="shared" si="84"/>
        <v>9</v>
      </c>
      <c r="AO120" s="314">
        <f t="shared" si="85"/>
        <v>10.5</v>
      </c>
    </row>
    <row r="121" spans="1:42" s="376" customFormat="1" ht="72" customHeight="1" x14ac:dyDescent="0.2">
      <c r="A121" s="506">
        <v>118</v>
      </c>
      <c r="B121" s="395"/>
      <c r="C121" s="406" t="s">
        <v>2390</v>
      </c>
      <c r="D121" s="378" t="s">
        <v>1454</v>
      </c>
      <c r="E121" s="181" t="s">
        <v>1901</v>
      </c>
      <c r="F121" s="181" t="s">
        <v>2074</v>
      </c>
      <c r="G121" s="331" t="s">
        <v>1802</v>
      </c>
      <c r="H121" s="344"/>
      <c r="I121" s="333" t="s">
        <v>1827</v>
      </c>
      <c r="J121" s="352"/>
      <c r="K121" s="481" t="s">
        <v>17</v>
      </c>
      <c r="L121" s="349" t="e">
        <f>#REF!-L120</f>
        <v>#REF!</v>
      </c>
      <c r="M121" s="341"/>
      <c r="N121" s="396"/>
      <c r="O121" s="349"/>
      <c r="P121" s="395"/>
      <c r="Q121" s="481"/>
      <c r="R121" s="335">
        <v>40000</v>
      </c>
      <c r="S121" s="335">
        <v>24000</v>
      </c>
      <c r="T121" s="302">
        <f t="shared" si="75"/>
        <v>60</v>
      </c>
      <c r="U121" s="396"/>
      <c r="V121" s="429">
        <v>16000</v>
      </c>
      <c r="W121" s="304">
        <f t="shared" si="76"/>
        <v>40</v>
      </c>
      <c r="X121" s="305">
        <f t="shared" si="77"/>
        <v>100</v>
      </c>
      <c r="Y121" s="316" t="s">
        <v>45</v>
      </c>
      <c r="Z121" s="306"/>
      <c r="AA121" s="307">
        <v>15</v>
      </c>
      <c r="AB121" s="308">
        <f t="shared" si="78"/>
        <v>1.5</v>
      </c>
      <c r="AC121" s="309">
        <v>0</v>
      </c>
      <c r="AD121" s="308">
        <f t="shared" si="79"/>
        <v>0</v>
      </c>
      <c r="AE121" s="309"/>
      <c r="AF121" s="308"/>
      <c r="AG121" s="310">
        <f t="shared" si="80"/>
        <v>15</v>
      </c>
      <c r="AH121" s="311">
        <f t="shared" si="81"/>
        <v>1.5</v>
      </c>
      <c r="AI121" s="307">
        <v>15</v>
      </c>
      <c r="AJ121" s="308">
        <f t="shared" si="82"/>
        <v>3</v>
      </c>
      <c r="AK121" s="312">
        <v>15</v>
      </c>
      <c r="AL121" s="308">
        <f t="shared" si="83"/>
        <v>6</v>
      </c>
      <c r="AM121" s="313">
        <f t="shared" si="86"/>
        <v>15</v>
      </c>
      <c r="AN121" s="311">
        <f t="shared" si="84"/>
        <v>9</v>
      </c>
      <c r="AO121" s="314">
        <f t="shared" si="85"/>
        <v>10.5</v>
      </c>
    </row>
    <row r="122" spans="1:42" s="376" customFormat="1" ht="93.6" customHeight="1" x14ac:dyDescent="0.2">
      <c r="A122" s="506">
        <v>119</v>
      </c>
      <c r="B122" s="383"/>
      <c r="C122" s="406" t="s">
        <v>2390</v>
      </c>
      <c r="D122" s="378" t="s">
        <v>1454</v>
      </c>
      <c r="E122" s="181" t="s">
        <v>173</v>
      </c>
      <c r="F122" s="181" t="s">
        <v>173</v>
      </c>
      <c r="G122" s="331" t="s">
        <v>1819</v>
      </c>
      <c r="H122" s="344"/>
      <c r="I122" s="333" t="s">
        <v>2075</v>
      </c>
      <c r="J122" s="352"/>
      <c r="K122" s="365"/>
      <c r="L122" s="365"/>
      <c r="M122" s="367"/>
      <c r="N122" s="369"/>
      <c r="O122" s="365"/>
      <c r="P122" s="367"/>
      <c r="Q122" s="365"/>
      <c r="R122" s="335">
        <v>38000</v>
      </c>
      <c r="S122" s="335">
        <v>22800</v>
      </c>
      <c r="T122" s="302">
        <f t="shared" si="75"/>
        <v>60</v>
      </c>
      <c r="U122" s="369"/>
      <c r="V122" s="429">
        <v>15200</v>
      </c>
      <c r="W122" s="304">
        <f t="shared" si="76"/>
        <v>40</v>
      </c>
      <c r="X122" s="305">
        <f t="shared" si="77"/>
        <v>100</v>
      </c>
      <c r="Y122" s="316" t="s">
        <v>45</v>
      </c>
      <c r="Z122" s="306"/>
      <c r="AA122" s="22">
        <v>15</v>
      </c>
      <c r="AB122" s="118">
        <f t="shared" si="78"/>
        <v>1.5</v>
      </c>
      <c r="AC122" s="309">
        <v>0</v>
      </c>
      <c r="AD122" s="308">
        <f t="shared" si="79"/>
        <v>0</v>
      </c>
      <c r="AE122" s="309"/>
      <c r="AF122" s="308"/>
      <c r="AG122" s="310">
        <f t="shared" si="80"/>
        <v>15</v>
      </c>
      <c r="AH122" s="311">
        <f t="shared" si="81"/>
        <v>1.5</v>
      </c>
      <c r="AI122" s="307">
        <v>15</v>
      </c>
      <c r="AJ122" s="308">
        <f t="shared" si="82"/>
        <v>3</v>
      </c>
      <c r="AK122" s="312">
        <v>9</v>
      </c>
      <c r="AL122" s="308">
        <f t="shared" si="83"/>
        <v>3.6</v>
      </c>
      <c r="AM122" s="313">
        <f t="shared" si="86"/>
        <v>15</v>
      </c>
      <c r="AN122" s="311">
        <f t="shared" si="84"/>
        <v>6.6</v>
      </c>
      <c r="AO122" s="314">
        <f t="shared" si="85"/>
        <v>8.1</v>
      </c>
    </row>
    <row r="123" spans="1:42" s="376" customFormat="1" ht="92.25" customHeight="1" x14ac:dyDescent="0.2">
      <c r="A123" s="506">
        <v>120</v>
      </c>
      <c r="B123" s="383"/>
      <c r="C123" s="406" t="s">
        <v>2390</v>
      </c>
      <c r="D123" s="378" t="s">
        <v>1454</v>
      </c>
      <c r="E123" s="181" t="s">
        <v>2076</v>
      </c>
      <c r="F123" s="181" t="s">
        <v>2391</v>
      </c>
      <c r="G123" s="331" t="s">
        <v>1805</v>
      </c>
      <c r="H123" s="344"/>
      <c r="I123" s="333" t="s">
        <v>2077</v>
      </c>
      <c r="J123" s="352"/>
      <c r="K123" s="365"/>
      <c r="L123" s="365"/>
      <c r="M123" s="367"/>
      <c r="N123" s="369"/>
      <c r="O123" s="365"/>
      <c r="P123" s="367"/>
      <c r="Q123" s="365"/>
      <c r="R123" s="335">
        <v>40000</v>
      </c>
      <c r="S123" s="335">
        <v>20000</v>
      </c>
      <c r="T123" s="302">
        <f t="shared" si="75"/>
        <v>50</v>
      </c>
      <c r="U123" s="369"/>
      <c r="V123" s="429">
        <v>20000</v>
      </c>
      <c r="W123" s="304">
        <f t="shared" si="76"/>
        <v>50</v>
      </c>
      <c r="X123" s="305">
        <f t="shared" si="77"/>
        <v>100</v>
      </c>
      <c r="Y123" s="316" t="s">
        <v>45</v>
      </c>
      <c r="Z123" s="306"/>
      <c r="AA123" s="307">
        <v>15</v>
      </c>
      <c r="AB123" s="308">
        <f t="shared" si="78"/>
        <v>1.5</v>
      </c>
      <c r="AC123" s="309">
        <v>7</v>
      </c>
      <c r="AD123" s="308">
        <f t="shared" si="79"/>
        <v>2.1</v>
      </c>
      <c r="AE123" s="309"/>
      <c r="AF123" s="308"/>
      <c r="AG123" s="310">
        <f t="shared" si="80"/>
        <v>22</v>
      </c>
      <c r="AH123" s="311">
        <f t="shared" si="81"/>
        <v>3.6</v>
      </c>
      <c r="AI123" s="307">
        <v>15</v>
      </c>
      <c r="AJ123" s="308">
        <f t="shared" si="82"/>
        <v>3</v>
      </c>
      <c r="AK123" s="312">
        <v>3</v>
      </c>
      <c r="AL123" s="308">
        <f t="shared" si="83"/>
        <v>1.2000000000000002</v>
      </c>
      <c r="AM123" s="313">
        <f t="shared" si="86"/>
        <v>15</v>
      </c>
      <c r="AN123" s="311">
        <f t="shared" si="84"/>
        <v>4.2</v>
      </c>
      <c r="AO123" s="314">
        <f t="shared" si="85"/>
        <v>7.8000000000000007</v>
      </c>
    </row>
    <row r="124" spans="1:42" s="376" customFormat="1" ht="57" customHeight="1" x14ac:dyDescent="0.2">
      <c r="A124" s="506">
        <v>121</v>
      </c>
      <c r="B124" s="125">
        <v>134</v>
      </c>
      <c r="C124" s="7" t="s">
        <v>456</v>
      </c>
      <c r="D124" s="262" t="s">
        <v>916</v>
      </c>
      <c r="E124" s="181" t="s">
        <v>51</v>
      </c>
      <c r="F124" s="181" t="s">
        <v>1837</v>
      </c>
      <c r="G124" s="279" t="s">
        <v>1818</v>
      </c>
      <c r="H124" s="363" t="s">
        <v>864</v>
      </c>
      <c r="I124" s="31" t="s">
        <v>1843</v>
      </c>
      <c r="J124" s="109"/>
      <c r="K124" s="364">
        <v>28000</v>
      </c>
      <c r="L124" s="364">
        <v>14000</v>
      </c>
      <c r="M124" s="366">
        <f t="shared" ref="M124:M138" si="87">L124/K124*100</f>
        <v>50</v>
      </c>
      <c r="N124" s="368" t="str">
        <f t="shared" ref="N124:N138" si="88">IF(M124&lt;=60,"","!!!")</f>
        <v/>
      </c>
      <c r="O124" s="364">
        <v>14000</v>
      </c>
      <c r="P124" s="370">
        <f t="shared" ref="P124:P138" si="89">O124/K124*100</f>
        <v>50</v>
      </c>
      <c r="Q124" s="371">
        <f t="shared" ref="Q124:Q138" si="90">M124+P124</f>
        <v>100</v>
      </c>
      <c r="R124" s="26">
        <v>64380</v>
      </c>
      <c r="S124" s="26">
        <v>32190</v>
      </c>
      <c r="T124" s="106">
        <f t="shared" si="75"/>
        <v>50</v>
      </c>
      <c r="U124" s="373" t="str">
        <f t="shared" ref="U124:U138" si="91">IF(T124&lt;=60,"","!!!")</f>
        <v/>
      </c>
      <c r="V124" s="428">
        <v>32190</v>
      </c>
      <c r="W124" s="95">
        <f t="shared" si="76"/>
        <v>50</v>
      </c>
      <c r="X124" s="58">
        <f t="shared" si="77"/>
        <v>100</v>
      </c>
      <c r="Y124" s="47" t="s">
        <v>45</v>
      </c>
      <c r="Z124" s="120"/>
      <c r="AA124" s="22">
        <v>15</v>
      </c>
      <c r="AB124" s="308">
        <f t="shared" si="78"/>
        <v>1.5</v>
      </c>
      <c r="AC124" s="8">
        <v>7</v>
      </c>
      <c r="AD124" s="118">
        <f t="shared" si="79"/>
        <v>2.1</v>
      </c>
      <c r="AE124" s="8"/>
      <c r="AF124" s="118"/>
      <c r="AG124" s="38">
        <f t="shared" si="80"/>
        <v>22</v>
      </c>
      <c r="AH124" s="39">
        <f t="shared" si="81"/>
        <v>3.6</v>
      </c>
      <c r="AI124" s="22">
        <v>15</v>
      </c>
      <c r="AJ124" s="118">
        <f t="shared" si="82"/>
        <v>3</v>
      </c>
      <c r="AK124" s="9">
        <v>15</v>
      </c>
      <c r="AL124" s="118">
        <f t="shared" si="83"/>
        <v>6</v>
      </c>
      <c r="AM124" s="40">
        <f t="shared" ref="AM124:AM138" si="92">AI124+AK124</f>
        <v>30</v>
      </c>
      <c r="AN124" s="39">
        <f t="shared" si="84"/>
        <v>9</v>
      </c>
      <c r="AO124" s="41">
        <f t="shared" si="85"/>
        <v>12.6</v>
      </c>
      <c r="AP124" s="24"/>
    </row>
    <row r="125" spans="1:42" s="376" customFormat="1" ht="83.45" customHeight="1" x14ac:dyDescent="0.2">
      <c r="A125" s="506">
        <v>122</v>
      </c>
      <c r="B125" s="125">
        <v>218</v>
      </c>
      <c r="C125" s="7" t="s">
        <v>456</v>
      </c>
      <c r="D125" s="262" t="s">
        <v>916</v>
      </c>
      <c r="E125" s="181" t="s">
        <v>1838</v>
      </c>
      <c r="F125" s="181" t="s">
        <v>2353</v>
      </c>
      <c r="G125" s="279" t="s">
        <v>1840</v>
      </c>
      <c r="H125" s="363" t="s">
        <v>1762</v>
      </c>
      <c r="I125" s="31" t="s">
        <v>1844</v>
      </c>
      <c r="J125" s="109"/>
      <c r="K125" s="364">
        <v>33510</v>
      </c>
      <c r="L125" s="364">
        <v>10000</v>
      </c>
      <c r="M125" s="366">
        <f t="shared" si="87"/>
        <v>29.841838257236645</v>
      </c>
      <c r="N125" s="368" t="str">
        <f t="shared" si="88"/>
        <v/>
      </c>
      <c r="O125" s="364">
        <v>23510</v>
      </c>
      <c r="P125" s="370">
        <f t="shared" si="89"/>
        <v>70.158161742763355</v>
      </c>
      <c r="Q125" s="371">
        <f t="shared" si="90"/>
        <v>100</v>
      </c>
      <c r="R125" s="26">
        <v>82000</v>
      </c>
      <c r="S125" s="26">
        <v>41000</v>
      </c>
      <c r="T125" s="106">
        <f t="shared" si="75"/>
        <v>50</v>
      </c>
      <c r="U125" s="373" t="str">
        <f t="shared" si="91"/>
        <v/>
      </c>
      <c r="V125" s="428">
        <v>41000</v>
      </c>
      <c r="W125" s="95">
        <f t="shared" si="76"/>
        <v>50</v>
      </c>
      <c r="X125" s="58">
        <f t="shared" si="77"/>
        <v>100</v>
      </c>
      <c r="Y125" s="47" t="s">
        <v>45</v>
      </c>
      <c r="Z125" s="120"/>
      <c r="AA125" s="22">
        <v>15</v>
      </c>
      <c r="AB125" s="118">
        <f t="shared" si="78"/>
        <v>1.5</v>
      </c>
      <c r="AC125" s="8">
        <v>7</v>
      </c>
      <c r="AD125" s="118">
        <f t="shared" si="79"/>
        <v>2.1</v>
      </c>
      <c r="AE125" s="8"/>
      <c r="AF125" s="118"/>
      <c r="AG125" s="38">
        <f t="shared" si="80"/>
        <v>22</v>
      </c>
      <c r="AH125" s="39">
        <f t="shared" si="81"/>
        <v>3.6</v>
      </c>
      <c r="AI125" s="22">
        <v>15</v>
      </c>
      <c r="AJ125" s="118">
        <f t="shared" si="82"/>
        <v>3</v>
      </c>
      <c r="AK125" s="9">
        <v>13</v>
      </c>
      <c r="AL125" s="118">
        <f t="shared" si="83"/>
        <v>5.2</v>
      </c>
      <c r="AM125" s="40">
        <f t="shared" si="92"/>
        <v>28</v>
      </c>
      <c r="AN125" s="39">
        <f t="shared" si="84"/>
        <v>8.1999999999999993</v>
      </c>
      <c r="AO125" s="41">
        <f t="shared" si="85"/>
        <v>11.799999999999999</v>
      </c>
      <c r="AP125" s="24"/>
    </row>
    <row r="126" spans="1:42" s="376" customFormat="1" ht="99" customHeight="1" x14ac:dyDescent="0.2">
      <c r="A126" s="506">
        <v>123</v>
      </c>
      <c r="B126" s="125">
        <v>175</v>
      </c>
      <c r="C126" s="7" t="s">
        <v>456</v>
      </c>
      <c r="D126" s="262" t="s">
        <v>916</v>
      </c>
      <c r="E126" s="181" t="s">
        <v>1839</v>
      </c>
      <c r="F126" s="181" t="s">
        <v>2354</v>
      </c>
      <c r="G126" s="279" t="s">
        <v>1840</v>
      </c>
      <c r="H126" s="363" t="s">
        <v>1668</v>
      </c>
      <c r="I126" s="31" t="s">
        <v>1879</v>
      </c>
      <c r="J126" s="109"/>
      <c r="K126" s="364">
        <v>138000</v>
      </c>
      <c r="L126" s="364">
        <v>82000</v>
      </c>
      <c r="M126" s="366">
        <f t="shared" si="87"/>
        <v>59.420289855072461</v>
      </c>
      <c r="N126" s="368" t="str">
        <f t="shared" si="88"/>
        <v/>
      </c>
      <c r="O126" s="364">
        <v>56000</v>
      </c>
      <c r="P126" s="370">
        <f t="shared" si="89"/>
        <v>40.579710144927539</v>
      </c>
      <c r="Q126" s="371">
        <f t="shared" si="90"/>
        <v>100</v>
      </c>
      <c r="R126" s="26">
        <v>25040</v>
      </c>
      <c r="S126" s="26">
        <v>15000</v>
      </c>
      <c r="T126" s="106">
        <f t="shared" si="75"/>
        <v>59.9</v>
      </c>
      <c r="U126" s="373" t="str">
        <f t="shared" si="91"/>
        <v/>
      </c>
      <c r="V126" s="428">
        <v>10040</v>
      </c>
      <c r="W126" s="95">
        <f t="shared" si="76"/>
        <v>40.1</v>
      </c>
      <c r="X126" s="58">
        <f t="shared" si="77"/>
        <v>100</v>
      </c>
      <c r="Y126" s="47" t="s">
        <v>45</v>
      </c>
      <c r="Z126" s="120"/>
      <c r="AA126" s="22">
        <v>15</v>
      </c>
      <c r="AB126" s="308">
        <f t="shared" si="78"/>
        <v>1.5</v>
      </c>
      <c r="AC126" s="8">
        <v>0</v>
      </c>
      <c r="AD126" s="118">
        <f t="shared" si="79"/>
        <v>0</v>
      </c>
      <c r="AE126" s="8"/>
      <c r="AF126" s="118"/>
      <c r="AG126" s="38">
        <f t="shared" si="80"/>
        <v>15</v>
      </c>
      <c r="AH126" s="39">
        <f t="shared" si="81"/>
        <v>1.5</v>
      </c>
      <c r="AI126" s="22">
        <v>15</v>
      </c>
      <c r="AJ126" s="118">
        <f t="shared" si="82"/>
        <v>3</v>
      </c>
      <c r="AK126" s="9">
        <v>13</v>
      </c>
      <c r="AL126" s="118">
        <f t="shared" si="83"/>
        <v>5.2</v>
      </c>
      <c r="AM126" s="40">
        <f t="shared" si="92"/>
        <v>28</v>
      </c>
      <c r="AN126" s="39">
        <f t="shared" si="84"/>
        <v>8.1999999999999993</v>
      </c>
      <c r="AO126" s="41">
        <f t="shared" si="85"/>
        <v>9.6999999999999993</v>
      </c>
      <c r="AP126" s="24"/>
    </row>
    <row r="127" spans="1:42" s="376" customFormat="1" ht="64.5" customHeight="1" x14ac:dyDescent="0.2">
      <c r="A127" s="506">
        <v>124</v>
      </c>
      <c r="B127" s="125">
        <v>106</v>
      </c>
      <c r="C127" s="7" t="s">
        <v>1064</v>
      </c>
      <c r="D127" s="262" t="s">
        <v>1067</v>
      </c>
      <c r="E127" s="181" t="s">
        <v>1812</v>
      </c>
      <c r="F127" s="181" t="s">
        <v>167</v>
      </c>
      <c r="G127" s="279" t="s">
        <v>1818</v>
      </c>
      <c r="H127" s="363" t="s">
        <v>927</v>
      </c>
      <c r="I127" s="31" t="s">
        <v>1828</v>
      </c>
      <c r="J127" s="109"/>
      <c r="K127" s="364">
        <v>75000</v>
      </c>
      <c r="L127" s="364">
        <v>45000</v>
      </c>
      <c r="M127" s="366">
        <f t="shared" si="87"/>
        <v>60</v>
      </c>
      <c r="N127" s="368" t="str">
        <f t="shared" si="88"/>
        <v/>
      </c>
      <c r="O127" s="364">
        <v>30000</v>
      </c>
      <c r="P127" s="370">
        <f t="shared" si="89"/>
        <v>40</v>
      </c>
      <c r="Q127" s="371">
        <f t="shared" si="90"/>
        <v>100</v>
      </c>
      <c r="R127" s="26">
        <v>41000</v>
      </c>
      <c r="S127" s="26">
        <v>24000</v>
      </c>
      <c r="T127" s="106">
        <f t="shared" si="75"/>
        <v>58.54</v>
      </c>
      <c r="U127" s="373" t="str">
        <f t="shared" si="91"/>
        <v/>
      </c>
      <c r="V127" s="428">
        <v>17000</v>
      </c>
      <c r="W127" s="95">
        <f t="shared" si="76"/>
        <v>41.46</v>
      </c>
      <c r="X127" s="58">
        <f t="shared" si="77"/>
        <v>100</v>
      </c>
      <c r="Y127" s="47" t="s">
        <v>45</v>
      </c>
      <c r="Z127" s="120"/>
      <c r="AA127" s="22">
        <v>15</v>
      </c>
      <c r="AB127" s="308">
        <f t="shared" si="78"/>
        <v>1.5</v>
      </c>
      <c r="AC127" s="8">
        <v>0</v>
      </c>
      <c r="AD127" s="118">
        <f t="shared" si="79"/>
        <v>0</v>
      </c>
      <c r="AE127" s="8"/>
      <c r="AF127" s="118"/>
      <c r="AG127" s="38">
        <f t="shared" si="80"/>
        <v>15</v>
      </c>
      <c r="AH127" s="39">
        <f t="shared" si="81"/>
        <v>1.5</v>
      </c>
      <c r="AI127" s="22">
        <v>15</v>
      </c>
      <c r="AJ127" s="118">
        <f t="shared" si="82"/>
        <v>3</v>
      </c>
      <c r="AK127" s="9">
        <v>15</v>
      </c>
      <c r="AL127" s="118">
        <f t="shared" si="83"/>
        <v>6</v>
      </c>
      <c r="AM127" s="40">
        <f t="shared" si="92"/>
        <v>30</v>
      </c>
      <c r="AN127" s="39">
        <f t="shared" si="84"/>
        <v>9</v>
      </c>
      <c r="AO127" s="41">
        <f t="shared" si="85"/>
        <v>10.5</v>
      </c>
      <c r="AP127" s="24"/>
    </row>
    <row r="128" spans="1:42" s="376" customFormat="1" ht="60.95" customHeight="1" x14ac:dyDescent="0.2">
      <c r="A128" s="506">
        <v>125</v>
      </c>
      <c r="B128" s="125">
        <v>90</v>
      </c>
      <c r="C128" s="7" t="s">
        <v>1064</v>
      </c>
      <c r="D128" s="262" t="s">
        <v>1067</v>
      </c>
      <c r="E128" s="181" t="s">
        <v>1813</v>
      </c>
      <c r="F128" s="181" t="s">
        <v>1814</v>
      </c>
      <c r="G128" s="279" t="s">
        <v>1802</v>
      </c>
      <c r="H128" s="363" t="s">
        <v>907</v>
      </c>
      <c r="I128" s="31" t="s">
        <v>1827</v>
      </c>
      <c r="J128" s="109"/>
      <c r="K128" s="364">
        <v>97935</v>
      </c>
      <c r="L128" s="364">
        <v>58761</v>
      </c>
      <c r="M128" s="366">
        <f t="shared" si="87"/>
        <v>60</v>
      </c>
      <c r="N128" s="368" t="str">
        <f t="shared" si="88"/>
        <v/>
      </c>
      <c r="O128" s="364">
        <v>39174</v>
      </c>
      <c r="P128" s="370">
        <f t="shared" si="89"/>
        <v>40</v>
      </c>
      <c r="Q128" s="371">
        <f t="shared" si="90"/>
        <v>100</v>
      </c>
      <c r="R128" s="26">
        <v>26000</v>
      </c>
      <c r="S128" s="26">
        <v>15000</v>
      </c>
      <c r="T128" s="106">
        <f t="shared" si="75"/>
        <v>57.69</v>
      </c>
      <c r="U128" s="373" t="str">
        <f t="shared" si="91"/>
        <v/>
      </c>
      <c r="V128" s="428">
        <v>11000</v>
      </c>
      <c r="W128" s="95">
        <f t="shared" si="76"/>
        <v>42.31</v>
      </c>
      <c r="X128" s="58">
        <f t="shared" si="77"/>
        <v>100</v>
      </c>
      <c r="Y128" s="47" t="s">
        <v>45</v>
      </c>
      <c r="Z128" s="120"/>
      <c r="AA128" s="22">
        <v>15</v>
      </c>
      <c r="AB128" s="118">
        <f t="shared" si="78"/>
        <v>1.5</v>
      </c>
      <c r="AC128" s="8">
        <v>0</v>
      </c>
      <c r="AD128" s="118">
        <f t="shared" si="79"/>
        <v>0</v>
      </c>
      <c r="AE128" s="8"/>
      <c r="AF128" s="118"/>
      <c r="AG128" s="38">
        <f t="shared" si="80"/>
        <v>15</v>
      </c>
      <c r="AH128" s="39">
        <f t="shared" si="81"/>
        <v>1.5</v>
      </c>
      <c r="AI128" s="22">
        <v>15</v>
      </c>
      <c r="AJ128" s="118">
        <f t="shared" si="82"/>
        <v>3</v>
      </c>
      <c r="AK128" s="9">
        <v>15</v>
      </c>
      <c r="AL128" s="118">
        <f t="shared" si="83"/>
        <v>6</v>
      </c>
      <c r="AM128" s="40">
        <f t="shared" si="92"/>
        <v>30</v>
      </c>
      <c r="AN128" s="39">
        <f t="shared" si="84"/>
        <v>9</v>
      </c>
      <c r="AO128" s="41">
        <f t="shared" si="85"/>
        <v>10.5</v>
      </c>
      <c r="AP128" s="24"/>
    </row>
    <row r="129" spans="1:42" s="376" customFormat="1" ht="85.5" customHeight="1" x14ac:dyDescent="0.2">
      <c r="A129" s="506">
        <v>126</v>
      </c>
      <c r="B129" s="125">
        <v>88</v>
      </c>
      <c r="C129" s="7" t="s">
        <v>1064</v>
      </c>
      <c r="D129" s="262" t="s">
        <v>1067</v>
      </c>
      <c r="E129" s="181" t="s">
        <v>1815</v>
      </c>
      <c r="F129" s="181" t="s">
        <v>2360</v>
      </c>
      <c r="G129" s="279" t="s">
        <v>1819</v>
      </c>
      <c r="H129" s="363" t="s">
        <v>898</v>
      </c>
      <c r="I129" s="282" t="s">
        <v>1890</v>
      </c>
      <c r="J129" s="109"/>
      <c r="K129" s="364">
        <v>85000</v>
      </c>
      <c r="L129" s="364">
        <v>42000</v>
      </c>
      <c r="M129" s="366">
        <f t="shared" si="87"/>
        <v>49.411764705882355</v>
      </c>
      <c r="N129" s="368" t="str">
        <f t="shared" si="88"/>
        <v/>
      </c>
      <c r="O129" s="364">
        <v>43000</v>
      </c>
      <c r="P129" s="370">
        <f t="shared" si="89"/>
        <v>50.588235294117645</v>
      </c>
      <c r="Q129" s="371">
        <f t="shared" si="90"/>
        <v>100</v>
      </c>
      <c r="R129" s="284">
        <v>83585</v>
      </c>
      <c r="S129" s="284">
        <v>49891.885999999999</v>
      </c>
      <c r="T129" s="106">
        <f t="shared" si="75"/>
        <v>59.69</v>
      </c>
      <c r="U129" s="373" t="str">
        <f t="shared" si="91"/>
        <v/>
      </c>
      <c r="V129" s="430">
        <v>33759.981</v>
      </c>
      <c r="W129" s="95">
        <f t="shared" si="76"/>
        <v>40.39</v>
      </c>
      <c r="X129" s="58">
        <f t="shared" si="77"/>
        <v>100.08</v>
      </c>
      <c r="Y129" s="47" t="s">
        <v>45</v>
      </c>
      <c r="Z129" s="120" t="s">
        <v>1889</v>
      </c>
      <c r="AA129" s="307">
        <v>15</v>
      </c>
      <c r="AB129" s="308">
        <f t="shared" si="78"/>
        <v>1.5</v>
      </c>
      <c r="AC129" s="8">
        <v>0</v>
      </c>
      <c r="AD129" s="118">
        <f t="shared" si="79"/>
        <v>0</v>
      </c>
      <c r="AE129" s="8"/>
      <c r="AF129" s="118"/>
      <c r="AG129" s="38">
        <f t="shared" si="80"/>
        <v>15</v>
      </c>
      <c r="AH129" s="39">
        <f t="shared" si="81"/>
        <v>1.5</v>
      </c>
      <c r="AI129" s="22">
        <v>15</v>
      </c>
      <c r="AJ129" s="118">
        <f t="shared" si="82"/>
        <v>3</v>
      </c>
      <c r="AK129" s="9">
        <v>9</v>
      </c>
      <c r="AL129" s="118">
        <f t="shared" si="83"/>
        <v>3.6</v>
      </c>
      <c r="AM129" s="40">
        <f t="shared" si="92"/>
        <v>24</v>
      </c>
      <c r="AN129" s="39">
        <f t="shared" si="84"/>
        <v>6.6</v>
      </c>
      <c r="AO129" s="41">
        <f t="shared" si="85"/>
        <v>8.1</v>
      </c>
      <c r="AP129" s="24"/>
    </row>
    <row r="130" spans="1:42" s="376" customFormat="1" ht="81" customHeight="1" x14ac:dyDescent="0.2">
      <c r="A130" s="506">
        <v>127</v>
      </c>
      <c r="B130" s="125">
        <v>114</v>
      </c>
      <c r="C130" s="7" t="s">
        <v>147</v>
      </c>
      <c r="D130" s="262" t="s">
        <v>274</v>
      </c>
      <c r="E130" s="181" t="s">
        <v>166</v>
      </c>
      <c r="F130" s="181" t="s">
        <v>167</v>
      </c>
      <c r="G130" s="279" t="s">
        <v>1818</v>
      </c>
      <c r="H130" s="363" t="s">
        <v>1455</v>
      </c>
      <c r="I130" s="31" t="s">
        <v>1882</v>
      </c>
      <c r="J130" s="109"/>
      <c r="K130" s="364">
        <v>88585</v>
      </c>
      <c r="L130" s="364">
        <v>53151</v>
      </c>
      <c r="M130" s="366">
        <f t="shared" si="87"/>
        <v>60</v>
      </c>
      <c r="N130" s="368" t="str">
        <f t="shared" si="88"/>
        <v/>
      </c>
      <c r="O130" s="364">
        <v>35434</v>
      </c>
      <c r="P130" s="370">
        <f t="shared" si="89"/>
        <v>40</v>
      </c>
      <c r="Q130" s="371">
        <f t="shared" si="90"/>
        <v>100</v>
      </c>
      <c r="R130" s="284">
        <v>55358</v>
      </c>
      <c r="S130" s="284">
        <v>33214.800000000003</v>
      </c>
      <c r="T130" s="106">
        <f t="shared" si="75"/>
        <v>60</v>
      </c>
      <c r="U130" s="373" t="str">
        <f t="shared" si="91"/>
        <v/>
      </c>
      <c r="V130" s="430">
        <v>22143.200000000001</v>
      </c>
      <c r="W130" s="95">
        <f t="shared" si="76"/>
        <v>40</v>
      </c>
      <c r="X130" s="58">
        <f t="shared" si="77"/>
        <v>100</v>
      </c>
      <c r="Y130" s="47" t="s">
        <v>45</v>
      </c>
      <c r="Z130" s="120" t="s">
        <v>1880</v>
      </c>
      <c r="AA130" s="22">
        <v>15</v>
      </c>
      <c r="AB130" s="118">
        <f t="shared" si="78"/>
        <v>1.5</v>
      </c>
      <c r="AC130" s="8">
        <v>0</v>
      </c>
      <c r="AD130" s="118">
        <f t="shared" si="79"/>
        <v>0</v>
      </c>
      <c r="AE130" s="8"/>
      <c r="AF130" s="118"/>
      <c r="AG130" s="38">
        <f t="shared" si="80"/>
        <v>15</v>
      </c>
      <c r="AH130" s="39">
        <f t="shared" si="81"/>
        <v>1.5</v>
      </c>
      <c r="AI130" s="22">
        <v>15</v>
      </c>
      <c r="AJ130" s="118">
        <f t="shared" si="82"/>
        <v>3</v>
      </c>
      <c r="AK130" s="9">
        <v>15</v>
      </c>
      <c r="AL130" s="118">
        <f t="shared" si="83"/>
        <v>6</v>
      </c>
      <c r="AM130" s="40">
        <f t="shared" si="92"/>
        <v>30</v>
      </c>
      <c r="AN130" s="39">
        <f t="shared" si="84"/>
        <v>9</v>
      </c>
      <c r="AO130" s="41">
        <f t="shared" si="85"/>
        <v>10.5</v>
      </c>
      <c r="AP130" s="24"/>
    </row>
    <row r="131" spans="1:42" s="315" customFormat="1" ht="168.95" customHeight="1" x14ac:dyDescent="0.2">
      <c r="A131" s="506">
        <v>128</v>
      </c>
      <c r="B131" s="125">
        <v>116</v>
      </c>
      <c r="C131" s="7" t="s">
        <v>147</v>
      </c>
      <c r="D131" s="262" t="s">
        <v>274</v>
      </c>
      <c r="E131" s="181" t="s">
        <v>1262</v>
      </c>
      <c r="F131" s="181" t="s">
        <v>2360</v>
      </c>
      <c r="G131" s="279" t="s">
        <v>1819</v>
      </c>
      <c r="H131" s="363" t="s">
        <v>1456</v>
      </c>
      <c r="I131" s="31" t="s">
        <v>2262</v>
      </c>
      <c r="J131" s="109"/>
      <c r="K131" s="364">
        <v>64332</v>
      </c>
      <c r="L131" s="364">
        <v>38600</v>
      </c>
      <c r="M131" s="366">
        <f t="shared" si="87"/>
        <v>60.001243549089104</v>
      </c>
      <c r="N131" s="368" t="str">
        <f t="shared" si="88"/>
        <v>!!!</v>
      </c>
      <c r="O131" s="364">
        <v>25732</v>
      </c>
      <c r="P131" s="370">
        <f t="shared" si="89"/>
        <v>39.998756450910896</v>
      </c>
      <c r="Q131" s="371">
        <f t="shared" si="90"/>
        <v>100</v>
      </c>
      <c r="R131" s="26">
        <v>58003</v>
      </c>
      <c r="S131" s="26">
        <v>34802</v>
      </c>
      <c r="T131" s="106">
        <f t="shared" si="75"/>
        <v>60</v>
      </c>
      <c r="U131" s="373" t="str">
        <f t="shared" si="91"/>
        <v/>
      </c>
      <c r="V131" s="428">
        <v>23201</v>
      </c>
      <c r="W131" s="95">
        <f t="shared" si="76"/>
        <v>40</v>
      </c>
      <c r="X131" s="58">
        <f t="shared" si="77"/>
        <v>100</v>
      </c>
      <c r="Y131" s="47" t="s">
        <v>45</v>
      </c>
      <c r="Z131" s="120"/>
      <c r="AA131" s="22">
        <v>15</v>
      </c>
      <c r="AB131" s="308">
        <f t="shared" si="78"/>
        <v>1.5</v>
      </c>
      <c r="AC131" s="8">
        <v>0</v>
      </c>
      <c r="AD131" s="118">
        <f t="shared" si="79"/>
        <v>0</v>
      </c>
      <c r="AE131" s="8"/>
      <c r="AF131" s="118"/>
      <c r="AG131" s="38">
        <f t="shared" si="80"/>
        <v>15</v>
      </c>
      <c r="AH131" s="39">
        <f t="shared" si="81"/>
        <v>1.5</v>
      </c>
      <c r="AI131" s="22">
        <v>15</v>
      </c>
      <c r="AJ131" s="118">
        <f t="shared" si="82"/>
        <v>3</v>
      </c>
      <c r="AK131" s="9">
        <v>9</v>
      </c>
      <c r="AL131" s="118">
        <f t="shared" si="83"/>
        <v>3.6</v>
      </c>
      <c r="AM131" s="40">
        <f t="shared" si="92"/>
        <v>24</v>
      </c>
      <c r="AN131" s="39">
        <f t="shared" si="84"/>
        <v>6.6</v>
      </c>
      <c r="AO131" s="41">
        <f t="shared" si="85"/>
        <v>8.1</v>
      </c>
      <c r="AP131" s="24"/>
    </row>
    <row r="132" spans="1:42" s="315" customFormat="1" ht="70.5" customHeight="1" x14ac:dyDescent="0.2">
      <c r="A132" s="506">
        <v>129</v>
      </c>
      <c r="B132" s="285">
        <v>181</v>
      </c>
      <c r="C132" s="286" t="s">
        <v>149</v>
      </c>
      <c r="D132" s="287" t="s">
        <v>291</v>
      </c>
      <c r="E132" s="288" t="s">
        <v>1253</v>
      </c>
      <c r="F132" s="289" t="s">
        <v>1920</v>
      </c>
      <c r="G132" s="290" t="s">
        <v>1818</v>
      </c>
      <c r="H132" s="291" t="s">
        <v>1664</v>
      </c>
      <c r="I132" s="292" t="s">
        <v>1876</v>
      </c>
      <c r="J132" s="293"/>
      <c r="K132" s="294">
        <v>45268</v>
      </c>
      <c r="L132" s="295">
        <v>20000</v>
      </c>
      <c r="M132" s="296">
        <f t="shared" si="87"/>
        <v>44.181320137845717</v>
      </c>
      <c r="N132" s="297" t="str">
        <f t="shared" si="88"/>
        <v/>
      </c>
      <c r="O132" s="295">
        <v>25268</v>
      </c>
      <c r="P132" s="298">
        <f t="shared" si="89"/>
        <v>55.818679862154283</v>
      </c>
      <c r="Q132" s="299">
        <f t="shared" si="90"/>
        <v>100</v>
      </c>
      <c r="R132" s="300">
        <v>73324</v>
      </c>
      <c r="S132" s="301">
        <v>36662</v>
      </c>
      <c r="T132" s="302">
        <f t="shared" ref="T132:T163" si="93">ROUND(S132/R132*100,2)</f>
        <v>50</v>
      </c>
      <c r="U132" s="303" t="str">
        <f t="shared" si="91"/>
        <v/>
      </c>
      <c r="V132" s="360">
        <v>36662</v>
      </c>
      <c r="W132" s="304">
        <f t="shared" ref="W132:W163" si="94">ROUND(V132/R132*100,2)</f>
        <v>50</v>
      </c>
      <c r="X132" s="305">
        <f t="shared" ref="X132:X163" si="95">T132+W132</f>
        <v>100</v>
      </c>
      <c r="Y132" s="316" t="s">
        <v>45</v>
      </c>
      <c r="Z132" s="306"/>
      <c r="AA132" s="307">
        <v>15</v>
      </c>
      <c r="AB132" s="308">
        <f t="shared" ref="AB132:AB163" si="96">AA132*0.1</f>
        <v>1.5</v>
      </c>
      <c r="AC132" s="309">
        <v>7</v>
      </c>
      <c r="AD132" s="308">
        <f t="shared" ref="AD132:AD163" si="97">AC132*0.3</f>
        <v>2.1</v>
      </c>
      <c r="AE132" s="309"/>
      <c r="AF132" s="308"/>
      <c r="AG132" s="310">
        <f t="shared" ref="AG132:AG163" si="98">AA132+AC132</f>
        <v>22</v>
      </c>
      <c r="AH132" s="311">
        <f t="shared" ref="AH132:AH163" si="99">(AA132*0.1)+(AC132*0.3)</f>
        <v>3.6</v>
      </c>
      <c r="AI132" s="307">
        <v>15</v>
      </c>
      <c r="AJ132" s="308">
        <f t="shared" ref="AJ132:AJ163" si="100">AI132*0.2</f>
        <v>3</v>
      </c>
      <c r="AK132" s="312">
        <v>15</v>
      </c>
      <c r="AL132" s="308">
        <f t="shared" ref="AL132:AL163" si="101">AK132*0.4</f>
        <v>6</v>
      </c>
      <c r="AM132" s="313">
        <f t="shared" si="92"/>
        <v>30</v>
      </c>
      <c r="AN132" s="311">
        <f t="shared" ref="AN132:AN163" si="102">(AI132*0.2)+(AK132*0.4)</f>
        <v>9</v>
      </c>
      <c r="AO132" s="314">
        <f t="shared" ref="AO132:AO163" si="103">AH132+AN132</f>
        <v>12.6</v>
      </c>
    </row>
    <row r="133" spans="1:42" s="315" customFormat="1" ht="119.25" customHeight="1" x14ac:dyDescent="0.2">
      <c r="A133" s="506">
        <v>130</v>
      </c>
      <c r="B133" s="350">
        <v>109</v>
      </c>
      <c r="C133" s="508" t="s">
        <v>149</v>
      </c>
      <c r="D133" s="509" t="s">
        <v>291</v>
      </c>
      <c r="E133" s="288" t="s">
        <v>1918</v>
      </c>
      <c r="F133" s="321" t="s">
        <v>2392</v>
      </c>
      <c r="G133" s="290" t="s">
        <v>1805</v>
      </c>
      <c r="H133" s="351" t="s">
        <v>929</v>
      </c>
      <c r="I133" s="292" t="s">
        <v>1919</v>
      </c>
      <c r="J133" s="352"/>
      <c r="K133" s="353">
        <v>22000</v>
      </c>
      <c r="L133" s="353">
        <v>13200</v>
      </c>
      <c r="M133" s="354">
        <f t="shared" si="87"/>
        <v>60</v>
      </c>
      <c r="N133" s="355" t="str">
        <f t="shared" si="88"/>
        <v/>
      </c>
      <c r="O133" s="353">
        <v>8800</v>
      </c>
      <c r="P133" s="356">
        <f t="shared" si="89"/>
        <v>40</v>
      </c>
      <c r="Q133" s="357">
        <f t="shared" si="90"/>
        <v>100</v>
      </c>
      <c r="R133" s="301">
        <v>150282</v>
      </c>
      <c r="S133" s="301">
        <v>75141</v>
      </c>
      <c r="T133" s="302">
        <f t="shared" si="93"/>
        <v>50</v>
      </c>
      <c r="U133" s="358" t="str">
        <f t="shared" si="91"/>
        <v/>
      </c>
      <c r="V133" s="360">
        <v>75141</v>
      </c>
      <c r="W133" s="304">
        <f t="shared" si="94"/>
        <v>50</v>
      </c>
      <c r="X133" s="305">
        <f t="shared" si="95"/>
        <v>100</v>
      </c>
      <c r="Y133" s="316" t="s">
        <v>45</v>
      </c>
      <c r="Z133" s="306"/>
      <c r="AA133" s="22">
        <v>15</v>
      </c>
      <c r="AB133" s="308">
        <f t="shared" si="96"/>
        <v>1.5</v>
      </c>
      <c r="AC133" s="309">
        <v>7</v>
      </c>
      <c r="AD133" s="308">
        <f t="shared" si="97"/>
        <v>2.1</v>
      </c>
      <c r="AE133" s="309"/>
      <c r="AF133" s="308"/>
      <c r="AG133" s="310">
        <f t="shared" si="98"/>
        <v>22</v>
      </c>
      <c r="AH133" s="311">
        <f t="shared" si="99"/>
        <v>3.6</v>
      </c>
      <c r="AI133" s="307">
        <v>15</v>
      </c>
      <c r="AJ133" s="308">
        <f t="shared" si="100"/>
        <v>3</v>
      </c>
      <c r="AK133" s="312">
        <v>3</v>
      </c>
      <c r="AL133" s="308">
        <f t="shared" si="101"/>
        <v>1.2000000000000002</v>
      </c>
      <c r="AM133" s="313">
        <f t="shared" si="92"/>
        <v>18</v>
      </c>
      <c r="AN133" s="311">
        <f t="shared" si="102"/>
        <v>4.2</v>
      </c>
      <c r="AO133" s="314">
        <f t="shared" si="103"/>
        <v>7.8000000000000007</v>
      </c>
    </row>
    <row r="134" spans="1:42" s="315" customFormat="1" ht="68.45" customHeight="1" x14ac:dyDescent="0.2">
      <c r="A134" s="506">
        <v>131</v>
      </c>
      <c r="B134" s="285">
        <v>56</v>
      </c>
      <c r="C134" s="286" t="s">
        <v>457</v>
      </c>
      <c r="D134" s="287" t="s">
        <v>812</v>
      </c>
      <c r="E134" s="288" t="s">
        <v>1974</v>
      </c>
      <c r="F134" s="289" t="s">
        <v>2327</v>
      </c>
      <c r="G134" s="290" t="s">
        <v>1818</v>
      </c>
      <c r="H134" s="291" t="s">
        <v>861</v>
      </c>
      <c r="I134" s="292" t="s">
        <v>1975</v>
      </c>
      <c r="J134" s="293"/>
      <c r="K134" s="294">
        <v>828850</v>
      </c>
      <c r="L134" s="295">
        <v>490000</v>
      </c>
      <c r="M134" s="296">
        <f t="shared" si="87"/>
        <v>59.118055136635093</v>
      </c>
      <c r="N134" s="297" t="str">
        <f t="shared" si="88"/>
        <v/>
      </c>
      <c r="O134" s="295">
        <v>338850</v>
      </c>
      <c r="P134" s="298">
        <f t="shared" si="89"/>
        <v>40.881944863364907</v>
      </c>
      <c r="Q134" s="299">
        <f t="shared" si="90"/>
        <v>100</v>
      </c>
      <c r="R134" s="300">
        <v>55600</v>
      </c>
      <c r="S134" s="301">
        <v>33360</v>
      </c>
      <c r="T134" s="302">
        <f t="shared" si="93"/>
        <v>60</v>
      </c>
      <c r="U134" s="303" t="str">
        <f t="shared" si="91"/>
        <v/>
      </c>
      <c r="V134" s="360">
        <v>22240</v>
      </c>
      <c r="W134" s="304">
        <f t="shared" si="94"/>
        <v>40</v>
      </c>
      <c r="X134" s="305">
        <f t="shared" si="95"/>
        <v>100</v>
      </c>
      <c r="Y134" s="316" t="s">
        <v>45</v>
      </c>
      <c r="Z134" s="306"/>
      <c r="AA134" s="307">
        <v>15</v>
      </c>
      <c r="AB134" s="118">
        <f t="shared" si="96"/>
        <v>1.5</v>
      </c>
      <c r="AC134" s="309">
        <v>0</v>
      </c>
      <c r="AD134" s="308">
        <f t="shared" si="97"/>
        <v>0</v>
      </c>
      <c r="AE134" s="309"/>
      <c r="AF134" s="308"/>
      <c r="AG134" s="310">
        <f t="shared" si="98"/>
        <v>15</v>
      </c>
      <c r="AH134" s="311">
        <f t="shared" si="99"/>
        <v>1.5</v>
      </c>
      <c r="AI134" s="307">
        <v>15</v>
      </c>
      <c r="AJ134" s="308">
        <f t="shared" si="100"/>
        <v>3</v>
      </c>
      <c r="AK134" s="312">
        <v>15</v>
      </c>
      <c r="AL134" s="308">
        <f t="shared" si="101"/>
        <v>6</v>
      </c>
      <c r="AM134" s="313">
        <f t="shared" si="92"/>
        <v>30</v>
      </c>
      <c r="AN134" s="311">
        <f t="shared" si="102"/>
        <v>9</v>
      </c>
      <c r="AO134" s="314">
        <f t="shared" si="103"/>
        <v>10.5</v>
      </c>
    </row>
    <row r="135" spans="1:42" s="315" customFormat="1" ht="107.45" customHeight="1" x14ac:dyDescent="0.2">
      <c r="A135" s="506">
        <v>132</v>
      </c>
      <c r="B135" s="285">
        <v>141</v>
      </c>
      <c r="C135" s="286" t="s">
        <v>457</v>
      </c>
      <c r="D135" s="287" t="s">
        <v>812</v>
      </c>
      <c r="E135" s="321" t="s">
        <v>1972</v>
      </c>
      <c r="F135" s="322" t="s">
        <v>2357</v>
      </c>
      <c r="G135" s="290" t="s">
        <v>1822</v>
      </c>
      <c r="H135" s="291" t="s">
        <v>1457</v>
      </c>
      <c r="I135" s="292" t="s">
        <v>1973</v>
      </c>
      <c r="J135" s="293"/>
      <c r="K135" s="294">
        <v>132846</v>
      </c>
      <c r="L135" s="295">
        <v>79707</v>
      </c>
      <c r="M135" s="296">
        <f t="shared" si="87"/>
        <v>59.999548349216383</v>
      </c>
      <c r="N135" s="297" t="str">
        <f t="shared" si="88"/>
        <v/>
      </c>
      <c r="O135" s="295">
        <v>53139</v>
      </c>
      <c r="P135" s="298">
        <f t="shared" si="89"/>
        <v>40.000451650783617</v>
      </c>
      <c r="Q135" s="299">
        <f t="shared" si="90"/>
        <v>100</v>
      </c>
      <c r="R135" s="300">
        <v>58564</v>
      </c>
      <c r="S135" s="301">
        <v>35138.400000000001</v>
      </c>
      <c r="T135" s="302">
        <f t="shared" si="93"/>
        <v>60</v>
      </c>
      <c r="U135" s="303" t="str">
        <f t="shared" si="91"/>
        <v/>
      </c>
      <c r="V135" s="360">
        <v>23425.599999999999</v>
      </c>
      <c r="W135" s="304">
        <f t="shared" si="94"/>
        <v>40</v>
      </c>
      <c r="X135" s="305">
        <f t="shared" si="95"/>
        <v>100</v>
      </c>
      <c r="Y135" s="316" t="s">
        <v>45</v>
      </c>
      <c r="Z135" s="306"/>
      <c r="AA135" s="307">
        <v>15</v>
      </c>
      <c r="AB135" s="308">
        <f t="shared" si="96"/>
        <v>1.5</v>
      </c>
      <c r="AC135" s="309">
        <v>0</v>
      </c>
      <c r="AD135" s="308">
        <f t="shared" si="97"/>
        <v>0</v>
      </c>
      <c r="AE135" s="309"/>
      <c r="AF135" s="308"/>
      <c r="AG135" s="310">
        <f t="shared" si="98"/>
        <v>15</v>
      </c>
      <c r="AH135" s="311">
        <f t="shared" si="99"/>
        <v>1.5</v>
      </c>
      <c r="AI135" s="307">
        <v>15</v>
      </c>
      <c r="AJ135" s="308">
        <f t="shared" si="100"/>
        <v>3</v>
      </c>
      <c r="AK135" s="312">
        <v>11</v>
      </c>
      <c r="AL135" s="308">
        <f t="shared" si="101"/>
        <v>4.4000000000000004</v>
      </c>
      <c r="AM135" s="313">
        <f t="shared" si="92"/>
        <v>26</v>
      </c>
      <c r="AN135" s="311">
        <f t="shared" si="102"/>
        <v>7.4</v>
      </c>
      <c r="AO135" s="314">
        <f t="shared" si="103"/>
        <v>8.9</v>
      </c>
    </row>
    <row r="136" spans="1:42" s="315" customFormat="1" ht="87.6" customHeight="1" x14ac:dyDescent="0.2">
      <c r="A136" s="506">
        <v>133</v>
      </c>
      <c r="B136" s="271">
        <v>230</v>
      </c>
      <c r="C136" s="73" t="s">
        <v>457</v>
      </c>
      <c r="D136" s="172" t="s">
        <v>812</v>
      </c>
      <c r="E136" s="181" t="s">
        <v>1864</v>
      </c>
      <c r="F136" s="278" t="s">
        <v>2378</v>
      </c>
      <c r="G136" s="279" t="s">
        <v>1819</v>
      </c>
      <c r="H136" s="102" t="s">
        <v>1729</v>
      </c>
      <c r="I136" s="31" t="s">
        <v>1888</v>
      </c>
      <c r="J136" s="33"/>
      <c r="K136" s="79">
        <v>78891</v>
      </c>
      <c r="L136" s="80">
        <v>39000</v>
      </c>
      <c r="M136" s="115">
        <f t="shared" si="87"/>
        <v>49.435296801916564</v>
      </c>
      <c r="N136" s="84" t="str">
        <f t="shared" si="88"/>
        <v/>
      </c>
      <c r="O136" s="80">
        <v>39891</v>
      </c>
      <c r="P136" s="81">
        <f t="shared" si="89"/>
        <v>50.564703198083429</v>
      </c>
      <c r="Q136" s="82">
        <f t="shared" si="90"/>
        <v>100</v>
      </c>
      <c r="R136" s="29">
        <v>26641.73</v>
      </c>
      <c r="S136" s="26">
        <v>15985.04</v>
      </c>
      <c r="T136" s="106">
        <f t="shared" si="93"/>
        <v>60</v>
      </c>
      <c r="U136" s="69" t="str">
        <f t="shared" si="91"/>
        <v/>
      </c>
      <c r="V136" s="428">
        <v>10656.69</v>
      </c>
      <c r="W136" s="95">
        <f t="shared" si="94"/>
        <v>40</v>
      </c>
      <c r="X136" s="58">
        <f t="shared" si="95"/>
        <v>100</v>
      </c>
      <c r="Y136" s="47" t="s">
        <v>45</v>
      </c>
      <c r="Z136" s="120"/>
      <c r="AA136" s="307">
        <v>15</v>
      </c>
      <c r="AB136" s="308">
        <f t="shared" si="96"/>
        <v>1.5</v>
      </c>
      <c r="AC136" s="8">
        <v>0</v>
      </c>
      <c r="AD136" s="118">
        <f t="shared" si="97"/>
        <v>0</v>
      </c>
      <c r="AE136" s="8"/>
      <c r="AF136" s="118"/>
      <c r="AG136" s="38">
        <f t="shared" si="98"/>
        <v>15</v>
      </c>
      <c r="AH136" s="39">
        <f t="shared" si="99"/>
        <v>1.5</v>
      </c>
      <c r="AI136" s="22">
        <v>15</v>
      </c>
      <c r="AJ136" s="118">
        <f t="shared" si="100"/>
        <v>3</v>
      </c>
      <c r="AK136" s="9">
        <v>9</v>
      </c>
      <c r="AL136" s="118">
        <f t="shared" si="101"/>
        <v>3.6</v>
      </c>
      <c r="AM136" s="40">
        <f t="shared" si="92"/>
        <v>24</v>
      </c>
      <c r="AN136" s="39">
        <f t="shared" si="102"/>
        <v>6.6</v>
      </c>
      <c r="AO136" s="41">
        <f t="shared" si="103"/>
        <v>8.1</v>
      </c>
      <c r="AP136" s="24"/>
    </row>
    <row r="137" spans="1:42" s="315" customFormat="1" ht="114.95" customHeight="1" x14ac:dyDescent="0.2">
      <c r="A137" s="506">
        <v>134</v>
      </c>
      <c r="B137" s="408"/>
      <c r="C137" s="73" t="s">
        <v>454</v>
      </c>
      <c r="D137" s="172" t="s">
        <v>780</v>
      </c>
      <c r="E137" s="181" t="s">
        <v>44</v>
      </c>
      <c r="F137" s="278" t="s">
        <v>167</v>
      </c>
      <c r="G137" s="279" t="s">
        <v>1818</v>
      </c>
      <c r="H137" s="102"/>
      <c r="I137" s="31" t="s">
        <v>2414</v>
      </c>
      <c r="J137" s="33"/>
      <c r="K137" s="79">
        <v>24000</v>
      </c>
      <c r="L137" s="80">
        <v>14000</v>
      </c>
      <c r="M137" s="409">
        <f t="shared" si="87"/>
        <v>58.333333333333336</v>
      </c>
      <c r="N137" s="410" t="str">
        <f t="shared" si="88"/>
        <v/>
      </c>
      <c r="O137" s="80">
        <v>10000</v>
      </c>
      <c r="P137" s="411">
        <f t="shared" si="89"/>
        <v>41.666666666666671</v>
      </c>
      <c r="Q137" s="82">
        <f t="shared" si="90"/>
        <v>100</v>
      </c>
      <c r="R137" s="283">
        <v>96850</v>
      </c>
      <c r="S137" s="284">
        <v>47814.845000000001</v>
      </c>
      <c r="T137" s="412">
        <f t="shared" si="93"/>
        <v>49.37</v>
      </c>
      <c r="U137" s="413" t="str">
        <f t="shared" si="91"/>
        <v/>
      </c>
      <c r="V137" s="430">
        <v>49035.154999999999</v>
      </c>
      <c r="W137" s="414">
        <f t="shared" si="94"/>
        <v>50.63</v>
      </c>
      <c r="X137" s="58">
        <f t="shared" si="95"/>
        <v>100</v>
      </c>
      <c r="Y137" s="47" t="s">
        <v>45</v>
      </c>
      <c r="Z137" s="306" t="s">
        <v>2415</v>
      </c>
      <c r="AA137" s="415">
        <v>15</v>
      </c>
      <c r="AB137" s="416">
        <f t="shared" si="96"/>
        <v>1.5</v>
      </c>
      <c r="AC137" s="417">
        <v>7</v>
      </c>
      <c r="AD137" s="418">
        <f t="shared" si="97"/>
        <v>2.1</v>
      </c>
      <c r="AE137" s="417"/>
      <c r="AF137" s="418"/>
      <c r="AG137" s="419">
        <f t="shared" si="98"/>
        <v>22</v>
      </c>
      <c r="AH137" s="420">
        <f t="shared" si="99"/>
        <v>3.6</v>
      </c>
      <c r="AI137" s="415">
        <v>15</v>
      </c>
      <c r="AJ137" s="418">
        <f t="shared" si="100"/>
        <v>3</v>
      </c>
      <c r="AK137" s="421">
        <v>15</v>
      </c>
      <c r="AL137" s="418">
        <f t="shared" si="101"/>
        <v>6</v>
      </c>
      <c r="AM137" s="422">
        <f t="shared" si="92"/>
        <v>30</v>
      </c>
      <c r="AN137" s="420">
        <f t="shared" si="102"/>
        <v>9</v>
      </c>
      <c r="AO137" s="423">
        <f t="shared" si="103"/>
        <v>12.6</v>
      </c>
      <c r="AP137" s="134"/>
    </row>
    <row r="138" spans="1:42" s="315" customFormat="1" ht="98.45" customHeight="1" x14ac:dyDescent="0.2">
      <c r="A138" s="506">
        <v>135</v>
      </c>
      <c r="B138" s="408"/>
      <c r="C138" s="73" t="s">
        <v>454</v>
      </c>
      <c r="D138" s="172" t="s">
        <v>780</v>
      </c>
      <c r="E138" s="181" t="s">
        <v>2127</v>
      </c>
      <c r="F138" s="278" t="s">
        <v>2412</v>
      </c>
      <c r="G138" s="279" t="s">
        <v>1819</v>
      </c>
      <c r="H138" s="102"/>
      <c r="I138" s="31" t="s">
        <v>2413</v>
      </c>
      <c r="J138" s="33"/>
      <c r="K138" s="79">
        <v>24000</v>
      </c>
      <c r="L138" s="80">
        <v>14000</v>
      </c>
      <c r="M138" s="409">
        <f t="shared" si="87"/>
        <v>58.333333333333336</v>
      </c>
      <c r="N138" s="410" t="str">
        <f t="shared" si="88"/>
        <v/>
      </c>
      <c r="O138" s="80">
        <v>10000</v>
      </c>
      <c r="P138" s="411">
        <f t="shared" si="89"/>
        <v>41.666666666666671</v>
      </c>
      <c r="Q138" s="82">
        <f t="shared" si="90"/>
        <v>100</v>
      </c>
      <c r="R138" s="29">
        <v>235000</v>
      </c>
      <c r="S138" s="26">
        <v>100000</v>
      </c>
      <c r="T138" s="412">
        <f t="shared" si="93"/>
        <v>42.55</v>
      </c>
      <c r="U138" s="413" t="str">
        <f t="shared" si="91"/>
        <v/>
      </c>
      <c r="V138" s="428">
        <v>135000</v>
      </c>
      <c r="W138" s="414">
        <f t="shared" si="94"/>
        <v>57.45</v>
      </c>
      <c r="X138" s="58">
        <f t="shared" si="95"/>
        <v>100</v>
      </c>
      <c r="Y138" s="47" t="s">
        <v>45</v>
      </c>
      <c r="Z138" s="120"/>
      <c r="AA138" s="415">
        <v>15</v>
      </c>
      <c r="AB138" s="416">
        <f t="shared" si="96"/>
        <v>1.5</v>
      </c>
      <c r="AC138" s="417">
        <v>7</v>
      </c>
      <c r="AD138" s="418">
        <f t="shared" si="97"/>
        <v>2.1</v>
      </c>
      <c r="AE138" s="417"/>
      <c r="AF138" s="418"/>
      <c r="AG138" s="419">
        <f t="shared" si="98"/>
        <v>22</v>
      </c>
      <c r="AH138" s="420">
        <f t="shared" si="99"/>
        <v>3.6</v>
      </c>
      <c r="AI138" s="415">
        <v>15</v>
      </c>
      <c r="AJ138" s="418">
        <f t="shared" si="100"/>
        <v>3</v>
      </c>
      <c r="AK138" s="421">
        <v>9</v>
      </c>
      <c r="AL138" s="418">
        <f t="shared" si="101"/>
        <v>3.6</v>
      </c>
      <c r="AM138" s="422">
        <f t="shared" si="92"/>
        <v>24</v>
      </c>
      <c r="AN138" s="420">
        <f t="shared" si="102"/>
        <v>6.6</v>
      </c>
      <c r="AO138" s="423">
        <f t="shared" si="103"/>
        <v>10.199999999999999</v>
      </c>
      <c r="AP138" s="134"/>
    </row>
    <row r="139" spans="1:42" s="315" customFormat="1" ht="72" customHeight="1" x14ac:dyDescent="0.2">
      <c r="A139" s="506">
        <v>136</v>
      </c>
      <c r="B139" s="375"/>
      <c r="C139" s="405" t="s">
        <v>1084</v>
      </c>
      <c r="D139" s="374" t="s">
        <v>1087</v>
      </c>
      <c r="E139" s="181" t="s">
        <v>2107</v>
      </c>
      <c r="F139" s="278" t="s">
        <v>2327</v>
      </c>
      <c r="G139" s="331" t="s">
        <v>1818</v>
      </c>
      <c r="H139" s="333"/>
      <c r="I139" s="333" t="s">
        <v>2108</v>
      </c>
      <c r="J139" s="293"/>
      <c r="K139" s="336"/>
      <c r="L139" s="337"/>
      <c r="M139" s="338"/>
      <c r="N139" s="339"/>
      <c r="O139" s="337"/>
      <c r="P139" s="338"/>
      <c r="Q139" s="340"/>
      <c r="R139" s="334">
        <v>41736</v>
      </c>
      <c r="S139" s="335">
        <v>24636</v>
      </c>
      <c r="T139" s="302">
        <f t="shared" si="93"/>
        <v>59.03</v>
      </c>
      <c r="U139" s="339"/>
      <c r="V139" s="360">
        <v>17100</v>
      </c>
      <c r="W139" s="304">
        <f t="shared" si="94"/>
        <v>40.97</v>
      </c>
      <c r="X139" s="305">
        <f t="shared" si="95"/>
        <v>100</v>
      </c>
      <c r="Y139" s="316" t="s">
        <v>45</v>
      </c>
      <c r="Z139" s="306"/>
      <c r="AA139" s="307">
        <v>15</v>
      </c>
      <c r="AB139" s="118">
        <f t="shared" si="96"/>
        <v>1.5</v>
      </c>
      <c r="AC139" s="309">
        <v>0</v>
      </c>
      <c r="AD139" s="308">
        <f t="shared" si="97"/>
        <v>0</v>
      </c>
      <c r="AE139" s="309"/>
      <c r="AF139" s="308"/>
      <c r="AG139" s="310">
        <f t="shared" si="98"/>
        <v>15</v>
      </c>
      <c r="AH139" s="311">
        <f t="shared" si="99"/>
        <v>1.5</v>
      </c>
      <c r="AI139" s="307">
        <v>15</v>
      </c>
      <c r="AJ139" s="308">
        <f t="shared" si="100"/>
        <v>3</v>
      </c>
      <c r="AK139" s="312">
        <v>15</v>
      </c>
      <c r="AL139" s="308">
        <f t="shared" si="101"/>
        <v>6</v>
      </c>
      <c r="AM139" s="313">
        <f>AI139</f>
        <v>15</v>
      </c>
      <c r="AN139" s="311">
        <f t="shared" si="102"/>
        <v>9</v>
      </c>
      <c r="AO139" s="314">
        <f t="shared" si="103"/>
        <v>10.5</v>
      </c>
      <c r="AP139" s="376"/>
    </row>
    <row r="140" spans="1:42" s="315" customFormat="1" ht="93.95" customHeight="1" x14ac:dyDescent="0.2">
      <c r="A140" s="506">
        <v>137</v>
      </c>
      <c r="B140" s="375"/>
      <c r="C140" s="405" t="s">
        <v>1084</v>
      </c>
      <c r="D140" s="377" t="s">
        <v>1087</v>
      </c>
      <c r="E140" s="181" t="s">
        <v>2109</v>
      </c>
      <c r="F140" s="278" t="s">
        <v>2379</v>
      </c>
      <c r="G140" s="331" t="s">
        <v>1819</v>
      </c>
      <c r="H140" s="333"/>
      <c r="I140" s="333" t="s">
        <v>2110</v>
      </c>
      <c r="J140" s="293"/>
      <c r="K140" s="336"/>
      <c r="L140" s="337"/>
      <c r="M140" s="338"/>
      <c r="N140" s="339"/>
      <c r="O140" s="337"/>
      <c r="P140" s="338"/>
      <c r="Q140" s="340"/>
      <c r="R140" s="334">
        <v>36560</v>
      </c>
      <c r="S140" s="335">
        <v>21560</v>
      </c>
      <c r="T140" s="302">
        <f t="shared" si="93"/>
        <v>58.97</v>
      </c>
      <c r="U140" s="339"/>
      <c r="V140" s="360">
        <v>15000</v>
      </c>
      <c r="W140" s="304">
        <f t="shared" si="94"/>
        <v>41.03</v>
      </c>
      <c r="X140" s="305">
        <f t="shared" si="95"/>
        <v>100</v>
      </c>
      <c r="Y140" s="316" t="s">
        <v>45</v>
      </c>
      <c r="Z140" s="306"/>
      <c r="AA140" s="22">
        <v>15</v>
      </c>
      <c r="AB140" s="308">
        <f t="shared" si="96"/>
        <v>1.5</v>
      </c>
      <c r="AC140" s="309">
        <v>0</v>
      </c>
      <c r="AD140" s="308">
        <f t="shared" si="97"/>
        <v>0</v>
      </c>
      <c r="AE140" s="309"/>
      <c r="AF140" s="308"/>
      <c r="AG140" s="310">
        <f t="shared" si="98"/>
        <v>15</v>
      </c>
      <c r="AH140" s="311">
        <f t="shared" si="99"/>
        <v>1.5</v>
      </c>
      <c r="AI140" s="307">
        <v>15</v>
      </c>
      <c r="AJ140" s="308">
        <f t="shared" si="100"/>
        <v>3</v>
      </c>
      <c r="AK140" s="312">
        <v>9</v>
      </c>
      <c r="AL140" s="308">
        <f t="shared" si="101"/>
        <v>3.6</v>
      </c>
      <c r="AM140" s="313">
        <f>AI140</f>
        <v>15</v>
      </c>
      <c r="AN140" s="311">
        <f t="shared" si="102"/>
        <v>6.6</v>
      </c>
      <c r="AO140" s="314">
        <f t="shared" si="103"/>
        <v>8.1</v>
      </c>
      <c r="AP140" s="376"/>
    </row>
    <row r="141" spans="1:42" s="315" customFormat="1" ht="101.1" customHeight="1" x14ac:dyDescent="0.2">
      <c r="A141" s="506">
        <v>138</v>
      </c>
      <c r="B141" s="285">
        <v>101</v>
      </c>
      <c r="C141" s="286" t="s">
        <v>434</v>
      </c>
      <c r="D141" s="328" t="s">
        <v>582</v>
      </c>
      <c r="E141" s="321" t="s">
        <v>1976</v>
      </c>
      <c r="F141" s="322" t="s">
        <v>1977</v>
      </c>
      <c r="G141" s="290" t="s">
        <v>1819</v>
      </c>
      <c r="H141" s="291" t="s">
        <v>918</v>
      </c>
      <c r="I141" s="292" t="s">
        <v>1978</v>
      </c>
      <c r="J141" s="293"/>
      <c r="K141" s="294">
        <v>26816</v>
      </c>
      <c r="L141" s="295">
        <v>16089.6</v>
      </c>
      <c r="M141" s="296">
        <f t="shared" ref="M141:M147" si="104">L141/K141*100</f>
        <v>60</v>
      </c>
      <c r="N141" s="297" t="str">
        <f t="shared" ref="N141:N147" si="105">IF(M141&lt;=60,"","!!!")</f>
        <v/>
      </c>
      <c r="O141" s="295">
        <v>10726.4</v>
      </c>
      <c r="P141" s="298">
        <f t="shared" ref="P141:P147" si="106">O141/K141*100</f>
        <v>40</v>
      </c>
      <c r="Q141" s="299">
        <f t="shared" ref="Q141:Q147" si="107">M141+P141</f>
        <v>100</v>
      </c>
      <c r="R141" s="300">
        <v>31980</v>
      </c>
      <c r="S141" s="301">
        <v>19188</v>
      </c>
      <c r="T141" s="302">
        <f t="shared" si="93"/>
        <v>60</v>
      </c>
      <c r="U141" s="303" t="str">
        <f t="shared" ref="U141:U147" si="108">IF(T141&lt;=60,"","!!!")</f>
        <v/>
      </c>
      <c r="V141" s="360">
        <v>12792</v>
      </c>
      <c r="W141" s="304">
        <f t="shared" si="94"/>
        <v>40</v>
      </c>
      <c r="X141" s="305">
        <f t="shared" si="95"/>
        <v>100</v>
      </c>
      <c r="Y141" s="316" t="s">
        <v>45</v>
      </c>
      <c r="Z141" s="306"/>
      <c r="AA141" s="307">
        <v>15</v>
      </c>
      <c r="AB141" s="308">
        <f t="shared" si="96"/>
        <v>1.5</v>
      </c>
      <c r="AC141" s="309">
        <v>0</v>
      </c>
      <c r="AD141" s="308">
        <f t="shared" si="97"/>
        <v>0</v>
      </c>
      <c r="AE141" s="309"/>
      <c r="AF141" s="308"/>
      <c r="AG141" s="310">
        <f t="shared" si="98"/>
        <v>15</v>
      </c>
      <c r="AH141" s="311">
        <f t="shared" si="99"/>
        <v>1.5</v>
      </c>
      <c r="AI141" s="307">
        <v>15</v>
      </c>
      <c r="AJ141" s="308">
        <f t="shared" si="100"/>
        <v>3</v>
      </c>
      <c r="AK141" s="312">
        <v>9</v>
      </c>
      <c r="AL141" s="308">
        <f t="shared" si="101"/>
        <v>3.6</v>
      </c>
      <c r="AM141" s="313">
        <f t="shared" ref="AM141:AM147" si="109">AI141+AK141</f>
        <v>24</v>
      </c>
      <c r="AN141" s="311">
        <f t="shared" si="102"/>
        <v>6.6</v>
      </c>
      <c r="AO141" s="314">
        <f t="shared" si="103"/>
        <v>8.1</v>
      </c>
    </row>
    <row r="142" spans="1:42" s="315" customFormat="1" ht="87" customHeight="1" x14ac:dyDescent="0.2">
      <c r="A142" s="506">
        <v>139</v>
      </c>
      <c r="B142" s="285">
        <v>70</v>
      </c>
      <c r="C142" s="286" t="s">
        <v>144</v>
      </c>
      <c r="D142" s="328" t="s">
        <v>240</v>
      </c>
      <c r="E142" s="321" t="s">
        <v>44</v>
      </c>
      <c r="F142" s="322" t="s">
        <v>2328</v>
      </c>
      <c r="G142" s="290" t="s">
        <v>1818</v>
      </c>
      <c r="H142" s="291" t="s">
        <v>876</v>
      </c>
      <c r="I142" s="292" t="s">
        <v>1923</v>
      </c>
      <c r="J142" s="293"/>
      <c r="K142" s="294">
        <v>27354</v>
      </c>
      <c r="L142" s="295">
        <v>13404</v>
      </c>
      <c r="M142" s="296">
        <f t="shared" si="104"/>
        <v>49.001974117130949</v>
      </c>
      <c r="N142" s="297" t="str">
        <f t="shared" si="105"/>
        <v/>
      </c>
      <c r="O142" s="295">
        <v>13950</v>
      </c>
      <c r="P142" s="298">
        <f t="shared" si="106"/>
        <v>50.998025882869044</v>
      </c>
      <c r="Q142" s="299">
        <f t="shared" si="107"/>
        <v>100</v>
      </c>
      <c r="R142" s="300">
        <v>60000</v>
      </c>
      <c r="S142" s="301">
        <v>30000</v>
      </c>
      <c r="T142" s="302">
        <f t="shared" si="93"/>
        <v>50</v>
      </c>
      <c r="U142" s="303" t="str">
        <f t="shared" si="108"/>
        <v/>
      </c>
      <c r="V142" s="360">
        <v>30000</v>
      </c>
      <c r="W142" s="304">
        <f t="shared" si="94"/>
        <v>50</v>
      </c>
      <c r="X142" s="305">
        <f t="shared" si="95"/>
        <v>100</v>
      </c>
      <c r="Y142" s="316" t="s">
        <v>45</v>
      </c>
      <c r="Z142" s="329"/>
      <c r="AA142" s="307">
        <v>15</v>
      </c>
      <c r="AB142" s="118">
        <f t="shared" si="96"/>
        <v>1.5</v>
      </c>
      <c r="AC142" s="309">
        <v>7</v>
      </c>
      <c r="AD142" s="308">
        <f t="shared" si="97"/>
        <v>2.1</v>
      </c>
      <c r="AE142" s="309"/>
      <c r="AF142" s="308"/>
      <c r="AG142" s="310">
        <f t="shared" si="98"/>
        <v>22</v>
      </c>
      <c r="AH142" s="311">
        <f t="shared" si="99"/>
        <v>3.6</v>
      </c>
      <c r="AI142" s="307">
        <v>15</v>
      </c>
      <c r="AJ142" s="308">
        <f t="shared" si="100"/>
        <v>3</v>
      </c>
      <c r="AK142" s="312">
        <v>15</v>
      </c>
      <c r="AL142" s="308">
        <f t="shared" si="101"/>
        <v>6</v>
      </c>
      <c r="AM142" s="313">
        <f t="shared" si="109"/>
        <v>30</v>
      </c>
      <c r="AN142" s="311">
        <f t="shared" si="102"/>
        <v>9</v>
      </c>
      <c r="AO142" s="314">
        <f t="shared" si="103"/>
        <v>12.6</v>
      </c>
    </row>
    <row r="143" spans="1:42" s="315" customFormat="1" ht="91.5" customHeight="1" x14ac:dyDescent="0.2">
      <c r="A143" s="506">
        <v>140</v>
      </c>
      <c r="B143" s="285">
        <v>42</v>
      </c>
      <c r="C143" s="286" t="s">
        <v>144</v>
      </c>
      <c r="D143" s="328" t="s">
        <v>240</v>
      </c>
      <c r="E143" s="327" t="s">
        <v>1921</v>
      </c>
      <c r="F143" s="320" t="s">
        <v>2343</v>
      </c>
      <c r="G143" s="290" t="s">
        <v>1802</v>
      </c>
      <c r="H143" s="291" t="s">
        <v>418</v>
      </c>
      <c r="I143" s="292" t="s">
        <v>1922</v>
      </c>
      <c r="J143" s="293"/>
      <c r="K143" s="294">
        <v>81733</v>
      </c>
      <c r="L143" s="295">
        <v>40050</v>
      </c>
      <c r="M143" s="296">
        <f t="shared" si="104"/>
        <v>49.001015501694539</v>
      </c>
      <c r="N143" s="297" t="str">
        <f t="shared" si="105"/>
        <v/>
      </c>
      <c r="O143" s="295">
        <v>41683</v>
      </c>
      <c r="P143" s="298">
        <f t="shared" si="106"/>
        <v>50.998984498305454</v>
      </c>
      <c r="Q143" s="299">
        <f t="shared" si="107"/>
        <v>100</v>
      </c>
      <c r="R143" s="300">
        <v>32500</v>
      </c>
      <c r="S143" s="301">
        <v>16000</v>
      </c>
      <c r="T143" s="302">
        <f t="shared" si="93"/>
        <v>49.23</v>
      </c>
      <c r="U143" s="303" t="str">
        <f t="shared" si="108"/>
        <v/>
      </c>
      <c r="V143" s="360">
        <v>16500</v>
      </c>
      <c r="W143" s="304">
        <f t="shared" si="94"/>
        <v>50.77</v>
      </c>
      <c r="X143" s="305">
        <f t="shared" si="95"/>
        <v>100</v>
      </c>
      <c r="Y143" s="316" t="s">
        <v>45</v>
      </c>
      <c r="Z143" s="329"/>
      <c r="AA143" s="307">
        <v>15</v>
      </c>
      <c r="AB143" s="308">
        <f t="shared" si="96"/>
        <v>1.5</v>
      </c>
      <c r="AC143" s="309">
        <v>7</v>
      </c>
      <c r="AD143" s="308">
        <f t="shared" si="97"/>
        <v>2.1</v>
      </c>
      <c r="AE143" s="309"/>
      <c r="AF143" s="308"/>
      <c r="AG143" s="310">
        <f t="shared" si="98"/>
        <v>22</v>
      </c>
      <c r="AH143" s="311">
        <f t="shared" si="99"/>
        <v>3.6</v>
      </c>
      <c r="AI143" s="307">
        <v>15</v>
      </c>
      <c r="AJ143" s="308">
        <f t="shared" si="100"/>
        <v>3</v>
      </c>
      <c r="AK143" s="312">
        <v>15</v>
      </c>
      <c r="AL143" s="308">
        <f t="shared" si="101"/>
        <v>6</v>
      </c>
      <c r="AM143" s="313">
        <f t="shared" si="109"/>
        <v>30</v>
      </c>
      <c r="AN143" s="311">
        <f t="shared" si="102"/>
        <v>9</v>
      </c>
      <c r="AO143" s="314">
        <f t="shared" si="103"/>
        <v>12.6</v>
      </c>
    </row>
    <row r="144" spans="1:42" s="315" customFormat="1" ht="74.099999999999994" customHeight="1" x14ac:dyDescent="0.2">
      <c r="A144" s="506">
        <v>141</v>
      </c>
      <c r="B144" s="285">
        <v>119</v>
      </c>
      <c r="C144" s="286" t="s">
        <v>144</v>
      </c>
      <c r="D144" s="328" t="s">
        <v>240</v>
      </c>
      <c r="E144" s="321" t="s">
        <v>1926</v>
      </c>
      <c r="F144" s="322" t="s">
        <v>1927</v>
      </c>
      <c r="G144" s="290" t="s">
        <v>1801</v>
      </c>
      <c r="H144" s="291" t="s">
        <v>1482</v>
      </c>
      <c r="I144" s="292" t="s">
        <v>1928</v>
      </c>
      <c r="J144" s="293"/>
      <c r="K144" s="294">
        <v>194810</v>
      </c>
      <c r="L144" s="295">
        <v>116886</v>
      </c>
      <c r="M144" s="296">
        <f t="shared" si="104"/>
        <v>60</v>
      </c>
      <c r="N144" s="297" t="str">
        <f t="shared" si="105"/>
        <v/>
      </c>
      <c r="O144" s="295">
        <v>77924</v>
      </c>
      <c r="P144" s="298">
        <f t="shared" si="106"/>
        <v>40</v>
      </c>
      <c r="Q144" s="299">
        <f t="shared" si="107"/>
        <v>100</v>
      </c>
      <c r="R144" s="300">
        <v>286000</v>
      </c>
      <c r="S144" s="301">
        <v>200000</v>
      </c>
      <c r="T144" s="302">
        <f t="shared" si="93"/>
        <v>69.930000000000007</v>
      </c>
      <c r="U144" s="303" t="str">
        <f t="shared" si="108"/>
        <v>!!!</v>
      </c>
      <c r="V144" s="360">
        <v>86000</v>
      </c>
      <c r="W144" s="304">
        <f t="shared" si="94"/>
        <v>30.07</v>
      </c>
      <c r="X144" s="305">
        <f t="shared" si="95"/>
        <v>100</v>
      </c>
      <c r="Y144" s="316" t="s">
        <v>45</v>
      </c>
      <c r="Z144" s="306"/>
      <c r="AA144" s="307">
        <v>15</v>
      </c>
      <c r="AB144" s="308">
        <f t="shared" si="96"/>
        <v>1.5</v>
      </c>
      <c r="AC144" s="309">
        <v>0</v>
      </c>
      <c r="AD144" s="308">
        <f t="shared" si="97"/>
        <v>0</v>
      </c>
      <c r="AE144" s="309"/>
      <c r="AF144" s="308"/>
      <c r="AG144" s="310">
        <f t="shared" si="98"/>
        <v>15</v>
      </c>
      <c r="AH144" s="311">
        <f t="shared" si="99"/>
        <v>1.5</v>
      </c>
      <c r="AI144" s="307">
        <v>15</v>
      </c>
      <c r="AJ144" s="308">
        <f t="shared" si="100"/>
        <v>3</v>
      </c>
      <c r="AK144" s="312">
        <v>15</v>
      </c>
      <c r="AL144" s="308">
        <f t="shared" si="101"/>
        <v>6</v>
      </c>
      <c r="AM144" s="313">
        <f t="shared" si="109"/>
        <v>30</v>
      </c>
      <c r="AN144" s="311">
        <f t="shared" si="102"/>
        <v>9</v>
      </c>
      <c r="AO144" s="314">
        <f t="shared" si="103"/>
        <v>10.5</v>
      </c>
    </row>
    <row r="145" spans="1:42" s="315" customFormat="1" ht="75.75" customHeight="1" x14ac:dyDescent="0.2">
      <c r="A145" s="506">
        <v>142</v>
      </c>
      <c r="B145" s="285">
        <v>124</v>
      </c>
      <c r="C145" s="286" t="s">
        <v>144</v>
      </c>
      <c r="D145" s="328" t="s">
        <v>240</v>
      </c>
      <c r="E145" s="321" t="s">
        <v>1924</v>
      </c>
      <c r="F145" s="322" t="s">
        <v>2367</v>
      </c>
      <c r="G145" s="290" t="s">
        <v>1819</v>
      </c>
      <c r="H145" s="291" t="s">
        <v>1706</v>
      </c>
      <c r="I145" s="292" t="s">
        <v>1925</v>
      </c>
      <c r="J145" s="293"/>
      <c r="K145" s="294">
        <v>1206869.3</v>
      </c>
      <c r="L145" s="295">
        <v>724121.59999999998</v>
      </c>
      <c r="M145" s="296">
        <f t="shared" si="104"/>
        <v>60.00000165718027</v>
      </c>
      <c r="N145" s="297" t="str">
        <f t="shared" si="105"/>
        <v>!!!</v>
      </c>
      <c r="O145" s="295">
        <v>482747.7</v>
      </c>
      <c r="P145" s="298">
        <f t="shared" si="106"/>
        <v>39.999998342819723</v>
      </c>
      <c r="Q145" s="299">
        <f t="shared" si="107"/>
        <v>100</v>
      </c>
      <c r="R145" s="300">
        <v>60000</v>
      </c>
      <c r="S145" s="301">
        <v>30000</v>
      </c>
      <c r="T145" s="302">
        <f t="shared" si="93"/>
        <v>50</v>
      </c>
      <c r="U145" s="303" t="str">
        <f t="shared" si="108"/>
        <v/>
      </c>
      <c r="V145" s="360">
        <v>30000</v>
      </c>
      <c r="W145" s="304">
        <f t="shared" si="94"/>
        <v>50</v>
      </c>
      <c r="X145" s="305">
        <f t="shared" si="95"/>
        <v>100</v>
      </c>
      <c r="Y145" s="316" t="s">
        <v>45</v>
      </c>
      <c r="Z145" s="329"/>
      <c r="AA145" s="307">
        <v>15</v>
      </c>
      <c r="AB145" s="118">
        <f t="shared" si="96"/>
        <v>1.5</v>
      </c>
      <c r="AC145" s="309">
        <v>7</v>
      </c>
      <c r="AD145" s="308">
        <f t="shared" si="97"/>
        <v>2.1</v>
      </c>
      <c r="AE145" s="309"/>
      <c r="AF145" s="308"/>
      <c r="AG145" s="310">
        <f t="shared" si="98"/>
        <v>22</v>
      </c>
      <c r="AH145" s="311">
        <f t="shared" si="99"/>
        <v>3.6</v>
      </c>
      <c r="AI145" s="307">
        <v>15</v>
      </c>
      <c r="AJ145" s="308">
        <f t="shared" si="100"/>
        <v>3</v>
      </c>
      <c r="AK145" s="312">
        <v>9</v>
      </c>
      <c r="AL145" s="308">
        <f t="shared" si="101"/>
        <v>3.6</v>
      </c>
      <c r="AM145" s="313">
        <f t="shared" si="109"/>
        <v>24</v>
      </c>
      <c r="AN145" s="311">
        <f t="shared" si="102"/>
        <v>6.6</v>
      </c>
      <c r="AO145" s="314">
        <f t="shared" si="103"/>
        <v>10.199999999999999</v>
      </c>
    </row>
    <row r="146" spans="1:42" s="315" customFormat="1" ht="84.95" customHeight="1" x14ac:dyDescent="0.2">
      <c r="A146" s="506">
        <v>143</v>
      </c>
      <c r="B146" s="285">
        <v>81</v>
      </c>
      <c r="C146" s="405" t="s">
        <v>2111</v>
      </c>
      <c r="D146" s="377" t="s">
        <v>2112</v>
      </c>
      <c r="E146" s="181" t="s">
        <v>2115</v>
      </c>
      <c r="F146" s="278" t="s">
        <v>2344</v>
      </c>
      <c r="G146" s="331" t="s">
        <v>1802</v>
      </c>
      <c r="H146" s="332" t="s">
        <v>892</v>
      </c>
      <c r="I146" s="333" t="s">
        <v>2116</v>
      </c>
      <c r="J146" s="293"/>
      <c r="K146" s="294">
        <v>79280</v>
      </c>
      <c r="L146" s="295">
        <v>39640</v>
      </c>
      <c r="M146" s="296">
        <f t="shared" si="104"/>
        <v>50</v>
      </c>
      <c r="N146" s="297" t="str">
        <f t="shared" si="105"/>
        <v/>
      </c>
      <c r="O146" s="295">
        <v>39640</v>
      </c>
      <c r="P146" s="298">
        <f t="shared" si="106"/>
        <v>50</v>
      </c>
      <c r="Q146" s="299">
        <f t="shared" si="107"/>
        <v>100</v>
      </c>
      <c r="R146" s="334">
        <v>34848</v>
      </c>
      <c r="S146" s="335">
        <v>17400</v>
      </c>
      <c r="T146" s="302">
        <f t="shared" si="93"/>
        <v>49.93</v>
      </c>
      <c r="U146" s="303" t="str">
        <f t="shared" si="108"/>
        <v/>
      </c>
      <c r="V146" s="360">
        <v>17448</v>
      </c>
      <c r="W146" s="304">
        <f t="shared" si="94"/>
        <v>50.07</v>
      </c>
      <c r="X146" s="305">
        <f t="shared" si="95"/>
        <v>100</v>
      </c>
      <c r="Y146" s="316" t="s">
        <v>45</v>
      </c>
      <c r="Z146" s="306"/>
      <c r="AA146" s="307">
        <v>15</v>
      </c>
      <c r="AB146" s="308">
        <f t="shared" si="96"/>
        <v>1.5</v>
      </c>
      <c r="AC146" s="309">
        <v>7</v>
      </c>
      <c r="AD146" s="308">
        <f t="shared" si="97"/>
        <v>2.1</v>
      </c>
      <c r="AE146" s="309"/>
      <c r="AF146" s="308"/>
      <c r="AG146" s="310">
        <f t="shared" si="98"/>
        <v>22</v>
      </c>
      <c r="AH146" s="311">
        <f t="shared" si="99"/>
        <v>3.6</v>
      </c>
      <c r="AI146" s="307">
        <v>15</v>
      </c>
      <c r="AJ146" s="308">
        <f t="shared" si="100"/>
        <v>3</v>
      </c>
      <c r="AK146" s="312">
        <v>15</v>
      </c>
      <c r="AL146" s="308">
        <f t="shared" si="101"/>
        <v>6</v>
      </c>
      <c r="AM146" s="313">
        <f t="shared" si="109"/>
        <v>30</v>
      </c>
      <c r="AN146" s="311">
        <f t="shared" si="102"/>
        <v>9</v>
      </c>
      <c r="AO146" s="314">
        <f t="shared" si="103"/>
        <v>12.6</v>
      </c>
    </row>
    <row r="147" spans="1:42" s="315" customFormat="1" ht="122.45" customHeight="1" x14ac:dyDescent="0.2">
      <c r="A147" s="506">
        <v>144</v>
      </c>
      <c r="B147" s="285">
        <v>79</v>
      </c>
      <c r="C147" s="405" t="s">
        <v>2111</v>
      </c>
      <c r="D147" s="377" t="s">
        <v>2112</v>
      </c>
      <c r="E147" s="181" t="s">
        <v>2113</v>
      </c>
      <c r="F147" s="278" t="s">
        <v>2360</v>
      </c>
      <c r="G147" s="331" t="s">
        <v>1819</v>
      </c>
      <c r="H147" s="332" t="s">
        <v>890</v>
      </c>
      <c r="I147" s="333" t="s">
        <v>2114</v>
      </c>
      <c r="J147" s="293"/>
      <c r="K147" s="294">
        <v>259870</v>
      </c>
      <c r="L147" s="295">
        <v>129935</v>
      </c>
      <c r="M147" s="296">
        <f t="shared" si="104"/>
        <v>50</v>
      </c>
      <c r="N147" s="297" t="str">
        <f t="shared" si="105"/>
        <v/>
      </c>
      <c r="O147" s="295">
        <v>129935</v>
      </c>
      <c r="P147" s="298">
        <f t="shared" si="106"/>
        <v>50</v>
      </c>
      <c r="Q147" s="299">
        <f t="shared" si="107"/>
        <v>100</v>
      </c>
      <c r="R147" s="334">
        <v>139513</v>
      </c>
      <c r="S147" s="335">
        <v>69500</v>
      </c>
      <c r="T147" s="302">
        <f t="shared" si="93"/>
        <v>49.82</v>
      </c>
      <c r="U147" s="303" t="str">
        <f t="shared" si="108"/>
        <v/>
      </c>
      <c r="V147" s="360">
        <v>70013</v>
      </c>
      <c r="W147" s="304">
        <f t="shared" si="94"/>
        <v>50.18</v>
      </c>
      <c r="X147" s="305">
        <f t="shared" si="95"/>
        <v>100</v>
      </c>
      <c r="Y147" s="316" t="s">
        <v>45</v>
      </c>
      <c r="Z147" s="306"/>
      <c r="AA147" s="307">
        <v>15</v>
      </c>
      <c r="AB147" s="308">
        <f t="shared" si="96"/>
        <v>1.5</v>
      </c>
      <c r="AC147" s="309">
        <v>7</v>
      </c>
      <c r="AD147" s="308">
        <f t="shared" si="97"/>
        <v>2.1</v>
      </c>
      <c r="AE147" s="309"/>
      <c r="AF147" s="308"/>
      <c r="AG147" s="310">
        <f t="shared" si="98"/>
        <v>22</v>
      </c>
      <c r="AH147" s="311">
        <f t="shared" si="99"/>
        <v>3.6</v>
      </c>
      <c r="AI147" s="307">
        <v>15</v>
      </c>
      <c r="AJ147" s="308">
        <f t="shared" si="100"/>
        <v>3</v>
      </c>
      <c r="AK147" s="312">
        <v>9</v>
      </c>
      <c r="AL147" s="308">
        <f t="shared" si="101"/>
        <v>3.6</v>
      </c>
      <c r="AM147" s="313">
        <f t="shared" si="109"/>
        <v>24</v>
      </c>
      <c r="AN147" s="311">
        <f t="shared" si="102"/>
        <v>6.6</v>
      </c>
      <c r="AO147" s="314">
        <f t="shared" si="103"/>
        <v>10.199999999999999</v>
      </c>
    </row>
    <row r="148" spans="1:42" s="315" customFormat="1" ht="147" customHeight="1" x14ac:dyDescent="0.2">
      <c r="A148" s="506">
        <v>145</v>
      </c>
      <c r="B148" s="375"/>
      <c r="C148" s="405" t="s">
        <v>1279</v>
      </c>
      <c r="D148" s="377" t="s">
        <v>1015</v>
      </c>
      <c r="E148" s="181" t="s">
        <v>2117</v>
      </c>
      <c r="F148" s="278" t="s">
        <v>1969</v>
      </c>
      <c r="G148" s="331" t="s">
        <v>1801</v>
      </c>
      <c r="H148" s="333"/>
      <c r="I148" s="333" t="s">
        <v>2118</v>
      </c>
      <c r="J148" s="293"/>
      <c r="K148" s="336"/>
      <c r="L148" s="337"/>
      <c r="M148" s="338"/>
      <c r="N148" s="339"/>
      <c r="O148" s="337"/>
      <c r="P148" s="338"/>
      <c r="Q148" s="340"/>
      <c r="R148" s="334">
        <v>122800</v>
      </c>
      <c r="S148" s="335">
        <v>85960</v>
      </c>
      <c r="T148" s="302">
        <f t="shared" si="93"/>
        <v>70</v>
      </c>
      <c r="U148" s="339"/>
      <c r="V148" s="360">
        <v>36840</v>
      </c>
      <c r="W148" s="304">
        <f t="shared" si="94"/>
        <v>30</v>
      </c>
      <c r="X148" s="305">
        <f t="shared" si="95"/>
        <v>100</v>
      </c>
      <c r="Y148" s="316" t="s">
        <v>45</v>
      </c>
      <c r="Z148" s="306"/>
      <c r="AA148" s="307">
        <v>15</v>
      </c>
      <c r="AB148" s="118">
        <f t="shared" si="96"/>
        <v>1.5</v>
      </c>
      <c r="AC148" s="309">
        <v>0</v>
      </c>
      <c r="AD148" s="308">
        <f t="shared" si="97"/>
        <v>0</v>
      </c>
      <c r="AE148" s="309"/>
      <c r="AF148" s="308"/>
      <c r="AG148" s="310">
        <f t="shared" si="98"/>
        <v>15</v>
      </c>
      <c r="AH148" s="311">
        <f t="shared" si="99"/>
        <v>1.5</v>
      </c>
      <c r="AI148" s="307">
        <v>15</v>
      </c>
      <c r="AJ148" s="308">
        <f t="shared" si="100"/>
        <v>3</v>
      </c>
      <c r="AK148" s="312">
        <v>15</v>
      </c>
      <c r="AL148" s="308">
        <f t="shared" si="101"/>
        <v>6</v>
      </c>
      <c r="AM148" s="313">
        <f>AI148</f>
        <v>15</v>
      </c>
      <c r="AN148" s="311">
        <f t="shared" si="102"/>
        <v>9</v>
      </c>
      <c r="AO148" s="314">
        <f t="shared" si="103"/>
        <v>10.5</v>
      </c>
      <c r="AP148" s="376"/>
    </row>
    <row r="149" spans="1:42" s="315" customFormat="1" ht="90" customHeight="1" x14ac:dyDescent="0.2">
      <c r="A149" s="506">
        <v>146</v>
      </c>
      <c r="B149" s="375"/>
      <c r="C149" s="406" t="s">
        <v>1279</v>
      </c>
      <c r="D149" s="378" t="s">
        <v>1015</v>
      </c>
      <c r="E149" s="181" t="s">
        <v>1901</v>
      </c>
      <c r="F149" s="181" t="s">
        <v>2119</v>
      </c>
      <c r="G149" s="331" t="s">
        <v>1802</v>
      </c>
      <c r="H149" s="333"/>
      <c r="I149" s="333" t="s">
        <v>1827</v>
      </c>
      <c r="J149" s="293"/>
      <c r="K149" s="336"/>
      <c r="L149" s="337"/>
      <c r="M149" s="338"/>
      <c r="N149" s="339"/>
      <c r="O149" s="337"/>
      <c r="P149" s="338"/>
      <c r="Q149" s="340"/>
      <c r="R149" s="335">
        <v>28500</v>
      </c>
      <c r="S149" s="335">
        <v>17100</v>
      </c>
      <c r="T149" s="302">
        <f t="shared" si="93"/>
        <v>60</v>
      </c>
      <c r="U149" s="339"/>
      <c r="V149" s="360">
        <v>11400</v>
      </c>
      <c r="W149" s="304">
        <f t="shared" si="94"/>
        <v>40</v>
      </c>
      <c r="X149" s="305">
        <f t="shared" si="95"/>
        <v>100</v>
      </c>
      <c r="Y149" s="316" t="s">
        <v>45</v>
      </c>
      <c r="Z149" s="306"/>
      <c r="AA149" s="307">
        <v>15</v>
      </c>
      <c r="AB149" s="308">
        <f t="shared" si="96"/>
        <v>1.5</v>
      </c>
      <c r="AC149" s="309">
        <v>0</v>
      </c>
      <c r="AD149" s="308">
        <f t="shared" si="97"/>
        <v>0</v>
      </c>
      <c r="AE149" s="309"/>
      <c r="AF149" s="308"/>
      <c r="AG149" s="310">
        <f t="shared" si="98"/>
        <v>15</v>
      </c>
      <c r="AH149" s="311">
        <f t="shared" si="99"/>
        <v>1.5</v>
      </c>
      <c r="AI149" s="307">
        <v>15</v>
      </c>
      <c r="AJ149" s="308">
        <f t="shared" si="100"/>
        <v>3</v>
      </c>
      <c r="AK149" s="312">
        <v>15</v>
      </c>
      <c r="AL149" s="308">
        <f t="shared" si="101"/>
        <v>6</v>
      </c>
      <c r="AM149" s="313">
        <f>AI149</f>
        <v>15</v>
      </c>
      <c r="AN149" s="311">
        <f t="shared" si="102"/>
        <v>9</v>
      </c>
      <c r="AO149" s="314">
        <f t="shared" si="103"/>
        <v>10.5</v>
      </c>
      <c r="AP149" s="376"/>
    </row>
    <row r="150" spans="1:42" s="315" customFormat="1" ht="105" customHeight="1" x14ac:dyDescent="0.2">
      <c r="A150" s="506">
        <v>147</v>
      </c>
      <c r="B150" s="375"/>
      <c r="C150" s="406" t="s">
        <v>1279</v>
      </c>
      <c r="D150" s="378" t="s">
        <v>1015</v>
      </c>
      <c r="E150" s="181" t="s">
        <v>173</v>
      </c>
      <c r="F150" s="181" t="s">
        <v>2368</v>
      </c>
      <c r="G150" s="331" t="s">
        <v>1819</v>
      </c>
      <c r="H150" s="333"/>
      <c r="I150" s="333" t="s">
        <v>2120</v>
      </c>
      <c r="J150" s="293"/>
      <c r="K150" s="336"/>
      <c r="L150" s="337"/>
      <c r="M150" s="338"/>
      <c r="N150" s="339"/>
      <c r="O150" s="337"/>
      <c r="P150" s="338"/>
      <c r="Q150" s="340"/>
      <c r="R150" s="335">
        <v>61740</v>
      </c>
      <c r="S150" s="335">
        <v>30870</v>
      </c>
      <c r="T150" s="302">
        <f t="shared" si="93"/>
        <v>50</v>
      </c>
      <c r="U150" s="339"/>
      <c r="V150" s="360">
        <v>30870</v>
      </c>
      <c r="W150" s="304">
        <f t="shared" si="94"/>
        <v>50</v>
      </c>
      <c r="X150" s="305">
        <f t="shared" si="95"/>
        <v>100</v>
      </c>
      <c r="Y150" s="316" t="s">
        <v>45</v>
      </c>
      <c r="Z150" s="306"/>
      <c r="AA150" s="307">
        <v>15</v>
      </c>
      <c r="AB150" s="308">
        <f t="shared" si="96"/>
        <v>1.5</v>
      </c>
      <c r="AC150" s="309">
        <v>7</v>
      </c>
      <c r="AD150" s="308">
        <f t="shared" si="97"/>
        <v>2.1</v>
      </c>
      <c r="AE150" s="309"/>
      <c r="AF150" s="308"/>
      <c r="AG150" s="310">
        <f t="shared" si="98"/>
        <v>22</v>
      </c>
      <c r="AH150" s="311">
        <f t="shared" si="99"/>
        <v>3.6</v>
      </c>
      <c r="AI150" s="307">
        <v>15</v>
      </c>
      <c r="AJ150" s="308">
        <f t="shared" si="100"/>
        <v>3</v>
      </c>
      <c r="AK150" s="312">
        <v>9</v>
      </c>
      <c r="AL150" s="308">
        <f t="shared" si="101"/>
        <v>3.6</v>
      </c>
      <c r="AM150" s="313">
        <f>AI150</f>
        <v>15</v>
      </c>
      <c r="AN150" s="311">
        <f t="shared" si="102"/>
        <v>6.6</v>
      </c>
      <c r="AO150" s="314">
        <f t="shared" si="103"/>
        <v>10.199999999999999</v>
      </c>
      <c r="AP150" s="376"/>
    </row>
    <row r="151" spans="1:42" s="315" customFormat="1" ht="92.45" customHeight="1" x14ac:dyDescent="0.2">
      <c r="A151" s="506">
        <v>148</v>
      </c>
      <c r="B151" s="375"/>
      <c r="C151" s="406" t="s">
        <v>2121</v>
      </c>
      <c r="D151" s="378" t="s">
        <v>2122</v>
      </c>
      <c r="E151" s="181" t="s">
        <v>2123</v>
      </c>
      <c r="F151" s="181" t="s">
        <v>2383</v>
      </c>
      <c r="G151" s="331" t="s">
        <v>1877</v>
      </c>
      <c r="H151" s="333"/>
      <c r="I151" s="333" t="s">
        <v>2124</v>
      </c>
      <c r="J151" s="293"/>
      <c r="K151" s="336"/>
      <c r="L151" s="337"/>
      <c r="M151" s="338"/>
      <c r="N151" s="339"/>
      <c r="O151" s="337"/>
      <c r="P151" s="338"/>
      <c r="Q151" s="340"/>
      <c r="R151" s="335">
        <v>166000</v>
      </c>
      <c r="S151" s="335">
        <v>83000</v>
      </c>
      <c r="T151" s="302">
        <f t="shared" si="93"/>
        <v>50</v>
      </c>
      <c r="U151" s="339"/>
      <c r="V151" s="360">
        <v>83000</v>
      </c>
      <c r="W151" s="304">
        <f t="shared" si="94"/>
        <v>50</v>
      </c>
      <c r="X151" s="305">
        <f t="shared" si="95"/>
        <v>100</v>
      </c>
      <c r="Y151" s="316" t="s">
        <v>45</v>
      </c>
      <c r="Z151" s="306"/>
      <c r="AA151" s="22">
        <v>15</v>
      </c>
      <c r="AB151" s="118">
        <f t="shared" si="96"/>
        <v>1.5</v>
      </c>
      <c r="AC151" s="309">
        <v>7</v>
      </c>
      <c r="AD151" s="308">
        <f t="shared" si="97"/>
        <v>2.1</v>
      </c>
      <c r="AE151" s="309"/>
      <c r="AF151" s="308"/>
      <c r="AG151" s="310">
        <f t="shared" si="98"/>
        <v>22</v>
      </c>
      <c r="AH151" s="311">
        <f t="shared" si="99"/>
        <v>3.6</v>
      </c>
      <c r="AI151" s="307">
        <v>15</v>
      </c>
      <c r="AJ151" s="308">
        <f t="shared" si="100"/>
        <v>3</v>
      </c>
      <c r="AK151" s="312">
        <v>5</v>
      </c>
      <c r="AL151" s="308">
        <f t="shared" si="101"/>
        <v>2</v>
      </c>
      <c r="AM151" s="313">
        <f>AI151</f>
        <v>15</v>
      </c>
      <c r="AN151" s="311">
        <f t="shared" si="102"/>
        <v>5</v>
      </c>
      <c r="AO151" s="314">
        <f t="shared" si="103"/>
        <v>8.6</v>
      </c>
      <c r="AP151" s="376"/>
    </row>
    <row r="152" spans="1:42" s="315" customFormat="1" ht="105" customHeight="1" x14ac:dyDescent="0.2">
      <c r="A152" s="506">
        <v>149</v>
      </c>
      <c r="B152" s="375"/>
      <c r="C152" s="406" t="s">
        <v>1178</v>
      </c>
      <c r="D152" s="378" t="s">
        <v>1181</v>
      </c>
      <c r="E152" s="181" t="s">
        <v>1255</v>
      </c>
      <c r="F152" s="181" t="s">
        <v>2384</v>
      </c>
      <c r="G152" s="331" t="s">
        <v>1877</v>
      </c>
      <c r="H152" s="333"/>
      <c r="I152" s="333" t="s">
        <v>2191</v>
      </c>
      <c r="J152" s="293"/>
      <c r="K152" s="336"/>
      <c r="L152" s="337"/>
      <c r="M152" s="338"/>
      <c r="N152" s="339"/>
      <c r="O152" s="337"/>
      <c r="P152" s="338"/>
      <c r="Q152" s="340"/>
      <c r="R152" s="335">
        <v>63500</v>
      </c>
      <c r="S152" s="335">
        <v>31700</v>
      </c>
      <c r="T152" s="302">
        <f t="shared" si="93"/>
        <v>49.92</v>
      </c>
      <c r="U152" s="339"/>
      <c r="V152" s="360">
        <v>31800</v>
      </c>
      <c r="W152" s="304">
        <f t="shared" si="94"/>
        <v>50.08</v>
      </c>
      <c r="X152" s="305">
        <f t="shared" si="95"/>
        <v>100</v>
      </c>
      <c r="Y152" s="316" t="s">
        <v>45</v>
      </c>
      <c r="Z152" s="306"/>
      <c r="AA152" s="307">
        <v>15</v>
      </c>
      <c r="AB152" s="308">
        <f t="shared" si="96"/>
        <v>1.5</v>
      </c>
      <c r="AC152" s="309">
        <v>7</v>
      </c>
      <c r="AD152" s="308">
        <f t="shared" si="97"/>
        <v>2.1</v>
      </c>
      <c r="AE152" s="309"/>
      <c r="AF152" s="308"/>
      <c r="AG152" s="310">
        <f t="shared" si="98"/>
        <v>22</v>
      </c>
      <c r="AH152" s="311">
        <f t="shared" si="99"/>
        <v>3.6</v>
      </c>
      <c r="AI152" s="307">
        <v>15</v>
      </c>
      <c r="AJ152" s="308">
        <f t="shared" si="100"/>
        <v>3</v>
      </c>
      <c r="AK152" s="312">
        <v>5</v>
      </c>
      <c r="AL152" s="308">
        <f t="shared" si="101"/>
        <v>2</v>
      </c>
      <c r="AM152" s="313">
        <f>AI152</f>
        <v>15</v>
      </c>
      <c r="AN152" s="311">
        <f t="shared" si="102"/>
        <v>5</v>
      </c>
      <c r="AO152" s="314">
        <f t="shared" si="103"/>
        <v>8.6</v>
      </c>
      <c r="AP152" s="376"/>
    </row>
    <row r="153" spans="1:42" s="315" customFormat="1" ht="95.45" customHeight="1" x14ac:dyDescent="0.2">
      <c r="A153" s="506">
        <v>150</v>
      </c>
      <c r="B153" s="285">
        <v>47</v>
      </c>
      <c r="C153" s="330" t="s">
        <v>128</v>
      </c>
      <c r="D153" s="326" t="s">
        <v>299</v>
      </c>
      <c r="E153" s="321" t="s">
        <v>139</v>
      </c>
      <c r="F153" s="321" t="s">
        <v>1929</v>
      </c>
      <c r="G153" s="290" t="s">
        <v>1818</v>
      </c>
      <c r="H153" s="291" t="s">
        <v>843</v>
      </c>
      <c r="I153" s="292" t="s">
        <v>2258</v>
      </c>
      <c r="J153" s="293"/>
      <c r="K153" s="294">
        <v>239080</v>
      </c>
      <c r="L153" s="295">
        <v>100000</v>
      </c>
      <c r="M153" s="296">
        <f>L153/K153*100</f>
        <v>41.827003513468298</v>
      </c>
      <c r="N153" s="297" t="str">
        <f>IF(M153&lt;=60,"","!!!")</f>
        <v/>
      </c>
      <c r="O153" s="295">
        <v>139080</v>
      </c>
      <c r="P153" s="298">
        <f>O153/K153*100</f>
        <v>58.172996486531702</v>
      </c>
      <c r="Q153" s="299">
        <f>M153+P153</f>
        <v>100</v>
      </c>
      <c r="R153" s="301">
        <v>102000</v>
      </c>
      <c r="S153" s="301">
        <v>51000</v>
      </c>
      <c r="T153" s="302">
        <f t="shared" si="93"/>
        <v>50</v>
      </c>
      <c r="U153" s="303" t="str">
        <f>IF(T153&lt;=60,"","!!!")</f>
        <v/>
      </c>
      <c r="V153" s="360">
        <v>51000</v>
      </c>
      <c r="W153" s="304">
        <f t="shared" si="94"/>
        <v>50</v>
      </c>
      <c r="X153" s="305">
        <f t="shared" si="95"/>
        <v>100</v>
      </c>
      <c r="Y153" s="316" t="s">
        <v>45</v>
      </c>
      <c r="Z153" s="306"/>
      <c r="AA153" s="307">
        <v>15</v>
      </c>
      <c r="AB153" s="308">
        <f t="shared" si="96"/>
        <v>1.5</v>
      </c>
      <c r="AC153" s="309">
        <v>7</v>
      </c>
      <c r="AD153" s="308">
        <f t="shared" si="97"/>
        <v>2.1</v>
      </c>
      <c r="AE153" s="309"/>
      <c r="AF153" s="308"/>
      <c r="AG153" s="310">
        <f t="shared" si="98"/>
        <v>22</v>
      </c>
      <c r="AH153" s="311">
        <f t="shared" si="99"/>
        <v>3.6</v>
      </c>
      <c r="AI153" s="307">
        <v>15</v>
      </c>
      <c r="AJ153" s="308">
        <f t="shared" si="100"/>
        <v>3</v>
      </c>
      <c r="AK153" s="312">
        <v>15</v>
      </c>
      <c r="AL153" s="308">
        <f t="shared" si="101"/>
        <v>6</v>
      </c>
      <c r="AM153" s="313">
        <f>AI153+AK153</f>
        <v>30</v>
      </c>
      <c r="AN153" s="311">
        <f t="shared" si="102"/>
        <v>9</v>
      </c>
      <c r="AO153" s="314">
        <f t="shared" si="103"/>
        <v>12.6</v>
      </c>
    </row>
    <row r="154" spans="1:42" s="376" customFormat="1" ht="79.5" customHeight="1" x14ac:dyDescent="0.2">
      <c r="A154" s="506">
        <v>151</v>
      </c>
      <c r="B154" s="285">
        <v>89</v>
      </c>
      <c r="C154" s="330" t="s">
        <v>128</v>
      </c>
      <c r="D154" s="326" t="s">
        <v>299</v>
      </c>
      <c r="E154" s="321" t="s">
        <v>1932</v>
      </c>
      <c r="F154" s="477" t="s">
        <v>1933</v>
      </c>
      <c r="G154" s="290" t="s">
        <v>1819</v>
      </c>
      <c r="H154" s="291" t="s">
        <v>904</v>
      </c>
      <c r="I154" s="292" t="s">
        <v>1934</v>
      </c>
      <c r="J154" s="293"/>
      <c r="K154" s="294">
        <v>43608</v>
      </c>
      <c r="L154" s="295">
        <v>21000</v>
      </c>
      <c r="M154" s="296">
        <f>L154/K154*100</f>
        <v>48.156301596037423</v>
      </c>
      <c r="N154" s="297" t="str">
        <f>IF(M154&lt;=60,"","!!!")</f>
        <v/>
      </c>
      <c r="O154" s="295">
        <v>22608</v>
      </c>
      <c r="P154" s="298">
        <f>O154/K154*100</f>
        <v>51.843698403962577</v>
      </c>
      <c r="Q154" s="299">
        <f>M154+P154</f>
        <v>100</v>
      </c>
      <c r="R154" s="301">
        <v>43000</v>
      </c>
      <c r="S154" s="301">
        <v>21000</v>
      </c>
      <c r="T154" s="302">
        <f t="shared" si="93"/>
        <v>48.84</v>
      </c>
      <c r="U154" s="303" t="str">
        <f>IF(T154&lt;=60,"","!!!")</f>
        <v/>
      </c>
      <c r="V154" s="360">
        <v>22000</v>
      </c>
      <c r="W154" s="304">
        <f t="shared" si="94"/>
        <v>51.16</v>
      </c>
      <c r="X154" s="305">
        <f t="shared" si="95"/>
        <v>100</v>
      </c>
      <c r="Y154" s="316" t="s">
        <v>45</v>
      </c>
      <c r="Z154" s="306"/>
      <c r="AA154" s="307">
        <v>15</v>
      </c>
      <c r="AB154" s="118">
        <f t="shared" si="96"/>
        <v>1.5</v>
      </c>
      <c r="AC154" s="309">
        <v>7</v>
      </c>
      <c r="AD154" s="308">
        <f t="shared" si="97"/>
        <v>2.1</v>
      </c>
      <c r="AE154" s="309"/>
      <c r="AF154" s="308"/>
      <c r="AG154" s="310">
        <f t="shared" si="98"/>
        <v>22</v>
      </c>
      <c r="AH154" s="311">
        <f t="shared" si="99"/>
        <v>3.6</v>
      </c>
      <c r="AI154" s="307">
        <v>15</v>
      </c>
      <c r="AJ154" s="308">
        <f t="shared" si="100"/>
        <v>3</v>
      </c>
      <c r="AK154" s="312">
        <v>9</v>
      </c>
      <c r="AL154" s="308">
        <f t="shared" si="101"/>
        <v>3.6</v>
      </c>
      <c r="AM154" s="313">
        <f>AI154+AK154</f>
        <v>24</v>
      </c>
      <c r="AN154" s="311">
        <f t="shared" si="102"/>
        <v>6.6</v>
      </c>
      <c r="AO154" s="314">
        <f t="shared" si="103"/>
        <v>10.199999999999999</v>
      </c>
      <c r="AP154" s="315"/>
    </row>
    <row r="155" spans="1:42" s="376" customFormat="1" ht="84.95" customHeight="1" x14ac:dyDescent="0.2">
      <c r="A155" s="506">
        <v>152</v>
      </c>
      <c r="B155" s="285">
        <v>128</v>
      </c>
      <c r="C155" s="330" t="s">
        <v>128</v>
      </c>
      <c r="D155" s="326" t="s">
        <v>299</v>
      </c>
      <c r="E155" s="321" t="s">
        <v>1930</v>
      </c>
      <c r="F155" s="321" t="s">
        <v>2263</v>
      </c>
      <c r="G155" s="290" t="s">
        <v>1877</v>
      </c>
      <c r="H155" s="291" t="s">
        <v>1674</v>
      </c>
      <c r="I155" s="292" t="s">
        <v>1931</v>
      </c>
      <c r="J155" s="293"/>
      <c r="K155" s="294">
        <v>55381</v>
      </c>
      <c r="L155" s="295">
        <v>27690</v>
      </c>
      <c r="M155" s="296">
        <f>L155/K155*100</f>
        <v>49.999097163287047</v>
      </c>
      <c r="N155" s="297" t="str">
        <f>IF(M155&lt;=60,"","!!!")</f>
        <v/>
      </c>
      <c r="O155" s="295">
        <v>27691</v>
      </c>
      <c r="P155" s="298">
        <f>O155/K155*100</f>
        <v>50.00090283671296</v>
      </c>
      <c r="Q155" s="299">
        <f>M155+P155</f>
        <v>100</v>
      </c>
      <c r="R155" s="301">
        <v>74000</v>
      </c>
      <c r="S155" s="301">
        <v>37000</v>
      </c>
      <c r="T155" s="302">
        <f t="shared" si="93"/>
        <v>50</v>
      </c>
      <c r="U155" s="303" t="str">
        <f>IF(T155&lt;=60,"","!!!")</f>
        <v/>
      </c>
      <c r="V155" s="360">
        <v>37000</v>
      </c>
      <c r="W155" s="304">
        <f t="shared" si="94"/>
        <v>50</v>
      </c>
      <c r="X155" s="305">
        <f t="shared" si="95"/>
        <v>100</v>
      </c>
      <c r="Y155" s="316" t="s">
        <v>45</v>
      </c>
      <c r="Z155" s="306"/>
      <c r="AA155" s="22">
        <v>15</v>
      </c>
      <c r="AB155" s="308">
        <f t="shared" si="96"/>
        <v>1.5</v>
      </c>
      <c r="AC155" s="309">
        <v>7</v>
      </c>
      <c r="AD155" s="308">
        <f t="shared" si="97"/>
        <v>2.1</v>
      </c>
      <c r="AE155" s="309"/>
      <c r="AF155" s="308"/>
      <c r="AG155" s="310">
        <f t="shared" si="98"/>
        <v>22</v>
      </c>
      <c r="AH155" s="311">
        <f t="shared" si="99"/>
        <v>3.6</v>
      </c>
      <c r="AI155" s="307">
        <v>15</v>
      </c>
      <c r="AJ155" s="308">
        <f t="shared" si="100"/>
        <v>3</v>
      </c>
      <c r="AK155" s="312">
        <v>5</v>
      </c>
      <c r="AL155" s="308">
        <f t="shared" si="101"/>
        <v>2</v>
      </c>
      <c r="AM155" s="313">
        <f>AI155+AK155</f>
        <v>20</v>
      </c>
      <c r="AN155" s="311">
        <f t="shared" si="102"/>
        <v>5</v>
      </c>
      <c r="AO155" s="314">
        <f t="shared" si="103"/>
        <v>8.6</v>
      </c>
      <c r="AP155" s="315"/>
    </row>
    <row r="156" spans="1:42" s="376" customFormat="1" ht="150" customHeight="1" x14ac:dyDescent="0.2">
      <c r="A156" s="506">
        <v>153</v>
      </c>
      <c r="B156" s="375"/>
      <c r="C156" s="406" t="s">
        <v>2192</v>
      </c>
      <c r="D156" s="378" t="s">
        <v>2193</v>
      </c>
      <c r="E156" s="181" t="s">
        <v>44</v>
      </c>
      <c r="F156" s="181" t="s">
        <v>2196</v>
      </c>
      <c r="G156" s="331" t="s">
        <v>1818</v>
      </c>
      <c r="H156" s="495"/>
      <c r="I156" s="333" t="s">
        <v>2197</v>
      </c>
      <c r="J156" s="293"/>
      <c r="K156" s="336"/>
      <c r="L156" s="337"/>
      <c r="M156" s="338"/>
      <c r="N156" s="339"/>
      <c r="O156" s="337"/>
      <c r="P156" s="338"/>
      <c r="Q156" s="340"/>
      <c r="R156" s="335">
        <v>40000</v>
      </c>
      <c r="S156" s="335">
        <v>24000</v>
      </c>
      <c r="T156" s="302">
        <f t="shared" si="93"/>
        <v>60</v>
      </c>
      <c r="U156" s="339"/>
      <c r="V156" s="360">
        <v>16000</v>
      </c>
      <c r="W156" s="304">
        <f t="shared" si="94"/>
        <v>40</v>
      </c>
      <c r="X156" s="305">
        <f t="shared" si="95"/>
        <v>100</v>
      </c>
      <c r="Y156" s="316" t="s">
        <v>45</v>
      </c>
      <c r="Z156" s="306"/>
      <c r="AA156" s="307">
        <v>15</v>
      </c>
      <c r="AB156" s="308">
        <f t="shared" si="96"/>
        <v>1.5</v>
      </c>
      <c r="AC156" s="309">
        <v>0</v>
      </c>
      <c r="AD156" s="308">
        <f t="shared" si="97"/>
        <v>0</v>
      </c>
      <c r="AE156" s="309"/>
      <c r="AF156" s="308"/>
      <c r="AG156" s="310">
        <f t="shared" si="98"/>
        <v>15</v>
      </c>
      <c r="AH156" s="311">
        <f t="shared" si="99"/>
        <v>1.5</v>
      </c>
      <c r="AI156" s="307">
        <v>15</v>
      </c>
      <c r="AJ156" s="308">
        <f t="shared" si="100"/>
        <v>3</v>
      </c>
      <c r="AK156" s="312">
        <v>15</v>
      </c>
      <c r="AL156" s="308">
        <f t="shared" si="101"/>
        <v>6</v>
      </c>
      <c r="AM156" s="313">
        <f>AI156</f>
        <v>15</v>
      </c>
      <c r="AN156" s="311">
        <f t="shared" si="102"/>
        <v>9</v>
      </c>
      <c r="AO156" s="314">
        <f t="shared" si="103"/>
        <v>10.5</v>
      </c>
    </row>
    <row r="157" spans="1:42" s="376" customFormat="1" ht="111" customHeight="1" x14ac:dyDescent="0.2">
      <c r="A157" s="506">
        <v>154</v>
      </c>
      <c r="B157" s="383"/>
      <c r="C157" s="406" t="s">
        <v>2192</v>
      </c>
      <c r="D157" s="378" t="s">
        <v>2193</v>
      </c>
      <c r="E157" s="181" t="s">
        <v>2198</v>
      </c>
      <c r="F157" s="181" t="s">
        <v>2339</v>
      </c>
      <c r="G157" s="331" t="s">
        <v>1801</v>
      </c>
      <c r="H157" s="344"/>
      <c r="I157" s="333" t="s">
        <v>2199</v>
      </c>
      <c r="J157" s="352"/>
      <c r="K157" s="365"/>
      <c r="L157" s="365"/>
      <c r="M157" s="367"/>
      <c r="N157" s="369"/>
      <c r="O157" s="365"/>
      <c r="P157" s="367"/>
      <c r="Q157" s="365"/>
      <c r="R157" s="335">
        <v>325380</v>
      </c>
      <c r="S157" s="335">
        <v>200000</v>
      </c>
      <c r="T157" s="302">
        <f t="shared" si="93"/>
        <v>61.47</v>
      </c>
      <c r="U157" s="369"/>
      <c r="V157" s="360">
        <v>125380</v>
      </c>
      <c r="W157" s="304">
        <f t="shared" si="94"/>
        <v>38.53</v>
      </c>
      <c r="X157" s="305">
        <f t="shared" si="95"/>
        <v>100</v>
      </c>
      <c r="Y157" s="316" t="s">
        <v>45</v>
      </c>
      <c r="Z157" s="306"/>
      <c r="AA157" s="307">
        <v>15</v>
      </c>
      <c r="AB157" s="118">
        <f t="shared" si="96"/>
        <v>1.5</v>
      </c>
      <c r="AC157" s="309">
        <v>0</v>
      </c>
      <c r="AD157" s="308">
        <f t="shared" si="97"/>
        <v>0</v>
      </c>
      <c r="AE157" s="309"/>
      <c r="AF157" s="308"/>
      <c r="AG157" s="310">
        <f t="shared" si="98"/>
        <v>15</v>
      </c>
      <c r="AH157" s="311">
        <f t="shared" si="99"/>
        <v>1.5</v>
      </c>
      <c r="AI157" s="307">
        <v>15</v>
      </c>
      <c r="AJ157" s="308">
        <f t="shared" si="100"/>
        <v>3</v>
      </c>
      <c r="AK157" s="312">
        <v>15</v>
      </c>
      <c r="AL157" s="308">
        <f t="shared" si="101"/>
        <v>6</v>
      </c>
      <c r="AM157" s="313">
        <f>AI157</f>
        <v>15</v>
      </c>
      <c r="AN157" s="311">
        <f t="shared" si="102"/>
        <v>9</v>
      </c>
      <c r="AO157" s="314">
        <f t="shared" si="103"/>
        <v>10.5</v>
      </c>
    </row>
    <row r="158" spans="1:42" s="376" customFormat="1" ht="102.95" customHeight="1" x14ac:dyDescent="0.2">
      <c r="A158" s="506">
        <v>155</v>
      </c>
      <c r="B158" s="383"/>
      <c r="C158" s="406" t="s">
        <v>2192</v>
      </c>
      <c r="D158" s="378" t="s">
        <v>2193</v>
      </c>
      <c r="E158" s="181" t="s">
        <v>2194</v>
      </c>
      <c r="F158" s="181" t="s">
        <v>2351</v>
      </c>
      <c r="G158" s="331" t="s">
        <v>1802</v>
      </c>
      <c r="H158" s="344"/>
      <c r="I158" s="333" t="s">
        <v>2195</v>
      </c>
      <c r="J158" s="352"/>
      <c r="K158" s="365"/>
      <c r="L158" s="365"/>
      <c r="M158" s="367"/>
      <c r="N158" s="369"/>
      <c r="O158" s="365"/>
      <c r="P158" s="367"/>
      <c r="Q158" s="365"/>
      <c r="R158" s="335">
        <v>39000</v>
      </c>
      <c r="S158" s="335">
        <v>23400</v>
      </c>
      <c r="T158" s="302">
        <f t="shared" si="93"/>
        <v>60</v>
      </c>
      <c r="U158" s="369"/>
      <c r="V158" s="360">
        <v>15600</v>
      </c>
      <c r="W158" s="304">
        <f t="shared" si="94"/>
        <v>40</v>
      </c>
      <c r="X158" s="305">
        <f t="shared" si="95"/>
        <v>100</v>
      </c>
      <c r="Y158" s="316" t="s">
        <v>45</v>
      </c>
      <c r="Z158" s="306"/>
      <c r="AA158" s="307">
        <v>15</v>
      </c>
      <c r="AB158" s="308">
        <f t="shared" si="96"/>
        <v>1.5</v>
      </c>
      <c r="AC158" s="309">
        <v>0</v>
      </c>
      <c r="AD158" s="308">
        <f t="shared" si="97"/>
        <v>0</v>
      </c>
      <c r="AE158" s="309"/>
      <c r="AF158" s="308"/>
      <c r="AG158" s="310">
        <f t="shared" si="98"/>
        <v>15</v>
      </c>
      <c r="AH158" s="311">
        <f t="shared" si="99"/>
        <v>1.5</v>
      </c>
      <c r="AI158" s="307">
        <v>15</v>
      </c>
      <c r="AJ158" s="308">
        <f t="shared" si="100"/>
        <v>3</v>
      </c>
      <c r="AK158" s="312">
        <v>15</v>
      </c>
      <c r="AL158" s="308">
        <f t="shared" si="101"/>
        <v>6</v>
      </c>
      <c r="AM158" s="313">
        <f>AI158</f>
        <v>15</v>
      </c>
      <c r="AN158" s="311">
        <f t="shared" si="102"/>
        <v>9</v>
      </c>
      <c r="AO158" s="314">
        <f t="shared" si="103"/>
        <v>10.5</v>
      </c>
    </row>
    <row r="159" spans="1:42" s="376" customFormat="1" ht="63" customHeight="1" x14ac:dyDescent="0.2">
      <c r="A159" s="506">
        <v>156</v>
      </c>
      <c r="B159" s="383"/>
      <c r="C159" s="406" t="s">
        <v>1625</v>
      </c>
      <c r="D159" s="378" t="s">
        <v>1626</v>
      </c>
      <c r="E159" s="181" t="s">
        <v>2081</v>
      </c>
      <c r="F159" s="181" t="s">
        <v>2082</v>
      </c>
      <c r="G159" s="331" t="s">
        <v>1818</v>
      </c>
      <c r="H159" s="344"/>
      <c r="I159" s="333" t="s">
        <v>2083</v>
      </c>
      <c r="J159" s="352"/>
      <c r="K159" s="365"/>
      <c r="L159" s="365"/>
      <c r="M159" s="367"/>
      <c r="N159" s="369"/>
      <c r="O159" s="365"/>
      <c r="P159" s="367"/>
      <c r="Q159" s="365"/>
      <c r="R159" s="335">
        <v>32200</v>
      </c>
      <c r="S159" s="335">
        <v>16000</v>
      </c>
      <c r="T159" s="302">
        <f t="shared" si="93"/>
        <v>49.69</v>
      </c>
      <c r="U159" s="369"/>
      <c r="V159" s="429">
        <v>16200</v>
      </c>
      <c r="W159" s="304">
        <f t="shared" si="94"/>
        <v>50.31</v>
      </c>
      <c r="X159" s="305">
        <f t="shared" si="95"/>
        <v>100</v>
      </c>
      <c r="Y159" s="316" t="s">
        <v>45</v>
      </c>
      <c r="Z159" s="306"/>
      <c r="AA159" s="307">
        <v>15</v>
      </c>
      <c r="AB159" s="308">
        <f t="shared" si="96"/>
        <v>1.5</v>
      </c>
      <c r="AC159" s="309">
        <v>7</v>
      </c>
      <c r="AD159" s="308">
        <f t="shared" si="97"/>
        <v>2.1</v>
      </c>
      <c r="AE159" s="309"/>
      <c r="AF159" s="308"/>
      <c r="AG159" s="310">
        <f t="shared" si="98"/>
        <v>22</v>
      </c>
      <c r="AH159" s="311">
        <f t="shared" si="99"/>
        <v>3.6</v>
      </c>
      <c r="AI159" s="307">
        <v>15</v>
      </c>
      <c r="AJ159" s="308">
        <f t="shared" si="100"/>
        <v>3</v>
      </c>
      <c r="AK159" s="312">
        <v>15</v>
      </c>
      <c r="AL159" s="308">
        <f t="shared" si="101"/>
        <v>6</v>
      </c>
      <c r="AM159" s="313">
        <f>AI159</f>
        <v>15</v>
      </c>
      <c r="AN159" s="311">
        <f t="shared" si="102"/>
        <v>9</v>
      </c>
      <c r="AO159" s="314">
        <f t="shared" si="103"/>
        <v>12.6</v>
      </c>
    </row>
    <row r="160" spans="1:42" s="376" customFormat="1" ht="69.599999999999994" customHeight="1" x14ac:dyDescent="0.2">
      <c r="A160" s="506">
        <v>157</v>
      </c>
      <c r="B160" s="125">
        <v>176</v>
      </c>
      <c r="C160" s="7" t="s">
        <v>154</v>
      </c>
      <c r="D160" s="262" t="s">
        <v>341</v>
      </c>
      <c r="E160" s="181" t="s">
        <v>1848</v>
      </c>
      <c r="F160" s="181" t="s">
        <v>1868</v>
      </c>
      <c r="G160" s="279" t="s">
        <v>1818</v>
      </c>
      <c r="H160" s="363" t="s">
        <v>1670</v>
      </c>
      <c r="I160" s="31" t="s">
        <v>1873</v>
      </c>
      <c r="J160" s="109"/>
      <c r="K160" s="364">
        <v>191619</v>
      </c>
      <c r="L160" s="364">
        <v>96000</v>
      </c>
      <c r="M160" s="366">
        <f>L160/K160*100</f>
        <v>50.099416028681922</v>
      </c>
      <c r="N160" s="368" t="str">
        <f>IF(M160&lt;=60,"","!!!")</f>
        <v/>
      </c>
      <c r="O160" s="364">
        <v>95619</v>
      </c>
      <c r="P160" s="370">
        <f>O160/K160*100</f>
        <v>49.900583971318085</v>
      </c>
      <c r="Q160" s="371">
        <f>M160+P160</f>
        <v>100</v>
      </c>
      <c r="R160" s="26">
        <v>168500</v>
      </c>
      <c r="S160" s="26">
        <v>99500</v>
      </c>
      <c r="T160" s="106">
        <f t="shared" si="93"/>
        <v>59.05</v>
      </c>
      <c r="U160" s="373" t="str">
        <f>IF(T160&lt;=60,"","!!!")</f>
        <v/>
      </c>
      <c r="V160" s="428">
        <v>69000</v>
      </c>
      <c r="W160" s="95">
        <f t="shared" si="94"/>
        <v>40.950000000000003</v>
      </c>
      <c r="X160" s="58">
        <f t="shared" si="95"/>
        <v>100</v>
      </c>
      <c r="Y160" s="47" t="s">
        <v>45</v>
      </c>
      <c r="Z160" s="120"/>
      <c r="AA160" s="22">
        <v>15</v>
      </c>
      <c r="AB160" s="118">
        <f t="shared" si="96"/>
        <v>1.5</v>
      </c>
      <c r="AC160" s="8">
        <v>0</v>
      </c>
      <c r="AD160" s="118">
        <f t="shared" si="97"/>
        <v>0</v>
      </c>
      <c r="AE160" s="8"/>
      <c r="AF160" s="118"/>
      <c r="AG160" s="38">
        <f t="shared" si="98"/>
        <v>15</v>
      </c>
      <c r="AH160" s="39">
        <f t="shared" si="99"/>
        <v>1.5</v>
      </c>
      <c r="AI160" s="22">
        <v>15</v>
      </c>
      <c r="AJ160" s="118">
        <f t="shared" si="100"/>
        <v>3</v>
      </c>
      <c r="AK160" s="9">
        <v>15</v>
      </c>
      <c r="AL160" s="118">
        <f t="shared" si="101"/>
        <v>6</v>
      </c>
      <c r="AM160" s="40">
        <f>AI160+AK160</f>
        <v>30</v>
      </c>
      <c r="AN160" s="39">
        <f t="shared" si="102"/>
        <v>9</v>
      </c>
      <c r="AO160" s="41">
        <f t="shared" si="103"/>
        <v>10.5</v>
      </c>
      <c r="AP160" s="24"/>
    </row>
    <row r="161" spans="1:42" s="376" customFormat="1" ht="113.1" customHeight="1" x14ac:dyDescent="0.2">
      <c r="A161" s="506">
        <v>158</v>
      </c>
      <c r="B161" s="125">
        <v>55</v>
      </c>
      <c r="C161" s="7" t="s">
        <v>1117</v>
      </c>
      <c r="D161" s="262" t="s">
        <v>1120</v>
      </c>
      <c r="E161" s="181" t="s">
        <v>1253</v>
      </c>
      <c r="F161" s="181" t="s">
        <v>1836</v>
      </c>
      <c r="G161" s="279" t="s">
        <v>1818</v>
      </c>
      <c r="H161" s="363" t="s">
        <v>850</v>
      </c>
      <c r="I161" s="31" t="s">
        <v>1842</v>
      </c>
      <c r="J161" s="109"/>
      <c r="K161" s="364">
        <v>20156</v>
      </c>
      <c r="L161" s="364">
        <v>12050</v>
      </c>
      <c r="M161" s="366">
        <f>L161/K161*100</f>
        <v>59.783687239531659</v>
      </c>
      <c r="N161" s="368" t="str">
        <f>IF(M161&lt;=60,"","!!!")</f>
        <v/>
      </c>
      <c r="O161" s="364">
        <v>8106</v>
      </c>
      <c r="P161" s="370">
        <f>O161/K161*100</f>
        <v>40.216312760468348</v>
      </c>
      <c r="Q161" s="371">
        <f>M161+P161</f>
        <v>100</v>
      </c>
      <c r="R161" s="26">
        <v>70000</v>
      </c>
      <c r="S161" s="26">
        <v>35000</v>
      </c>
      <c r="T161" s="106">
        <f t="shared" si="93"/>
        <v>50</v>
      </c>
      <c r="U161" s="373" t="str">
        <f>IF(T161&lt;=60,"","!!!")</f>
        <v/>
      </c>
      <c r="V161" s="428">
        <v>35000</v>
      </c>
      <c r="W161" s="95">
        <f t="shared" si="94"/>
        <v>50</v>
      </c>
      <c r="X161" s="58">
        <f t="shared" si="95"/>
        <v>100</v>
      </c>
      <c r="Y161" s="47" t="s">
        <v>45</v>
      </c>
      <c r="Z161" s="120"/>
      <c r="AA161" s="22">
        <v>15</v>
      </c>
      <c r="AB161" s="308">
        <f t="shared" si="96"/>
        <v>1.5</v>
      </c>
      <c r="AC161" s="8">
        <v>7</v>
      </c>
      <c r="AD161" s="118">
        <f t="shared" si="97"/>
        <v>2.1</v>
      </c>
      <c r="AE161" s="8"/>
      <c r="AF161" s="118"/>
      <c r="AG161" s="38">
        <f t="shared" si="98"/>
        <v>22</v>
      </c>
      <c r="AH161" s="39">
        <f t="shared" si="99"/>
        <v>3.6</v>
      </c>
      <c r="AI161" s="22">
        <v>15</v>
      </c>
      <c r="AJ161" s="118">
        <f t="shared" si="100"/>
        <v>3</v>
      </c>
      <c r="AK161" s="9">
        <v>15</v>
      </c>
      <c r="AL161" s="118">
        <f t="shared" si="101"/>
        <v>6</v>
      </c>
      <c r="AM161" s="40">
        <f>AI161+AK161</f>
        <v>30</v>
      </c>
      <c r="AN161" s="39">
        <f t="shared" si="102"/>
        <v>9</v>
      </c>
      <c r="AO161" s="41">
        <f t="shared" si="103"/>
        <v>12.6</v>
      </c>
      <c r="AP161" s="24"/>
    </row>
    <row r="162" spans="1:42" s="376" customFormat="1" ht="96.6" customHeight="1" x14ac:dyDescent="0.2">
      <c r="A162" s="506">
        <v>159</v>
      </c>
      <c r="B162" s="125">
        <v>149</v>
      </c>
      <c r="C162" s="7" t="s">
        <v>1117</v>
      </c>
      <c r="D162" s="262" t="s">
        <v>1120</v>
      </c>
      <c r="E162" s="181" t="s">
        <v>1834</v>
      </c>
      <c r="F162" s="181" t="s">
        <v>1814</v>
      </c>
      <c r="G162" s="279" t="s">
        <v>1802</v>
      </c>
      <c r="H162" s="363" t="s">
        <v>1677</v>
      </c>
      <c r="I162" s="31" t="s">
        <v>1841</v>
      </c>
      <c r="J162" s="109"/>
      <c r="K162" s="364">
        <v>49000</v>
      </c>
      <c r="L162" s="364">
        <v>24000</v>
      </c>
      <c r="M162" s="366">
        <f>L162/K162*100</f>
        <v>48.979591836734691</v>
      </c>
      <c r="N162" s="368" t="str">
        <f>IF(M162&lt;=60,"","!!!")</f>
        <v/>
      </c>
      <c r="O162" s="364"/>
      <c r="P162" s="370">
        <f>O162/K162*100</f>
        <v>0</v>
      </c>
      <c r="Q162" s="371">
        <f>M162+P162</f>
        <v>48.979591836734691</v>
      </c>
      <c r="R162" s="26">
        <v>44000</v>
      </c>
      <c r="S162" s="26">
        <v>22000</v>
      </c>
      <c r="T162" s="106">
        <f t="shared" si="93"/>
        <v>50</v>
      </c>
      <c r="U162" s="373" t="str">
        <f>IF(T162&lt;=60,"","!!!")</f>
        <v/>
      </c>
      <c r="V162" s="428">
        <v>22000</v>
      </c>
      <c r="W162" s="95">
        <f t="shared" si="94"/>
        <v>50</v>
      </c>
      <c r="X162" s="58">
        <f t="shared" si="95"/>
        <v>100</v>
      </c>
      <c r="Y162" s="47" t="s">
        <v>45</v>
      </c>
      <c r="Z162" s="120"/>
      <c r="AA162" s="22">
        <v>15</v>
      </c>
      <c r="AB162" s="118">
        <f t="shared" si="96"/>
        <v>1.5</v>
      </c>
      <c r="AC162" s="8">
        <v>7</v>
      </c>
      <c r="AD162" s="118">
        <f t="shared" si="97"/>
        <v>2.1</v>
      </c>
      <c r="AE162" s="8"/>
      <c r="AF162" s="118"/>
      <c r="AG162" s="38">
        <f t="shared" si="98"/>
        <v>22</v>
      </c>
      <c r="AH162" s="39">
        <f t="shared" si="99"/>
        <v>3.6</v>
      </c>
      <c r="AI162" s="22">
        <v>15</v>
      </c>
      <c r="AJ162" s="118">
        <f t="shared" si="100"/>
        <v>3</v>
      </c>
      <c r="AK162" s="9">
        <v>15</v>
      </c>
      <c r="AL162" s="118">
        <f t="shared" si="101"/>
        <v>6</v>
      </c>
      <c r="AM162" s="40">
        <f>AI162+AK162</f>
        <v>30</v>
      </c>
      <c r="AN162" s="39">
        <f t="shared" si="102"/>
        <v>9</v>
      </c>
      <c r="AO162" s="41">
        <f t="shared" si="103"/>
        <v>12.6</v>
      </c>
      <c r="AP162" s="24"/>
    </row>
    <row r="163" spans="1:42" s="376" customFormat="1" ht="90.95" customHeight="1" x14ac:dyDescent="0.2">
      <c r="A163" s="506">
        <v>160</v>
      </c>
      <c r="B163" s="383"/>
      <c r="C163" s="406" t="s">
        <v>1117</v>
      </c>
      <c r="D163" s="378" t="s">
        <v>1120</v>
      </c>
      <c r="E163" s="181" t="s">
        <v>2127</v>
      </c>
      <c r="F163" s="181" t="s">
        <v>2360</v>
      </c>
      <c r="G163" s="331" t="s">
        <v>1819</v>
      </c>
      <c r="H163" s="344"/>
      <c r="I163" s="333" t="s">
        <v>2128</v>
      </c>
      <c r="J163" s="352"/>
      <c r="K163" s="365"/>
      <c r="L163" s="365"/>
      <c r="M163" s="367"/>
      <c r="N163" s="369"/>
      <c r="O163" s="365"/>
      <c r="P163" s="367"/>
      <c r="Q163" s="365"/>
      <c r="R163" s="335">
        <v>134700</v>
      </c>
      <c r="S163" s="335">
        <v>67000</v>
      </c>
      <c r="T163" s="302">
        <f t="shared" si="93"/>
        <v>49.74</v>
      </c>
      <c r="U163" s="369"/>
      <c r="V163" s="360">
        <v>67700</v>
      </c>
      <c r="W163" s="304">
        <f t="shared" si="94"/>
        <v>50.26</v>
      </c>
      <c r="X163" s="305">
        <f t="shared" si="95"/>
        <v>100</v>
      </c>
      <c r="Y163" s="316" t="s">
        <v>45</v>
      </c>
      <c r="Z163" s="306"/>
      <c r="AA163" s="307">
        <v>15</v>
      </c>
      <c r="AB163" s="308">
        <f t="shared" si="96"/>
        <v>1.5</v>
      </c>
      <c r="AC163" s="309">
        <v>7</v>
      </c>
      <c r="AD163" s="308">
        <f t="shared" si="97"/>
        <v>2.1</v>
      </c>
      <c r="AE163" s="309"/>
      <c r="AF163" s="308"/>
      <c r="AG163" s="310">
        <f t="shared" si="98"/>
        <v>22</v>
      </c>
      <c r="AH163" s="311">
        <f t="shared" si="99"/>
        <v>3.6</v>
      </c>
      <c r="AI163" s="307">
        <v>15</v>
      </c>
      <c r="AJ163" s="308">
        <f t="shared" si="100"/>
        <v>3</v>
      </c>
      <c r="AK163" s="312">
        <v>9</v>
      </c>
      <c r="AL163" s="308">
        <f t="shared" si="101"/>
        <v>3.6</v>
      </c>
      <c r="AM163" s="313">
        <f>AI163</f>
        <v>15</v>
      </c>
      <c r="AN163" s="311">
        <f t="shared" si="102"/>
        <v>6.6</v>
      </c>
      <c r="AO163" s="314">
        <f t="shared" si="103"/>
        <v>10.199999999999999</v>
      </c>
    </row>
    <row r="164" spans="1:42" s="315" customFormat="1" ht="75.599999999999994" customHeight="1" x14ac:dyDescent="0.2">
      <c r="A164" s="506">
        <v>161</v>
      </c>
      <c r="B164" s="383"/>
      <c r="C164" s="406" t="s">
        <v>1117</v>
      </c>
      <c r="D164" s="378" t="s">
        <v>1120</v>
      </c>
      <c r="E164" s="181" t="s">
        <v>2125</v>
      </c>
      <c r="F164" s="181" t="s">
        <v>2393</v>
      </c>
      <c r="G164" s="331" t="s">
        <v>1805</v>
      </c>
      <c r="H164" s="344"/>
      <c r="I164" s="333" t="s">
        <v>2126</v>
      </c>
      <c r="J164" s="352"/>
      <c r="K164" s="365"/>
      <c r="L164" s="365"/>
      <c r="M164" s="367"/>
      <c r="N164" s="369"/>
      <c r="O164" s="365"/>
      <c r="P164" s="367"/>
      <c r="Q164" s="365"/>
      <c r="R164" s="335">
        <v>68000</v>
      </c>
      <c r="S164" s="335">
        <v>33000</v>
      </c>
      <c r="T164" s="302">
        <f t="shared" ref="T164:T182" si="110">ROUND(S164/R164*100,2)</f>
        <v>48.53</v>
      </c>
      <c r="U164" s="369"/>
      <c r="V164" s="360">
        <v>35000</v>
      </c>
      <c r="W164" s="304">
        <f t="shared" ref="W164:W182" si="111">ROUND(V164/R164*100,2)</f>
        <v>51.47</v>
      </c>
      <c r="X164" s="305">
        <f t="shared" ref="X164:X182" si="112">T164+W164</f>
        <v>100</v>
      </c>
      <c r="Y164" s="316" t="s">
        <v>45</v>
      </c>
      <c r="Z164" s="306"/>
      <c r="AA164" s="307">
        <v>15</v>
      </c>
      <c r="AB164" s="308">
        <f t="shared" ref="AB164:AB182" si="113">AA164*0.1</f>
        <v>1.5</v>
      </c>
      <c r="AC164" s="309">
        <v>7</v>
      </c>
      <c r="AD164" s="308">
        <f t="shared" ref="AD164:AD182" si="114">AC164*0.3</f>
        <v>2.1</v>
      </c>
      <c r="AE164" s="309"/>
      <c r="AF164" s="308"/>
      <c r="AG164" s="310">
        <f t="shared" ref="AG164:AG182" si="115">AA164+AC164</f>
        <v>22</v>
      </c>
      <c r="AH164" s="311">
        <f t="shared" ref="AH164:AH182" si="116">(AA164*0.1)+(AC164*0.3)</f>
        <v>3.6</v>
      </c>
      <c r="AI164" s="307">
        <v>15</v>
      </c>
      <c r="AJ164" s="308">
        <f t="shared" ref="AJ164:AJ182" si="117">AI164*0.2</f>
        <v>3</v>
      </c>
      <c r="AK164" s="312">
        <v>3</v>
      </c>
      <c r="AL164" s="308">
        <f t="shared" ref="AL164:AL182" si="118">AK164*0.4</f>
        <v>1.2000000000000002</v>
      </c>
      <c r="AM164" s="313">
        <f>AI164</f>
        <v>15</v>
      </c>
      <c r="AN164" s="311">
        <f t="shared" ref="AN164:AN182" si="119">(AI164*0.2)+(AK164*0.4)</f>
        <v>4.2</v>
      </c>
      <c r="AO164" s="314">
        <f t="shared" ref="AO164:AO182" si="120">AH164+AN164</f>
        <v>7.8000000000000007</v>
      </c>
      <c r="AP164" s="376"/>
    </row>
    <row r="165" spans="1:42" s="315" customFormat="1" ht="107.45" customHeight="1" x14ac:dyDescent="0.2">
      <c r="A165" s="506">
        <v>162</v>
      </c>
      <c r="B165" s="383"/>
      <c r="C165" s="510" t="s">
        <v>1484</v>
      </c>
      <c r="D165" s="511" t="s">
        <v>1535</v>
      </c>
      <c r="E165" s="252" t="s">
        <v>2200</v>
      </c>
      <c r="F165" s="181" t="s">
        <v>2355</v>
      </c>
      <c r="G165" s="331" t="s">
        <v>1840</v>
      </c>
      <c r="H165" s="344"/>
      <c r="I165" s="333" t="s">
        <v>2201</v>
      </c>
      <c r="J165" s="352"/>
      <c r="K165" s="365"/>
      <c r="L165" s="365"/>
      <c r="M165" s="367"/>
      <c r="N165" s="369"/>
      <c r="O165" s="365"/>
      <c r="P165" s="367"/>
      <c r="Q165" s="365"/>
      <c r="R165" s="335">
        <v>40100</v>
      </c>
      <c r="S165" s="335">
        <v>24060</v>
      </c>
      <c r="T165" s="302">
        <f t="shared" si="110"/>
        <v>60</v>
      </c>
      <c r="U165" s="369"/>
      <c r="V165" s="360">
        <v>16040</v>
      </c>
      <c r="W165" s="304">
        <f t="shared" si="111"/>
        <v>40</v>
      </c>
      <c r="X165" s="305">
        <f t="shared" si="112"/>
        <v>100</v>
      </c>
      <c r="Y165" s="316" t="s">
        <v>45</v>
      </c>
      <c r="Z165" s="306"/>
      <c r="AA165" s="307">
        <v>15</v>
      </c>
      <c r="AB165" s="118">
        <f t="shared" si="113"/>
        <v>1.5</v>
      </c>
      <c r="AC165" s="309">
        <v>0</v>
      </c>
      <c r="AD165" s="308">
        <f t="shared" si="114"/>
        <v>0</v>
      </c>
      <c r="AE165" s="309"/>
      <c r="AF165" s="308"/>
      <c r="AG165" s="310">
        <f t="shared" si="115"/>
        <v>15</v>
      </c>
      <c r="AH165" s="311">
        <f t="shared" si="116"/>
        <v>1.5</v>
      </c>
      <c r="AI165" s="307">
        <v>15</v>
      </c>
      <c r="AJ165" s="308">
        <f t="shared" si="117"/>
        <v>3</v>
      </c>
      <c r="AK165" s="312">
        <v>13</v>
      </c>
      <c r="AL165" s="308">
        <f t="shared" si="118"/>
        <v>5.2</v>
      </c>
      <c r="AM165" s="313">
        <f>AI165</f>
        <v>15</v>
      </c>
      <c r="AN165" s="311">
        <f t="shared" si="119"/>
        <v>8.1999999999999993</v>
      </c>
      <c r="AO165" s="314">
        <f t="shared" si="120"/>
        <v>9.6999999999999993</v>
      </c>
      <c r="AP165" s="376"/>
    </row>
    <row r="166" spans="1:42" s="315" customFormat="1" ht="90.95" customHeight="1" x14ac:dyDescent="0.2">
      <c r="A166" s="506">
        <v>163</v>
      </c>
      <c r="B166" s="383"/>
      <c r="C166" s="510" t="s">
        <v>2086</v>
      </c>
      <c r="D166" s="511" t="s">
        <v>2087</v>
      </c>
      <c r="E166" s="252" t="s">
        <v>497</v>
      </c>
      <c r="F166" s="181" t="s">
        <v>2394</v>
      </c>
      <c r="G166" s="331" t="s">
        <v>1805</v>
      </c>
      <c r="H166" s="344"/>
      <c r="I166" s="333" t="s">
        <v>2088</v>
      </c>
      <c r="J166" s="352"/>
      <c r="K166" s="365"/>
      <c r="L166" s="365"/>
      <c r="M166" s="367"/>
      <c r="N166" s="369"/>
      <c r="O166" s="365"/>
      <c r="P166" s="367"/>
      <c r="Q166" s="365"/>
      <c r="R166" s="335">
        <v>293817</v>
      </c>
      <c r="S166" s="335">
        <v>140000</v>
      </c>
      <c r="T166" s="302">
        <f t="shared" si="110"/>
        <v>47.65</v>
      </c>
      <c r="U166" s="369"/>
      <c r="V166" s="429">
        <v>153817</v>
      </c>
      <c r="W166" s="304">
        <f t="shared" si="111"/>
        <v>52.35</v>
      </c>
      <c r="X166" s="305">
        <f t="shared" si="112"/>
        <v>100</v>
      </c>
      <c r="Y166" s="316" t="s">
        <v>45</v>
      </c>
      <c r="Z166" s="306"/>
      <c r="AA166" s="22">
        <v>15</v>
      </c>
      <c r="AB166" s="308">
        <f t="shared" si="113"/>
        <v>1.5</v>
      </c>
      <c r="AC166" s="309">
        <v>7</v>
      </c>
      <c r="AD166" s="308">
        <f t="shared" si="114"/>
        <v>2.1</v>
      </c>
      <c r="AE166" s="309"/>
      <c r="AF166" s="308"/>
      <c r="AG166" s="310">
        <f t="shared" si="115"/>
        <v>22</v>
      </c>
      <c r="AH166" s="311">
        <f t="shared" si="116"/>
        <v>3.6</v>
      </c>
      <c r="AI166" s="307">
        <v>15</v>
      </c>
      <c r="AJ166" s="308">
        <f t="shared" si="117"/>
        <v>3</v>
      </c>
      <c r="AK166" s="312">
        <v>3</v>
      </c>
      <c r="AL166" s="308">
        <f t="shared" si="118"/>
        <v>1.2000000000000002</v>
      </c>
      <c r="AM166" s="313">
        <f>AI166</f>
        <v>15</v>
      </c>
      <c r="AN166" s="311">
        <f t="shared" si="119"/>
        <v>4.2</v>
      </c>
      <c r="AO166" s="314">
        <f t="shared" si="120"/>
        <v>7.8000000000000007</v>
      </c>
      <c r="AP166" s="376"/>
    </row>
    <row r="167" spans="1:42" s="315" customFormat="1" ht="116.45" customHeight="1" x14ac:dyDescent="0.2">
      <c r="A167" s="506">
        <v>164</v>
      </c>
      <c r="B167" s="285">
        <v>27</v>
      </c>
      <c r="C167" s="286" t="s">
        <v>1979</v>
      </c>
      <c r="D167" s="328" t="s">
        <v>1795</v>
      </c>
      <c r="E167" s="327" t="s">
        <v>1980</v>
      </c>
      <c r="F167" s="320" t="s">
        <v>1969</v>
      </c>
      <c r="G167" s="290" t="s">
        <v>1801</v>
      </c>
      <c r="H167" s="291" t="s">
        <v>428</v>
      </c>
      <c r="I167" s="292" t="s">
        <v>1981</v>
      </c>
      <c r="J167" s="293"/>
      <c r="K167" s="294">
        <v>58000</v>
      </c>
      <c r="L167" s="295">
        <v>34000</v>
      </c>
      <c r="M167" s="296">
        <f t="shared" ref="M167:M176" si="121">L167/K167*100</f>
        <v>58.620689655172406</v>
      </c>
      <c r="N167" s="297" t="str">
        <f t="shared" ref="N167:N176" si="122">IF(M167&lt;=60,"","!!!")</f>
        <v/>
      </c>
      <c r="O167" s="295">
        <v>24000</v>
      </c>
      <c r="P167" s="298">
        <f t="shared" ref="P167:P176" si="123">O167/K167*100</f>
        <v>41.379310344827587</v>
      </c>
      <c r="Q167" s="299">
        <f t="shared" ref="Q167:Q176" si="124">M167+P167</f>
        <v>100</v>
      </c>
      <c r="R167" s="300">
        <v>138000</v>
      </c>
      <c r="S167" s="301">
        <v>96600</v>
      </c>
      <c r="T167" s="302">
        <f t="shared" si="110"/>
        <v>70</v>
      </c>
      <c r="U167" s="303" t="str">
        <f t="shared" ref="U167:U176" si="125">IF(T167&lt;=60,"","!!!")</f>
        <v>!!!</v>
      </c>
      <c r="V167" s="360">
        <v>41400</v>
      </c>
      <c r="W167" s="304">
        <f t="shared" si="111"/>
        <v>30</v>
      </c>
      <c r="X167" s="305">
        <f t="shared" si="112"/>
        <v>100</v>
      </c>
      <c r="Y167" s="316" t="s">
        <v>45</v>
      </c>
      <c r="Z167" s="306"/>
      <c r="AA167" s="307">
        <v>15</v>
      </c>
      <c r="AB167" s="118">
        <f t="shared" si="113"/>
        <v>1.5</v>
      </c>
      <c r="AC167" s="309">
        <v>0</v>
      </c>
      <c r="AD167" s="308">
        <f t="shared" si="114"/>
        <v>0</v>
      </c>
      <c r="AE167" s="309"/>
      <c r="AF167" s="308"/>
      <c r="AG167" s="310">
        <f t="shared" si="115"/>
        <v>15</v>
      </c>
      <c r="AH167" s="311">
        <f t="shared" si="116"/>
        <v>1.5</v>
      </c>
      <c r="AI167" s="307">
        <v>15</v>
      </c>
      <c r="AJ167" s="308">
        <f t="shared" si="117"/>
        <v>3</v>
      </c>
      <c r="AK167" s="312">
        <v>15</v>
      </c>
      <c r="AL167" s="308">
        <f t="shared" si="118"/>
        <v>6</v>
      </c>
      <c r="AM167" s="313">
        <f t="shared" ref="AM167:AM176" si="126">AI167+AK167</f>
        <v>30</v>
      </c>
      <c r="AN167" s="311">
        <f t="shared" si="119"/>
        <v>9</v>
      </c>
      <c r="AO167" s="314">
        <f t="shared" si="120"/>
        <v>10.5</v>
      </c>
    </row>
    <row r="168" spans="1:42" s="315" customFormat="1" ht="91.5" customHeight="1" x14ac:dyDescent="0.2">
      <c r="A168" s="506">
        <v>165</v>
      </c>
      <c r="B168" s="271">
        <v>138</v>
      </c>
      <c r="C168" s="73" t="s">
        <v>1796</v>
      </c>
      <c r="D168" s="172" t="s">
        <v>1797</v>
      </c>
      <c r="E168" s="252" t="s">
        <v>166</v>
      </c>
      <c r="F168" s="277" t="s">
        <v>1820</v>
      </c>
      <c r="G168" s="279" t="s">
        <v>1818</v>
      </c>
      <c r="H168" s="102" t="s">
        <v>1678</v>
      </c>
      <c r="I168" s="31" t="s">
        <v>1883</v>
      </c>
      <c r="J168" s="33"/>
      <c r="K168" s="79">
        <v>53757</v>
      </c>
      <c r="L168" s="80">
        <v>32254</v>
      </c>
      <c r="M168" s="115">
        <f t="shared" si="121"/>
        <v>59.999627955429055</v>
      </c>
      <c r="N168" s="84" t="str">
        <f t="shared" si="122"/>
        <v/>
      </c>
      <c r="O168" s="80">
        <v>21503</v>
      </c>
      <c r="P168" s="81">
        <f t="shared" si="123"/>
        <v>40.000372044570945</v>
      </c>
      <c r="Q168" s="82">
        <f t="shared" si="124"/>
        <v>100</v>
      </c>
      <c r="R168" s="283">
        <v>25827.45</v>
      </c>
      <c r="S168" s="284">
        <v>12913.725</v>
      </c>
      <c r="T168" s="106">
        <f t="shared" si="110"/>
        <v>50</v>
      </c>
      <c r="U168" s="69" t="str">
        <f t="shared" si="125"/>
        <v/>
      </c>
      <c r="V168" s="430">
        <v>12913.725</v>
      </c>
      <c r="W168" s="95">
        <f t="shared" si="111"/>
        <v>50</v>
      </c>
      <c r="X168" s="58">
        <f t="shared" si="112"/>
        <v>100</v>
      </c>
      <c r="Y168" s="47" t="s">
        <v>45</v>
      </c>
      <c r="Z168" s="120" t="s">
        <v>1881</v>
      </c>
      <c r="AA168" s="22">
        <v>15</v>
      </c>
      <c r="AB168" s="308">
        <f t="shared" si="113"/>
        <v>1.5</v>
      </c>
      <c r="AC168" s="8">
        <v>7</v>
      </c>
      <c r="AD168" s="118">
        <f t="shared" si="114"/>
        <v>2.1</v>
      </c>
      <c r="AE168" s="8"/>
      <c r="AF168" s="118"/>
      <c r="AG168" s="38">
        <f t="shared" si="115"/>
        <v>22</v>
      </c>
      <c r="AH168" s="39">
        <f t="shared" si="116"/>
        <v>3.6</v>
      </c>
      <c r="AI168" s="22">
        <v>15</v>
      </c>
      <c r="AJ168" s="118">
        <f t="shared" si="117"/>
        <v>3</v>
      </c>
      <c r="AK168" s="9">
        <v>15</v>
      </c>
      <c r="AL168" s="118">
        <f t="shared" si="118"/>
        <v>6</v>
      </c>
      <c r="AM168" s="40">
        <f t="shared" si="126"/>
        <v>30</v>
      </c>
      <c r="AN168" s="39">
        <f t="shared" si="119"/>
        <v>9</v>
      </c>
      <c r="AO168" s="41">
        <f t="shared" si="120"/>
        <v>12.6</v>
      </c>
      <c r="AP168" s="24"/>
    </row>
    <row r="169" spans="1:42" s="315" customFormat="1" ht="98.45" customHeight="1" x14ac:dyDescent="0.2">
      <c r="A169" s="506">
        <v>166</v>
      </c>
      <c r="B169" s="271">
        <v>166</v>
      </c>
      <c r="C169" s="73" t="s">
        <v>1796</v>
      </c>
      <c r="D169" s="172" t="s">
        <v>1797</v>
      </c>
      <c r="E169" s="181" t="s">
        <v>1808</v>
      </c>
      <c r="F169" s="278" t="s">
        <v>1809</v>
      </c>
      <c r="G169" s="279" t="s">
        <v>1801</v>
      </c>
      <c r="H169" s="102" t="s">
        <v>1667</v>
      </c>
      <c r="I169" s="31" t="s">
        <v>1825</v>
      </c>
      <c r="J169" s="33"/>
      <c r="K169" s="79">
        <v>233196</v>
      </c>
      <c r="L169" s="80">
        <v>100000</v>
      </c>
      <c r="M169" s="115">
        <f t="shared" si="121"/>
        <v>42.882382202096089</v>
      </c>
      <c r="N169" s="84" t="str">
        <f t="shared" si="122"/>
        <v/>
      </c>
      <c r="O169" s="80">
        <v>133196</v>
      </c>
      <c r="P169" s="81">
        <f t="shared" si="123"/>
        <v>57.117617797903911</v>
      </c>
      <c r="Q169" s="82">
        <f t="shared" si="124"/>
        <v>100</v>
      </c>
      <c r="R169" s="29">
        <v>265504</v>
      </c>
      <c r="S169" s="26">
        <v>185852</v>
      </c>
      <c r="T169" s="106">
        <f t="shared" si="110"/>
        <v>70</v>
      </c>
      <c r="U169" s="69" t="str">
        <f t="shared" si="125"/>
        <v>!!!</v>
      </c>
      <c r="V169" s="428">
        <v>79652</v>
      </c>
      <c r="W169" s="95">
        <f t="shared" si="111"/>
        <v>30</v>
      </c>
      <c r="X169" s="58">
        <f t="shared" si="112"/>
        <v>100</v>
      </c>
      <c r="Y169" s="47" t="s">
        <v>45</v>
      </c>
      <c r="Z169" s="120"/>
      <c r="AA169" s="22">
        <v>15</v>
      </c>
      <c r="AB169" s="308">
        <f t="shared" si="113"/>
        <v>1.5</v>
      </c>
      <c r="AC169" s="8">
        <v>0</v>
      </c>
      <c r="AD169" s="118">
        <f t="shared" si="114"/>
        <v>0</v>
      </c>
      <c r="AE169" s="8"/>
      <c r="AF169" s="118"/>
      <c r="AG169" s="38">
        <f t="shared" si="115"/>
        <v>15</v>
      </c>
      <c r="AH169" s="39">
        <f t="shared" si="116"/>
        <v>1.5</v>
      </c>
      <c r="AI169" s="22">
        <v>15</v>
      </c>
      <c r="AJ169" s="118">
        <f t="shared" si="117"/>
        <v>3</v>
      </c>
      <c r="AK169" s="9">
        <v>15</v>
      </c>
      <c r="AL169" s="118">
        <f t="shared" si="118"/>
        <v>6</v>
      </c>
      <c r="AM169" s="40">
        <f t="shared" si="126"/>
        <v>30</v>
      </c>
      <c r="AN169" s="39">
        <f t="shared" si="119"/>
        <v>9</v>
      </c>
      <c r="AO169" s="41">
        <f t="shared" si="120"/>
        <v>10.5</v>
      </c>
      <c r="AP169" s="24"/>
    </row>
    <row r="170" spans="1:42" s="315" customFormat="1" ht="105.95" customHeight="1" x14ac:dyDescent="0.2">
      <c r="A170" s="506">
        <v>167</v>
      </c>
      <c r="B170" s="271">
        <v>120</v>
      </c>
      <c r="C170" s="73" t="s">
        <v>1796</v>
      </c>
      <c r="D170" s="172" t="s">
        <v>1797</v>
      </c>
      <c r="E170" s="181" t="s">
        <v>173</v>
      </c>
      <c r="F170" s="278" t="s">
        <v>2369</v>
      </c>
      <c r="G170" s="279" t="s">
        <v>1819</v>
      </c>
      <c r="H170" s="102" t="s">
        <v>872</v>
      </c>
      <c r="I170" s="31" t="s">
        <v>1824</v>
      </c>
      <c r="J170" s="33"/>
      <c r="K170" s="79">
        <v>31800</v>
      </c>
      <c r="L170" s="80">
        <v>18800</v>
      </c>
      <c r="M170" s="115">
        <f t="shared" si="121"/>
        <v>59.119496855345908</v>
      </c>
      <c r="N170" s="84" t="str">
        <f t="shared" si="122"/>
        <v/>
      </c>
      <c r="O170" s="80">
        <v>13000</v>
      </c>
      <c r="P170" s="81">
        <f t="shared" si="123"/>
        <v>40.880503144654092</v>
      </c>
      <c r="Q170" s="82">
        <f t="shared" si="124"/>
        <v>100</v>
      </c>
      <c r="R170" s="29">
        <v>42350</v>
      </c>
      <c r="S170" s="26">
        <v>21175</v>
      </c>
      <c r="T170" s="106">
        <f t="shared" si="110"/>
        <v>50</v>
      </c>
      <c r="U170" s="69" t="str">
        <f t="shared" si="125"/>
        <v/>
      </c>
      <c r="V170" s="428">
        <v>21175</v>
      </c>
      <c r="W170" s="95">
        <f t="shared" si="111"/>
        <v>50</v>
      </c>
      <c r="X170" s="58">
        <f t="shared" si="112"/>
        <v>100</v>
      </c>
      <c r="Y170" s="47" t="s">
        <v>45</v>
      </c>
      <c r="Z170" s="120"/>
      <c r="AA170" s="22">
        <v>15</v>
      </c>
      <c r="AB170" s="118">
        <f t="shared" si="113"/>
        <v>1.5</v>
      </c>
      <c r="AC170" s="8">
        <v>7</v>
      </c>
      <c r="AD170" s="118">
        <f t="shared" si="114"/>
        <v>2.1</v>
      </c>
      <c r="AE170" s="8"/>
      <c r="AF170" s="118"/>
      <c r="AG170" s="38">
        <f t="shared" si="115"/>
        <v>22</v>
      </c>
      <c r="AH170" s="39">
        <f t="shared" si="116"/>
        <v>3.6</v>
      </c>
      <c r="AI170" s="22">
        <v>15</v>
      </c>
      <c r="AJ170" s="118">
        <f t="shared" si="117"/>
        <v>3</v>
      </c>
      <c r="AK170" s="9">
        <v>9</v>
      </c>
      <c r="AL170" s="118">
        <f t="shared" si="118"/>
        <v>3.6</v>
      </c>
      <c r="AM170" s="40">
        <f t="shared" si="126"/>
        <v>24</v>
      </c>
      <c r="AN170" s="39">
        <f t="shared" si="119"/>
        <v>6.6</v>
      </c>
      <c r="AO170" s="41">
        <f t="shared" si="120"/>
        <v>10.199999999999999</v>
      </c>
      <c r="AP170" s="24"/>
    </row>
    <row r="171" spans="1:42" s="323" customFormat="1" ht="62.45" customHeight="1" x14ac:dyDescent="0.2">
      <c r="A171" s="506">
        <v>168</v>
      </c>
      <c r="B171" s="285">
        <v>22</v>
      </c>
      <c r="C171" s="286" t="s">
        <v>431</v>
      </c>
      <c r="D171" s="287" t="s">
        <v>553</v>
      </c>
      <c r="E171" s="327" t="s">
        <v>2089</v>
      </c>
      <c r="F171" s="320" t="s">
        <v>2090</v>
      </c>
      <c r="G171" s="290" t="s">
        <v>1805</v>
      </c>
      <c r="H171" s="291" t="s">
        <v>395</v>
      </c>
      <c r="I171" s="292" t="s">
        <v>2091</v>
      </c>
      <c r="J171" s="293"/>
      <c r="K171" s="294">
        <v>63000</v>
      </c>
      <c r="L171" s="295">
        <v>31500</v>
      </c>
      <c r="M171" s="296">
        <f t="shared" si="121"/>
        <v>50</v>
      </c>
      <c r="N171" s="297" t="str">
        <f t="shared" si="122"/>
        <v/>
      </c>
      <c r="O171" s="295">
        <v>31500</v>
      </c>
      <c r="P171" s="298">
        <f t="shared" si="123"/>
        <v>50</v>
      </c>
      <c r="Q171" s="299">
        <f t="shared" si="124"/>
        <v>100</v>
      </c>
      <c r="R171" s="300">
        <v>232000</v>
      </c>
      <c r="S171" s="301">
        <v>116000</v>
      </c>
      <c r="T171" s="302">
        <f t="shared" si="110"/>
        <v>50</v>
      </c>
      <c r="U171" s="303" t="str">
        <f t="shared" si="125"/>
        <v/>
      </c>
      <c r="V171" s="360">
        <v>116000</v>
      </c>
      <c r="W171" s="304">
        <f t="shared" si="111"/>
        <v>50</v>
      </c>
      <c r="X171" s="305">
        <f t="shared" si="112"/>
        <v>100</v>
      </c>
      <c r="Y171" s="316" t="s">
        <v>45</v>
      </c>
      <c r="Z171" s="306"/>
      <c r="AA171" s="307">
        <v>15</v>
      </c>
      <c r="AB171" s="308">
        <f t="shared" si="113"/>
        <v>1.5</v>
      </c>
      <c r="AC171" s="309">
        <v>7</v>
      </c>
      <c r="AD171" s="308">
        <f t="shared" si="114"/>
        <v>2.1</v>
      </c>
      <c r="AE171" s="309"/>
      <c r="AF171" s="308"/>
      <c r="AG171" s="310">
        <f t="shared" si="115"/>
        <v>22</v>
      </c>
      <c r="AH171" s="311">
        <f t="shared" si="116"/>
        <v>3.6</v>
      </c>
      <c r="AI171" s="307">
        <v>15</v>
      </c>
      <c r="AJ171" s="308">
        <f t="shared" si="117"/>
        <v>3</v>
      </c>
      <c r="AK171" s="312">
        <v>3</v>
      </c>
      <c r="AL171" s="308">
        <f t="shared" si="118"/>
        <v>1.2000000000000002</v>
      </c>
      <c r="AM171" s="313">
        <f t="shared" si="126"/>
        <v>18</v>
      </c>
      <c r="AN171" s="311">
        <f t="shared" si="119"/>
        <v>4.2</v>
      </c>
      <c r="AO171" s="314">
        <f t="shared" si="120"/>
        <v>7.8000000000000007</v>
      </c>
      <c r="AP171" s="315"/>
    </row>
    <row r="172" spans="1:42" s="315" customFormat="1" ht="98.1" customHeight="1" x14ac:dyDescent="0.2">
      <c r="A172" s="506">
        <v>169</v>
      </c>
      <c r="B172" s="285">
        <v>25</v>
      </c>
      <c r="C172" s="286" t="s">
        <v>152</v>
      </c>
      <c r="D172" s="287" t="s">
        <v>325</v>
      </c>
      <c r="E172" s="327" t="s">
        <v>1220</v>
      </c>
      <c r="F172" s="320" t="s">
        <v>473</v>
      </c>
      <c r="G172" s="290" t="s">
        <v>1818</v>
      </c>
      <c r="H172" s="291" t="s">
        <v>425</v>
      </c>
      <c r="I172" s="292" t="s">
        <v>2092</v>
      </c>
      <c r="J172" s="293"/>
      <c r="K172" s="294">
        <v>110000</v>
      </c>
      <c r="L172" s="295">
        <v>60000</v>
      </c>
      <c r="M172" s="296">
        <f t="shared" si="121"/>
        <v>54.54545454545454</v>
      </c>
      <c r="N172" s="297" t="str">
        <f t="shared" si="122"/>
        <v/>
      </c>
      <c r="O172" s="295">
        <v>50000</v>
      </c>
      <c r="P172" s="298">
        <f t="shared" si="123"/>
        <v>45.454545454545453</v>
      </c>
      <c r="Q172" s="299">
        <f t="shared" si="124"/>
        <v>100</v>
      </c>
      <c r="R172" s="300">
        <v>57240</v>
      </c>
      <c r="S172" s="301">
        <v>28600</v>
      </c>
      <c r="T172" s="302">
        <f t="shared" si="110"/>
        <v>49.97</v>
      </c>
      <c r="U172" s="303" t="str">
        <f t="shared" si="125"/>
        <v/>
      </c>
      <c r="V172" s="360">
        <v>28640</v>
      </c>
      <c r="W172" s="304">
        <f t="shared" si="111"/>
        <v>50.03</v>
      </c>
      <c r="X172" s="305">
        <f t="shared" si="112"/>
        <v>100</v>
      </c>
      <c r="Y172" s="316" t="s">
        <v>45</v>
      </c>
      <c r="Z172" s="306"/>
      <c r="AA172" s="307">
        <v>15</v>
      </c>
      <c r="AB172" s="118">
        <f t="shared" si="113"/>
        <v>1.5</v>
      </c>
      <c r="AC172" s="309">
        <v>7</v>
      </c>
      <c r="AD172" s="308">
        <f t="shared" si="114"/>
        <v>2.1</v>
      </c>
      <c r="AE172" s="309"/>
      <c r="AF172" s="308"/>
      <c r="AG172" s="310">
        <f t="shared" si="115"/>
        <v>22</v>
      </c>
      <c r="AH172" s="311">
        <f t="shared" si="116"/>
        <v>3.6</v>
      </c>
      <c r="AI172" s="307">
        <v>15</v>
      </c>
      <c r="AJ172" s="308">
        <f t="shared" si="117"/>
        <v>3</v>
      </c>
      <c r="AK172" s="312">
        <v>15</v>
      </c>
      <c r="AL172" s="308">
        <f t="shared" si="118"/>
        <v>6</v>
      </c>
      <c r="AM172" s="313">
        <f t="shared" si="126"/>
        <v>30</v>
      </c>
      <c r="AN172" s="311">
        <f t="shared" si="119"/>
        <v>9</v>
      </c>
      <c r="AO172" s="314">
        <f t="shared" si="120"/>
        <v>12.6</v>
      </c>
    </row>
    <row r="173" spans="1:42" s="315" customFormat="1" ht="75.95" customHeight="1" x14ac:dyDescent="0.2">
      <c r="A173" s="506">
        <v>170</v>
      </c>
      <c r="B173" s="285">
        <v>26</v>
      </c>
      <c r="C173" s="286" t="s">
        <v>152</v>
      </c>
      <c r="D173" s="287" t="s">
        <v>325</v>
      </c>
      <c r="E173" s="327" t="s">
        <v>1503</v>
      </c>
      <c r="F173" s="320" t="s">
        <v>2360</v>
      </c>
      <c r="G173" s="290" t="s">
        <v>1819</v>
      </c>
      <c r="H173" s="291" t="s">
        <v>427</v>
      </c>
      <c r="I173" s="292" t="s">
        <v>2093</v>
      </c>
      <c r="J173" s="293"/>
      <c r="K173" s="294">
        <v>50000</v>
      </c>
      <c r="L173" s="295">
        <v>25000</v>
      </c>
      <c r="M173" s="296">
        <f t="shared" si="121"/>
        <v>50</v>
      </c>
      <c r="N173" s="297" t="str">
        <f t="shared" si="122"/>
        <v/>
      </c>
      <c r="O173" s="295">
        <v>25000</v>
      </c>
      <c r="P173" s="298">
        <f t="shared" si="123"/>
        <v>50</v>
      </c>
      <c r="Q173" s="299">
        <f t="shared" si="124"/>
        <v>100</v>
      </c>
      <c r="R173" s="300">
        <v>30250</v>
      </c>
      <c r="S173" s="301">
        <v>15000</v>
      </c>
      <c r="T173" s="302">
        <f t="shared" si="110"/>
        <v>49.59</v>
      </c>
      <c r="U173" s="303" t="str">
        <f t="shared" si="125"/>
        <v/>
      </c>
      <c r="V173" s="360">
        <v>15250</v>
      </c>
      <c r="W173" s="304">
        <f t="shared" si="111"/>
        <v>50.41</v>
      </c>
      <c r="X173" s="305">
        <f t="shared" si="112"/>
        <v>100</v>
      </c>
      <c r="Y173" s="316" t="s">
        <v>45</v>
      </c>
      <c r="Z173" s="306"/>
      <c r="AA173" s="307">
        <v>15</v>
      </c>
      <c r="AB173" s="308">
        <f t="shared" si="113"/>
        <v>1.5</v>
      </c>
      <c r="AC173" s="309">
        <v>7</v>
      </c>
      <c r="AD173" s="308">
        <f t="shared" si="114"/>
        <v>2.1</v>
      </c>
      <c r="AE173" s="309"/>
      <c r="AF173" s="308"/>
      <c r="AG173" s="310">
        <f t="shared" si="115"/>
        <v>22</v>
      </c>
      <c r="AH173" s="311">
        <f t="shared" si="116"/>
        <v>3.6</v>
      </c>
      <c r="AI173" s="307">
        <v>15</v>
      </c>
      <c r="AJ173" s="308">
        <f t="shared" si="117"/>
        <v>3</v>
      </c>
      <c r="AK173" s="312">
        <v>9</v>
      </c>
      <c r="AL173" s="308">
        <f t="shared" si="118"/>
        <v>3.6</v>
      </c>
      <c r="AM173" s="313">
        <f t="shared" si="126"/>
        <v>24</v>
      </c>
      <c r="AN173" s="311">
        <f t="shared" si="119"/>
        <v>6.6</v>
      </c>
      <c r="AO173" s="314">
        <f t="shared" si="120"/>
        <v>10.199999999999999</v>
      </c>
    </row>
    <row r="174" spans="1:42" s="315" customFormat="1" ht="81" customHeight="1" x14ac:dyDescent="0.2">
      <c r="A174" s="506">
        <v>171</v>
      </c>
      <c r="B174" s="285">
        <v>8</v>
      </c>
      <c r="C174" s="286" t="s">
        <v>2094</v>
      </c>
      <c r="D174" s="287" t="s">
        <v>2095</v>
      </c>
      <c r="E174" s="327" t="s">
        <v>462</v>
      </c>
      <c r="F174" s="320" t="s">
        <v>167</v>
      </c>
      <c r="G174" s="290" t="s">
        <v>1818</v>
      </c>
      <c r="H174" s="291" t="s">
        <v>378</v>
      </c>
      <c r="I174" s="292" t="s">
        <v>2096</v>
      </c>
      <c r="J174" s="293"/>
      <c r="K174" s="294">
        <v>29944</v>
      </c>
      <c r="L174" s="295">
        <v>17966.400000000001</v>
      </c>
      <c r="M174" s="296">
        <f t="shared" si="121"/>
        <v>60.000000000000007</v>
      </c>
      <c r="N174" s="297" t="str">
        <f t="shared" si="122"/>
        <v/>
      </c>
      <c r="O174" s="295">
        <v>11977.6</v>
      </c>
      <c r="P174" s="298">
        <f t="shared" si="123"/>
        <v>40</v>
      </c>
      <c r="Q174" s="299">
        <f t="shared" si="124"/>
        <v>100</v>
      </c>
      <c r="R174" s="324">
        <v>80892</v>
      </c>
      <c r="S174" s="325">
        <v>48535.199999999997</v>
      </c>
      <c r="T174" s="302">
        <f t="shared" si="110"/>
        <v>60</v>
      </c>
      <c r="U174" s="303" t="str">
        <f t="shared" si="125"/>
        <v/>
      </c>
      <c r="V174" s="431">
        <v>32356.799999999999</v>
      </c>
      <c r="W174" s="304">
        <f t="shared" si="111"/>
        <v>40</v>
      </c>
      <c r="X174" s="305">
        <f t="shared" si="112"/>
        <v>100</v>
      </c>
      <c r="Y174" s="316" t="s">
        <v>45</v>
      </c>
      <c r="Z174" s="306" t="s">
        <v>2097</v>
      </c>
      <c r="AA174" s="307">
        <v>15</v>
      </c>
      <c r="AB174" s="308">
        <f t="shared" si="113"/>
        <v>1.5</v>
      </c>
      <c r="AC174" s="309">
        <v>0</v>
      </c>
      <c r="AD174" s="308">
        <f t="shared" si="114"/>
        <v>0</v>
      </c>
      <c r="AE174" s="309"/>
      <c r="AF174" s="308"/>
      <c r="AG174" s="310">
        <f t="shared" si="115"/>
        <v>15</v>
      </c>
      <c r="AH174" s="311">
        <f t="shared" si="116"/>
        <v>1.5</v>
      </c>
      <c r="AI174" s="307">
        <v>15</v>
      </c>
      <c r="AJ174" s="308">
        <f t="shared" si="117"/>
        <v>3</v>
      </c>
      <c r="AK174" s="312">
        <v>15</v>
      </c>
      <c r="AL174" s="308">
        <f t="shared" si="118"/>
        <v>6</v>
      </c>
      <c r="AM174" s="313">
        <f t="shared" si="126"/>
        <v>30</v>
      </c>
      <c r="AN174" s="311">
        <f t="shared" si="119"/>
        <v>9</v>
      </c>
      <c r="AO174" s="314">
        <f t="shared" si="120"/>
        <v>10.5</v>
      </c>
    </row>
    <row r="175" spans="1:42" s="315" customFormat="1" ht="82.5" customHeight="1" x14ac:dyDescent="0.2">
      <c r="A175" s="506">
        <v>172</v>
      </c>
      <c r="B175" s="271">
        <v>84</v>
      </c>
      <c r="C175" s="73" t="s">
        <v>1483</v>
      </c>
      <c r="D175" s="172" t="s">
        <v>1527</v>
      </c>
      <c r="E175" s="181" t="s">
        <v>44</v>
      </c>
      <c r="F175" s="278" t="s">
        <v>1870</v>
      </c>
      <c r="G175" s="279" t="s">
        <v>1818</v>
      </c>
      <c r="H175" s="102" t="s">
        <v>895</v>
      </c>
      <c r="I175" s="31" t="s">
        <v>1871</v>
      </c>
      <c r="J175" s="33"/>
      <c r="K175" s="79">
        <v>136000</v>
      </c>
      <c r="L175" s="80">
        <v>81600</v>
      </c>
      <c r="M175" s="115">
        <f t="shared" si="121"/>
        <v>60</v>
      </c>
      <c r="N175" s="84" t="str">
        <f t="shared" si="122"/>
        <v/>
      </c>
      <c r="O175" s="80">
        <v>54400</v>
      </c>
      <c r="P175" s="81">
        <f t="shared" si="123"/>
        <v>40</v>
      </c>
      <c r="Q175" s="82">
        <f t="shared" si="124"/>
        <v>100</v>
      </c>
      <c r="R175" s="29">
        <v>149698.54</v>
      </c>
      <c r="S175" s="26">
        <v>89698.54</v>
      </c>
      <c r="T175" s="106">
        <f t="shared" si="110"/>
        <v>59.92</v>
      </c>
      <c r="U175" s="69" t="str">
        <f t="shared" si="125"/>
        <v/>
      </c>
      <c r="V175" s="428">
        <v>60000</v>
      </c>
      <c r="W175" s="95">
        <f t="shared" si="111"/>
        <v>40.08</v>
      </c>
      <c r="X175" s="58">
        <f t="shared" si="112"/>
        <v>100</v>
      </c>
      <c r="Y175" s="47" t="s">
        <v>45</v>
      </c>
      <c r="Z175" s="120"/>
      <c r="AA175" s="22">
        <v>15</v>
      </c>
      <c r="AB175" s="118">
        <f t="shared" si="113"/>
        <v>1.5</v>
      </c>
      <c r="AC175" s="8">
        <v>0</v>
      </c>
      <c r="AD175" s="118">
        <f t="shared" si="114"/>
        <v>0</v>
      </c>
      <c r="AE175" s="8"/>
      <c r="AF175" s="118"/>
      <c r="AG175" s="38">
        <f t="shared" si="115"/>
        <v>15</v>
      </c>
      <c r="AH175" s="39">
        <f t="shared" si="116"/>
        <v>1.5</v>
      </c>
      <c r="AI175" s="22">
        <v>15</v>
      </c>
      <c r="AJ175" s="118">
        <f t="shared" si="117"/>
        <v>3</v>
      </c>
      <c r="AK175" s="9">
        <v>15</v>
      </c>
      <c r="AL175" s="118">
        <f t="shared" si="118"/>
        <v>6</v>
      </c>
      <c r="AM175" s="40">
        <f t="shared" si="126"/>
        <v>30</v>
      </c>
      <c r="AN175" s="39">
        <f t="shared" si="119"/>
        <v>9</v>
      </c>
      <c r="AO175" s="41">
        <f t="shared" si="120"/>
        <v>10.5</v>
      </c>
      <c r="AP175" s="24"/>
    </row>
    <row r="176" spans="1:42" s="315" customFormat="1" ht="71.45" customHeight="1" x14ac:dyDescent="0.2">
      <c r="A176" s="506">
        <v>173</v>
      </c>
      <c r="B176" s="285">
        <v>127</v>
      </c>
      <c r="C176" s="286" t="s">
        <v>966</v>
      </c>
      <c r="D176" s="287" t="s">
        <v>969</v>
      </c>
      <c r="E176" s="321" t="s">
        <v>1203</v>
      </c>
      <c r="F176" s="322" t="s">
        <v>2098</v>
      </c>
      <c r="G176" s="290" t="s">
        <v>1818</v>
      </c>
      <c r="H176" s="291" t="s">
        <v>1460</v>
      </c>
      <c r="I176" s="292" t="s">
        <v>2099</v>
      </c>
      <c r="J176" s="293"/>
      <c r="K176" s="294">
        <v>21800</v>
      </c>
      <c r="L176" s="295">
        <v>13080</v>
      </c>
      <c r="M176" s="296">
        <f t="shared" si="121"/>
        <v>60</v>
      </c>
      <c r="N176" s="297" t="str">
        <f t="shared" si="122"/>
        <v/>
      </c>
      <c r="O176" s="295">
        <v>8720</v>
      </c>
      <c r="P176" s="298">
        <f t="shared" si="123"/>
        <v>40</v>
      </c>
      <c r="Q176" s="299">
        <f t="shared" si="124"/>
        <v>100</v>
      </c>
      <c r="R176" s="300">
        <v>30074</v>
      </c>
      <c r="S176" s="301">
        <v>18044</v>
      </c>
      <c r="T176" s="302">
        <f t="shared" si="110"/>
        <v>60</v>
      </c>
      <c r="U176" s="303" t="str">
        <f t="shared" si="125"/>
        <v/>
      </c>
      <c r="V176" s="360">
        <v>12030</v>
      </c>
      <c r="W176" s="304">
        <f t="shared" si="111"/>
        <v>40</v>
      </c>
      <c r="X176" s="305">
        <f t="shared" si="112"/>
        <v>100</v>
      </c>
      <c r="Y176" s="316" t="s">
        <v>45</v>
      </c>
      <c r="Z176" s="306"/>
      <c r="AA176" s="307">
        <v>15</v>
      </c>
      <c r="AB176" s="308">
        <f t="shared" si="113"/>
        <v>1.5</v>
      </c>
      <c r="AC176" s="309">
        <v>0</v>
      </c>
      <c r="AD176" s="308">
        <f t="shared" si="114"/>
        <v>0</v>
      </c>
      <c r="AE176" s="309"/>
      <c r="AF176" s="308"/>
      <c r="AG176" s="310">
        <f t="shared" si="115"/>
        <v>15</v>
      </c>
      <c r="AH176" s="311">
        <f t="shared" si="116"/>
        <v>1.5</v>
      </c>
      <c r="AI176" s="307">
        <v>15</v>
      </c>
      <c r="AJ176" s="308">
        <f t="shared" si="117"/>
        <v>3</v>
      </c>
      <c r="AK176" s="312">
        <v>15</v>
      </c>
      <c r="AL176" s="308">
        <f t="shared" si="118"/>
        <v>6</v>
      </c>
      <c r="AM176" s="313">
        <f t="shared" si="126"/>
        <v>30</v>
      </c>
      <c r="AN176" s="311">
        <f t="shared" si="119"/>
        <v>9</v>
      </c>
      <c r="AO176" s="314">
        <f t="shared" si="120"/>
        <v>10.5</v>
      </c>
    </row>
    <row r="177" spans="1:201" s="315" customFormat="1" ht="92.45" customHeight="1" x14ac:dyDescent="0.2">
      <c r="A177" s="506">
        <v>174</v>
      </c>
      <c r="B177" s="375"/>
      <c r="C177" s="405" t="s">
        <v>1773</v>
      </c>
      <c r="D177" s="374" t="s">
        <v>1605</v>
      </c>
      <c r="E177" s="181" t="s">
        <v>44</v>
      </c>
      <c r="F177" s="278" t="s">
        <v>1820</v>
      </c>
      <c r="G177" s="331" t="s">
        <v>1818</v>
      </c>
      <c r="H177" s="333"/>
      <c r="I177" s="333" t="s">
        <v>2100</v>
      </c>
      <c r="J177" s="293"/>
      <c r="K177" s="336"/>
      <c r="L177" s="337"/>
      <c r="M177" s="338"/>
      <c r="N177" s="339"/>
      <c r="O177" s="337"/>
      <c r="P177" s="338"/>
      <c r="Q177" s="340"/>
      <c r="R177" s="334">
        <v>43005</v>
      </c>
      <c r="S177" s="335">
        <v>25803</v>
      </c>
      <c r="T177" s="302">
        <f t="shared" si="110"/>
        <v>60</v>
      </c>
      <c r="U177" s="339"/>
      <c r="V177" s="429">
        <v>17202</v>
      </c>
      <c r="W177" s="304">
        <f t="shared" si="111"/>
        <v>40</v>
      </c>
      <c r="X177" s="305">
        <f t="shared" si="112"/>
        <v>100</v>
      </c>
      <c r="Y177" s="316" t="s">
        <v>45</v>
      </c>
      <c r="Z177" s="306"/>
      <c r="AA177" s="307">
        <v>15</v>
      </c>
      <c r="AB177" s="308">
        <f t="shared" si="113"/>
        <v>1.5</v>
      </c>
      <c r="AC177" s="309">
        <v>0</v>
      </c>
      <c r="AD177" s="308">
        <f t="shared" si="114"/>
        <v>0</v>
      </c>
      <c r="AE177" s="309"/>
      <c r="AF177" s="308"/>
      <c r="AG177" s="310">
        <f t="shared" si="115"/>
        <v>15</v>
      </c>
      <c r="AH177" s="311">
        <f t="shared" si="116"/>
        <v>1.5</v>
      </c>
      <c r="AI177" s="307">
        <v>15</v>
      </c>
      <c r="AJ177" s="308">
        <f t="shared" si="117"/>
        <v>3</v>
      </c>
      <c r="AK177" s="312">
        <v>15</v>
      </c>
      <c r="AL177" s="308">
        <f t="shared" si="118"/>
        <v>6</v>
      </c>
      <c r="AM177" s="313">
        <f>AI177</f>
        <v>15</v>
      </c>
      <c r="AN177" s="311">
        <f t="shared" si="119"/>
        <v>9</v>
      </c>
      <c r="AO177" s="314">
        <f t="shared" si="120"/>
        <v>10.5</v>
      </c>
      <c r="AP177" s="376"/>
    </row>
    <row r="178" spans="1:201" s="315" customFormat="1" ht="144.75" customHeight="1" x14ac:dyDescent="0.2">
      <c r="A178" s="506">
        <v>175</v>
      </c>
      <c r="B178" s="285">
        <v>136</v>
      </c>
      <c r="C178" s="405" t="s">
        <v>448</v>
      </c>
      <c r="D178" s="374" t="s">
        <v>718</v>
      </c>
      <c r="E178" s="181" t="s">
        <v>2187</v>
      </c>
      <c r="F178" s="278" t="s">
        <v>473</v>
      </c>
      <c r="G178" s="331" t="s">
        <v>1818</v>
      </c>
      <c r="H178" s="403" t="s">
        <v>1470</v>
      </c>
      <c r="I178" s="333" t="s">
        <v>2102</v>
      </c>
      <c r="J178" s="293"/>
      <c r="K178" s="294">
        <v>363688</v>
      </c>
      <c r="L178" s="295">
        <v>218213</v>
      </c>
      <c r="M178" s="296">
        <f>L178/K178*100</f>
        <v>60.00005499219111</v>
      </c>
      <c r="N178" s="297" t="str">
        <f>IF(M178&lt;=60,"","!!!")</f>
        <v>!!!</v>
      </c>
      <c r="O178" s="295">
        <v>145475</v>
      </c>
      <c r="P178" s="298">
        <f>O178/K178*100</f>
        <v>39.99994500780889</v>
      </c>
      <c r="Q178" s="299">
        <f>M178+P178</f>
        <v>100</v>
      </c>
      <c r="R178" s="334">
        <v>227220</v>
      </c>
      <c r="S178" s="335">
        <v>113610</v>
      </c>
      <c r="T178" s="302">
        <f t="shared" si="110"/>
        <v>50</v>
      </c>
      <c r="U178" s="303" t="str">
        <f>IF(T178&lt;=60,"","!!!")</f>
        <v/>
      </c>
      <c r="V178" s="360">
        <v>113610</v>
      </c>
      <c r="W178" s="304">
        <f t="shared" si="111"/>
        <v>50</v>
      </c>
      <c r="X178" s="305">
        <f t="shared" si="112"/>
        <v>100</v>
      </c>
      <c r="Y178" s="316" t="s">
        <v>45</v>
      </c>
      <c r="Z178" s="306"/>
      <c r="AA178" s="307">
        <v>15</v>
      </c>
      <c r="AB178" s="118">
        <f t="shared" si="113"/>
        <v>1.5</v>
      </c>
      <c r="AC178" s="309">
        <v>7</v>
      </c>
      <c r="AD178" s="308">
        <f t="shared" si="114"/>
        <v>2.1</v>
      </c>
      <c r="AE178" s="309"/>
      <c r="AF178" s="308"/>
      <c r="AG178" s="310">
        <f t="shared" si="115"/>
        <v>22</v>
      </c>
      <c r="AH178" s="311">
        <f t="shared" si="116"/>
        <v>3.6</v>
      </c>
      <c r="AI178" s="307">
        <v>15</v>
      </c>
      <c r="AJ178" s="308">
        <f t="shared" si="117"/>
        <v>3</v>
      </c>
      <c r="AK178" s="312">
        <v>15</v>
      </c>
      <c r="AL178" s="308">
        <f t="shared" si="118"/>
        <v>6</v>
      </c>
      <c r="AM178" s="313">
        <f>AI178+AK178</f>
        <v>30</v>
      </c>
      <c r="AN178" s="311">
        <f t="shared" si="119"/>
        <v>9</v>
      </c>
      <c r="AO178" s="314">
        <f t="shared" si="120"/>
        <v>12.6</v>
      </c>
    </row>
    <row r="179" spans="1:201" s="315" customFormat="1" ht="87.75" customHeight="1" x14ac:dyDescent="0.2">
      <c r="A179" s="506">
        <v>176</v>
      </c>
      <c r="B179" s="285">
        <v>155</v>
      </c>
      <c r="C179" s="406" t="s">
        <v>448</v>
      </c>
      <c r="D179" s="378" t="s">
        <v>718</v>
      </c>
      <c r="E179" s="181" t="s">
        <v>2421</v>
      </c>
      <c r="F179" s="181" t="s">
        <v>2103</v>
      </c>
      <c r="G179" s="331" t="s">
        <v>1907</v>
      </c>
      <c r="H179" s="332" t="s">
        <v>1745</v>
      </c>
      <c r="I179" s="333" t="s">
        <v>2104</v>
      </c>
      <c r="J179" s="293"/>
      <c r="K179" s="294">
        <v>132000</v>
      </c>
      <c r="L179" s="295">
        <v>60000</v>
      </c>
      <c r="M179" s="296">
        <f>L179/K179*100</f>
        <v>45.454545454545453</v>
      </c>
      <c r="N179" s="297" t="str">
        <f>IF(M179&lt;=60,"","!!!")</f>
        <v/>
      </c>
      <c r="O179" s="295">
        <v>72000</v>
      </c>
      <c r="P179" s="298">
        <f>O179/K179*100</f>
        <v>54.54545454545454</v>
      </c>
      <c r="Q179" s="299">
        <f>M179+P179</f>
        <v>100</v>
      </c>
      <c r="R179" s="335">
        <v>32160</v>
      </c>
      <c r="S179" s="335">
        <v>16080</v>
      </c>
      <c r="T179" s="302">
        <f t="shared" si="110"/>
        <v>50</v>
      </c>
      <c r="U179" s="303" t="str">
        <f>IF(T179&lt;=60,"","!!!")</f>
        <v/>
      </c>
      <c r="V179" s="360">
        <v>16080</v>
      </c>
      <c r="W179" s="304">
        <f t="shared" si="111"/>
        <v>50</v>
      </c>
      <c r="X179" s="305">
        <f t="shared" si="112"/>
        <v>100</v>
      </c>
      <c r="Y179" s="316" t="s">
        <v>45</v>
      </c>
      <c r="Z179" s="306"/>
      <c r="AA179" s="307">
        <v>15</v>
      </c>
      <c r="AB179" s="308">
        <f t="shared" si="113"/>
        <v>1.5</v>
      </c>
      <c r="AC179" s="309">
        <v>7</v>
      </c>
      <c r="AD179" s="308">
        <f t="shared" si="114"/>
        <v>2.1</v>
      </c>
      <c r="AE179" s="309"/>
      <c r="AF179" s="308"/>
      <c r="AG179" s="310">
        <f t="shared" si="115"/>
        <v>22</v>
      </c>
      <c r="AH179" s="311">
        <f t="shared" si="116"/>
        <v>3.6</v>
      </c>
      <c r="AI179" s="307">
        <v>15</v>
      </c>
      <c r="AJ179" s="308">
        <f t="shared" si="117"/>
        <v>3</v>
      </c>
      <c r="AK179" s="312">
        <v>15</v>
      </c>
      <c r="AL179" s="308">
        <f t="shared" si="118"/>
        <v>6</v>
      </c>
      <c r="AM179" s="313">
        <f>AI179+AK179</f>
        <v>30</v>
      </c>
      <c r="AN179" s="311">
        <f t="shared" si="119"/>
        <v>9</v>
      </c>
      <c r="AO179" s="314">
        <f t="shared" si="120"/>
        <v>12.6</v>
      </c>
    </row>
    <row r="180" spans="1:201" s="424" customFormat="1" ht="133.5" customHeight="1" x14ac:dyDescent="0.2">
      <c r="A180" s="506">
        <v>177</v>
      </c>
      <c r="B180" s="285">
        <v>38</v>
      </c>
      <c r="C180" s="406" t="s">
        <v>448</v>
      </c>
      <c r="D180" s="378" t="s">
        <v>718</v>
      </c>
      <c r="E180" s="181" t="s">
        <v>2420</v>
      </c>
      <c r="F180" s="181" t="s">
        <v>2341</v>
      </c>
      <c r="G180" s="331" t="s">
        <v>1801</v>
      </c>
      <c r="H180" s="332" t="s">
        <v>410</v>
      </c>
      <c r="I180" s="333" t="s">
        <v>2101</v>
      </c>
      <c r="J180" s="293"/>
      <c r="K180" s="294">
        <v>247176</v>
      </c>
      <c r="L180" s="295">
        <v>148305</v>
      </c>
      <c r="M180" s="296">
        <f>L180/K180*100</f>
        <v>59.999757257986211</v>
      </c>
      <c r="N180" s="297" t="str">
        <f>IF(M180&lt;=60,"","!!!")</f>
        <v/>
      </c>
      <c r="O180" s="295">
        <v>98871</v>
      </c>
      <c r="P180" s="298">
        <f>O180/K180*100</f>
        <v>40.000242742013789</v>
      </c>
      <c r="Q180" s="299">
        <f>M180+P180</f>
        <v>100</v>
      </c>
      <c r="R180" s="335">
        <v>346096</v>
      </c>
      <c r="S180" s="335">
        <v>200000</v>
      </c>
      <c r="T180" s="302">
        <f t="shared" si="110"/>
        <v>57.79</v>
      </c>
      <c r="U180" s="303" t="str">
        <f>IF(T180&lt;=60,"","!!!")</f>
        <v/>
      </c>
      <c r="V180" s="360">
        <v>146096</v>
      </c>
      <c r="W180" s="304">
        <f t="shared" si="111"/>
        <v>42.21</v>
      </c>
      <c r="X180" s="305">
        <f t="shared" si="112"/>
        <v>100</v>
      </c>
      <c r="Y180" s="316" t="s">
        <v>45</v>
      </c>
      <c r="Z180" s="306"/>
      <c r="AA180" s="307">
        <v>15</v>
      </c>
      <c r="AB180" s="308">
        <f t="shared" si="113"/>
        <v>1.5</v>
      </c>
      <c r="AC180" s="309">
        <v>0</v>
      </c>
      <c r="AD180" s="308">
        <f t="shared" si="114"/>
        <v>0</v>
      </c>
      <c r="AE180" s="309"/>
      <c r="AF180" s="308"/>
      <c r="AG180" s="310">
        <f t="shared" si="115"/>
        <v>15</v>
      </c>
      <c r="AH180" s="311">
        <f t="shared" si="116"/>
        <v>1.5</v>
      </c>
      <c r="AI180" s="307">
        <v>15</v>
      </c>
      <c r="AJ180" s="308">
        <f t="shared" si="117"/>
        <v>3</v>
      </c>
      <c r="AK180" s="312">
        <v>15</v>
      </c>
      <c r="AL180" s="308">
        <f t="shared" si="118"/>
        <v>6</v>
      </c>
      <c r="AM180" s="313">
        <f>AI180+AK180</f>
        <v>30</v>
      </c>
      <c r="AN180" s="311">
        <f t="shared" si="119"/>
        <v>9</v>
      </c>
      <c r="AO180" s="314">
        <f t="shared" si="120"/>
        <v>10.5</v>
      </c>
      <c r="AP180" s="315"/>
      <c r="AQ180" s="315"/>
      <c r="AR180" s="315"/>
      <c r="AS180" s="315"/>
      <c r="AT180" s="315"/>
      <c r="AU180" s="315"/>
      <c r="AV180" s="315"/>
      <c r="AW180" s="315"/>
      <c r="AX180" s="315"/>
      <c r="AY180" s="315"/>
      <c r="AZ180" s="315"/>
      <c r="BA180" s="315"/>
      <c r="BB180" s="315"/>
      <c r="BC180" s="315"/>
      <c r="BD180" s="315"/>
      <c r="BE180" s="315"/>
      <c r="BF180" s="315"/>
      <c r="BG180" s="315"/>
      <c r="BH180" s="315"/>
      <c r="BI180" s="315"/>
      <c r="BJ180" s="315"/>
      <c r="BK180" s="315"/>
      <c r="BL180" s="315"/>
      <c r="BM180" s="315"/>
      <c r="BN180" s="315"/>
      <c r="BO180" s="315"/>
      <c r="BP180" s="315"/>
      <c r="BQ180" s="315"/>
      <c r="BR180" s="315"/>
      <c r="BS180" s="315"/>
      <c r="BT180" s="315"/>
      <c r="BU180" s="315"/>
      <c r="BV180" s="315"/>
      <c r="BW180" s="315"/>
      <c r="BX180" s="315"/>
      <c r="BY180" s="315"/>
      <c r="BZ180" s="315"/>
      <c r="CA180" s="315"/>
      <c r="CB180" s="315"/>
      <c r="CC180" s="315"/>
      <c r="CD180" s="315"/>
      <c r="CE180" s="315"/>
      <c r="CF180" s="315"/>
      <c r="CG180" s="315"/>
      <c r="CH180" s="315"/>
      <c r="CI180" s="315"/>
      <c r="CJ180" s="315"/>
      <c r="CK180" s="315"/>
      <c r="CL180" s="315"/>
      <c r="CM180" s="315"/>
      <c r="CN180" s="315"/>
      <c r="CO180" s="315"/>
      <c r="CP180" s="315"/>
      <c r="CQ180" s="315"/>
      <c r="CR180" s="315"/>
      <c r="CS180" s="315"/>
      <c r="CT180" s="315"/>
      <c r="CU180" s="315"/>
      <c r="CV180" s="315"/>
      <c r="CW180" s="315"/>
      <c r="CX180" s="315"/>
      <c r="CY180" s="315"/>
      <c r="CZ180" s="315"/>
      <c r="DA180" s="315"/>
      <c r="DB180" s="315"/>
      <c r="DC180" s="315"/>
      <c r="DD180" s="315"/>
      <c r="DE180" s="315"/>
      <c r="DF180" s="315"/>
      <c r="DG180" s="315"/>
      <c r="DH180" s="315"/>
      <c r="DI180" s="315"/>
      <c r="DJ180" s="315"/>
      <c r="DK180" s="315"/>
      <c r="DL180" s="315"/>
      <c r="DM180" s="315"/>
      <c r="DN180" s="315"/>
      <c r="DO180" s="315"/>
      <c r="DP180" s="315"/>
      <c r="DQ180" s="315"/>
      <c r="DR180" s="315"/>
      <c r="DS180" s="315"/>
      <c r="DT180" s="315"/>
      <c r="DU180" s="315"/>
      <c r="DV180" s="315"/>
      <c r="DW180" s="315"/>
      <c r="DX180" s="315"/>
      <c r="DY180" s="315"/>
      <c r="DZ180" s="315"/>
      <c r="EA180" s="315"/>
      <c r="EB180" s="315"/>
      <c r="EC180" s="315"/>
      <c r="ED180" s="315"/>
      <c r="EE180" s="315"/>
      <c r="EF180" s="315"/>
      <c r="EG180" s="315"/>
      <c r="EH180" s="315"/>
      <c r="EI180" s="315"/>
      <c r="EJ180" s="315"/>
      <c r="EK180" s="315"/>
      <c r="EL180" s="315"/>
      <c r="EM180" s="315"/>
      <c r="EN180" s="315"/>
      <c r="EO180" s="315"/>
      <c r="EP180" s="315"/>
      <c r="EQ180" s="315"/>
      <c r="ER180" s="315"/>
      <c r="ES180" s="315"/>
      <c r="ET180" s="315"/>
      <c r="EU180" s="315"/>
      <c r="EV180" s="315"/>
      <c r="EW180" s="315"/>
      <c r="EX180" s="315"/>
      <c r="EY180" s="315"/>
      <c r="EZ180" s="315"/>
      <c r="FA180" s="315"/>
      <c r="FB180" s="315"/>
      <c r="FC180" s="315"/>
      <c r="FD180" s="315"/>
      <c r="FE180" s="315"/>
      <c r="FF180" s="315"/>
      <c r="FG180" s="315"/>
      <c r="FH180" s="315"/>
      <c r="FI180" s="315"/>
      <c r="FJ180" s="315"/>
      <c r="FK180" s="315"/>
      <c r="FL180" s="315"/>
      <c r="FM180" s="315"/>
      <c r="FN180" s="315"/>
      <c r="FO180" s="315"/>
      <c r="FP180" s="315"/>
      <c r="FQ180" s="315"/>
      <c r="FR180" s="315"/>
      <c r="FS180" s="315"/>
      <c r="FT180" s="315"/>
      <c r="FU180" s="315"/>
      <c r="FV180" s="315"/>
      <c r="FW180" s="315"/>
      <c r="FX180" s="315"/>
      <c r="FY180" s="315"/>
      <c r="FZ180" s="315"/>
      <c r="GA180" s="315"/>
      <c r="GB180" s="315"/>
      <c r="GC180" s="315"/>
      <c r="GD180" s="315"/>
      <c r="GE180" s="315"/>
      <c r="GF180" s="315"/>
      <c r="GG180" s="315"/>
      <c r="GH180" s="315"/>
      <c r="GI180" s="315"/>
      <c r="GJ180" s="315"/>
      <c r="GK180" s="315"/>
      <c r="GL180" s="315"/>
      <c r="GM180" s="315"/>
      <c r="GN180" s="315"/>
      <c r="GO180" s="315"/>
      <c r="GP180" s="315"/>
      <c r="GQ180" s="315"/>
      <c r="GR180" s="315"/>
      <c r="GS180" s="315"/>
    </row>
    <row r="181" spans="1:201" s="315" customFormat="1" ht="150" customHeight="1" x14ac:dyDescent="0.2">
      <c r="A181" s="506">
        <v>178</v>
      </c>
      <c r="B181" s="285">
        <v>39</v>
      </c>
      <c r="C181" s="406" t="s">
        <v>448</v>
      </c>
      <c r="D181" s="378" t="s">
        <v>718</v>
      </c>
      <c r="E181" s="181" t="s">
        <v>188</v>
      </c>
      <c r="F181" s="181" t="s">
        <v>2223</v>
      </c>
      <c r="G181" s="331" t="s">
        <v>1819</v>
      </c>
      <c r="H181" s="332" t="s">
        <v>411</v>
      </c>
      <c r="I181" s="333" t="s">
        <v>2416</v>
      </c>
      <c r="J181" s="293"/>
      <c r="K181" s="294">
        <v>45780</v>
      </c>
      <c r="L181" s="295">
        <v>27468</v>
      </c>
      <c r="M181" s="296">
        <f>L181/K181*100</f>
        <v>60</v>
      </c>
      <c r="N181" s="297" t="str">
        <f>IF(M181&lt;=60,"","!!!")</f>
        <v/>
      </c>
      <c r="O181" s="295">
        <v>18312</v>
      </c>
      <c r="P181" s="298">
        <f>O181/K181*100</f>
        <v>40</v>
      </c>
      <c r="Q181" s="299">
        <f>M181+P181</f>
        <v>100</v>
      </c>
      <c r="R181" s="335">
        <v>307696</v>
      </c>
      <c r="S181" s="335">
        <v>100000</v>
      </c>
      <c r="T181" s="302">
        <f t="shared" si="110"/>
        <v>32.5</v>
      </c>
      <c r="U181" s="303" t="str">
        <f>IF(T181&lt;=60,"","!!!")</f>
        <v/>
      </c>
      <c r="V181" s="360">
        <v>207696</v>
      </c>
      <c r="W181" s="304">
        <f t="shared" si="111"/>
        <v>67.5</v>
      </c>
      <c r="X181" s="305">
        <f t="shared" si="112"/>
        <v>100</v>
      </c>
      <c r="Y181" s="316" t="s">
        <v>45</v>
      </c>
      <c r="Z181" s="306"/>
      <c r="AA181" s="22">
        <v>15</v>
      </c>
      <c r="AB181" s="118">
        <f t="shared" si="113"/>
        <v>1.5</v>
      </c>
      <c r="AC181" s="309">
        <v>7</v>
      </c>
      <c r="AD181" s="308">
        <f t="shared" si="114"/>
        <v>2.1</v>
      </c>
      <c r="AE181" s="309"/>
      <c r="AF181" s="308"/>
      <c r="AG181" s="310">
        <f t="shared" si="115"/>
        <v>22</v>
      </c>
      <c r="AH181" s="311">
        <f t="shared" si="116"/>
        <v>3.6</v>
      </c>
      <c r="AI181" s="307">
        <v>15</v>
      </c>
      <c r="AJ181" s="308">
        <f t="shared" si="117"/>
        <v>3</v>
      </c>
      <c r="AK181" s="312">
        <v>9</v>
      </c>
      <c r="AL181" s="308">
        <f t="shared" si="118"/>
        <v>3.6</v>
      </c>
      <c r="AM181" s="313">
        <f>AI181+AK181</f>
        <v>24</v>
      </c>
      <c r="AN181" s="311">
        <f t="shared" si="119"/>
        <v>6.6</v>
      </c>
      <c r="AO181" s="314">
        <f t="shared" si="120"/>
        <v>10.199999999999999</v>
      </c>
    </row>
    <row r="182" spans="1:201" s="315" customFormat="1" ht="108.95" customHeight="1" x14ac:dyDescent="0.2">
      <c r="A182" s="506">
        <v>179</v>
      </c>
      <c r="B182" s="285">
        <v>158</v>
      </c>
      <c r="C182" s="406" t="s">
        <v>448</v>
      </c>
      <c r="D182" s="378" t="s">
        <v>718</v>
      </c>
      <c r="E182" s="181" t="s">
        <v>1501</v>
      </c>
      <c r="F182" s="181" t="s">
        <v>2105</v>
      </c>
      <c r="G182" s="331" t="s">
        <v>1805</v>
      </c>
      <c r="H182" s="332" t="s">
        <v>1477</v>
      </c>
      <c r="I182" s="333" t="s">
        <v>2106</v>
      </c>
      <c r="J182" s="293"/>
      <c r="K182" s="294">
        <v>50000</v>
      </c>
      <c r="L182" s="295">
        <v>22000</v>
      </c>
      <c r="M182" s="296">
        <f>L182/K182*100</f>
        <v>44</v>
      </c>
      <c r="N182" s="297" t="str">
        <f>IF(M182&lt;=60,"","!!!")</f>
        <v/>
      </c>
      <c r="O182" s="295">
        <v>28000</v>
      </c>
      <c r="P182" s="298">
        <f>O182/K182*100</f>
        <v>56.000000000000007</v>
      </c>
      <c r="Q182" s="299">
        <f>M182+P182</f>
        <v>100</v>
      </c>
      <c r="R182" s="335">
        <v>721630</v>
      </c>
      <c r="S182" s="335">
        <v>360815</v>
      </c>
      <c r="T182" s="302">
        <f t="shared" si="110"/>
        <v>50</v>
      </c>
      <c r="U182" s="303" t="str">
        <f>IF(T182&lt;=60,"","!!!")</f>
        <v/>
      </c>
      <c r="V182" s="360">
        <v>360815</v>
      </c>
      <c r="W182" s="304">
        <f t="shared" si="111"/>
        <v>50</v>
      </c>
      <c r="X182" s="305">
        <f t="shared" si="112"/>
        <v>100</v>
      </c>
      <c r="Y182" s="316" t="s">
        <v>45</v>
      </c>
      <c r="Z182" s="306"/>
      <c r="AA182" s="22">
        <v>15</v>
      </c>
      <c r="AB182" s="308">
        <f t="shared" si="113"/>
        <v>1.5</v>
      </c>
      <c r="AC182" s="309">
        <v>7</v>
      </c>
      <c r="AD182" s="308">
        <f t="shared" si="114"/>
        <v>2.1</v>
      </c>
      <c r="AE182" s="309"/>
      <c r="AF182" s="308"/>
      <c r="AG182" s="310">
        <f t="shared" si="115"/>
        <v>22</v>
      </c>
      <c r="AH182" s="311">
        <f t="shared" si="116"/>
        <v>3.6</v>
      </c>
      <c r="AI182" s="307">
        <v>15</v>
      </c>
      <c r="AJ182" s="308">
        <f t="shared" si="117"/>
        <v>3</v>
      </c>
      <c r="AK182" s="312">
        <v>3</v>
      </c>
      <c r="AL182" s="308">
        <f t="shared" si="118"/>
        <v>1.2000000000000002</v>
      </c>
      <c r="AM182" s="313">
        <f>AI182+AK182</f>
        <v>18</v>
      </c>
      <c r="AN182" s="311">
        <f t="shared" si="119"/>
        <v>4.2</v>
      </c>
      <c r="AO182" s="314">
        <f t="shared" si="120"/>
        <v>7.8000000000000007</v>
      </c>
    </row>
    <row r="183" spans="1:201" s="513" customFormat="1" ht="80.45" customHeight="1" x14ac:dyDescent="0.25">
      <c r="A183" s="512" t="s">
        <v>2423</v>
      </c>
    </row>
    <row r="184" spans="1:201" s="376" customFormat="1" ht="148.5" customHeight="1" x14ac:dyDescent="0.2">
      <c r="A184" s="507">
        <v>1</v>
      </c>
      <c r="B184" s="408"/>
      <c r="C184" s="73" t="s">
        <v>1485</v>
      </c>
      <c r="D184" s="172" t="s">
        <v>1544</v>
      </c>
      <c r="E184" s="252" t="s">
        <v>2406</v>
      </c>
      <c r="F184" s="277" t="s">
        <v>2407</v>
      </c>
      <c r="G184" s="279" t="s">
        <v>1805</v>
      </c>
      <c r="H184" s="102"/>
      <c r="I184" s="31" t="s">
        <v>2408</v>
      </c>
      <c r="J184" s="33"/>
      <c r="K184" s="79">
        <v>24000</v>
      </c>
      <c r="L184" s="80">
        <v>14000</v>
      </c>
      <c r="M184" s="409">
        <f>L184/K184*100</f>
        <v>58.333333333333336</v>
      </c>
      <c r="N184" s="410" t="str">
        <f>IF(M184&lt;=60,"","!!!")</f>
        <v/>
      </c>
      <c r="O184" s="80">
        <v>10000</v>
      </c>
      <c r="P184" s="411">
        <f>O184/K184*100</f>
        <v>41.666666666666671</v>
      </c>
      <c r="Q184" s="82">
        <f>M184+P184</f>
        <v>100</v>
      </c>
      <c r="R184" s="29">
        <v>456000</v>
      </c>
      <c r="S184" s="26">
        <v>228000</v>
      </c>
      <c r="T184" s="412">
        <f t="shared" ref="T184:T201" si="127">ROUND(S184/R184*100,2)</f>
        <v>50</v>
      </c>
      <c r="U184" s="413" t="str">
        <f>IF(T184&lt;=60,"","!!!")</f>
        <v/>
      </c>
      <c r="V184" s="428">
        <v>228000</v>
      </c>
      <c r="W184" s="414">
        <f t="shared" ref="W184:W201" si="128">ROUND(V184/R184*100,2)</f>
        <v>50</v>
      </c>
      <c r="X184" s="58">
        <f t="shared" ref="X184:X201" si="129">T184+W184</f>
        <v>100</v>
      </c>
      <c r="Y184" s="47" t="s">
        <v>45</v>
      </c>
      <c r="Z184" s="120"/>
      <c r="AA184" s="415">
        <v>0</v>
      </c>
      <c r="AB184" s="416">
        <f t="shared" ref="AB184:AB201" si="130">AA184*0.1</f>
        <v>0</v>
      </c>
      <c r="AC184" s="417">
        <v>7</v>
      </c>
      <c r="AD184" s="418">
        <f t="shared" ref="AD184:AD201" si="131">AC184*0.3</f>
        <v>2.1</v>
      </c>
      <c r="AE184" s="417"/>
      <c r="AF184" s="418"/>
      <c r="AG184" s="419">
        <f t="shared" ref="AG184:AG201" si="132">AA184+AC184</f>
        <v>7</v>
      </c>
      <c r="AH184" s="420">
        <f t="shared" ref="AH184:AH201" si="133">(AA184*0.1)+(AC184*0.3)</f>
        <v>2.1</v>
      </c>
      <c r="AI184" s="415">
        <v>15</v>
      </c>
      <c r="AJ184" s="418">
        <f t="shared" ref="AJ184:AJ201" si="134">AI184*0.2</f>
        <v>3</v>
      </c>
      <c r="AK184" s="421">
        <v>3</v>
      </c>
      <c r="AL184" s="418">
        <f t="shared" ref="AL184:AL201" si="135">AK184*0.4</f>
        <v>1.2000000000000002</v>
      </c>
      <c r="AM184" s="422">
        <f>AI184+AK184</f>
        <v>18</v>
      </c>
      <c r="AN184" s="420">
        <f t="shared" ref="AN184:AN201" si="136">(AI184*0.2)+(AK184*0.4)</f>
        <v>4.2</v>
      </c>
      <c r="AO184" s="423">
        <f t="shared" ref="AO184:AO201" si="137">AH184+AN184</f>
        <v>6.3000000000000007</v>
      </c>
      <c r="AP184" s="134"/>
    </row>
    <row r="185" spans="1:201" s="376" customFormat="1" ht="99" customHeight="1" x14ac:dyDescent="0.2">
      <c r="A185" s="507">
        <v>2</v>
      </c>
      <c r="B185" s="285">
        <v>179</v>
      </c>
      <c r="C185" s="330" t="s">
        <v>977</v>
      </c>
      <c r="D185" s="326" t="s">
        <v>980</v>
      </c>
      <c r="E185" s="321" t="s">
        <v>1998</v>
      </c>
      <c r="F185" s="321" t="s">
        <v>1999</v>
      </c>
      <c r="G185" s="290" t="s">
        <v>1805</v>
      </c>
      <c r="H185" s="291" t="s">
        <v>1653</v>
      </c>
      <c r="I185" s="292" t="s">
        <v>2000</v>
      </c>
      <c r="J185" s="293"/>
      <c r="K185" s="294">
        <v>90000</v>
      </c>
      <c r="L185" s="295">
        <v>54000</v>
      </c>
      <c r="M185" s="296">
        <f>L185/K185*100</f>
        <v>60</v>
      </c>
      <c r="N185" s="297" t="str">
        <f>IF(M185&lt;=60,"","!!!")</f>
        <v/>
      </c>
      <c r="O185" s="295">
        <v>36000</v>
      </c>
      <c r="P185" s="298">
        <f>O185/K185*100</f>
        <v>40</v>
      </c>
      <c r="Q185" s="299">
        <f>M185+P185</f>
        <v>100</v>
      </c>
      <c r="R185" s="301">
        <v>350000</v>
      </c>
      <c r="S185" s="301">
        <v>174000</v>
      </c>
      <c r="T185" s="302">
        <f t="shared" si="127"/>
        <v>49.71</v>
      </c>
      <c r="U185" s="303" t="str">
        <f>IF(T185&lt;=60,"","!!!")</f>
        <v/>
      </c>
      <c r="V185" s="360">
        <v>176000</v>
      </c>
      <c r="W185" s="304">
        <f t="shared" si="128"/>
        <v>50.29</v>
      </c>
      <c r="X185" s="305">
        <f t="shared" si="129"/>
        <v>100</v>
      </c>
      <c r="Y185" s="316" t="s">
        <v>45</v>
      </c>
      <c r="Z185" s="306"/>
      <c r="AA185" s="307">
        <v>0</v>
      </c>
      <c r="AB185" s="308">
        <f t="shared" si="130"/>
        <v>0</v>
      </c>
      <c r="AC185" s="309">
        <v>7</v>
      </c>
      <c r="AD185" s="308">
        <f t="shared" si="131"/>
        <v>2.1</v>
      </c>
      <c r="AE185" s="309"/>
      <c r="AF185" s="308"/>
      <c r="AG185" s="310">
        <f t="shared" si="132"/>
        <v>7</v>
      </c>
      <c r="AH185" s="311">
        <f t="shared" si="133"/>
        <v>2.1</v>
      </c>
      <c r="AI185" s="307">
        <v>15</v>
      </c>
      <c r="AJ185" s="308">
        <f t="shared" si="134"/>
        <v>3</v>
      </c>
      <c r="AK185" s="312">
        <v>3</v>
      </c>
      <c r="AL185" s="308">
        <f t="shared" si="135"/>
        <v>1.2000000000000002</v>
      </c>
      <c r="AM185" s="313">
        <f>AI185+AK185</f>
        <v>18</v>
      </c>
      <c r="AN185" s="311">
        <f t="shared" si="136"/>
        <v>4.2</v>
      </c>
      <c r="AO185" s="314">
        <f t="shared" si="137"/>
        <v>6.3000000000000007</v>
      </c>
      <c r="AP185" s="315"/>
    </row>
    <row r="186" spans="1:201" s="376" customFormat="1" ht="80.45" customHeight="1" x14ac:dyDescent="0.2">
      <c r="A186" s="507">
        <v>3</v>
      </c>
      <c r="B186" s="375"/>
      <c r="C186" s="406" t="s">
        <v>2058</v>
      </c>
      <c r="D186" s="378" t="s">
        <v>2059</v>
      </c>
      <c r="E186" s="181" t="s">
        <v>2060</v>
      </c>
      <c r="F186" s="181" t="s">
        <v>2395</v>
      </c>
      <c r="G186" s="331" t="s">
        <v>1805</v>
      </c>
      <c r="H186" s="333"/>
      <c r="I186" s="333" t="s">
        <v>2061</v>
      </c>
      <c r="J186" s="293"/>
      <c r="K186" s="336"/>
      <c r="L186" s="337"/>
      <c r="M186" s="338"/>
      <c r="N186" s="339"/>
      <c r="O186" s="337"/>
      <c r="P186" s="338"/>
      <c r="Q186" s="340"/>
      <c r="R186" s="335">
        <v>300000</v>
      </c>
      <c r="S186" s="335">
        <v>150000</v>
      </c>
      <c r="T186" s="302">
        <f t="shared" si="127"/>
        <v>50</v>
      </c>
      <c r="U186" s="339"/>
      <c r="V186" s="429">
        <v>150000</v>
      </c>
      <c r="W186" s="304">
        <f t="shared" si="128"/>
        <v>50</v>
      </c>
      <c r="X186" s="305">
        <f t="shared" si="129"/>
        <v>100</v>
      </c>
      <c r="Y186" s="316" t="s">
        <v>45</v>
      </c>
      <c r="Z186" s="306"/>
      <c r="AA186" s="22">
        <v>0</v>
      </c>
      <c r="AB186" s="118">
        <f t="shared" si="130"/>
        <v>0</v>
      </c>
      <c r="AC186" s="309">
        <v>7</v>
      </c>
      <c r="AD186" s="308">
        <f t="shared" si="131"/>
        <v>2.1</v>
      </c>
      <c r="AE186" s="309"/>
      <c r="AF186" s="308"/>
      <c r="AG186" s="310">
        <f t="shared" si="132"/>
        <v>7</v>
      </c>
      <c r="AH186" s="311">
        <f t="shared" si="133"/>
        <v>2.1</v>
      </c>
      <c r="AI186" s="307">
        <v>15</v>
      </c>
      <c r="AJ186" s="308">
        <f t="shared" si="134"/>
        <v>3</v>
      </c>
      <c r="AK186" s="312">
        <v>3</v>
      </c>
      <c r="AL186" s="308">
        <f t="shared" si="135"/>
        <v>1.2000000000000002</v>
      </c>
      <c r="AM186" s="313">
        <f>AI186</f>
        <v>15</v>
      </c>
      <c r="AN186" s="311">
        <f t="shared" si="136"/>
        <v>4.2</v>
      </c>
      <c r="AO186" s="314">
        <f t="shared" si="137"/>
        <v>6.3000000000000007</v>
      </c>
    </row>
    <row r="187" spans="1:201" s="376" customFormat="1" ht="94.5" customHeight="1" x14ac:dyDescent="0.2">
      <c r="A187" s="507">
        <v>4</v>
      </c>
      <c r="B187" s="285">
        <v>205</v>
      </c>
      <c r="C187" s="406" t="s">
        <v>2252</v>
      </c>
      <c r="D187" s="378" t="s">
        <v>2062</v>
      </c>
      <c r="E187" s="181" t="s">
        <v>497</v>
      </c>
      <c r="F187" s="181" t="s">
        <v>2396</v>
      </c>
      <c r="G187" s="331" t="s">
        <v>1805</v>
      </c>
      <c r="H187" s="332" t="s">
        <v>1713</v>
      </c>
      <c r="I187" s="333" t="s">
        <v>2063</v>
      </c>
      <c r="J187" s="293"/>
      <c r="K187" s="294">
        <v>94600</v>
      </c>
      <c r="L187" s="295">
        <v>56760</v>
      </c>
      <c r="M187" s="296">
        <f>L187/K187*100</f>
        <v>60</v>
      </c>
      <c r="N187" s="297" t="str">
        <f>IF(M187&lt;=60,"","!!!")</f>
        <v/>
      </c>
      <c r="O187" s="295">
        <v>37840</v>
      </c>
      <c r="P187" s="298">
        <f>O187/K187*100</f>
        <v>40</v>
      </c>
      <c r="Q187" s="299">
        <f>M187+P187</f>
        <v>100</v>
      </c>
      <c r="R187" s="335">
        <v>160000</v>
      </c>
      <c r="S187" s="335">
        <v>80000</v>
      </c>
      <c r="T187" s="302">
        <f t="shared" si="127"/>
        <v>50</v>
      </c>
      <c r="U187" s="303" t="str">
        <f>IF(T187&lt;=60,"","!!!")</f>
        <v/>
      </c>
      <c r="V187" s="360">
        <v>80000</v>
      </c>
      <c r="W187" s="304">
        <f t="shared" si="128"/>
        <v>50</v>
      </c>
      <c r="X187" s="305">
        <f t="shared" si="129"/>
        <v>100</v>
      </c>
      <c r="Y187" s="316" t="s">
        <v>45</v>
      </c>
      <c r="Z187" s="306"/>
      <c r="AA187" s="307">
        <v>0</v>
      </c>
      <c r="AB187" s="308">
        <f t="shared" si="130"/>
        <v>0</v>
      </c>
      <c r="AC187" s="309">
        <v>7</v>
      </c>
      <c r="AD187" s="308">
        <f t="shared" si="131"/>
        <v>2.1</v>
      </c>
      <c r="AE187" s="309"/>
      <c r="AF187" s="308"/>
      <c r="AG187" s="310">
        <f t="shared" si="132"/>
        <v>7</v>
      </c>
      <c r="AH187" s="311">
        <f t="shared" si="133"/>
        <v>2.1</v>
      </c>
      <c r="AI187" s="307">
        <v>15</v>
      </c>
      <c r="AJ187" s="308">
        <f t="shared" si="134"/>
        <v>3</v>
      </c>
      <c r="AK187" s="312">
        <v>3</v>
      </c>
      <c r="AL187" s="308">
        <f t="shared" si="135"/>
        <v>1.2000000000000002</v>
      </c>
      <c r="AM187" s="313">
        <f>AI187+AK187</f>
        <v>18</v>
      </c>
      <c r="AN187" s="311">
        <f t="shared" si="136"/>
        <v>4.2</v>
      </c>
      <c r="AO187" s="314">
        <f t="shared" si="137"/>
        <v>6.3000000000000007</v>
      </c>
      <c r="AP187" s="315"/>
    </row>
    <row r="188" spans="1:201" s="376" customFormat="1" ht="97.5" customHeight="1" x14ac:dyDescent="0.2">
      <c r="A188" s="507">
        <v>5</v>
      </c>
      <c r="B188" s="350">
        <v>45</v>
      </c>
      <c r="C188" s="330" t="s">
        <v>77</v>
      </c>
      <c r="D188" s="326" t="s">
        <v>105</v>
      </c>
      <c r="E188" s="327" t="s">
        <v>2078</v>
      </c>
      <c r="F188" s="327" t="s">
        <v>2079</v>
      </c>
      <c r="G188" s="290" t="s">
        <v>1805</v>
      </c>
      <c r="H188" s="351" t="s">
        <v>415</v>
      </c>
      <c r="I188" s="292" t="s">
        <v>2080</v>
      </c>
      <c r="J188" s="352"/>
      <c r="K188" s="353">
        <v>58356</v>
      </c>
      <c r="L188" s="353">
        <v>29178</v>
      </c>
      <c r="M188" s="354">
        <f>L188/K188*100</f>
        <v>50</v>
      </c>
      <c r="N188" s="355" t="str">
        <f>IF(M188&lt;=60,"","!!!")</f>
        <v/>
      </c>
      <c r="O188" s="353">
        <v>29178</v>
      </c>
      <c r="P188" s="356">
        <f>O188/K188*100</f>
        <v>50</v>
      </c>
      <c r="Q188" s="357">
        <f>M188+P188</f>
        <v>100</v>
      </c>
      <c r="R188" s="301">
        <v>942810</v>
      </c>
      <c r="S188" s="301">
        <v>471000</v>
      </c>
      <c r="T188" s="302">
        <f t="shared" si="127"/>
        <v>49.96</v>
      </c>
      <c r="U188" s="358" t="str">
        <f>IF(T188&lt;=60,"","!!!")</f>
        <v/>
      </c>
      <c r="V188" s="360">
        <v>471810</v>
      </c>
      <c r="W188" s="304">
        <f t="shared" si="128"/>
        <v>50.04</v>
      </c>
      <c r="X188" s="305">
        <f t="shared" si="129"/>
        <v>100</v>
      </c>
      <c r="Y188" s="316" t="s">
        <v>45</v>
      </c>
      <c r="Z188" s="306"/>
      <c r="AA188" s="22">
        <v>0</v>
      </c>
      <c r="AB188" s="308">
        <f t="shared" si="130"/>
        <v>0</v>
      </c>
      <c r="AC188" s="309">
        <v>7</v>
      </c>
      <c r="AD188" s="308">
        <f t="shared" si="131"/>
        <v>2.1</v>
      </c>
      <c r="AE188" s="309"/>
      <c r="AF188" s="308"/>
      <c r="AG188" s="310">
        <f t="shared" si="132"/>
        <v>7</v>
      </c>
      <c r="AH188" s="311">
        <f t="shared" si="133"/>
        <v>2.1</v>
      </c>
      <c r="AI188" s="307">
        <v>15</v>
      </c>
      <c r="AJ188" s="308">
        <f t="shared" si="134"/>
        <v>3</v>
      </c>
      <c r="AK188" s="312">
        <v>3</v>
      </c>
      <c r="AL188" s="308">
        <f t="shared" si="135"/>
        <v>1.2000000000000002</v>
      </c>
      <c r="AM188" s="313">
        <f>AI188+AK188</f>
        <v>18</v>
      </c>
      <c r="AN188" s="311">
        <f t="shared" si="136"/>
        <v>4.2</v>
      </c>
      <c r="AO188" s="314">
        <f t="shared" si="137"/>
        <v>6.3000000000000007</v>
      </c>
      <c r="AP188" s="315"/>
    </row>
    <row r="189" spans="1:201" s="376" customFormat="1" ht="94.5" customHeight="1" x14ac:dyDescent="0.2">
      <c r="A189" s="507">
        <v>6</v>
      </c>
      <c r="B189" s="350">
        <v>150</v>
      </c>
      <c r="C189" s="406" t="s">
        <v>990</v>
      </c>
      <c r="D189" s="378" t="s">
        <v>993</v>
      </c>
      <c r="E189" s="181" t="s">
        <v>2084</v>
      </c>
      <c r="F189" s="181" t="s">
        <v>2397</v>
      </c>
      <c r="G189" s="331" t="s">
        <v>1805</v>
      </c>
      <c r="H189" s="359" t="s">
        <v>1700</v>
      </c>
      <c r="I189" s="333" t="s">
        <v>2085</v>
      </c>
      <c r="J189" s="352"/>
      <c r="K189" s="353">
        <v>75988</v>
      </c>
      <c r="L189" s="353">
        <v>45500</v>
      </c>
      <c r="M189" s="354">
        <f>L189/K189*100</f>
        <v>59.877875454019062</v>
      </c>
      <c r="N189" s="355" t="str">
        <f>IF(M189&lt;=60,"","!!!")</f>
        <v/>
      </c>
      <c r="O189" s="353">
        <v>30488</v>
      </c>
      <c r="P189" s="356">
        <f>O189/K189*100</f>
        <v>40.122124545980938</v>
      </c>
      <c r="Q189" s="357">
        <f>M189+P189</f>
        <v>100</v>
      </c>
      <c r="R189" s="335">
        <v>340100</v>
      </c>
      <c r="S189" s="335">
        <v>170000</v>
      </c>
      <c r="T189" s="302">
        <f t="shared" si="127"/>
        <v>49.99</v>
      </c>
      <c r="U189" s="358" t="str">
        <f>IF(T189&lt;=60,"","!!!")</f>
        <v/>
      </c>
      <c r="V189" s="360">
        <v>170100</v>
      </c>
      <c r="W189" s="304">
        <f t="shared" si="128"/>
        <v>50.01</v>
      </c>
      <c r="X189" s="305">
        <f t="shared" si="129"/>
        <v>100</v>
      </c>
      <c r="Y189" s="316" t="s">
        <v>45</v>
      </c>
      <c r="Z189" s="306"/>
      <c r="AA189" s="307">
        <v>0</v>
      </c>
      <c r="AB189" s="308">
        <f t="shared" si="130"/>
        <v>0</v>
      </c>
      <c r="AC189" s="309">
        <v>7</v>
      </c>
      <c r="AD189" s="308">
        <f t="shared" si="131"/>
        <v>2.1</v>
      </c>
      <c r="AE189" s="309"/>
      <c r="AF189" s="308"/>
      <c r="AG189" s="310">
        <f t="shared" si="132"/>
        <v>7</v>
      </c>
      <c r="AH189" s="311">
        <f t="shared" si="133"/>
        <v>2.1</v>
      </c>
      <c r="AI189" s="307">
        <v>15</v>
      </c>
      <c r="AJ189" s="308">
        <f t="shared" si="134"/>
        <v>3</v>
      </c>
      <c r="AK189" s="312">
        <v>3</v>
      </c>
      <c r="AL189" s="308">
        <f t="shared" si="135"/>
        <v>1.2000000000000002</v>
      </c>
      <c r="AM189" s="313">
        <f>AI189+AK189</f>
        <v>18</v>
      </c>
      <c r="AN189" s="311">
        <f t="shared" si="136"/>
        <v>4.2</v>
      </c>
      <c r="AO189" s="314">
        <f t="shared" si="137"/>
        <v>6.3000000000000007</v>
      </c>
      <c r="AP189" s="315"/>
    </row>
    <row r="190" spans="1:201" s="376" customFormat="1" ht="73.5" customHeight="1" x14ac:dyDescent="0.2">
      <c r="A190" s="507">
        <v>7</v>
      </c>
      <c r="B190" s="350">
        <v>14</v>
      </c>
      <c r="C190" s="330" t="s">
        <v>153</v>
      </c>
      <c r="D190" s="326" t="s">
        <v>333</v>
      </c>
      <c r="E190" s="327" t="s">
        <v>1894</v>
      </c>
      <c r="F190" s="327" t="s">
        <v>2398</v>
      </c>
      <c r="G190" s="290" t="s">
        <v>1805</v>
      </c>
      <c r="H190" s="351" t="s">
        <v>416</v>
      </c>
      <c r="I190" s="292" t="s">
        <v>1895</v>
      </c>
      <c r="J190" s="352"/>
      <c r="K190" s="353">
        <v>69649</v>
      </c>
      <c r="L190" s="353">
        <v>34824.5</v>
      </c>
      <c r="M190" s="354">
        <f>L190/K190*100</f>
        <v>50</v>
      </c>
      <c r="N190" s="355" t="str">
        <f>IF(M190&lt;=60,"","!!!")</f>
        <v/>
      </c>
      <c r="O190" s="353">
        <v>34824.5</v>
      </c>
      <c r="P190" s="356">
        <f>O190/K190*100</f>
        <v>50</v>
      </c>
      <c r="Q190" s="357">
        <f>M190+P190</f>
        <v>100</v>
      </c>
      <c r="R190" s="301">
        <v>665864</v>
      </c>
      <c r="S190" s="301">
        <v>380000</v>
      </c>
      <c r="T190" s="302">
        <f t="shared" si="127"/>
        <v>57.07</v>
      </c>
      <c r="U190" s="358" t="str">
        <f>IF(T190&lt;=60,"","!!!")</f>
        <v/>
      </c>
      <c r="V190" s="360">
        <v>285864</v>
      </c>
      <c r="W190" s="304">
        <f t="shared" si="128"/>
        <v>42.93</v>
      </c>
      <c r="X190" s="305">
        <f t="shared" si="129"/>
        <v>100</v>
      </c>
      <c r="Y190" s="316" t="s">
        <v>45</v>
      </c>
      <c r="Z190" s="306"/>
      <c r="AA190" s="22">
        <v>15</v>
      </c>
      <c r="AB190" s="308">
        <f t="shared" si="130"/>
        <v>1.5</v>
      </c>
      <c r="AC190" s="309">
        <v>0</v>
      </c>
      <c r="AD190" s="308">
        <f t="shared" si="131"/>
        <v>0</v>
      </c>
      <c r="AE190" s="309"/>
      <c r="AF190" s="308"/>
      <c r="AG190" s="310">
        <f t="shared" si="132"/>
        <v>15</v>
      </c>
      <c r="AH190" s="311">
        <f t="shared" si="133"/>
        <v>1.5</v>
      </c>
      <c r="AI190" s="307">
        <v>15</v>
      </c>
      <c r="AJ190" s="308">
        <f t="shared" si="134"/>
        <v>3</v>
      </c>
      <c r="AK190" s="312">
        <v>3</v>
      </c>
      <c r="AL190" s="308">
        <f t="shared" si="135"/>
        <v>1.2000000000000002</v>
      </c>
      <c r="AM190" s="313">
        <f>AI190+AK190</f>
        <v>18</v>
      </c>
      <c r="AN190" s="311">
        <f t="shared" si="136"/>
        <v>4.2</v>
      </c>
      <c r="AO190" s="314">
        <f t="shared" si="137"/>
        <v>5.7</v>
      </c>
      <c r="AP190" s="315"/>
    </row>
    <row r="191" spans="1:201" s="376" customFormat="1" ht="66" customHeight="1" x14ac:dyDescent="0.2">
      <c r="A191" s="507">
        <v>8</v>
      </c>
      <c r="B191" s="383"/>
      <c r="C191" s="406" t="s">
        <v>1489</v>
      </c>
      <c r="D191" s="378" t="s">
        <v>1573</v>
      </c>
      <c r="E191" s="181" t="s">
        <v>1995</v>
      </c>
      <c r="F191" s="181" t="s">
        <v>1996</v>
      </c>
      <c r="G191" s="331" t="s">
        <v>1805</v>
      </c>
      <c r="H191" s="344"/>
      <c r="I191" s="333" t="s">
        <v>1997</v>
      </c>
      <c r="J191" s="352"/>
      <c r="K191" s="365"/>
      <c r="L191" s="365"/>
      <c r="M191" s="367"/>
      <c r="N191" s="369"/>
      <c r="O191" s="365"/>
      <c r="P191" s="367"/>
      <c r="Q191" s="365"/>
      <c r="R191" s="335">
        <v>50479</v>
      </c>
      <c r="S191" s="335">
        <v>30287</v>
      </c>
      <c r="T191" s="302">
        <f t="shared" si="127"/>
        <v>60</v>
      </c>
      <c r="U191" s="369"/>
      <c r="V191" s="429">
        <v>20192</v>
      </c>
      <c r="W191" s="304">
        <f t="shared" si="128"/>
        <v>40</v>
      </c>
      <c r="X191" s="305">
        <f t="shared" si="129"/>
        <v>100</v>
      </c>
      <c r="Y191" s="316" t="s">
        <v>45</v>
      </c>
      <c r="Z191" s="306"/>
      <c r="AA191" s="307">
        <v>15</v>
      </c>
      <c r="AB191" s="308">
        <f t="shared" si="130"/>
        <v>1.5</v>
      </c>
      <c r="AC191" s="309">
        <v>0</v>
      </c>
      <c r="AD191" s="308">
        <f t="shared" si="131"/>
        <v>0</v>
      </c>
      <c r="AE191" s="309"/>
      <c r="AF191" s="308"/>
      <c r="AG191" s="310">
        <f t="shared" si="132"/>
        <v>15</v>
      </c>
      <c r="AH191" s="311">
        <f t="shared" si="133"/>
        <v>1.5</v>
      </c>
      <c r="AI191" s="307">
        <v>15</v>
      </c>
      <c r="AJ191" s="308">
        <f t="shared" si="134"/>
        <v>3</v>
      </c>
      <c r="AK191" s="312">
        <v>3</v>
      </c>
      <c r="AL191" s="308">
        <f t="shared" si="135"/>
        <v>1.2000000000000002</v>
      </c>
      <c r="AM191" s="313">
        <f>AI191</f>
        <v>15</v>
      </c>
      <c r="AN191" s="311">
        <f t="shared" si="136"/>
        <v>4.2</v>
      </c>
      <c r="AO191" s="314">
        <f t="shared" si="137"/>
        <v>5.7</v>
      </c>
    </row>
    <row r="192" spans="1:201" s="376" customFormat="1" ht="59.1" customHeight="1" x14ac:dyDescent="0.2">
      <c r="A192" s="507">
        <v>9</v>
      </c>
      <c r="B192" s="350">
        <v>190</v>
      </c>
      <c r="C192" s="406" t="s">
        <v>76</v>
      </c>
      <c r="D192" s="378" t="s">
        <v>52</v>
      </c>
      <c r="E192" s="181" t="s">
        <v>2001</v>
      </c>
      <c r="F192" s="181" t="s">
        <v>2398</v>
      </c>
      <c r="G192" s="331" t="s">
        <v>1805</v>
      </c>
      <c r="H192" s="359" t="s">
        <v>1698</v>
      </c>
      <c r="I192" s="333" t="s">
        <v>2002</v>
      </c>
      <c r="J192" s="352"/>
      <c r="K192" s="353">
        <v>36600</v>
      </c>
      <c r="L192" s="353">
        <v>21900</v>
      </c>
      <c r="M192" s="354">
        <f>L192/K192*100</f>
        <v>59.83606557377049</v>
      </c>
      <c r="N192" s="355" t="str">
        <f>IF(M192&lt;=60,"","!!!")</f>
        <v/>
      </c>
      <c r="O192" s="353">
        <v>14700</v>
      </c>
      <c r="P192" s="356">
        <f>O192/K192*100</f>
        <v>40.16393442622951</v>
      </c>
      <c r="Q192" s="357">
        <f>M192+P192</f>
        <v>100</v>
      </c>
      <c r="R192" s="335">
        <v>318555</v>
      </c>
      <c r="S192" s="335">
        <v>191133</v>
      </c>
      <c r="T192" s="302">
        <f t="shared" si="127"/>
        <v>60</v>
      </c>
      <c r="U192" s="358" t="str">
        <f>IF(T192&lt;=60,"","!!!")</f>
        <v/>
      </c>
      <c r="V192" s="360">
        <v>127422</v>
      </c>
      <c r="W192" s="304">
        <f t="shared" si="128"/>
        <v>40</v>
      </c>
      <c r="X192" s="305">
        <f t="shared" si="129"/>
        <v>100</v>
      </c>
      <c r="Y192" s="316" t="s">
        <v>45</v>
      </c>
      <c r="Z192" s="306"/>
      <c r="AA192" s="22">
        <v>15</v>
      </c>
      <c r="AB192" s="308">
        <f t="shared" si="130"/>
        <v>1.5</v>
      </c>
      <c r="AC192" s="309">
        <v>0</v>
      </c>
      <c r="AD192" s="308">
        <f t="shared" si="131"/>
        <v>0</v>
      </c>
      <c r="AE192" s="309"/>
      <c r="AF192" s="308"/>
      <c r="AG192" s="310">
        <f t="shared" si="132"/>
        <v>15</v>
      </c>
      <c r="AH192" s="311">
        <f t="shared" si="133"/>
        <v>1.5</v>
      </c>
      <c r="AI192" s="307">
        <v>15</v>
      </c>
      <c r="AJ192" s="308">
        <f t="shared" si="134"/>
        <v>3</v>
      </c>
      <c r="AK192" s="312">
        <v>3</v>
      </c>
      <c r="AL192" s="308">
        <f t="shared" si="135"/>
        <v>1.2000000000000002</v>
      </c>
      <c r="AM192" s="313">
        <f>AI192+AK192</f>
        <v>18</v>
      </c>
      <c r="AN192" s="311">
        <f t="shared" si="136"/>
        <v>4.2</v>
      </c>
      <c r="AO192" s="314">
        <f t="shared" si="137"/>
        <v>5.7</v>
      </c>
      <c r="AP192" s="315"/>
    </row>
    <row r="193" spans="1:42" s="376" customFormat="1" ht="108" customHeight="1" x14ac:dyDescent="0.2">
      <c r="A193" s="507">
        <v>10</v>
      </c>
      <c r="B193" s="383"/>
      <c r="C193" s="406" t="s">
        <v>1187</v>
      </c>
      <c r="D193" s="378" t="s">
        <v>1190</v>
      </c>
      <c r="E193" s="181" t="s">
        <v>2237</v>
      </c>
      <c r="F193" s="181" t="s">
        <v>1241</v>
      </c>
      <c r="G193" s="331" t="s">
        <v>1805</v>
      </c>
      <c r="H193" s="344"/>
      <c r="I193" s="333" t="s">
        <v>2238</v>
      </c>
      <c r="J193" s="352"/>
      <c r="K193" s="365"/>
      <c r="L193" s="365"/>
      <c r="M193" s="367"/>
      <c r="N193" s="369"/>
      <c r="O193" s="365"/>
      <c r="P193" s="367"/>
      <c r="Q193" s="365"/>
      <c r="R193" s="335">
        <v>900000</v>
      </c>
      <c r="S193" s="335">
        <v>500000</v>
      </c>
      <c r="T193" s="302">
        <f t="shared" si="127"/>
        <v>55.56</v>
      </c>
      <c r="U193" s="369"/>
      <c r="V193" s="360">
        <v>400000</v>
      </c>
      <c r="W193" s="304">
        <f t="shared" si="128"/>
        <v>44.44</v>
      </c>
      <c r="X193" s="305">
        <f t="shared" si="129"/>
        <v>100</v>
      </c>
      <c r="Y193" s="316" t="s">
        <v>45</v>
      </c>
      <c r="Z193" s="306"/>
      <c r="AA193" s="307">
        <v>15</v>
      </c>
      <c r="AB193" s="308">
        <f t="shared" si="130"/>
        <v>1.5</v>
      </c>
      <c r="AC193" s="309">
        <v>0</v>
      </c>
      <c r="AD193" s="308">
        <f t="shared" si="131"/>
        <v>0</v>
      </c>
      <c r="AE193" s="309"/>
      <c r="AF193" s="308"/>
      <c r="AG193" s="310">
        <f t="shared" si="132"/>
        <v>15</v>
      </c>
      <c r="AH193" s="311">
        <f t="shared" si="133"/>
        <v>1.5</v>
      </c>
      <c r="AI193" s="307">
        <v>15</v>
      </c>
      <c r="AJ193" s="308">
        <f t="shared" si="134"/>
        <v>3</v>
      </c>
      <c r="AK193" s="312">
        <v>3</v>
      </c>
      <c r="AL193" s="308">
        <f t="shared" si="135"/>
        <v>1.2000000000000002</v>
      </c>
      <c r="AM193" s="313">
        <f>AI193</f>
        <v>15</v>
      </c>
      <c r="AN193" s="311">
        <f t="shared" si="136"/>
        <v>4.2</v>
      </c>
      <c r="AO193" s="314">
        <f t="shared" si="137"/>
        <v>5.7</v>
      </c>
    </row>
    <row r="194" spans="1:42" s="376" customFormat="1" ht="78.75" customHeight="1" x14ac:dyDescent="0.2">
      <c r="A194" s="507">
        <v>11</v>
      </c>
      <c r="B194" s="383"/>
      <c r="C194" s="406" t="s">
        <v>2144</v>
      </c>
      <c r="D194" s="378" t="s">
        <v>2145</v>
      </c>
      <c r="E194" s="181" t="s">
        <v>2146</v>
      </c>
      <c r="F194" s="181" t="s">
        <v>2399</v>
      </c>
      <c r="G194" s="331" t="s">
        <v>1805</v>
      </c>
      <c r="H194" s="344"/>
      <c r="I194" s="333" t="s">
        <v>2147</v>
      </c>
      <c r="J194" s="352"/>
      <c r="K194" s="365"/>
      <c r="L194" s="365"/>
      <c r="M194" s="367"/>
      <c r="N194" s="369"/>
      <c r="O194" s="365"/>
      <c r="P194" s="367"/>
      <c r="Q194" s="365"/>
      <c r="R194" s="335">
        <v>39749</v>
      </c>
      <c r="S194" s="335">
        <v>23000</v>
      </c>
      <c r="T194" s="302">
        <f t="shared" si="127"/>
        <v>57.86</v>
      </c>
      <c r="U194" s="369"/>
      <c r="V194" s="360">
        <v>16749</v>
      </c>
      <c r="W194" s="304">
        <f t="shared" si="128"/>
        <v>42.14</v>
      </c>
      <c r="X194" s="305">
        <f t="shared" si="129"/>
        <v>100</v>
      </c>
      <c r="Y194" s="316" t="s">
        <v>45</v>
      </c>
      <c r="Z194" s="306"/>
      <c r="AA194" s="22">
        <v>15</v>
      </c>
      <c r="AB194" s="118">
        <f t="shared" si="130"/>
        <v>1.5</v>
      </c>
      <c r="AC194" s="309">
        <v>0</v>
      </c>
      <c r="AD194" s="308">
        <f t="shared" si="131"/>
        <v>0</v>
      </c>
      <c r="AE194" s="309"/>
      <c r="AF194" s="308"/>
      <c r="AG194" s="310">
        <f t="shared" si="132"/>
        <v>15</v>
      </c>
      <c r="AH194" s="311">
        <f t="shared" si="133"/>
        <v>1.5</v>
      </c>
      <c r="AI194" s="307">
        <v>15</v>
      </c>
      <c r="AJ194" s="308">
        <f t="shared" si="134"/>
        <v>3</v>
      </c>
      <c r="AK194" s="312">
        <v>3</v>
      </c>
      <c r="AL194" s="308">
        <f t="shared" si="135"/>
        <v>1.2000000000000002</v>
      </c>
      <c r="AM194" s="313">
        <f>AI194</f>
        <v>15</v>
      </c>
      <c r="AN194" s="311">
        <f t="shared" si="136"/>
        <v>4.2</v>
      </c>
      <c r="AO194" s="314">
        <f t="shared" si="137"/>
        <v>5.7</v>
      </c>
    </row>
    <row r="195" spans="1:42" s="315" customFormat="1" ht="109.5" customHeight="1" x14ac:dyDescent="0.2">
      <c r="A195" s="507">
        <v>12</v>
      </c>
      <c r="B195" s="383"/>
      <c r="C195" s="406" t="s">
        <v>1490</v>
      </c>
      <c r="D195" s="378" t="s">
        <v>1586</v>
      </c>
      <c r="E195" s="181" t="s">
        <v>2152</v>
      </c>
      <c r="F195" s="181" t="s">
        <v>2400</v>
      </c>
      <c r="G195" s="331" t="s">
        <v>1805</v>
      </c>
      <c r="H195" s="344"/>
      <c r="I195" s="333" t="s">
        <v>2255</v>
      </c>
      <c r="J195" s="352"/>
      <c r="K195" s="365"/>
      <c r="L195" s="365"/>
      <c r="M195" s="367"/>
      <c r="N195" s="369"/>
      <c r="O195" s="365"/>
      <c r="P195" s="367"/>
      <c r="Q195" s="365"/>
      <c r="R195" s="335">
        <v>417000</v>
      </c>
      <c r="S195" s="335">
        <v>249783</v>
      </c>
      <c r="T195" s="302">
        <f t="shared" si="127"/>
        <v>59.9</v>
      </c>
      <c r="U195" s="369"/>
      <c r="V195" s="360">
        <v>167217</v>
      </c>
      <c r="W195" s="304">
        <f t="shared" si="128"/>
        <v>40.1</v>
      </c>
      <c r="X195" s="305">
        <f t="shared" si="129"/>
        <v>100</v>
      </c>
      <c r="Y195" s="316" t="s">
        <v>45</v>
      </c>
      <c r="Z195" s="306"/>
      <c r="AA195" s="307">
        <v>15</v>
      </c>
      <c r="AB195" s="308">
        <f t="shared" si="130"/>
        <v>1.5</v>
      </c>
      <c r="AC195" s="309">
        <v>0</v>
      </c>
      <c r="AD195" s="308">
        <f t="shared" si="131"/>
        <v>0</v>
      </c>
      <c r="AE195" s="309"/>
      <c r="AF195" s="308"/>
      <c r="AG195" s="310">
        <f t="shared" si="132"/>
        <v>15</v>
      </c>
      <c r="AH195" s="311">
        <f t="shared" si="133"/>
        <v>1.5</v>
      </c>
      <c r="AI195" s="307">
        <v>15</v>
      </c>
      <c r="AJ195" s="308">
        <f t="shared" si="134"/>
        <v>3</v>
      </c>
      <c r="AK195" s="312">
        <v>3</v>
      </c>
      <c r="AL195" s="308">
        <f t="shared" si="135"/>
        <v>1.2000000000000002</v>
      </c>
      <c r="AM195" s="313">
        <f>AI195</f>
        <v>15</v>
      </c>
      <c r="AN195" s="311">
        <f t="shared" si="136"/>
        <v>4.2</v>
      </c>
      <c r="AO195" s="314">
        <f t="shared" si="137"/>
        <v>5.7</v>
      </c>
      <c r="AP195" s="376"/>
    </row>
    <row r="196" spans="1:42" s="315" customFormat="1" ht="95.25" customHeight="1" x14ac:dyDescent="0.2">
      <c r="A196" s="507">
        <v>13</v>
      </c>
      <c r="B196" s="383"/>
      <c r="C196" s="406" t="s">
        <v>1490</v>
      </c>
      <c r="D196" s="378" t="s">
        <v>1586</v>
      </c>
      <c r="E196" s="181" t="s">
        <v>1259</v>
      </c>
      <c r="F196" s="181" t="s">
        <v>2401</v>
      </c>
      <c r="G196" s="331" t="s">
        <v>1805</v>
      </c>
      <c r="H196" s="344"/>
      <c r="I196" s="333" t="s">
        <v>2153</v>
      </c>
      <c r="J196" s="352"/>
      <c r="K196" s="365"/>
      <c r="L196" s="365"/>
      <c r="M196" s="367"/>
      <c r="N196" s="369"/>
      <c r="O196" s="365"/>
      <c r="P196" s="367"/>
      <c r="Q196" s="365"/>
      <c r="R196" s="335">
        <v>100000</v>
      </c>
      <c r="S196" s="335">
        <v>59900</v>
      </c>
      <c r="T196" s="302">
        <f t="shared" si="127"/>
        <v>59.9</v>
      </c>
      <c r="U196" s="369"/>
      <c r="V196" s="360">
        <v>40100</v>
      </c>
      <c r="W196" s="304">
        <f t="shared" si="128"/>
        <v>40.1</v>
      </c>
      <c r="X196" s="305">
        <f t="shared" si="129"/>
        <v>100</v>
      </c>
      <c r="Y196" s="316" t="s">
        <v>45</v>
      </c>
      <c r="Z196" s="306"/>
      <c r="AA196" s="22">
        <v>15</v>
      </c>
      <c r="AB196" s="118">
        <f t="shared" si="130"/>
        <v>1.5</v>
      </c>
      <c r="AC196" s="309">
        <v>0</v>
      </c>
      <c r="AD196" s="308">
        <f t="shared" si="131"/>
        <v>0</v>
      </c>
      <c r="AE196" s="309"/>
      <c r="AF196" s="308"/>
      <c r="AG196" s="310">
        <f t="shared" si="132"/>
        <v>15</v>
      </c>
      <c r="AH196" s="311">
        <f t="shared" si="133"/>
        <v>1.5</v>
      </c>
      <c r="AI196" s="307">
        <v>15</v>
      </c>
      <c r="AJ196" s="308">
        <f t="shared" si="134"/>
        <v>3</v>
      </c>
      <c r="AK196" s="312">
        <v>3</v>
      </c>
      <c r="AL196" s="308">
        <f t="shared" si="135"/>
        <v>1.2000000000000002</v>
      </c>
      <c r="AM196" s="313">
        <f>AI196</f>
        <v>15</v>
      </c>
      <c r="AN196" s="311">
        <f t="shared" si="136"/>
        <v>4.2</v>
      </c>
      <c r="AO196" s="314">
        <f t="shared" si="137"/>
        <v>5.7</v>
      </c>
      <c r="AP196" s="376"/>
    </row>
    <row r="197" spans="1:42" s="376" customFormat="1" ht="106.5" customHeight="1" x14ac:dyDescent="0.2">
      <c r="A197" s="507">
        <v>14</v>
      </c>
      <c r="B197" s="350">
        <v>99</v>
      </c>
      <c r="C197" s="330" t="s">
        <v>1914</v>
      </c>
      <c r="D197" s="326" t="s">
        <v>1915</v>
      </c>
      <c r="E197" s="321" t="s">
        <v>1259</v>
      </c>
      <c r="F197" s="321" t="s">
        <v>1916</v>
      </c>
      <c r="G197" s="290" t="s">
        <v>1805</v>
      </c>
      <c r="H197" s="351" t="s">
        <v>917</v>
      </c>
      <c r="I197" s="292" t="s">
        <v>1917</v>
      </c>
      <c r="J197" s="352"/>
      <c r="K197" s="353">
        <v>109260</v>
      </c>
      <c r="L197" s="353">
        <v>54630</v>
      </c>
      <c r="M197" s="354">
        <f>L197/K197*100</f>
        <v>50</v>
      </c>
      <c r="N197" s="355" t="str">
        <f>IF(M197&lt;=60,"","!!!")</f>
        <v/>
      </c>
      <c r="O197" s="353">
        <v>54630</v>
      </c>
      <c r="P197" s="356">
        <f>O197/K197*100</f>
        <v>50</v>
      </c>
      <c r="Q197" s="357">
        <f>M197+P197</f>
        <v>100</v>
      </c>
      <c r="R197" s="301">
        <v>150000</v>
      </c>
      <c r="S197" s="301">
        <v>90000</v>
      </c>
      <c r="T197" s="302">
        <f t="shared" si="127"/>
        <v>60</v>
      </c>
      <c r="U197" s="358" t="str">
        <f>IF(T197&lt;=60,"","!!!")</f>
        <v/>
      </c>
      <c r="V197" s="360">
        <v>60000</v>
      </c>
      <c r="W197" s="304">
        <f t="shared" si="128"/>
        <v>40</v>
      </c>
      <c r="X197" s="305">
        <f t="shared" si="129"/>
        <v>100</v>
      </c>
      <c r="Y197" s="316" t="s">
        <v>45</v>
      </c>
      <c r="Z197" s="306"/>
      <c r="AA197" s="307">
        <v>15</v>
      </c>
      <c r="AB197" s="118">
        <f t="shared" si="130"/>
        <v>1.5</v>
      </c>
      <c r="AC197" s="309">
        <v>0</v>
      </c>
      <c r="AD197" s="308">
        <f t="shared" si="131"/>
        <v>0</v>
      </c>
      <c r="AE197" s="309"/>
      <c r="AF197" s="308"/>
      <c r="AG197" s="310">
        <f t="shared" si="132"/>
        <v>15</v>
      </c>
      <c r="AH197" s="311">
        <f t="shared" si="133"/>
        <v>1.5</v>
      </c>
      <c r="AI197" s="307">
        <v>15</v>
      </c>
      <c r="AJ197" s="308">
        <f t="shared" si="134"/>
        <v>3</v>
      </c>
      <c r="AK197" s="312">
        <v>3</v>
      </c>
      <c r="AL197" s="308">
        <f t="shared" si="135"/>
        <v>1.2000000000000002</v>
      </c>
      <c r="AM197" s="313">
        <f>AI197+AK197</f>
        <v>18</v>
      </c>
      <c r="AN197" s="311">
        <f t="shared" si="136"/>
        <v>4.2</v>
      </c>
      <c r="AO197" s="314">
        <f t="shared" si="137"/>
        <v>5.7</v>
      </c>
      <c r="AP197" s="315"/>
    </row>
    <row r="198" spans="1:42" s="376" customFormat="1" ht="105" customHeight="1" x14ac:dyDescent="0.2">
      <c r="A198" s="507">
        <v>15</v>
      </c>
      <c r="B198" s="383"/>
      <c r="C198" s="406" t="s">
        <v>1487</v>
      </c>
      <c r="D198" s="378" t="s">
        <v>1554</v>
      </c>
      <c r="E198" s="181" t="s">
        <v>2048</v>
      </c>
      <c r="F198" s="181" t="s">
        <v>1502</v>
      </c>
      <c r="G198" s="331" t="s">
        <v>1805</v>
      </c>
      <c r="H198" s="344"/>
      <c r="I198" s="333" t="s">
        <v>2049</v>
      </c>
      <c r="J198" s="352"/>
      <c r="K198" s="365"/>
      <c r="L198" s="365"/>
      <c r="M198" s="367"/>
      <c r="N198" s="369"/>
      <c r="O198" s="365"/>
      <c r="P198" s="367"/>
      <c r="Q198" s="365"/>
      <c r="R198" s="335">
        <v>146000</v>
      </c>
      <c r="S198" s="335">
        <v>87000</v>
      </c>
      <c r="T198" s="302">
        <f t="shared" si="127"/>
        <v>59.59</v>
      </c>
      <c r="U198" s="369"/>
      <c r="V198" s="360">
        <v>59000</v>
      </c>
      <c r="W198" s="343">
        <f t="shared" si="128"/>
        <v>40.409999999999997</v>
      </c>
      <c r="X198" s="305">
        <f t="shared" si="129"/>
        <v>100</v>
      </c>
      <c r="Y198" s="316" t="s">
        <v>45</v>
      </c>
      <c r="Z198" s="306"/>
      <c r="AA198" s="307">
        <v>15</v>
      </c>
      <c r="AB198" s="308">
        <f t="shared" si="130"/>
        <v>1.5</v>
      </c>
      <c r="AC198" s="309">
        <v>0</v>
      </c>
      <c r="AD198" s="308">
        <f t="shared" si="131"/>
        <v>0</v>
      </c>
      <c r="AE198" s="309"/>
      <c r="AF198" s="308"/>
      <c r="AG198" s="310">
        <f t="shared" si="132"/>
        <v>15</v>
      </c>
      <c r="AH198" s="311">
        <f t="shared" si="133"/>
        <v>1.5</v>
      </c>
      <c r="AI198" s="307">
        <v>15</v>
      </c>
      <c r="AJ198" s="308">
        <f t="shared" si="134"/>
        <v>3</v>
      </c>
      <c r="AK198" s="312">
        <v>3</v>
      </c>
      <c r="AL198" s="308">
        <f t="shared" si="135"/>
        <v>1.2000000000000002</v>
      </c>
      <c r="AM198" s="313">
        <f>AI198</f>
        <v>15</v>
      </c>
      <c r="AN198" s="311">
        <f t="shared" si="136"/>
        <v>4.2</v>
      </c>
      <c r="AO198" s="314">
        <f t="shared" si="137"/>
        <v>5.7</v>
      </c>
    </row>
    <row r="199" spans="1:42" s="376" customFormat="1" ht="102.75" customHeight="1" x14ac:dyDescent="0.2">
      <c r="A199" s="507">
        <v>16</v>
      </c>
      <c r="B199" s="271">
        <v>199</v>
      </c>
      <c r="C199" s="73" t="s">
        <v>1064</v>
      </c>
      <c r="D199" s="238" t="s">
        <v>1067</v>
      </c>
      <c r="E199" s="181" t="s">
        <v>1816</v>
      </c>
      <c r="F199" s="278" t="s">
        <v>1817</v>
      </c>
      <c r="G199" s="279" t="s">
        <v>1805</v>
      </c>
      <c r="H199" s="102" t="s">
        <v>1766</v>
      </c>
      <c r="I199" s="31" t="s">
        <v>1884</v>
      </c>
      <c r="J199" s="33"/>
      <c r="K199" s="79">
        <v>69684</v>
      </c>
      <c r="L199" s="80">
        <v>34842</v>
      </c>
      <c r="M199" s="115">
        <f>L199/K199*100</f>
        <v>50</v>
      </c>
      <c r="N199" s="84" t="str">
        <f>IF(M199&lt;=60,"","!!!")</f>
        <v/>
      </c>
      <c r="O199" s="80">
        <v>34842</v>
      </c>
      <c r="P199" s="81">
        <f>O199/K199*100</f>
        <v>50</v>
      </c>
      <c r="Q199" s="82">
        <f>M199+P199</f>
        <v>100</v>
      </c>
      <c r="R199" s="29">
        <v>142870</v>
      </c>
      <c r="S199" s="26">
        <v>84000</v>
      </c>
      <c r="T199" s="106">
        <f t="shared" si="127"/>
        <v>58.79</v>
      </c>
      <c r="U199" s="69" t="str">
        <f>IF(T199&lt;=60,"","!!!")</f>
        <v/>
      </c>
      <c r="V199" s="428">
        <v>58870</v>
      </c>
      <c r="W199" s="95">
        <f t="shared" si="128"/>
        <v>41.21</v>
      </c>
      <c r="X199" s="58">
        <f t="shared" si="129"/>
        <v>100</v>
      </c>
      <c r="Y199" s="47" t="s">
        <v>45</v>
      </c>
      <c r="Z199" s="120"/>
      <c r="AA199" s="22">
        <v>15</v>
      </c>
      <c r="AB199" s="308">
        <f t="shared" si="130"/>
        <v>1.5</v>
      </c>
      <c r="AC199" s="8">
        <v>0</v>
      </c>
      <c r="AD199" s="118">
        <f t="shared" si="131"/>
        <v>0</v>
      </c>
      <c r="AE199" s="8"/>
      <c r="AF199" s="118"/>
      <c r="AG199" s="38">
        <f t="shared" si="132"/>
        <v>15</v>
      </c>
      <c r="AH199" s="39">
        <f t="shared" si="133"/>
        <v>1.5</v>
      </c>
      <c r="AI199" s="22">
        <v>15</v>
      </c>
      <c r="AJ199" s="118">
        <f t="shared" si="134"/>
        <v>3</v>
      </c>
      <c r="AK199" s="9">
        <v>3</v>
      </c>
      <c r="AL199" s="118">
        <f t="shared" si="135"/>
        <v>1.2000000000000002</v>
      </c>
      <c r="AM199" s="40">
        <f>AI199+AK199</f>
        <v>18</v>
      </c>
      <c r="AN199" s="39">
        <f t="shared" si="136"/>
        <v>4.2</v>
      </c>
      <c r="AO199" s="41">
        <f t="shared" si="137"/>
        <v>5.7</v>
      </c>
      <c r="AP199" s="24"/>
    </row>
    <row r="200" spans="1:42" ht="75.75" customHeight="1" x14ac:dyDescent="0.2">
      <c r="A200" s="507">
        <v>17</v>
      </c>
      <c r="B200" s="375"/>
      <c r="C200" s="405" t="s">
        <v>1484</v>
      </c>
      <c r="D200" s="374" t="s">
        <v>1535</v>
      </c>
      <c r="E200" s="252" t="s">
        <v>2202</v>
      </c>
      <c r="F200" s="277" t="s">
        <v>2402</v>
      </c>
      <c r="G200" s="331" t="s">
        <v>1805</v>
      </c>
      <c r="H200" s="333"/>
      <c r="I200" s="333" t="s">
        <v>2203</v>
      </c>
      <c r="J200" s="293"/>
      <c r="K200" s="336"/>
      <c r="L200" s="337"/>
      <c r="M200" s="338"/>
      <c r="N200" s="339"/>
      <c r="O200" s="337"/>
      <c r="P200" s="338"/>
      <c r="Q200" s="340"/>
      <c r="R200" s="334">
        <v>80000</v>
      </c>
      <c r="S200" s="335">
        <v>48000</v>
      </c>
      <c r="T200" s="302">
        <f t="shared" si="127"/>
        <v>60</v>
      </c>
      <c r="U200" s="339"/>
      <c r="V200" s="360">
        <v>32000</v>
      </c>
      <c r="W200" s="304">
        <f t="shared" si="128"/>
        <v>40</v>
      </c>
      <c r="X200" s="305">
        <f t="shared" si="129"/>
        <v>100</v>
      </c>
      <c r="Y200" s="316" t="s">
        <v>45</v>
      </c>
      <c r="Z200" s="306"/>
      <c r="AA200" s="307">
        <v>15</v>
      </c>
      <c r="AB200" s="308">
        <f t="shared" si="130"/>
        <v>1.5</v>
      </c>
      <c r="AC200" s="309">
        <v>0</v>
      </c>
      <c r="AD200" s="308">
        <f t="shared" si="131"/>
        <v>0</v>
      </c>
      <c r="AE200" s="309"/>
      <c r="AF200" s="308"/>
      <c r="AG200" s="310">
        <f t="shared" si="132"/>
        <v>15</v>
      </c>
      <c r="AH200" s="311">
        <f t="shared" si="133"/>
        <v>1.5</v>
      </c>
      <c r="AI200" s="307">
        <v>15</v>
      </c>
      <c r="AJ200" s="308">
        <f t="shared" si="134"/>
        <v>3</v>
      </c>
      <c r="AK200" s="312">
        <v>3</v>
      </c>
      <c r="AL200" s="308">
        <f t="shared" si="135"/>
        <v>1.2000000000000002</v>
      </c>
      <c r="AM200" s="313">
        <f>AI200</f>
        <v>15</v>
      </c>
      <c r="AN200" s="311">
        <f t="shared" si="136"/>
        <v>4.2</v>
      </c>
      <c r="AO200" s="314">
        <f t="shared" si="137"/>
        <v>5.7</v>
      </c>
      <c r="AP200" s="376"/>
    </row>
    <row r="201" spans="1:42" ht="78.75" x14ac:dyDescent="0.2">
      <c r="A201" s="507">
        <v>18</v>
      </c>
      <c r="B201" s="383"/>
      <c r="C201" s="406" t="s">
        <v>1293</v>
      </c>
      <c r="D201" s="378" t="s">
        <v>1397</v>
      </c>
      <c r="E201" s="181" t="s">
        <v>2129</v>
      </c>
      <c r="F201" s="181" t="s">
        <v>2130</v>
      </c>
      <c r="G201" s="331" t="s">
        <v>1805</v>
      </c>
      <c r="H201" s="344"/>
      <c r="I201" s="333" t="s">
        <v>2131</v>
      </c>
      <c r="J201" s="352"/>
      <c r="K201" s="365"/>
      <c r="L201" s="365"/>
      <c r="M201" s="367"/>
      <c r="N201" s="369"/>
      <c r="O201" s="365"/>
      <c r="P201" s="367"/>
      <c r="Q201" s="365"/>
      <c r="R201" s="335">
        <v>87500</v>
      </c>
      <c r="S201" s="335">
        <v>52500</v>
      </c>
      <c r="T201" s="302">
        <f t="shared" si="127"/>
        <v>60</v>
      </c>
      <c r="U201" s="369"/>
      <c r="V201" s="360">
        <v>35000</v>
      </c>
      <c r="W201" s="304">
        <f t="shared" si="128"/>
        <v>40</v>
      </c>
      <c r="X201" s="305">
        <f t="shared" si="129"/>
        <v>100</v>
      </c>
      <c r="Y201" s="316" t="s">
        <v>45</v>
      </c>
      <c r="Z201" s="306"/>
      <c r="AA201" s="22">
        <v>15</v>
      </c>
      <c r="AB201" s="308">
        <f t="shared" si="130"/>
        <v>1.5</v>
      </c>
      <c r="AC201" s="309">
        <v>0</v>
      </c>
      <c r="AD201" s="308">
        <f t="shared" si="131"/>
        <v>0</v>
      </c>
      <c r="AE201" s="309"/>
      <c r="AF201" s="308"/>
      <c r="AG201" s="310">
        <f t="shared" si="132"/>
        <v>15</v>
      </c>
      <c r="AH201" s="311">
        <f t="shared" si="133"/>
        <v>1.5</v>
      </c>
      <c r="AI201" s="307">
        <v>15</v>
      </c>
      <c r="AJ201" s="308">
        <f t="shared" si="134"/>
        <v>3</v>
      </c>
      <c r="AK201" s="312">
        <v>3</v>
      </c>
      <c r="AL201" s="308">
        <f t="shared" si="135"/>
        <v>1.2000000000000002</v>
      </c>
      <c r="AM201" s="313">
        <f>AI201</f>
        <v>15</v>
      </c>
      <c r="AN201" s="311">
        <f t="shared" si="136"/>
        <v>4.2</v>
      </c>
      <c r="AO201" s="314">
        <f t="shared" si="137"/>
        <v>5.7</v>
      </c>
      <c r="AP201" s="376"/>
    </row>
    <row r="202" spans="1:42" hidden="1" x14ac:dyDescent="0.2">
      <c r="A202" s="376"/>
      <c r="B202" s="384"/>
      <c r="C202" s="345"/>
      <c r="D202" s="345"/>
      <c r="E202" s="387"/>
      <c r="F202" s="387"/>
      <c r="G202" s="388"/>
      <c r="H202" s="345"/>
      <c r="I202" s="345"/>
      <c r="J202" s="345"/>
      <c r="K202" s="346" t="s">
        <v>31</v>
      </c>
      <c r="L202" s="346">
        <f>SUM(L151:L201)</f>
        <v>1516560.9</v>
      </c>
      <c r="M202" s="347"/>
      <c r="N202" s="348"/>
      <c r="O202" s="346"/>
      <c r="P202" s="347"/>
      <c r="Q202" s="346"/>
      <c r="R202" s="401" t="s">
        <v>66</v>
      </c>
      <c r="S202" s="402">
        <f>SUM(S4:S201)</f>
        <v>18203927.106999997</v>
      </c>
      <c r="T202" s="347"/>
      <c r="U202" s="348"/>
      <c r="V202" s="346"/>
      <c r="W202" s="389"/>
      <c r="X202" s="346"/>
      <c r="Y202" s="390"/>
      <c r="Z202" s="391"/>
      <c r="AA202" s="392"/>
      <c r="AB202" s="392"/>
      <c r="AC202" s="392"/>
      <c r="AD202" s="392"/>
      <c r="AE202" s="392"/>
      <c r="AF202" s="392"/>
      <c r="AG202" s="392"/>
      <c r="AH202" s="392"/>
      <c r="AI202" s="392"/>
      <c r="AJ202" s="392"/>
      <c r="AK202" s="393"/>
      <c r="AL202" s="393"/>
      <c r="AM202" s="393"/>
      <c r="AN202" s="392"/>
      <c r="AO202" s="394"/>
      <c r="AP202" s="376"/>
    </row>
    <row r="203" spans="1:42" hidden="1" x14ac:dyDescent="0.2">
      <c r="A203" s="376"/>
      <c r="B203" s="384"/>
      <c r="C203" s="345"/>
      <c r="D203" s="345"/>
      <c r="E203" s="387"/>
      <c r="F203" s="387"/>
      <c r="G203" s="388"/>
      <c r="H203" s="345"/>
      <c r="I203" s="345"/>
      <c r="J203" s="345"/>
      <c r="K203" s="346" t="s">
        <v>32</v>
      </c>
      <c r="L203" s="346">
        <v>14006787.52</v>
      </c>
      <c r="M203" s="347"/>
      <c r="N203" s="348"/>
      <c r="O203" s="346"/>
      <c r="P203" s="347"/>
      <c r="Q203" s="346"/>
      <c r="R203" s="361" t="s">
        <v>32</v>
      </c>
      <c r="S203" s="362">
        <v>15345788.18</v>
      </c>
      <c r="T203" s="347"/>
      <c r="U203" s="348"/>
      <c r="V203" s="346"/>
      <c r="W203" s="389"/>
      <c r="X203" s="346"/>
      <c r="Y203" s="390"/>
      <c r="Z203" s="391"/>
      <c r="AA203" s="392"/>
      <c r="AB203" s="392"/>
      <c r="AC203" s="392"/>
      <c r="AD203" s="392"/>
      <c r="AE203" s="392"/>
      <c r="AF203" s="392"/>
      <c r="AG203" s="392"/>
      <c r="AH203" s="392"/>
      <c r="AI203" s="392"/>
      <c r="AJ203" s="392"/>
      <c r="AK203" s="393"/>
      <c r="AL203" s="393"/>
      <c r="AM203" s="393"/>
      <c r="AN203" s="392"/>
      <c r="AO203" s="394"/>
      <c r="AP203" s="376"/>
    </row>
    <row r="204" spans="1:42" hidden="1" x14ac:dyDescent="0.2">
      <c r="K204" s="14" t="s">
        <v>17</v>
      </c>
      <c r="L204" s="14">
        <f>L203-L202</f>
        <v>12490226.619999999</v>
      </c>
      <c r="R204" s="407" t="s">
        <v>17</v>
      </c>
      <c r="S204" s="349">
        <f>S203-S202</f>
        <v>-2858138.9269999973</v>
      </c>
      <c r="V204" s="91"/>
    </row>
    <row r="205" spans="1:42" ht="36.950000000000003" hidden="1" customHeight="1" x14ac:dyDescent="0.2">
      <c r="R205" s="407"/>
      <c r="S205" s="349"/>
      <c r="V205" s="91"/>
    </row>
    <row r="206" spans="1:42" hidden="1" x14ac:dyDescent="0.2">
      <c r="R206" s="407"/>
      <c r="S206" s="349"/>
      <c r="V206" s="91"/>
    </row>
    <row r="207" spans="1:42" hidden="1" x14ac:dyDescent="0.2">
      <c r="R207" s="407"/>
      <c r="S207" s="349"/>
      <c r="V207" s="91"/>
    </row>
    <row r="208" spans="1:42" hidden="1" x14ac:dyDescent="0.2">
      <c r="I208" s="13" t="s">
        <v>2418</v>
      </c>
      <c r="R208" s="407" t="s">
        <v>2419</v>
      </c>
      <c r="S208" s="349">
        <f>SUM(S4:S182)</f>
        <v>15135324.106999997</v>
      </c>
      <c r="V208" s="91"/>
    </row>
    <row r="209" spans="18:22" ht="33.75" hidden="1" x14ac:dyDescent="0.2">
      <c r="R209" s="432" t="s">
        <v>2264</v>
      </c>
      <c r="S209" s="349">
        <f>S203-S208</f>
        <v>210464.07300000265</v>
      </c>
      <c r="V209" s="91"/>
    </row>
    <row r="210" spans="18:22" x14ac:dyDescent="0.2">
      <c r="R210" s="407"/>
      <c r="S210" s="349"/>
      <c r="V210" s="91"/>
    </row>
    <row r="211" spans="18:22" x14ac:dyDescent="0.2">
      <c r="R211" s="407"/>
      <c r="S211" s="349"/>
      <c r="V211" s="91"/>
    </row>
    <row r="212" spans="18:22" x14ac:dyDescent="0.2">
      <c r="R212" s="407"/>
      <c r="S212" s="349"/>
      <c r="V212" s="91"/>
    </row>
    <row r="213" spans="18:22" x14ac:dyDescent="0.2">
      <c r="R213" s="407"/>
      <c r="S213" s="349"/>
      <c r="V213" s="91"/>
    </row>
    <row r="214" spans="18:22" x14ac:dyDescent="0.2">
      <c r="V214" s="91"/>
    </row>
    <row r="215" spans="18:22" x14ac:dyDescent="0.2">
      <c r="V215" s="91"/>
    </row>
    <row r="216" spans="18:22" x14ac:dyDescent="0.2">
      <c r="V216" s="91"/>
    </row>
    <row r="217" spans="18:22" x14ac:dyDescent="0.2">
      <c r="V217" s="91"/>
    </row>
    <row r="218" spans="18:22" x14ac:dyDescent="0.2">
      <c r="V218" s="91"/>
    </row>
    <row r="219" spans="18:22" x14ac:dyDescent="0.2">
      <c r="V219" s="91"/>
    </row>
    <row r="220" spans="18:22" x14ac:dyDescent="0.2">
      <c r="V220" s="91"/>
    </row>
    <row r="221" spans="18:22" x14ac:dyDescent="0.2">
      <c r="V221" s="91"/>
    </row>
    <row r="222" spans="18:22" x14ac:dyDescent="0.2">
      <c r="V222" s="91"/>
    </row>
    <row r="223" spans="18:22" x14ac:dyDescent="0.2">
      <c r="V223" s="91"/>
    </row>
    <row r="224" spans="18:22" x14ac:dyDescent="0.2">
      <c r="V224" s="91"/>
    </row>
    <row r="225" spans="22:22" x14ac:dyDescent="0.2">
      <c r="V225" s="91"/>
    </row>
    <row r="226" spans="22:22" x14ac:dyDescent="0.2">
      <c r="V226" s="91"/>
    </row>
    <row r="227" spans="22:22" x14ac:dyDescent="0.2">
      <c r="V227" s="91"/>
    </row>
    <row r="228" spans="22:22" x14ac:dyDescent="0.2">
      <c r="V228" s="91"/>
    </row>
    <row r="229" spans="22:22" x14ac:dyDescent="0.2">
      <c r="V229" s="91"/>
    </row>
    <row r="230" spans="22:22" x14ac:dyDescent="0.2">
      <c r="V230" s="91"/>
    </row>
    <row r="231" spans="22:22" x14ac:dyDescent="0.2">
      <c r="V231" s="91"/>
    </row>
    <row r="232" spans="22:22" x14ac:dyDescent="0.2">
      <c r="V232" s="91"/>
    </row>
    <row r="233" spans="22:22" x14ac:dyDescent="0.2">
      <c r="V233" s="91"/>
    </row>
    <row r="234" spans="22:22" x14ac:dyDescent="0.2">
      <c r="V234" s="91"/>
    </row>
    <row r="235" spans="22:22" x14ac:dyDescent="0.2">
      <c r="V235" s="91"/>
    </row>
    <row r="236" spans="22:22" x14ac:dyDescent="0.2">
      <c r="V236" s="91"/>
    </row>
    <row r="237" spans="22:22" x14ac:dyDescent="0.2">
      <c r="V237" s="91"/>
    </row>
    <row r="238" spans="22:22" x14ac:dyDescent="0.2">
      <c r="V238" s="91"/>
    </row>
    <row r="239" spans="22:22" x14ac:dyDescent="0.2">
      <c r="V239" s="91"/>
    </row>
    <row r="240" spans="22:22" x14ac:dyDescent="0.2">
      <c r="V240" s="91"/>
    </row>
    <row r="241" spans="22:22" x14ac:dyDescent="0.2">
      <c r="V241" s="91"/>
    </row>
    <row r="242" spans="22:22" x14ac:dyDescent="0.2">
      <c r="V242" s="91"/>
    </row>
    <row r="243" spans="22:22" x14ac:dyDescent="0.2">
      <c r="V243" s="91"/>
    </row>
    <row r="244" spans="22:22" x14ac:dyDescent="0.2">
      <c r="V244" s="91"/>
    </row>
    <row r="245" spans="22:22" x14ac:dyDescent="0.2">
      <c r="V245" s="91"/>
    </row>
    <row r="246" spans="22:22" x14ac:dyDescent="0.2">
      <c r="V246" s="91"/>
    </row>
    <row r="247" spans="22:22" x14ac:dyDescent="0.2">
      <c r="V247" s="91"/>
    </row>
    <row r="248" spans="22:22" x14ac:dyDescent="0.2">
      <c r="V248" s="91"/>
    </row>
    <row r="249" spans="22:22" x14ac:dyDescent="0.2">
      <c r="V249" s="91"/>
    </row>
    <row r="250" spans="22:22" x14ac:dyDescent="0.2">
      <c r="V250" s="91"/>
    </row>
    <row r="251" spans="22:22" x14ac:dyDescent="0.2">
      <c r="V251" s="91"/>
    </row>
    <row r="252" spans="22:22" x14ac:dyDescent="0.2">
      <c r="V252" s="91"/>
    </row>
    <row r="253" spans="22:22" x14ac:dyDescent="0.2">
      <c r="V253" s="91"/>
    </row>
    <row r="254" spans="22:22" x14ac:dyDescent="0.2">
      <c r="V254" s="91"/>
    </row>
    <row r="255" spans="22:22" x14ac:dyDescent="0.2">
      <c r="V255" s="91"/>
    </row>
    <row r="256" spans="22:22" x14ac:dyDescent="0.2">
      <c r="V256" s="91"/>
    </row>
    <row r="257" spans="22:22" x14ac:dyDescent="0.2">
      <c r="V257" s="91"/>
    </row>
    <row r="258" spans="22:22" x14ac:dyDescent="0.2">
      <c r="V258" s="91"/>
    </row>
    <row r="259" spans="22:22" x14ac:dyDescent="0.2">
      <c r="V259" s="91"/>
    </row>
    <row r="260" spans="22:22" x14ac:dyDescent="0.2">
      <c r="V260" s="91"/>
    </row>
    <row r="261" spans="22:22" x14ac:dyDescent="0.2">
      <c r="V261" s="91"/>
    </row>
    <row r="262" spans="22:22" x14ac:dyDescent="0.2">
      <c r="V262" s="91"/>
    </row>
    <row r="263" spans="22:22" x14ac:dyDescent="0.2">
      <c r="V263" s="91"/>
    </row>
    <row r="264" spans="22:22" x14ac:dyDescent="0.2">
      <c r="V264" s="91"/>
    </row>
    <row r="265" spans="22:22" x14ac:dyDescent="0.2">
      <c r="V265" s="91"/>
    </row>
    <row r="266" spans="22:22" x14ac:dyDescent="0.2">
      <c r="V266" s="91"/>
    </row>
    <row r="267" spans="22:22" x14ac:dyDescent="0.2">
      <c r="V267" s="91"/>
    </row>
    <row r="268" spans="22:22" x14ac:dyDescent="0.2">
      <c r="V268" s="91"/>
    </row>
    <row r="269" spans="22:22" x14ac:dyDescent="0.2">
      <c r="V269" s="91"/>
    </row>
    <row r="270" spans="22:22" x14ac:dyDescent="0.2">
      <c r="V270" s="91"/>
    </row>
    <row r="271" spans="22:22" x14ac:dyDescent="0.2">
      <c r="V271" s="91"/>
    </row>
    <row r="272" spans="22:22" x14ac:dyDescent="0.2">
      <c r="V272" s="91"/>
    </row>
    <row r="273" spans="22:22" x14ac:dyDescent="0.2">
      <c r="V273" s="91"/>
    </row>
    <row r="274" spans="22:22" x14ac:dyDescent="0.2">
      <c r="V274" s="91"/>
    </row>
    <row r="275" spans="22:22" x14ac:dyDescent="0.2">
      <c r="V275" s="91"/>
    </row>
  </sheetData>
  <sheetProtection formatCells="0" formatColumns="0" formatRows="0" insertColumns="0" insertRows="0" deleteRows="0" sort="0" autoFilter="0"/>
  <sortState ref="A4:DN182">
    <sortCondition ref="D4:D182"/>
  </sortState>
  <mergeCells count="17">
    <mergeCell ref="Z2:Z3"/>
    <mergeCell ref="A183:XFD183"/>
    <mergeCell ref="A2:A3"/>
    <mergeCell ref="K2:K3"/>
    <mergeCell ref="B2:B3"/>
    <mergeCell ref="C2:D3"/>
    <mergeCell ref="E2:E3"/>
    <mergeCell ref="F2:F3"/>
    <mergeCell ref="G2:G3"/>
    <mergeCell ref="AA2:AH2"/>
    <mergeCell ref="AI2:AN2"/>
    <mergeCell ref="L2:M2"/>
    <mergeCell ref="O2:P2"/>
    <mergeCell ref="R2:R3"/>
    <mergeCell ref="S2:T2"/>
    <mergeCell ref="V2:W2"/>
    <mergeCell ref="Y2:Y3"/>
  </mergeCells>
  <pageMargins left="0.19685039370078741" right="0.19685039370078741" top="0.98425196850393704" bottom="0.59055118110236227" header="0.31496062992125984" footer="0.27559055118110237"/>
  <pageSetup paperSize="8" orientation="landscape" r:id="rId1"/>
  <headerFooter differentFirst="1">
    <oddHeader>&amp;LHodnotící formulář - souhrnná tabulka projektů
Číslo a název oblasti podpory, programu: č.1 oblast podpory Požární ochrana, program č. 1.1 Podpora jednotek požární ochrany obcí Libereckého kraje
R. vyhlášení: 2018</oddHeader>
    <oddFooter>&amp;C&amp;P</oddFooter>
    <firstHeader xml:space="preserve">&amp;L&amp;9Hodnotící formulář - souhrnná tabulka projektů
Číslo a název oblasti podpory, programu: č.1 oblast podpory Požární ochrana, program č. 1.1 Podpora jednotek PO obcí Libereckého kraje
R. vyhlášení: 2018&amp;RPříloha č.  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BZ239"/>
  <sheetViews>
    <sheetView zoomScale="115" zoomScaleNormal="115" workbookViewId="0">
      <pane ySplit="2310" topLeftCell="A231" activePane="bottomLeft"/>
      <selection activeCell="O185" sqref="O185"/>
      <selection pane="bottomLeft" activeCell="O185" sqref="O185"/>
    </sheetView>
  </sheetViews>
  <sheetFormatPr defaultColWidth="9.140625" defaultRowHeight="12.75" x14ac:dyDescent="0.2"/>
  <cols>
    <col min="1" max="1" width="4.42578125" style="1" customWidth="1"/>
    <col min="2" max="2" width="3" style="23" customWidth="1"/>
    <col min="3" max="3" width="12.5703125" style="250" bestFit="1" customWidth="1"/>
    <col min="4" max="4" width="7.7109375" style="13" customWidth="1"/>
    <col min="5" max="5" width="12" style="187" customWidth="1"/>
    <col min="6" max="6" width="21.85546875" style="187" customWidth="1"/>
    <col min="7" max="7" width="3.28515625" style="86" customWidth="1"/>
    <col min="8" max="8" width="20.5703125" style="13" customWidth="1"/>
    <col min="9" max="9" width="19.28515625" style="13" customWidth="1"/>
    <col min="10" max="10" width="16.28515625" style="13" customWidth="1"/>
    <col min="11" max="11" width="9.85546875" style="14" customWidth="1"/>
    <col min="12" max="12" width="10.85546875" style="14" bestFit="1" customWidth="1"/>
    <col min="13" max="13" width="4.85546875" style="15" customWidth="1"/>
    <col min="14" max="14" width="4.85546875" style="71" customWidth="1"/>
    <col min="15" max="15" width="9.28515625" style="14" customWidth="1"/>
    <col min="16" max="16" width="4.85546875" style="15" customWidth="1"/>
    <col min="17" max="17" width="7.85546875" style="14" customWidth="1"/>
    <col min="18" max="18" width="9.85546875" style="14" customWidth="1"/>
    <col min="19" max="19" width="10.42578125" style="14" customWidth="1"/>
    <col min="20" max="20" width="4.85546875" style="15" customWidth="1"/>
    <col min="21" max="21" width="4.85546875" style="71" customWidth="1"/>
    <col min="22" max="22" width="7.42578125" style="91" customWidth="1"/>
    <col min="23" max="23" width="4.140625" style="91" customWidth="1"/>
    <col min="24" max="24" width="6.85546875" style="14" customWidth="1"/>
    <col min="25" max="25" width="13.85546875" style="27" customWidth="1"/>
    <col min="26" max="26" width="13.85546875" style="122" customWidth="1"/>
    <col min="27" max="27" width="2.7109375" style="16" customWidth="1"/>
    <col min="28" max="28" width="4" style="16" customWidth="1"/>
    <col min="29" max="29" width="2.7109375" style="16" customWidth="1"/>
    <col min="30" max="30" width="4" style="16" customWidth="1"/>
    <col min="31" max="32" width="3.5703125" style="16" customWidth="1"/>
    <col min="33" max="33" width="2.7109375" style="16" customWidth="1"/>
    <col min="34" max="34" width="4" style="16" customWidth="1"/>
    <col min="35" max="35" width="2.7109375" style="16" customWidth="1"/>
    <col min="36" max="36" width="4.42578125" style="16" customWidth="1"/>
    <col min="37" max="37" width="2.7109375" style="17" customWidth="1"/>
    <col min="38" max="38" width="4" style="17" customWidth="1"/>
    <col min="39" max="39" width="2.85546875" style="17" customWidth="1"/>
    <col min="40" max="40" width="4" style="16" customWidth="1"/>
    <col min="41" max="41" width="5" style="18" customWidth="1"/>
    <col min="42" max="42" width="1.140625" style="1" customWidth="1"/>
    <col min="43" max="44" width="11.5703125" style="66" customWidth="1"/>
    <col min="45" max="45" width="9.7109375" style="66" customWidth="1"/>
    <col min="46" max="46" width="9.140625" style="175" customWidth="1"/>
    <col min="47" max="54" width="9.140625" style="64" hidden="1" customWidth="1"/>
    <col min="55" max="55" width="6.85546875" style="2" hidden="1" customWidth="1"/>
    <col min="56" max="56" width="9.140625" style="64" hidden="1" customWidth="1"/>
    <col min="57" max="58" width="9.140625" style="1" hidden="1" customWidth="1"/>
    <col min="59" max="59" width="9.5703125" style="121" hidden="1" customWidth="1"/>
    <col min="60" max="60" width="9.140625" style="189"/>
    <col min="61" max="61" width="9.140625" style="145"/>
    <col min="62" max="62" width="9.140625" style="1"/>
    <col min="63" max="63" width="9.140625" style="145"/>
    <col min="64" max="66" width="9.140625" style="1"/>
    <col min="67" max="67" width="9.140625" style="135"/>
    <col min="68" max="68" width="9.140625" style="170"/>
    <col min="69" max="69" width="9.140625" style="1"/>
    <col min="70" max="71" width="9.140625" style="135"/>
    <col min="72" max="72" width="9.140625" style="1"/>
    <col min="73" max="73" width="14" style="135" customWidth="1"/>
    <col min="74" max="74" width="9.140625" style="135"/>
    <col min="75" max="75" width="9.140625" style="1"/>
    <col min="76" max="76" width="16.28515625" style="145" bestFit="1" customWidth="1"/>
    <col min="77" max="77" width="9.140625" style="1"/>
    <col min="78" max="78" width="10.7109375" style="135" customWidth="1"/>
    <col min="79" max="16384" width="9.140625" style="1"/>
  </cols>
  <sheetData>
    <row r="1" spans="1:78" ht="37.5" customHeight="1" x14ac:dyDescent="0.2">
      <c r="A1" s="584" t="s">
        <v>1684</v>
      </c>
      <c r="B1" s="586" t="s">
        <v>1770</v>
      </c>
      <c r="C1" s="520" t="s">
        <v>18</v>
      </c>
      <c r="D1" s="521"/>
      <c r="E1" s="588" t="s">
        <v>10</v>
      </c>
      <c r="F1" s="590" t="s">
        <v>26</v>
      </c>
      <c r="G1" s="582" t="s">
        <v>62</v>
      </c>
      <c r="H1" s="100" t="s">
        <v>60</v>
      </c>
      <c r="I1" s="30" t="s">
        <v>371</v>
      </c>
      <c r="J1" s="35" t="s">
        <v>34</v>
      </c>
      <c r="K1" s="564" t="s">
        <v>59</v>
      </c>
      <c r="L1" s="566" t="s">
        <v>19</v>
      </c>
      <c r="M1" s="567"/>
      <c r="N1" s="78" t="s">
        <v>43</v>
      </c>
      <c r="O1" s="566" t="s">
        <v>35</v>
      </c>
      <c r="P1" s="567"/>
      <c r="Q1" s="74" t="s">
        <v>36</v>
      </c>
      <c r="R1" s="568" t="s">
        <v>931</v>
      </c>
      <c r="S1" s="570" t="s">
        <v>932</v>
      </c>
      <c r="T1" s="571"/>
      <c r="U1" s="67" t="s">
        <v>43</v>
      </c>
      <c r="V1" s="572" t="s">
        <v>933</v>
      </c>
      <c r="W1" s="573"/>
      <c r="X1" s="57" t="s">
        <v>36</v>
      </c>
      <c r="Y1" s="574" t="s">
        <v>20</v>
      </c>
      <c r="Z1" s="576" t="s">
        <v>67</v>
      </c>
      <c r="AA1" s="530" t="s">
        <v>21</v>
      </c>
      <c r="AB1" s="531"/>
      <c r="AC1" s="578"/>
      <c r="AD1" s="578"/>
      <c r="AE1" s="578"/>
      <c r="AF1" s="578"/>
      <c r="AG1" s="578"/>
      <c r="AH1" s="579"/>
      <c r="AI1" s="530" t="s">
        <v>22</v>
      </c>
      <c r="AJ1" s="531"/>
      <c r="AK1" s="578"/>
      <c r="AL1" s="578"/>
      <c r="AM1" s="578"/>
      <c r="AN1" s="579"/>
      <c r="AO1" s="21" t="s">
        <v>23</v>
      </c>
      <c r="AQ1" s="97" t="s">
        <v>38</v>
      </c>
      <c r="AR1" s="97" t="s">
        <v>39</v>
      </c>
      <c r="AS1" s="25" t="s">
        <v>24</v>
      </c>
      <c r="AT1" s="25" t="s">
        <v>0</v>
      </c>
      <c r="AU1" s="140" t="s">
        <v>15</v>
      </c>
      <c r="AV1" s="62" t="s">
        <v>16</v>
      </c>
      <c r="AW1" s="62" t="s">
        <v>40</v>
      </c>
      <c r="AX1" s="126" t="s">
        <v>71</v>
      </c>
      <c r="AY1" s="136" t="s">
        <v>73</v>
      </c>
      <c r="AZ1" s="137" t="s">
        <v>74</v>
      </c>
      <c r="BA1" s="25" t="s">
        <v>12</v>
      </c>
      <c r="BB1" s="25" t="s">
        <v>27</v>
      </c>
      <c r="BC1" s="20" t="s">
        <v>29</v>
      </c>
      <c r="BD1" s="20" t="s">
        <v>30</v>
      </c>
      <c r="BE1" s="25" t="s">
        <v>65</v>
      </c>
      <c r="BF1" s="25" t="s">
        <v>68</v>
      </c>
      <c r="BG1" s="123" t="s">
        <v>70</v>
      </c>
      <c r="BH1" s="580" t="s">
        <v>109</v>
      </c>
      <c r="BI1" s="562" t="s">
        <v>110</v>
      </c>
      <c r="BJ1" s="555" t="s">
        <v>111</v>
      </c>
      <c r="BK1" s="557" t="s">
        <v>112</v>
      </c>
      <c r="BL1" s="550" t="s">
        <v>113</v>
      </c>
      <c r="BM1" s="550" t="s">
        <v>11</v>
      </c>
      <c r="BN1" s="550" t="s">
        <v>25</v>
      </c>
      <c r="BO1" s="559" t="s">
        <v>114</v>
      </c>
      <c r="BP1" s="560"/>
      <c r="BQ1" s="561"/>
      <c r="BR1" s="545" t="s">
        <v>115</v>
      </c>
      <c r="BS1" s="546"/>
      <c r="BT1" s="547"/>
      <c r="BU1" s="548" t="s">
        <v>116</v>
      </c>
      <c r="BV1" s="550" t="s">
        <v>117</v>
      </c>
      <c r="BW1" s="552" t="s">
        <v>118</v>
      </c>
      <c r="BX1" s="553"/>
      <c r="BY1" s="553"/>
      <c r="BZ1" s="554"/>
    </row>
    <row r="2" spans="1:78" ht="42.75" customHeight="1" thickBot="1" x14ac:dyDescent="0.25">
      <c r="A2" s="585"/>
      <c r="B2" s="587"/>
      <c r="C2" s="522"/>
      <c r="D2" s="523"/>
      <c r="E2" s="589"/>
      <c r="F2" s="591"/>
      <c r="G2" s="583"/>
      <c r="H2" s="101" t="s">
        <v>61</v>
      </c>
      <c r="I2" s="32" t="s">
        <v>372</v>
      </c>
      <c r="J2" s="34" t="s">
        <v>34</v>
      </c>
      <c r="K2" s="565"/>
      <c r="L2" s="76" t="s">
        <v>9</v>
      </c>
      <c r="M2" s="116" t="s">
        <v>3</v>
      </c>
      <c r="N2" s="83"/>
      <c r="O2" s="76" t="s">
        <v>9</v>
      </c>
      <c r="P2" s="77" t="s">
        <v>3</v>
      </c>
      <c r="Q2" s="75" t="s">
        <v>37</v>
      </c>
      <c r="R2" s="569"/>
      <c r="S2" s="3" t="s">
        <v>9</v>
      </c>
      <c r="T2" s="105" t="s">
        <v>3</v>
      </c>
      <c r="U2" s="68"/>
      <c r="V2" s="92" t="s">
        <v>9</v>
      </c>
      <c r="W2" s="93" t="s">
        <v>3</v>
      </c>
      <c r="X2" s="56" t="s">
        <v>37</v>
      </c>
      <c r="Y2" s="575"/>
      <c r="Z2" s="577"/>
      <c r="AA2" s="5" t="s">
        <v>4</v>
      </c>
      <c r="AB2" s="117" t="s">
        <v>3</v>
      </c>
      <c r="AC2" s="4" t="s">
        <v>5</v>
      </c>
      <c r="AD2" s="4" t="s">
        <v>3</v>
      </c>
      <c r="AE2" s="4" t="s">
        <v>125</v>
      </c>
      <c r="AF2" s="4" t="s">
        <v>3</v>
      </c>
      <c r="AG2" s="52" t="s">
        <v>7</v>
      </c>
      <c r="AH2" s="53" t="s">
        <v>2</v>
      </c>
      <c r="AI2" s="5" t="s">
        <v>126</v>
      </c>
      <c r="AJ2" s="117" t="s">
        <v>3</v>
      </c>
      <c r="AK2" s="6"/>
      <c r="AL2" s="6" t="s">
        <v>3</v>
      </c>
      <c r="AM2" s="54" t="s">
        <v>6</v>
      </c>
      <c r="AN2" s="53" t="s">
        <v>1</v>
      </c>
      <c r="AO2" s="55" t="s">
        <v>8</v>
      </c>
      <c r="AQ2" s="98" t="s">
        <v>38</v>
      </c>
      <c r="AR2" s="98" t="s">
        <v>39</v>
      </c>
      <c r="AS2" s="60" t="s">
        <v>24</v>
      </c>
      <c r="AT2" s="60" t="s">
        <v>0</v>
      </c>
      <c r="AU2" s="141" t="s">
        <v>15</v>
      </c>
      <c r="AV2" s="63" t="s">
        <v>16</v>
      </c>
      <c r="AW2" s="63" t="s">
        <v>40</v>
      </c>
      <c r="AX2" s="127" t="s">
        <v>72</v>
      </c>
      <c r="AY2" s="138" t="s">
        <v>73</v>
      </c>
      <c r="AZ2" s="139" t="s">
        <v>74</v>
      </c>
      <c r="BA2" s="60" t="s">
        <v>12</v>
      </c>
      <c r="BB2" s="60" t="s">
        <v>27</v>
      </c>
      <c r="BC2" s="61" t="s">
        <v>29</v>
      </c>
      <c r="BD2" s="61" t="s">
        <v>30</v>
      </c>
      <c r="BE2" s="61" t="s">
        <v>65</v>
      </c>
      <c r="BF2" s="61" t="s">
        <v>68</v>
      </c>
      <c r="BG2" s="61" t="s">
        <v>70</v>
      </c>
      <c r="BH2" s="581"/>
      <c r="BI2" s="563"/>
      <c r="BJ2" s="556"/>
      <c r="BK2" s="558"/>
      <c r="BL2" s="551"/>
      <c r="BM2" s="551"/>
      <c r="BN2" s="551"/>
      <c r="BO2" s="130" t="s">
        <v>119</v>
      </c>
      <c r="BP2" s="142" t="s">
        <v>120</v>
      </c>
      <c r="BQ2" s="130" t="s">
        <v>121</v>
      </c>
      <c r="BR2" s="130" t="s">
        <v>119</v>
      </c>
      <c r="BS2" s="130" t="s">
        <v>120</v>
      </c>
      <c r="BT2" s="130" t="s">
        <v>121</v>
      </c>
      <c r="BU2" s="549"/>
      <c r="BV2" s="551"/>
      <c r="BW2" s="130" t="s">
        <v>122</v>
      </c>
      <c r="BX2" s="150" t="s">
        <v>123</v>
      </c>
      <c r="BY2" s="146" t="s">
        <v>124</v>
      </c>
      <c r="BZ2" s="147" t="s">
        <v>13</v>
      </c>
    </row>
    <row r="3" spans="1:78" s="24" customFormat="1" ht="78.75" x14ac:dyDescent="0.2">
      <c r="A3" s="274">
        <v>1</v>
      </c>
      <c r="B3" s="271">
        <v>91</v>
      </c>
      <c r="C3" s="73" t="s">
        <v>453</v>
      </c>
      <c r="D3" s="172" t="s">
        <v>770</v>
      </c>
      <c r="E3" s="252" t="s">
        <v>44</v>
      </c>
      <c r="F3" s="255" t="s">
        <v>167</v>
      </c>
      <c r="G3" s="113">
        <v>3</v>
      </c>
      <c r="H3" s="102" t="s">
        <v>1472</v>
      </c>
      <c r="I3" s="43"/>
      <c r="J3" s="33"/>
      <c r="K3" s="79">
        <v>99031</v>
      </c>
      <c r="L3" s="80">
        <v>59418</v>
      </c>
      <c r="M3" s="115">
        <f t="shared" ref="M3:M66" si="0">L3/K3*100</f>
        <v>59.999394129111081</v>
      </c>
      <c r="N3" s="84" t="str">
        <f t="shared" ref="N3:N66" si="1">IF(M3&lt;=60,"","!!!")</f>
        <v/>
      </c>
      <c r="O3" s="80">
        <v>39613</v>
      </c>
      <c r="P3" s="81">
        <f t="shared" ref="P3:P66" si="2">O3/K3*100</f>
        <v>40.000605870888911</v>
      </c>
      <c r="Q3" s="82">
        <f t="shared" ref="Q3:Q66" si="3">M3+P3</f>
        <v>100</v>
      </c>
      <c r="R3" s="29"/>
      <c r="S3" s="26"/>
      <c r="T3" s="106" t="e">
        <f t="shared" ref="T3:T66" si="4">ROUND(S3/R3*100,2)</f>
        <v>#DIV/0!</v>
      </c>
      <c r="U3" s="69" t="e">
        <f t="shared" ref="U3:U66" si="5">IF(T3&lt;=60,"","!!!")</f>
        <v>#DIV/0!</v>
      </c>
      <c r="V3" s="94"/>
      <c r="W3" s="95" t="e">
        <f t="shared" ref="W3:W66" si="6">ROUND(V3/R3*100,2)</f>
        <v>#DIV/0!</v>
      </c>
      <c r="X3" s="58" t="e">
        <f t="shared" ref="X3:X66" si="7">T3+W3</f>
        <v>#DIV/0!</v>
      </c>
      <c r="Y3" s="47" t="s">
        <v>45</v>
      </c>
      <c r="Z3" s="120"/>
      <c r="AA3" s="22"/>
      <c r="AB3" s="118">
        <f t="shared" ref="AB3:AB66" si="8">AA3*0.1</f>
        <v>0</v>
      </c>
      <c r="AC3" s="8">
        <v>15</v>
      </c>
      <c r="AD3" s="118">
        <f t="shared" ref="AD3:AD66" si="9">AC3*0.1</f>
        <v>1.5</v>
      </c>
      <c r="AE3" s="8">
        <v>0</v>
      </c>
      <c r="AF3" s="118">
        <f t="shared" ref="AF3:AF66" si="10">AE3*0.25</f>
        <v>0</v>
      </c>
      <c r="AG3" s="38">
        <f t="shared" ref="AG3:AG66" si="11">AA3+AC3+AE3</f>
        <v>15</v>
      </c>
      <c r="AH3" s="39">
        <f t="shared" ref="AH3:AH66" si="12">(AA3*0.1)+(AC3*0.1)+(AE3*0.25)</f>
        <v>1.5</v>
      </c>
      <c r="AI3" s="22"/>
      <c r="AJ3" s="118">
        <f t="shared" ref="AJ3:AJ66" si="13">AI3*0.55</f>
        <v>0</v>
      </c>
      <c r="AK3" s="9"/>
      <c r="AL3" s="118"/>
      <c r="AM3" s="40">
        <f t="shared" ref="AM3:AM66" si="14">AI3</f>
        <v>0</v>
      </c>
      <c r="AN3" s="39">
        <f t="shared" ref="AN3:AN66" si="15">(AI3*0.55)</f>
        <v>0</v>
      </c>
      <c r="AO3" s="41">
        <f t="shared" ref="AO3:AO66" si="16">AH3+AN3</f>
        <v>1.5</v>
      </c>
      <c r="AQ3" s="99" t="str">
        <f t="shared" ref="AQ3:AQ66" si="17">IF(S3&gt;100000,S3*0.9,"")</f>
        <v/>
      </c>
      <c r="AR3" s="99">
        <f t="shared" ref="AR3:AR66" si="18">IF(S3&lt;=100000,S3,"")</f>
        <v>0</v>
      </c>
      <c r="AS3" s="65"/>
      <c r="AT3" s="43" t="s">
        <v>33</v>
      </c>
      <c r="AU3" s="44"/>
      <c r="AV3" s="44"/>
      <c r="AW3" s="44"/>
      <c r="AX3" s="44"/>
      <c r="AY3" s="42"/>
      <c r="AZ3" s="42"/>
      <c r="BA3" s="45"/>
      <c r="BB3" s="111"/>
      <c r="BC3" s="46"/>
      <c r="BD3" s="59"/>
      <c r="BE3" s="119"/>
      <c r="BF3" s="124"/>
      <c r="BG3" s="151"/>
      <c r="BH3" s="131" t="s">
        <v>766</v>
      </c>
      <c r="BI3" s="161" t="s">
        <v>88</v>
      </c>
      <c r="BJ3" s="162" t="s">
        <v>715</v>
      </c>
      <c r="BK3" s="163" t="s">
        <v>453</v>
      </c>
      <c r="BL3" s="131" t="s">
        <v>14</v>
      </c>
      <c r="BM3" s="164" t="s">
        <v>767</v>
      </c>
      <c r="BN3" s="164" t="s">
        <v>768</v>
      </c>
      <c r="BO3" s="143" t="s">
        <v>769</v>
      </c>
      <c r="BP3" s="143" t="s">
        <v>770</v>
      </c>
      <c r="BQ3" s="143" t="s">
        <v>771</v>
      </c>
      <c r="BR3" s="143" t="s">
        <v>769</v>
      </c>
      <c r="BS3" s="143" t="s">
        <v>770</v>
      </c>
      <c r="BT3" s="143" t="s">
        <v>771</v>
      </c>
      <c r="BU3" s="164" t="s">
        <v>772</v>
      </c>
      <c r="BV3" s="164" t="s">
        <v>772</v>
      </c>
      <c r="BW3" s="143"/>
      <c r="BX3" s="143" t="s">
        <v>773</v>
      </c>
      <c r="BY3" s="164" t="s">
        <v>774</v>
      </c>
      <c r="BZ3" s="143" t="s">
        <v>775</v>
      </c>
    </row>
    <row r="4" spans="1:78" s="24" customFormat="1" ht="56.25" x14ac:dyDescent="0.2">
      <c r="A4" s="273">
        <v>2</v>
      </c>
      <c r="B4" s="271">
        <v>114</v>
      </c>
      <c r="C4" s="73" t="s">
        <v>956</v>
      </c>
      <c r="D4" s="172" t="s">
        <v>56</v>
      </c>
      <c r="E4" s="252" t="s">
        <v>1202</v>
      </c>
      <c r="F4" s="255" t="s">
        <v>1202</v>
      </c>
      <c r="G4" s="114">
        <v>3</v>
      </c>
      <c r="H4" s="102" t="s">
        <v>1455</v>
      </c>
      <c r="I4" s="7"/>
      <c r="J4" s="33"/>
      <c r="K4" s="79">
        <v>88585</v>
      </c>
      <c r="L4" s="80">
        <v>53151</v>
      </c>
      <c r="M4" s="115">
        <f t="shared" si="0"/>
        <v>60</v>
      </c>
      <c r="N4" s="84" t="str">
        <f t="shared" si="1"/>
        <v/>
      </c>
      <c r="O4" s="80">
        <v>35434</v>
      </c>
      <c r="P4" s="81">
        <f t="shared" si="2"/>
        <v>40</v>
      </c>
      <c r="Q4" s="82">
        <f t="shared" si="3"/>
        <v>100</v>
      </c>
      <c r="R4" s="29"/>
      <c r="S4" s="26"/>
      <c r="T4" s="106" t="e">
        <f t="shared" si="4"/>
        <v>#DIV/0!</v>
      </c>
      <c r="U4" s="69" t="e">
        <f t="shared" si="5"/>
        <v>#DIV/0!</v>
      </c>
      <c r="V4" s="94"/>
      <c r="W4" s="95" t="e">
        <f t="shared" si="6"/>
        <v>#DIV/0!</v>
      </c>
      <c r="X4" s="58" t="e">
        <f t="shared" si="7"/>
        <v>#DIV/0!</v>
      </c>
      <c r="Y4" s="47" t="s">
        <v>45</v>
      </c>
      <c r="Z4" s="120"/>
      <c r="AA4" s="22"/>
      <c r="AB4" s="118">
        <f t="shared" si="8"/>
        <v>0</v>
      </c>
      <c r="AC4" s="8">
        <v>15</v>
      </c>
      <c r="AD4" s="118">
        <f t="shared" si="9"/>
        <v>1.5</v>
      </c>
      <c r="AE4" s="8">
        <v>0</v>
      </c>
      <c r="AF4" s="118">
        <f t="shared" si="10"/>
        <v>0</v>
      </c>
      <c r="AG4" s="38">
        <f t="shared" si="11"/>
        <v>15</v>
      </c>
      <c r="AH4" s="39">
        <f t="shared" si="12"/>
        <v>1.5</v>
      </c>
      <c r="AI4" s="22"/>
      <c r="AJ4" s="118">
        <f t="shared" si="13"/>
        <v>0</v>
      </c>
      <c r="AK4" s="9"/>
      <c r="AL4" s="118"/>
      <c r="AM4" s="40">
        <f t="shared" si="14"/>
        <v>0</v>
      </c>
      <c r="AN4" s="39">
        <f t="shared" si="15"/>
        <v>0</v>
      </c>
      <c r="AO4" s="41">
        <f t="shared" si="16"/>
        <v>1.5</v>
      </c>
      <c r="AQ4" s="99" t="str">
        <f t="shared" si="17"/>
        <v/>
      </c>
      <c r="AR4" s="99">
        <f t="shared" si="18"/>
        <v>0</v>
      </c>
      <c r="AS4" s="65"/>
      <c r="AT4" s="43" t="s">
        <v>33</v>
      </c>
      <c r="AU4" s="44"/>
      <c r="AV4" s="44"/>
      <c r="AW4" s="44"/>
      <c r="AX4" s="44"/>
      <c r="AY4" s="42"/>
      <c r="AZ4" s="42"/>
      <c r="BA4" s="45"/>
      <c r="BB4" s="48"/>
      <c r="BC4" s="46"/>
      <c r="BD4" s="59"/>
      <c r="BE4" s="112"/>
      <c r="BF4" s="124"/>
      <c r="BG4" s="151"/>
      <c r="BH4" s="156" t="s">
        <v>955</v>
      </c>
      <c r="BI4" s="239" t="s">
        <v>88</v>
      </c>
      <c r="BJ4" s="153" t="s">
        <v>715</v>
      </c>
      <c r="BK4" s="154" t="s">
        <v>956</v>
      </c>
      <c r="BL4" s="131" t="s">
        <v>14</v>
      </c>
      <c r="BM4" s="156" t="s">
        <v>957</v>
      </c>
      <c r="BN4" s="156" t="s">
        <v>958</v>
      </c>
      <c r="BO4" s="155" t="s">
        <v>959</v>
      </c>
      <c r="BP4" s="155" t="s">
        <v>56</v>
      </c>
      <c r="BQ4" s="155" t="s">
        <v>960</v>
      </c>
      <c r="BR4" s="155" t="s">
        <v>959</v>
      </c>
      <c r="BS4" s="155" t="s">
        <v>56</v>
      </c>
      <c r="BT4" s="155" t="s">
        <v>960</v>
      </c>
      <c r="BU4" s="156" t="s">
        <v>961</v>
      </c>
      <c r="BV4" s="156" t="s">
        <v>961</v>
      </c>
      <c r="BW4" s="155"/>
      <c r="BX4" s="155" t="s">
        <v>962</v>
      </c>
      <c r="BY4" s="156" t="s">
        <v>963</v>
      </c>
      <c r="BZ4" s="155" t="s">
        <v>964</v>
      </c>
    </row>
    <row r="5" spans="1:78" s="24" customFormat="1" ht="78.75" x14ac:dyDescent="0.2">
      <c r="A5" s="273">
        <v>3</v>
      </c>
      <c r="B5" s="271">
        <v>116</v>
      </c>
      <c r="C5" s="73" t="s">
        <v>956</v>
      </c>
      <c r="D5" s="172" t="s">
        <v>56</v>
      </c>
      <c r="E5" s="252" t="s">
        <v>1205</v>
      </c>
      <c r="F5" s="255" t="s">
        <v>1206</v>
      </c>
      <c r="G5" s="114" t="s">
        <v>46</v>
      </c>
      <c r="H5" s="102" t="s">
        <v>1456</v>
      </c>
      <c r="I5" s="7"/>
      <c r="J5" s="33"/>
      <c r="K5" s="79">
        <v>64332</v>
      </c>
      <c r="L5" s="80">
        <v>38600</v>
      </c>
      <c r="M5" s="115">
        <f t="shared" si="0"/>
        <v>60.001243549089104</v>
      </c>
      <c r="N5" s="84" t="str">
        <f t="shared" si="1"/>
        <v>!!!</v>
      </c>
      <c r="O5" s="80">
        <v>25732</v>
      </c>
      <c r="P5" s="81">
        <f t="shared" si="2"/>
        <v>39.998756450910896</v>
      </c>
      <c r="Q5" s="82">
        <f t="shared" si="3"/>
        <v>100</v>
      </c>
      <c r="R5" s="29"/>
      <c r="S5" s="26"/>
      <c r="T5" s="106" t="e">
        <f t="shared" si="4"/>
        <v>#DIV/0!</v>
      </c>
      <c r="U5" s="69" t="e">
        <f t="shared" si="5"/>
        <v>#DIV/0!</v>
      </c>
      <c r="V5" s="94"/>
      <c r="W5" s="95" t="e">
        <f t="shared" si="6"/>
        <v>#DIV/0!</v>
      </c>
      <c r="X5" s="58" t="e">
        <f t="shared" si="7"/>
        <v>#DIV/0!</v>
      </c>
      <c r="Y5" s="47" t="s">
        <v>45</v>
      </c>
      <c r="Z5" s="120"/>
      <c r="AA5" s="22"/>
      <c r="AB5" s="118">
        <f t="shared" si="8"/>
        <v>0</v>
      </c>
      <c r="AC5" s="8">
        <v>15</v>
      </c>
      <c r="AD5" s="118">
        <f t="shared" si="9"/>
        <v>1.5</v>
      </c>
      <c r="AE5" s="8">
        <v>0</v>
      </c>
      <c r="AF5" s="118">
        <f t="shared" si="10"/>
        <v>0</v>
      </c>
      <c r="AG5" s="38">
        <f t="shared" si="11"/>
        <v>15</v>
      </c>
      <c r="AH5" s="39">
        <f t="shared" si="12"/>
        <v>1.5</v>
      </c>
      <c r="AI5" s="22"/>
      <c r="AJ5" s="118">
        <f t="shared" si="13"/>
        <v>0</v>
      </c>
      <c r="AK5" s="9"/>
      <c r="AL5" s="118"/>
      <c r="AM5" s="40">
        <f t="shared" si="14"/>
        <v>0</v>
      </c>
      <c r="AN5" s="39">
        <f t="shared" si="15"/>
        <v>0</v>
      </c>
      <c r="AO5" s="41">
        <f t="shared" si="16"/>
        <v>1.5</v>
      </c>
      <c r="AQ5" s="99" t="str">
        <f t="shared" si="17"/>
        <v/>
      </c>
      <c r="AR5" s="99">
        <f t="shared" si="18"/>
        <v>0</v>
      </c>
      <c r="AS5" s="65"/>
      <c r="AT5" s="43" t="s">
        <v>33</v>
      </c>
      <c r="AU5" s="44"/>
      <c r="AV5" s="44"/>
      <c r="AW5" s="44"/>
      <c r="AX5" s="44"/>
      <c r="AY5" s="42"/>
      <c r="AZ5" s="42"/>
      <c r="BA5" s="45"/>
      <c r="BB5" s="48"/>
      <c r="BC5" s="46"/>
      <c r="BD5" s="59"/>
      <c r="BE5" s="112"/>
      <c r="BF5" s="124"/>
      <c r="BG5" s="151"/>
      <c r="BH5" s="156" t="s">
        <v>975</v>
      </c>
      <c r="BI5" s="239" t="s">
        <v>88</v>
      </c>
      <c r="BJ5" s="153" t="s">
        <v>715</v>
      </c>
      <c r="BK5" s="154" t="s">
        <v>956</v>
      </c>
      <c r="BL5" s="131" t="s">
        <v>14</v>
      </c>
      <c r="BM5" s="156" t="s">
        <v>957</v>
      </c>
      <c r="BN5" s="156" t="s">
        <v>958</v>
      </c>
      <c r="BO5" s="155" t="s">
        <v>959</v>
      </c>
      <c r="BP5" s="155" t="s">
        <v>56</v>
      </c>
      <c r="BQ5" s="155" t="s">
        <v>960</v>
      </c>
      <c r="BR5" s="155" t="s">
        <v>959</v>
      </c>
      <c r="BS5" s="155" t="s">
        <v>56</v>
      </c>
      <c r="BT5" s="155" t="s">
        <v>960</v>
      </c>
      <c r="BU5" s="156" t="s">
        <v>961</v>
      </c>
      <c r="BV5" s="156" t="s">
        <v>961</v>
      </c>
      <c r="BW5" s="155"/>
      <c r="BX5" s="155" t="s">
        <v>962</v>
      </c>
      <c r="BY5" s="156" t="s">
        <v>963</v>
      </c>
      <c r="BZ5" s="155" t="s">
        <v>964</v>
      </c>
    </row>
    <row r="6" spans="1:78" s="24" customFormat="1" ht="33.75" x14ac:dyDescent="0.2">
      <c r="A6" s="273">
        <v>4</v>
      </c>
      <c r="B6" s="271">
        <v>21</v>
      </c>
      <c r="C6" s="73" t="s">
        <v>148</v>
      </c>
      <c r="D6" s="172" t="s">
        <v>283</v>
      </c>
      <c r="E6" s="182" t="s">
        <v>170</v>
      </c>
      <c r="F6" s="183" t="s">
        <v>167</v>
      </c>
      <c r="G6" s="114">
        <v>3</v>
      </c>
      <c r="H6" s="102" t="s">
        <v>393</v>
      </c>
      <c r="I6" s="7"/>
      <c r="J6" s="33"/>
      <c r="K6" s="79">
        <v>52525</v>
      </c>
      <c r="L6" s="80">
        <v>15000</v>
      </c>
      <c r="M6" s="115">
        <f t="shared" si="0"/>
        <v>28.557829604950026</v>
      </c>
      <c r="N6" s="84" t="str">
        <f t="shared" si="1"/>
        <v/>
      </c>
      <c r="O6" s="80">
        <v>37525</v>
      </c>
      <c r="P6" s="81">
        <f t="shared" si="2"/>
        <v>71.44217039504997</v>
      </c>
      <c r="Q6" s="82">
        <f t="shared" si="3"/>
        <v>100</v>
      </c>
      <c r="R6" s="29"/>
      <c r="S6" s="26"/>
      <c r="T6" s="106" t="e">
        <f t="shared" si="4"/>
        <v>#DIV/0!</v>
      </c>
      <c r="U6" s="69" t="e">
        <f t="shared" si="5"/>
        <v>#DIV/0!</v>
      </c>
      <c r="V6" s="94"/>
      <c r="W6" s="95" t="e">
        <f t="shared" si="6"/>
        <v>#DIV/0!</v>
      </c>
      <c r="X6" s="58" t="e">
        <f t="shared" si="7"/>
        <v>#DIV/0!</v>
      </c>
      <c r="Y6" s="47" t="s">
        <v>45</v>
      </c>
      <c r="Z6" s="120"/>
      <c r="AA6" s="22"/>
      <c r="AB6" s="118">
        <f t="shared" si="8"/>
        <v>0</v>
      </c>
      <c r="AC6" s="8">
        <v>15</v>
      </c>
      <c r="AD6" s="118">
        <f t="shared" si="9"/>
        <v>1.5</v>
      </c>
      <c r="AE6" s="8">
        <v>15</v>
      </c>
      <c r="AF6" s="118">
        <f t="shared" si="10"/>
        <v>3.75</v>
      </c>
      <c r="AG6" s="38">
        <f t="shared" si="11"/>
        <v>30</v>
      </c>
      <c r="AH6" s="39">
        <f t="shared" si="12"/>
        <v>5.25</v>
      </c>
      <c r="AI6" s="22"/>
      <c r="AJ6" s="118">
        <f t="shared" si="13"/>
        <v>0</v>
      </c>
      <c r="AK6" s="9"/>
      <c r="AL6" s="118"/>
      <c r="AM6" s="40">
        <f t="shared" si="14"/>
        <v>0</v>
      </c>
      <c r="AN6" s="39">
        <f t="shared" si="15"/>
        <v>0</v>
      </c>
      <c r="AO6" s="41">
        <f t="shared" si="16"/>
        <v>5.25</v>
      </c>
      <c r="AQ6" s="99" t="str">
        <f t="shared" si="17"/>
        <v/>
      </c>
      <c r="AR6" s="99">
        <f t="shared" si="18"/>
        <v>0</v>
      </c>
      <c r="AS6" s="65"/>
      <c r="AT6" s="43"/>
      <c r="AU6" s="44"/>
      <c r="AV6" s="44"/>
      <c r="AW6" s="44"/>
      <c r="AX6" s="44"/>
      <c r="AY6" s="42"/>
      <c r="AZ6" s="42"/>
      <c r="BA6" s="45"/>
      <c r="BB6" s="48"/>
      <c r="BC6" s="46"/>
      <c r="BD6" s="59"/>
      <c r="BE6" s="112"/>
      <c r="BF6" s="124"/>
      <c r="BG6" s="151"/>
      <c r="BH6" s="131" t="s">
        <v>210</v>
      </c>
      <c r="BI6" s="161" t="s">
        <v>88</v>
      </c>
      <c r="BJ6" s="162" t="s">
        <v>211</v>
      </c>
      <c r="BK6" s="163" t="s">
        <v>148</v>
      </c>
      <c r="BL6" s="131" t="s">
        <v>14</v>
      </c>
      <c r="BM6" s="164" t="s">
        <v>280</v>
      </c>
      <c r="BN6" s="164" t="s">
        <v>281</v>
      </c>
      <c r="BO6" s="166" t="s">
        <v>282</v>
      </c>
      <c r="BP6" s="171" t="s">
        <v>283</v>
      </c>
      <c r="BQ6" s="143" t="s">
        <v>284</v>
      </c>
      <c r="BR6" s="166" t="s">
        <v>282</v>
      </c>
      <c r="BS6" s="166" t="s">
        <v>283</v>
      </c>
      <c r="BT6" s="143" t="s">
        <v>284</v>
      </c>
      <c r="BU6" s="164" t="s">
        <v>285</v>
      </c>
      <c r="BV6" s="164" t="s">
        <v>285</v>
      </c>
      <c r="BW6" s="143"/>
      <c r="BX6" s="143" t="s">
        <v>286</v>
      </c>
      <c r="BY6" s="164" t="s">
        <v>287</v>
      </c>
      <c r="BZ6" s="143" t="s">
        <v>288</v>
      </c>
    </row>
    <row r="7" spans="1:78" s="24" customFormat="1" ht="67.5" x14ac:dyDescent="0.2">
      <c r="A7" s="273">
        <v>5</v>
      </c>
      <c r="B7" s="271">
        <v>207</v>
      </c>
      <c r="C7" s="73" t="s">
        <v>1485</v>
      </c>
      <c r="D7" s="172" t="s">
        <v>1544</v>
      </c>
      <c r="E7" s="252" t="s">
        <v>1497</v>
      </c>
      <c r="F7" s="255" t="s">
        <v>1497</v>
      </c>
      <c r="G7" s="114" t="s">
        <v>388</v>
      </c>
      <c r="H7" s="102" t="s">
        <v>1744</v>
      </c>
      <c r="I7" s="7"/>
      <c r="J7" s="33"/>
      <c r="K7" s="79">
        <v>195594</v>
      </c>
      <c r="L7" s="80">
        <v>107577</v>
      </c>
      <c r="M7" s="115">
        <f t="shared" si="0"/>
        <v>55.000153378938002</v>
      </c>
      <c r="N7" s="84" t="str">
        <f t="shared" si="1"/>
        <v/>
      </c>
      <c r="O7" s="80">
        <v>88017</v>
      </c>
      <c r="P7" s="81">
        <f t="shared" si="2"/>
        <v>44.999846621061998</v>
      </c>
      <c r="Q7" s="82">
        <f t="shared" si="3"/>
        <v>100</v>
      </c>
      <c r="R7" s="26"/>
      <c r="S7" s="26"/>
      <c r="T7" s="106" t="e">
        <f t="shared" si="4"/>
        <v>#DIV/0!</v>
      </c>
      <c r="U7" s="69" t="e">
        <f t="shared" si="5"/>
        <v>#DIV/0!</v>
      </c>
      <c r="V7" s="94"/>
      <c r="W7" s="95" t="e">
        <f t="shared" si="6"/>
        <v>#DIV/0!</v>
      </c>
      <c r="X7" s="58" t="e">
        <f t="shared" si="7"/>
        <v>#DIV/0!</v>
      </c>
      <c r="Y7" s="47" t="s">
        <v>45</v>
      </c>
      <c r="Z7" s="120"/>
      <c r="AA7" s="22"/>
      <c r="AB7" s="118">
        <f t="shared" si="8"/>
        <v>0</v>
      </c>
      <c r="AC7" s="8">
        <v>15</v>
      </c>
      <c r="AD7" s="118">
        <f t="shared" si="9"/>
        <v>1.5</v>
      </c>
      <c r="AE7" s="8">
        <v>0</v>
      </c>
      <c r="AF7" s="118">
        <f t="shared" si="10"/>
        <v>0</v>
      </c>
      <c r="AG7" s="38">
        <f t="shared" si="11"/>
        <v>15</v>
      </c>
      <c r="AH7" s="39">
        <f t="shared" si="12"/>
        <v>1.5</v>
      </c>
      <c r="AI7" s="22"/>
      <c r="AJ7" s="118">
        <f t="shared" si="13"/>
        <v>0</v>
      </c>
      <c r="AK7" s="9"/>
      <c r="AL7" s="118"/>
      <c r="AM7" s="40">
        <f t="shared" si="14"/>
        <v>0</v>
      </c>
      <c r="AN7" s="39">
        <f t="shared" si="15"/>
        <v>0</v>
      </c>
      <c r="AO7" s="41">
        <f t="shared" si="16"/>
        <v>1.5</v>
      </c>
      <c r="AQ7" s="99" t="str">
        <f t="shared" si="17"/>
        <v/>
      </c>
      <c r="AR7" s="99">
        <f t="shared" si="18"/>
        <v>0</v>
      </c>
      <c r="AS7" s="65"/>
      <c r="AT7" s="43"/>
      <c r="AU7" s="44"/>
      <c r="AV7" s="44"/>
      <c r="AW7" s="44"/>
      <c r="AX7" s="44"/>
      <c r="AY7" s="42"/>
      <c r="AZ7" s="42"/>
      <c r="BA7" s="45"/>
      <c r="BB7" s="48"/>
      <c r="BC7" s="46"/>
      <c r="BD7" s="59"/>
      <c r="BE7" s="112"/>
      <c r="BF7" s="124"/>
      <c r="BG7" s="151"/>
      <c r="BH7" s="156" t="s">
        <v>1541</v>
      </c>
      <c r="BI7" s="239" t="s">
        <v>88</v>
      </c>
      <c r="BJ7" s="153" t="s">
        <v>1424</v>
      </c>
      <c r="BK7" s="154" t="s">
        <v>1485</v>
      </c>
      <c r="BL7" s="131" t="s">
        <v>14</v>
      </c>
      <c r="BM7" s="156" t="s">
        <v>1542</v>
      </c>
      <c r="BN7" s="156"/>
      <c r="BO7" s="155" t="s">
        <v>1543</v>
      </c>
      <c r="BP7" s="155" t="s">
        <v>1544</v>
      </c>
      <c r="BQ7" s="155" t="s">
        <v>241</v>
      </c>
      <c r="BR7" s="155" t="s">
        <v>1543</v>
      </c>
      <c r="BS7" s="155" t="s">
        <v>1544</v>
      </c>
      <c r="BT7" s="155" t="s">
        <v>241</v>
      </c>
      <c r="BU7" s="156" t="s">
        <v>1545</v>
      </c>
      <c r="BV7" s="156" t="s">
        <v>1545</v>
      </c>
      <c r="BW7" s="155"/>
      <c r="BX7" s="155" t="s">
        <v>1546</v>
      </c>
      <c r="BY7" s="156" t="s">
        <v>1547</v>
      </c>
      <c r="BZ7" s="155"/>
    </row>
    <row r="8" spans="1:78" s="24" customFormat="1" ht="90" x14ac:dyDescent="0.2">
      <c r="A8" s="273">
        <v>6</v>
      </c>
      <c r="B8" s="271">
        <v>138</v>
      </c>
      <c r="C8" s="73" t="s">
        <v>1041</v>
      </c>
      <c r="D8" s="172" t="s">
        <v>1044</v>
      </c>
      <c r="E8" s="252" t="s">
        <v>44</v>
      </c>
      <c r="F8" s="255" t="s">
        <v>1231</v>
      </c>
      <c r="G8" s="114">
        <v>3</v>
      </c>
      <c r="H8" s="102" t="s">
        <v>1678</v>
      </c>
      <c r="I8" s="7"/>
      <c r="J8" s="33"/>
      <c r="K8" s="79">
        <v>53757</v>
      </c>
      <c r="L8" s="80">
        <v>32254</v>
      </c>
      <c r="M8" s="115">
        <f t="shared" si="0"/>
        <v>59.999627955429055</v>
      </c>
      <c r="N8" s="84" t="str">
        <f t="shared" si="1"/>
        <v/>
      </c>
      <c r="O8" s="80">
        <v>21503</v>
      </c>
      <c r="P8" s="81">
        <f t="shared" si="2"/>
        <v>40.000372044570945</v>
      </c>
      <c r="Q8" s="82">
        <f t="shared" si="3"/>
        <v>100</v>
      </c>
      <c r="R8" s="29"/>
      <c r="S8" s="26"/>
      <c r="T8" s="106" t="e">
        <f t="shared" si="4"/>
        <v>#DIV/0!</v>
      </c>
      <c r="U8" s="69" t="e">
        <f t="shared" si="5"/>
        <v>#DIV/0!</v>
      </c>
      <c r="V8" s="94"/>
      <c r="W8" s="95" t="e">
        <f t="shared" si="6"/>
        <v>#DIV/0!</v>
      </c>
      <c r="X8" s="58" t="e">
        <f t="shared" si="7"/>
        <v>#DIV/0!</v>
      </c>
      <c r="Y8" s="47" t="s">
        <v>45</v>
      </c>
      <c r="Z8" s="120"/>
      <c r="AA8" s="22"/>
      <c r="AB8" s="118">
        <f t="shared" si="8"/>
        <v>0</v>
      </c>
      <c r="AC8" s="8">
        <v>15</v>
      </c>
      <c r="AD8" s="118">
        <f t="shared" si="9"/>
        <v>1.5</v>
      </c>
      <c r="AE8" s="8">
        <v>0</v>
      </c>
      <c r="AF8" s="118">
        <f t="shared" si="10"/>
        <v>0</v>
      </c>
      <c r="AG8" s="38">
        <f t="shared" si="11"/>
        <v>15</v>
      </c>
      <c r="AH8" s="39">
        <f t="shared" si="12"/>
        <v>1.5</v>
      </c>
      <c r="AI8" s="22"/>
      <c r="AJ8" s="118">
        <f t="shared" si="13"/>
        <v>0</v>
      </c>
      <c r="AK8" s="9"/>
      <c r="AL8" s="118"/>
      <c r="AM8" s="40">
        <f t="shared" si="14"/>
        <v>0</v>
      </c>
      <c r="AN8" s="39">
        <f t="shared" si="15"/>
        <v>0</v>
      </c>
      <c r="AO8" s="41">
        <f t="shared" si="16"/>
        <v>1.5</v>
      </c>
      <c r="AQ8" s="99" t="str">
        <f t="shared" si="17"/>
        <v/>
      </c>
      <c r="AR8" s="99">
        <f t="shared" si="18"/>
        <v>0</v>
      </c>
      <c r="AS8" s="65"/>
      <c r="AT8" s="43"/>
      <c r="AU8" s="44"/>
      <c r="AV8" s="44"/>
      <c r="AW8" s="44"/>
      <c r="AX8" s="44"/>
      <c r="AY8" s="42"/>
      <c r="AZ8" s="42"/>
      <c r="BA8" s="45"/>
      <c r="BB8" s="48"/>
      <c r="BC8" s="46"/>
      <c r="BD8" s="59"/>
      <c r="BE8" s="112"/>
      <c r="BF8" s="124"/>
      <c r="BG8" s="151"/>
      <c r="BH8" s="156" t="s">
        <v>1040</v>
      </c>
      <c r="BI8" s="239" t="s">
        <v>88</v>
      </c>
      <c r="BJ8" s="153" t="s">
        <v>1010</v>
      </c>
      <c r="BK8" s="154" t="s">
        <v>1041</v>
      </c>
      <c r="BL8" s="131" t="s">
        <v>14</v>
      </c>
      <c r="BM8" s="156" t="s">
        <v>1042</v>
      </c>
      <c r="BN8" s="156"/>
      <c r="BO8" s="155" t="s">
        <v>1043</v>
      </c>
      <c r="BP8" s="155" t="s">
        <v>1044</v>
      </c>
      <c r="BQ8" s="155" t="s">
        <v>1004</v>
      </c>
      <c r="BR8" s="155" t="s">
        <v>1043</v>
      </c>
      <c r="BS8" s="155" t="s">
        <v>1044</v>
      </c>
      <c r="BT8" s="155" t="s">
        <v>1004</v>
      </c>
      <c r="BU8" s="156" t="s">
        <v>1045</v>
      </c>
      <c r="BV8" s="156" t="s">
        <v>1045</v>
      </c>
      <c r="BW8" s="155" t="s">
        <v>243</v>
      </c>
      <c r="BX8" s="155" t="s">
        <v>1046</v>
      </c>
      <c r="BY8" s="156" t="s">
        <v>1047</v>
      </c>
      <c r="BZ8" s="155" t="s">
        <v>1048</v>
      </c>
    </row>
    <row r="9" spans="1:78" s="24" customFormat="1" ht="45" x14ac:dyDescent="0.2">
      <c r="A9" s="273">
        <v>7</v>
      </c>
      <c r="B9" s="272">
        <v>67</v>
      </c>
      <c r="C9" s="174" t="s">
        <v>141</v>
      </c>
      <c r="D9" s="158" t="s">
        <v>661</v>
      </c>
      <c r="E9" s="254" t="s">
        <v>485</v>
      </c>
      <c r="F9" s="259" t="s">
        <v>485</v>
      </c>
      <c r="G9" s="114">
        <v>3</v>
      </c>
      <c r="H9" s="103" t="s">
        <v>141</v>
      </c>
      <c r="I9" s="7"/>
      <c r="J9" s="33"/>
      <c r="K9" s="79"/>
      <c r="L9" s="80"/>
      <c r="M9" s="115" t="e">
        <f t="shared" si="0"/>
        <v>#DIV/0!</v>
      </c>
      <c r="N9" s="84" t="e">
        <f t="shared" si="1"/>
        <v>#DIV/0!</v>
      </c>
      <c r="O9" s="80"/>
      <c r="P9" s="81" t="e">
        <f t="shared" si="2"/>
        <v>#DIV/0!</v>
      </c>
      <c r="Q9" s="82" t="e">
        <f t="shared" si="3"/>
        <v>#DIV/0!</v>
      </c>
      <c r="R9" s="29"/>
      <c r="S9" s="26"/>
      <c r="T9" s="106" t="e">
        <f t="shared" si="4"/>
        <v>#DIV/0!</v>
      </c>
      <c r="U9" s="69" t="e">
        <f t="shared" si="5"/>
        <v>#DIV/0!</v>
      </c>
      <c r="V9" s="94"/>
      <c r="W9" s="95" t="e">
        <f t="shared" si="6"/>
        <v>#DIV/0!</v>
      </c>
      <c r="X9" s="58" t="e">
        <f t="shared" si="7"/>
        <v>#DIV/0!</v>
      </c>
      <c r="Y9" s="47" t="s">
        <v>1679</v>
      </c>
      <c r="Z9" s="120"/>
      <c r="AA9" s="22"/>
      <c r="AB9" s="118">
        <f t="shared" si="8"/>
        <v>0</v>
      </c>
      <c r="AC9" s="8">
        <v>15</v>
      </c>
      <c r="AD9" s="118">
        <f t="shared" si="9"/>
        <v>1.5</v>
      </c>
      <c r="AE9" s="8">
        <v>0</v>
      </c>
      <c r="AF9" s="118">
        <f t="shared" si="10"/>
        <v>0</v>
      </c>
      <c r="AG9" s="38">
        <f t="shared" si="11"/>
        <v>15</v>
      </c>
      <c r="AH9" s="39">
        <f t="shared" si="12"/>
        <v>1.5</v>
      </c>
      <c r="AI9" s="22"/>
      <c r="AJ9" s="118">
        <f t="shared" si="13"/>
        <v>0</v>
      </c>
      <c r="AK9" s="9"/>
      <c r="AL9" s="118"/>
      <c r="AM9" s="40">
        <f t="shared" si="14"/>
        <v>0</v>
      </c>
      <c r="AN9" s="39">
        <f t="shared" si="15"/>
        <v>0</v>
      </c>
      <c r="AO9" s="41">
        <f t="shared" si="16"/>
        <v>1.5</v>
      </c>
      <c r="AQ9" s="99" t="str">
        <f t="shared" si="17"/>
        <v/>
      </c>
      <c r="AR9" s="99">
        <f t="shared" si="18"/>
        <v>0</v>
      </c>
      <c r="AS9" s="65"/>
      <c r="AT9" s="43" t="s">
        <v>33</v>
      </c>
      <c r="AU9" s="44"/>
      <c r="AV9" s="44"/>
      <c r="AW9" s="44"/>
      <c r="AX9" s="44"/>
      <c r="AY9" s="42"/>
      <c r="AZ9" s="42"/>
      <c r="BA9" s="45"/>
      <c r="BB9" s="48"/>
      <c r="BC9" s="46"/>
      <c r="BD9" s="59"/>
      <c r="BE9" s="112"/>
      <c r="BF9" s="124"/>
      <c r="BG9" s="151"/>
      <c r="BH9" s="131" t="s">
        <v>658</v>
      </c>
      <c r="BI9" s="161" t="s">
        <v>88</v>
      </c>
      <c r="BJ9" s="162" t="s">
        <v>608</v>
      </c>
      <c r="BK9" s="163" t="s">
        <v>442</v>
      </c>
      <c r="BL9" s="131" t="s">
        <v>14</v>
      </c>
      <c r="BM9" s="164" t="s">
        <v>659</v>
      </c>
      <c r="BN9" s="164"/>
      <c r="BO9" s="143" t="s">
        <v>660</v>
      </c>
      <c r="BP9" s="143" t="s">
        <v>661</v>
      </c>
      <c r="BQ9" s="143" t="s">
        <v>662</v>
      </c>
      <c r="BR9" s="143" t="s">
        <v>660</v>
      </c>
      <c r="BS9" s="143" t="s">
        <v>661</v>
      </c>
      <c r="BT9" s="143" t="s">
        <v>662</v>
      </c>
      <c r="BU9" s="164" t="s">
        <v>663</v>
      </c>
      <c r="BV9" s="164" t="s">
        <v>663</v>
      </c>
      <c r="BW9" s="143"/>
      <c r="BX9" s="143" t="s">
        <v>664</v>
      </c>
      <c r="BY9" s="164" t="s">
        <v>665</v>
      </c>
      <c r="BZ9" s="143" t="s">
        <v>666</v>
      </c>
    </row>
    <row r="10" spans="1:78" s="24" customFormat="1" ht="56.25" x14ac:dyDescent="0.2">
      <c r="A10" s="273">
        <v>8</v>
      </c>
      <c r="B10" s="272">
        <v>118</v>
      </c>
      <c r="C10" s="174" t="s">
        <v>141</v>
      </c>
      <c r="D10" s="158" t="s">
        <v>661</v>
      </c>
      <c r="E10" s="254" t="s">
        <v>516</v>
      </c>
      <c r="F10" s="259" t="s">
        <v>1207</v>
      </c>
      <c r="G10" s="114">
        <v>3</v>
      </c>
      <c r="H10" s="103" t="s">
        <v>141</v>
      </c>
      <c r="I10" s="7"/>
      <c r="J10" s="33"/>
      <c r="K10" s="79"/>
      <c r="L10" s="80"/>
      <c r="M10" s="115" t="e">
        <f t="shared" si="0"/>
        <v>#DIV/0!</v>
      </c>
      <c r="N10" s="84" t="e">
        <f t="shared" si="1"/>
        <v>#DIV/0!</v>
      </c>
      <c r="O10" s="80"/>
      <c r="P10" s="81" t="e">
        <f t="shared" si="2"/>
        <v>#DIV/0!</v>
      </c>
      <c r="Q10" s="82" t="e">
        <f t="shared" si="3"/>
        <v>#DIV/0!</v>
      </c>
      <c r="R10" s="29"/>
      <c r="S10" s="26"/>
      <c r="T10" s="106" t="e">
        <f t="shared" si="4"/>
        <v>#DIV/0!</v>
      </c>
      <c r="U10" s="69" t="e">
        <f t="shared" si="5"/>
        <v>#DIV/0!</v>
      </c>
      <c r="V10" s="94"/>
      <c r="W10" s="95" t="e">
        <f t="shared" si="6"/>
        <v>#DIV/0!</v>
      </c>
      <c r="X10" s="58" t="e">
        <f t="shared" si="7"/>
        <v>#DIV/0!</v>
      </c>
      <c r="Y10" s="47"/>
      <c r="Z10" s="120"/>
      <c r="AA10" s="22"/>
      <c r="AB10" s="118">
        <f t="shared" si="8"/>
        <v>0</v>
      </c>
      <c r="AC10" s="8">
        <v>15</v>
      </c>
      <c r="AD10" s="118">
        <f t="shared" si="9"/>
        <v>1.5</v>
      </c>
      <c r="AE10" s="8">
        <v>0</v>
      </c>
      <c r="AF10" s="118">
        <f t="shared" si="10"/>
        <v>0</v>
      </c>
      <c r="AG10" s="38">
        <f t="shared" si="11"/>
        <v>15</v>
      </c>
      <c r="AH10" s="39">
        <f t="shared" si="12"/>
        <v>1.5</v>
      </c>
      <c r="AI10" s="22"/>
      <c r="AJ10" s="118">
        <f t="shared" si="13"/>
        <v>0</v>
      </c>
      <c r="AK10" s="9"/>
      <c r="AL10" s="118"/>
      <c r="AM10" s="40">
        <f t="shared" si="14"/>
        <v>0</v>
      </c>
      <c r="AN10" s="39">
        <f t="shared" si="15"/>
        <v>0</v>
      </c>
      <c r="AO10" s="41">
        <f t="shared" si="16"/>
        <v>1.5</v>
      </c>
      <c r="AQ10" s="99" t="str">
        <f t="shared" si="17"/>
        <v/>
      </c>
      <c r="AR10" s="99">
        <f t="shared" si="18"/>
        <v>0</v>
      </c>
      <c r="AS10" s="65"/>
      <c r="AT10" s="43"/>
      <c r="AU10" s="44"/>
      <c r="AV10" s="44"/>
      <c r="AW10" s="44"/>
      <c r="AX10" s="44"/>
      <c r="AY10" s="42"/>
      <c r="AZ10" s="42"/>
      <c r="BA10" s="45"/>
      <c r="BB10" s="48"/>
      <c r="BC10" s="46"/>
      <c r="BD10" s="59"/>
      <c r="BE10" s="112"/>
      <c r="BF10" s="124"/>
      <c r="BG10" s="151"/>
      <c r="BH10" s="156" t="s">
        <v>985</v>
      </c>
      <c r="BI10" s="239" t="s">
        <v>88</v>
      </c>
      <c r="BJ10" s="153" t="s">
        <v>715</v>
      </c>
      <c r="BK10" s="154" t="s">
        <v>442</v>
      </c>
      <c r="BL10" s="131" t="s">
        <v>14</v>
      </c>
      <c r="BM10" s="156" t="s">
        <v>659</v>
      </c>
      <c r="BN10" s="156"/>
      <c r="BO10" s="155" t="s">
        <v>660</v>
      </c>
      <c r="BP10" s="155" t="s">
        <v>661</v>
      </c>
      <c r="BQ10" s="155" t="s">
        <v>662</v>
      </c>
      <c r="BR10" s="155" t="s">
        <v>660</v>
      </c>
      <c r="BS10" s="155" t="s">
        <v>661</v>
      </c>
      <c r="BT10" s="155" t="s">
        <v>662</v>
      </c>
      <c r="BU10" s="156" t="s">
        <v>663</v>
      </c>
      <c r="BV10" s="156" t="s">
        <v>663</v>
      </c>
      <c r="BW10" s="155"/>
      <c r="BX10" s="155" t="s">
        <v>664</v>
      </c>
      <c r="BY10" s="156" t="s">
        <v>665</v>
      </c>
      <c r="BZ10" s="155" t="s">
        <v>666</v>
      </c>
    </row>
    <row r="11" spans="1:78" s="24" customFormat="1" ht="56.25" x14ac:dyDescent="0.2">
      <c r="A11" s="273">
        <v>9</v>
      </c>
      <c r="B11" s="271">
        <v>120</v>
      </c>
      <c r="C11" s="73" t="s">
        <v>442</v>
      </c>
      <c r="D11" s="172" t="s">
        <v>661</v>
      </c>
      <c r="E11" s="252" t="s">
        <v>516</v>
      </c>
      <c r="F11" s="255" t="s">
        <v>1207</v>
      </c>
      <c r="G11" s="114">
        <v>3</v>
      </c>
      <c r="H11" s="102" t="s">
        <v>872</v>
      </c>
      <c r="I11" s="7"/>
      <c r="J11" s="33"/>
      <c r="K11" s="79">
        <v>31800</v>
      </c>
      <c r="L11" s="80">
        <v>18800</v>
      </c>
      <c r="M11" s="115">
        <f t="shared" si="0"/>
        <v>59.119496855345908</v>
      </c>
      <c r="N11" s="84" t="str">
        <f t="shared" si="1"/>
        <v/>
      </c>
      <c r="O11" s="80">
        <v>13000</v>
      </c>
      <c r="P11" s="81">
        <f t="shared" si="2"/>
        <v>40.880503144654092</v>
      </c>
      <c r="Q11" s="82">
        <f t="shared" si="3"/>
        <v>100</v>
      </c>
      <c r="R11" s="29"/>
      <c r="S11" s="26"/>
      <c r="T11" s="106" t="e">
        <f t="shared" si="4"/>
        <v>#DIV/0!</v>
      </c>
      <c r="U11" s="69" t="e">
        <f t="shared" si="5"/>
        <v>#DIV/0!</v>
      </c>
      <c r="V11" s="94"/>
      <c r="W11" s="95" t="e">
        <f t="shared" si="6"/>
        <v>#DIV/0!</v>
      </c>
      <c r="X11" s="58" t="e">
        <f t="shared" si="7"/>
        <v>#DIV/0!</v>
      </c>
      <c r="Y11" s="47" t="s">
        <v>45</v>
      </c>
      <c r="Z11" s="120"/>
      <c r="AA11" s="22"/>
      <c r="AB11" s="118">
        <f t="shared" si="8"/>
        <v>0</v>
      </c>
      <c r="AC11" s="8">
        <v>15</v>
      </c>
      <c r="AD11" s="118">
        <f t="shared" si="9"/>
        <v>1.5</v>
      </c>
      <c r="AE11" s="8">
        <v>0</v>
      </c>
      <c r="AF11" s="118">
        <f t="shared" si="10"/>
        <v>0</v>
      </c>
      <c r="AG11" s="38">
        <f t="shared" si="11"/>
        <v>15</v>
      </c>
      <c r="AH11" s="39">
        <f t="shared" si="12"/>
        <v>1.5</v>
      </c>
      <c r="AI11" s="22"/>
      <c r="AJ11" s="118">
        <f t="shared" si="13"/>
        <v>0</v>
      </c>
      <c r="AK11" s="9"/>
      <c r="AL11" s="118"/>
      <c r="AM11" s="40">
        <f t="shared" si="14"/>
        <v>0</v>
      </c>
      <c r="AN11" s="39">
        <f t="shared" si="15"/>
        <v>0</v>
      </c>
      <c r="AO11" s="41">
        <f t="shared" si="16"/>
        <v>1.5</v>
      </c>
      <c r="AQ11" s="99" t="str">
        <f t="shared" si="17"/>
        <v/>
      </c>
      <c r="AR11" s="99">
        <f t="shared" si="18"/>
        <v>0</v>
      </c>
      <c r="AS11" s="65"/>
      <c r="AT11" s="43"/>
      <c r="AU11" s="44"/>
      <c r="AV11" s="44"/>
      <c r="AW11" s="44"/>
      <c r="AX11" s="44"/>
      <c r="AY11" s="42"/>
      <c r="AZ11" s="42"/>
      <c r="BA11" s="45"/>
      <c r="BB11" s="48"/>
      <c r="BC11" s="46"/>
      <c r="BD11" s="59"/>
      <c r="BE11" s="112"/>
      <c r="BF11" s="124"/>
      <c r="BG11" s="151"/>
      <c r="BH11" s="156" t="s">
        <v>987</v>
      </c>
      <c r="BI11" s="239" t="s">
        <v>88</v>
      </c>
      <c r="BJ11" s="153" t="s">
        <v>715</v>
      </c>
      <c r="BK11" s="154" t="s">
        <v>442</v>
      </c>
      <c r="BL11" s="131" t="s">
        <v>14</v>
      </c>
      <c r="BM11" s="156" t="s">
        <v>659</v>
      </c>
      <c r="BN11" s="156"/>
      <c r="BO11" s="155" t="s">
        <v>660</v>
      </c>
      <c r="BP11" s="155" t="s">
        <v>661</v>
      </c>
      <c r="BQ11" s="155" t="s">
        <v>662</v>
      </c>
      <c r="BR11" s="155" t="s">
        <v>660</v>
      </c>
      <c r="BS11" s="155" t="s">
        <v>661</v>
      </c>
      <c r="BT11" s="155" t="s">
        <v>662</v>
      </c>
      <c r="BU11" s="156" t="s">
        <v>663</v>
      </c>
      <c r="BV11" s="156" t="s">
        <v>663</v>
      </c>
      <c r="BW11" s="155"/>
      <c r="BX11" s="155" t="s">
        <v>664</v>
      </c>
      <c r="BY11" s="156" t="s">
        <v>665</v>
      </c>
      <c r="BZ11" s="155" t="s">
        <v>666</v>
      </c>
    </row>
    <row r="12" spans="1:78" s="24" customFormat="1" ht="45" x14ac:dyDescent="0.2">
      <c r="A12" s="273">
        <v>10</v>
      </c>
      <c r="B12" s="271">
        <v>76</v>
      </c>
      <c r="C12" s="73" t="s">
        <v>447</v>
      </c>
      <c r="D12" s="172" t="s">
        <v>708</v>
      </c>
      <c r="E12" s="252" t="s">
        <v>494</v>
      </c>
      <c r="F12" s="255" t="s">
        <v>167</v>
      </c>
      <c r="G12" s="114">
        <v>3</v>
      </c>
      <c r="H12" s="102" t="s">
        <v>887</v>
      </c>
      <c r="I12" s="7"/>
      <c r="J12" s="33"/>
      <c r="K12" s="79">
        <v>24000</v>
      </c>
      <c r="L12" s="80">
        <v>14000</v>
      </c>
      <c r="M12" s="115">
        <f t="shared" si="0"/>
        <v>58.333333333333336</v>
      </c>
      <c r="N12" s="84" t="str">
        <f t="shared" si="1"/>
        <v/>
      </c>
      <c r="O12" s="80">
        <v>10000</v>
      </c>
      <c r="P12" s="81">
        <f t="shared" si="2"/>
        <v>41.666666666666671</v>
      </c>
      <c r="Q12" s="82">
        <f t="shared" si="3"/>
        <v>100</v>
      </c>
      <c r="R12" s="29"/>
      <c r="S12" s="26"/>
      <c r="T12" s="106" t="e">
        <f t="shared" si="4"/>
        <v>#DIV/0!</v>
      </c>
      <c r="U12" s="69" t="e">
        <f t="shared" si="5"/>
        <v>#DIV/0!</v>
      </c>
      <c r="V12" s="94"/>
      <c r="W12" s="95" t="e">
        <f t="shared" si="6"/>
        <v>#DIV/0!</v>
      </c>
      <c r="X12" s="58" t="e">
        <f t="shared" si="7"/>
        <v>#DIV/0!</v>
      </c>
      <c r="Y12" s="47"/>
      <c r="Z12" s="120"/>
      <c r="AA12" s="22"/>
      <c r="AB12" s="118">
        <f t="shared" si="8"/>
        <v>0</v>
      </c>
      <c r="AC12" s="8">
        <v>15</v>
      </c>
      <c r="AD12" s="118">
        <f t="shared" si="9"/>
        <v>1.5</v>
      </c>
      <c r="AE12" s="8">
        <v>0</v>
      </c>
      <c r="AF12" s="118">
        <f t="shared" si="10"/>
        <v>0</v>
      </c>
      <c r="AG12" s="38">
        <f t="shared" si="11"/>
        <v>15</v>
      </c>
      <c r="AH12" s="39">
        <f t="shared" si="12"/>
        <v>1.5</v>
      </c>
      <c r="AI12" s="22"/>
      <c r="AJ12" s="118">
        <f t="shared" si="13"/>
        <v>0</v>
      </c>
      <c r="AK12" s="9"/>
      <c r="AL12" s="118"/>
      <c r="AM12" s="40">
        <f t="shared" si="14"/>
        <v>0</v>
      </c>
      <c r="AN12" s="39">
        <f t="shared" si="15"/>
        <v>0</v>
      </c>
      <c r="AO12" s="41">
        <f t="shared" si="16"/>
        <v>1.5</v>
      </c>
      <c r="AQ12" s="99" t="str">
        <f t="shared" si="17"/>
        <v/>
      </c>
      <c r="AR12" s="99">
        <f t="shared" si="18"/>
        <v>0</v>
      </c>
      <c r="AS12" s="65"/>
      <c r="AT12" s="43" t="s">
        <v>33</v>
      </c>
      <c r="AU12" s="44"/>
      <c r="AV12" s="44"/>
      <c r="AW12" s="44"/>
      <c r="AX12" s="44"/>
      <c r="AY12" s="42"/>
      <c r="AZ12" s="42"/>
      <c r="BA12" s="45"/>
      <c r="BB12" s="48"/>
      <c r="BC12" s="46"/>
      <c r="BD12" s="59"/>
      <c r="BE12" s="112"/>
      <c r="BF12" s="124"/>
      <c r="BG12" s="151"/>
      <c r="BH12" s="131" t="s">
        <v>705</v>
      </c>
      <c r="BI12" s="161" t="s">
        <v>88</v>
      </c>
      <c r="BJ12" s="162" t="s">
        <v>608</v>
      </c>
      <c r="BK12" s="163" t="s">
        <v>447</v>
      </c>
      <c r="BL12" s="131" t="s">
        <v>14</v>
      </c>
      <c r="BM12" s="164" t="s">
        <v>706</v>
      </c>
      <c r="BN12" s="164"/>
      <c r="BO12" s="143" t="s">
        <v>707</v>
      </c>
      <c r="BP12" s="143" t="s">
        <v>708</v>
      </c>
      <c r="BQ12" s="143" t="s">
        <v>709</v>
      </c>
      <c r="BR12" s="143" t="s">
        <v>707</v>
      </c>
      <c r="BS12" s="143" t="s">
        <v>708</v>
      </c>
      <c r="BT12" s="143" t="s">
        <v>709</v>
      </c>
      <c r="BU12" s="164" t="s">
        <v>710</v>
      </c>
      <c r="BV12" s="164" t="s">
        <v>710</v>
      </c>
      <c r="BW12" s="143"/>
      <c r="BX12" s="143" t="s">
        <v>711</v>
      </c>
      <c r="BY12" s="164" t="s">
        <v>712</v>
      </c>
      <c r="BZ12" s="143" t="s">
        <v>713</v>
      </c>
    </row>
    <row r="13" spans="1:78" s="24" customFormat="1" ht="33.75" x14ac:dyDescent="0.2">
      <c r="A13" s="273">
        <v>11</v>
      </c>
      <c r="B13" s="271">
        <v>137</v>
      </c>
      <c r="C13" s="73" t="s">
        <v>1281</v>
      </c>
      <c r="D13" s="172" t="s">
        <v>1280</v>
      </c>
      <c r="E13" s="252" t="s">
        <v>1229</v>
      </c>
      <c r="F13" s="255" t="s">
        <v>1230</v>
      </c>
      <c r="G13" s="114" t="s">
        <v>48</v>
      </c>
      <c r="H13" s="102" t="s">
        <v>1703</v>
      </c>
      <c r="I13" s="7"/>
      <c r="J13" s="33"/>
      <c r="K13" s="79">
        <v>75000</v>
      </c>
      <c r="L13" s="80">
        <v>35000</v>
      </c>
      <c r="M13" s="115">
        <f t="shared" si="0"/>
        <v>46.666666666666664</v>
      </c>
      <c r="N13" s="84" t="str">
        <f t="shared" si="1"/>
        <v/>
      </c>
      <c r="O13" s="80">
        <v>40000</v>
      </c>
      <c r="P13" s="81">
        <f t="shared" si="2"/>
        <v>53.333333333333336</v>
      </c>
      <c r="Q13" s="82">
        <f t="shared" si="3"/>
        <v>100</v>
      </c>
      <c r="R13" s="29"/>
      <c r="S13" s="26"/>
      <c r="T13" s="106" t="e">
        <f t="shared" si="4"/>
        <v>#DIV/0!</v>
      </c>
      <c r="U13" s="69" t="e">
        <f t="shared" si="5"/>
        <v>#DIV/0!</v>
      </c>
      <c r="V13" s="94"/>
      <c r="W13" s="95" t="e">
        <f t="shared" si="6"/>
        <v>#DIV/0!</v>
      </c>
      <c r="X13" s="58" t="e">
        <f t="shared" si="7"/>
        <v>#DIV/0!</v>
      </c>
      <c r="Y13" s="47" t="s">
        <v>45</v>
      </c>
      <c r="Z13" s="120"/>
      <c r="AA13" s="22"/>
      <c r="AB13" s="118">
        <f t="shared" si="8"/>
        <v>0</v>
      </c>
      <c r="AC13" s="8">
        <v>15</v>
      </c>
      <c r="AD13" s="118">
        <f t="shared" si="9"/>
        <v>1.5</v>
      </c>
      <c r="AE13" s="8">
        <v>7</v>
      </c>
      <c r="AF13" s="118">
        <f t="shared" si="10"/>
        <v>1.75</v>
      </c>
      <c r="AG13" s="38">
        <f t="shared" si="11"/>
        <v>22</v>
      </c>
      <c r="AH13" s="39">
        <f t="shared" si="12"/>
        <v>3.25</v>
      </c>
      <c r="AI13" s="22"/>
      <c r="AJ13" s="118">
        <f t="shared" si="13"/>
        <v>0</v>
      </c>
      <c r="AK13" s="9"/>
      <c r="AL13" s="118"/>
      <c r="AM13" s="40">
        <f t="shared" si="14"/>
        <v>0</v>
      </c>
      <c r="AN13" s="39">
        <f t="shared" si="15"/>
        <v>0</v>
      </c>
      <c r="AO13" s="41">
        <f t="shared" si="16"/>
        <v>3.25</v>
      </c>
      <c r="AQ13" s="99" t="str">
        <f t="shared" si="17"/>
        <v/>
      </c>
      <c r="AR13" s="99">
        <f t="shared" si="18"/>
        <v>0</v>
      </c>
      <c r="AS13" s="65"/>
      <c r="AT13" s="43"/>
      <c r="AU13" s="44"/>
      <c r="AV13" s="44"/>
      <c r="AW13" s="44"/>
      <c r="AX13" s="44"/>
      <c r="AY13" s="42"/>
      <c r="AZ13" s="42"/>
      <c r="BA13" s="45"/>
      <c r="BB13" s="48"/>
      <c r="BC13" s="46"/>
      <c r="BD13" s="59"/>
      <c r="BE13" s="112"/>
      <c r="BF13" s="124"/>
      <c r="BG13" s="151"/>
      <c r="BH13" s="156" t="s">
        <v>1031</v>
      </c>
      <c r="BI13" s="239" t="s">
        <v>88</v>
      </c>
      <c r="BJ13" s="153" t="s">
        <v>1010</v>
      </c>
      <c r="BK13" s="154" t="s">
        <v>1032</v>
      </c>
      <c r="BL13" s="131" t="s">
        <v>14</v>
      </c>
      <c r="BM13" s="156" t="s">
        <v>1033</v>
      </c>
      <c r="BN13" s="156"/>
      <c r="BO13" s="155" t="s">
        <v>1034</v>
      </c>
      <c r="BP13" s="155" t="s">
        <v>1035</v>
      </c>
      <c r="BQ13" s="155" t="s">
        <v>761</v>
      </c>
      <c r="BR13" s="155" t="s">
        <v>1034</v>
      </c>
      <c r="BS13" s="155" t="s">
        <v>1035</v>
      </c>
      <c r="BT13" s="155" t="s">
        <v>761</v>
      </c>
      <c r="BU13" s="156" t="s">
        <v>1036</v>
      </c>
      <c r="BV13" s="156" t="s">
        <v>1036</v>
      </c>
      <c r="BW13" s="155"/>
      <c r="BX13" s="155" t="s">
        <v>1037</v>
      </c>
      <c r="BY13" s="156" t="s">
        <v>1038</v>
      </c>
      <c r="BZ13" s="155" t="s">
        <v>1039</v>
      </c>
    </row>
    <row r="14" spans="1:78" s="24" customFormat="1" ht="67.5" x14ac:dyDescent="0.2">
      <c r="A14" s="273">
        <v>12</v>
      </c>
      <c r="B14" s="272">
        <v>36</v>
      </c>
      <c r="C14" s="174" t="s">
        <v>141</v>
      </c>
      <c r="D14" s="158" t="s">
        <v>333</v>
      </c>
      <c r="E14" s="184" t="s">
        <v>190</v>
      </c>
      <c r="F14" s="185" t="s">
        <v>191</v>
      </c>
      <c r="G14" s="178"/>
      <c r="H14" s="103" t="s">
        <v>141</v>
      </c>
      <c r="I14" s="192"/>
      <c r="J14" s="193"/>
      <c r="K14" s="194"/>
      <c r="L14" s="179"/>
      <c r="M14" s="195" t="e">
        <f t="shared" si="0"/>
        <v>#DIV/0!</v>
      </c>
      <c r="N14" s="84" t="e">
        <f t="shared" si="1"/>
        <v>#DIV/0!</v>
      </c>
      <c r="O14" s="179"/>
      <c r="P14" s="196" t="e">
        <f t="shared" si="2"/>
        <v>#DIV/0!</v>
      </c>
      <c r="Q14" s="82" t="e">
        <f t="shared" si="3"/>
        <v>#DIV/0!</v>
      </c>
      <c r="R14" s="197"/>
      <c r="S14" s="198"/>
      <c r="T14" s="199" t="e">
        <f t="shared" si="4"/>
        <v>#DIV/0!</v>
      </c>
      <c r="U14" s="69" t="e">
        <f t="shared" si="5"/>
        <v>#DIV/0!</v>
      </c>
      <c r="V14" s="200"/>
      <c r="W14" s="201" t="e">
        <f t="shared" si="6"/>
        <v>#DIV/0!</v>
      </c>
      <c r="X14" s="58" t="e">
        <f t="shared" si="7"/>
        <v>#DIV/0!</v>
      </c>
      <c r="Y14" s="202" t="s">
        <v>141</v>
      </c>
      <c r="Z14" s="203"/>
      <c r="AA14" s="173"/>
      <c r="AB14" s="204">
        <f t="shared" si="8"/>
        <v>0</v>
      </c>
      <c r="AC14" s="8">
        <v>15</v>
      </c>
      <c r="AD14" s="204">
        <f t="shared" si="9"/>
        <v>1.5</v>
      </c>
      <c r="AE14" s="205">
        <v>0</v>
      </c>
      <c r="AF14" s="204">
        <f t="shared" si="10"/>
        <v>0</v>
      </c>
      <c r="AG14" s="206">
        <f t="shared" si="11"/>
        <v>15</v>
      </c>
      <c r="AH14" s="207">
        <f t="shared" si="12"/>
        <v>1.5</v>
      </c>
      <c r="AI14" s="173"/>
      <c r="AJ14" s="204">
        <f t="shared" si="13"/>
        <v>0</v>
      </c>
      <c r="AK14" s="208"/>
      <c r="AL14" s="204"/>
      <c r="AM14" s="209">
        <f t="shared" si="14"/>
        <v>0</v>
      </c>
      <c r="AN14" s="207">
        <f t="shared" si="15"/>
        <v>0</v>
      </c>
      <c r="AO14" s="210">
        <f t="shared" si="16"/>
        <v>1.5</v>
      </c>
      <c r="AP14" s="211"/>
      <c r="AQ14" s="212" t="str">
        <f t="shared" si="17"/>
        <v/>
      </c>
      <c r="AR14" s="212">
        <f t="shared" si="18"/>
        <v>0</v>
      </c>
      <c r="AS14" s="213"/>
      <c r="AT14" s="214"/>
      <c r="AU14" s="215"/>
      <c r="AV14" s="215"/>
      <c r="AW14" s="215"/>
      <c r="AX14" s="215"/>
      <c r="AY14" s="216"/>
      <c r="AZ14" s="216"/>
      <c r="BA14" s="217"/>
      <c r="BB14" s="218"/>
      <c r="BC14" s="157"/>
      <c r="BD14" s="219"/>
      <c r="BE14" s="220"/>
      <c r="BF14" s="221"/>
      <c r="BG14" s="222"/>
      <c r="BH14" s="223" t="s">
        <v>227</v>
      </c>
      <c r="BI14" s="224" t="s">
        <v>88</v>
      </c>
      <c r="BJ14" s="225" t="s">
        <v>223</v>
      </c>
      <c r="BK14" s="226" t="s">
        <v>153</v>
      </c>
      <c r="BL14" s="223" t="s">
        <v>14</v>
      </c>
      <c r="BM14" s="227" t="s">
        <v>331</v>
      </c>
      <c r="BN14" s="227"/>
      <c r="BO14" s="228" t="s">
        <v>332</v>
      </c>
      <c r="BP14" s="229" t="s">
        <v>333</v>
      </c>
      <c r="BQ14" s="230" t="s">
        <v>334</v>
      </c>
      <c r="BR14" s="228" t="s">
        <v>332</v>
      </c>
      <c r="BS14" s="228" t="s">
        <v>333</v>
      </c>
      <c r="BT14" s="230" t="s">
        <v>334</v>
      </c>
      <c r="BU14" s="227" t="s">
        <v>335</v>
      </c>
      <c r="BV14" s="227" t="s">
        <v>335</v>
      </c>
      <c r="BW14" s="230"/>
      <c r="BX14" s="230" t="s">
        <v>336</v>
      </c>
      <c r="BY14" s="227" t="s">
        <v>337</v>
      </c>
      <c r="BZ14" s="230" t="s">
        <v>338</v>
      </c>
    </row>
    <row r="15" spans="1:78" s="24" customFormat="1" ht="56.25" x14ac:dyDescent="0.2">
      <c r="A15" s="273">
        <v>13</v>
      </c>
      <c r="B15" s="271">
        <v>125</v>
      </c>
      <c r="C15" s="248" t="s">
        <v>153</v>
      </c>
      <c r="D15" s="172" t="s">
        <v>333</v>
      </c>
      <c r="E15" s="252" t="s">
        <v>1214</v>
      </c>
      <c r="F15" s="255" t="s">
        <v>1215</v>
      </c>
      <c r="G15" s="114" t="s">
        <v>46</v>
      </c>
      <c r="H15" s="102" t="s">
        <v>1785</v>
      </c>
      <c r="I15" s="31"/>
      <c r="J15" s="33"/>
      <c r="K15" s="79" t="s">
        <v>1783</v>
      </c>
      <c r="L15" s="80" t="s">
        <v>1784</v>
      </c>
      <c r="M15" s="115" t="e">
        <f>L15/K15*100</f>
        <v>#VALUE!</v>
      </c>
      <c r="N15" s="84" t="e">
        <f>IF(M15&lt;=60,"","!!!")</f>
        <v>#VALUE!</v>
      </c>
      <c r="O15" s="80"/>
      <c r="P15" s="81" t="e">
        <f>O15/K15*100</f>
        <v>#VALUE!</v>
      </c>
      <c r="Q15" s="82" t="e">
        <f>M15+P15</f>
        <v>#VALUE!</v>
      </c>
      <c r="R15" s="29"/>
      <c r="S15" s="26"/>
      <c r="T15" s="106" t="e">
        <f>ROUND(S15/R15*100,2)</f>
        <v>#DIV/0!</v>
      </c>
      <c r="U15" s="69" t="e">
        <f>IF(T15&lt;=60,"","!!!")</f>
        <v>#DIV/0!</v>
      </c>
      <c r="V15" s="80"/>
      <c r="W15" s="95" t="e">
        <f>ROUND(V15/R15*100,2)</f>
        <v>#DIV/0!</v>
      </c>
      <c r="X15" s="58" t="e">
        <f>T15+W15</f>
        <v>#DIV/0!</v>
      </c>
      <c r="Y15" s="47" t="s">
        <v>1777</v>
      </c>
      <c r="Z15" s="203" t="s">
        <v>1781</v>
      </c>
      <c r="AA15" s="22"/>
      <c r="AB15" s="118">
        <f t="shared" si="8"/>
        <v>0</v>
      </c>
      <c r="AC15" s="8">
        <v>15</v>
      </c>
      <c r="AD15" s="118">
        <f t="shared" si="9"/>
        <v>1.5</v>
      </c>
      <c r="AE15" s="8">
        <v>0</v>
      </c>
      <c r="AF15" s="118">
        <f t="shared" si="10"/>
        <v>0</v>
      </c>
      <c r="AG15" s="38">
        <f t="shared" si="11"/>
        <v>15</v>
      </c>
      <c r="AH15" s="39">
        <f t="shared" si="12"/>
        <v>1.5</v>
      </c>
      <c r="AI15" s="22"/>
      <c r="AJ15" s="118">
        <f t="shared" si="13"/>
        <v>0</v>
      </c>
      <c r="AK15" s="9"/>
      <c r="AL15" s="118"/>
      <c r="AM15" s="40">
        <f t="shared" si="14"/>
        <v>0</v>
      </c>
      <c r="AN15" s="39">
        <f t="shared" si="15"/>
        <v>0</v>
      </c>
      <c r="AO15" s="41">
        <f t="shared" si="16"/>
        <v>1.5</v>
      </c>
      <c r="AQ15" s="99" t="str">
        <f t="shared" si="17"/>
        <v/>
      </c>
      <c r="AR15" s="99">
        <f t="shared" si="18"/>
        <v>0</v>
      </c>
      <c r="AS15" s="65"/>
      <c r="AT15" s="43"/>
      <c r="AU15" s="44"/>
      <c r="AV15" s="44"/>
      <c r="AW15" s="44"/>
      <c r="AX15" s="44"/>
      <c r="AY15" s="42"/>
      <c r="AZ15" s="42"/>
      <c r="BA15" s="45"/>
      <c r="BB15" s="48"/>
      <c r="BC15" s="46"/>
      <c r="BD15" s="59"/>
      <c r="BE15" s="112"/>
      <c r="BF15" s="124"/>
      <c r="BG15" s="151"/>
      <c r="BH15" s="156" t="s">
        <v>1009</v>
      </c>
      <c r="BI15" s="239" t="s">
        <v>88</v>
      </c>
      <c r="BJ15" s="153" t="s">
        <v>1010</v>
      </c>
      <c r="BK15" s="154" t="s">
        <v>153</v>
      </c>
      <c r="BL15" s="131" t="s">
        <v>14</v>
      </c>
      <c r="BM15" s="156" t="s">
        <v>331</v>
      </c>
      <c r="BN15" s="156"/>
      <c r="BO15" s="155" t="s">
        <v>332</v>
      </c>
      <c r="BP15" s="155" t="s">
        <v>333</v>
      </c>
      <c r="BQ15" s="155" t="s">
        <v>334</v>
      </c>
      <c r="BR15" s="155" t="s">
        <v>332</v>
      </c>
      <c r="BS15" s="155" t="s">
        <v>333</v>
      </c>
      <c r="BT15" s="155" t="s">
        <v>334</v>
      </c>
      <c r="BU15" s="156" t="s">
        <v>335</v>
      </c>
      <c r="BV15" s="156" t="s">
        <v>335</v>
      </c>
      <c r="BW15" s="155"/>
      <c r="BX15" s="155" t="s">
        <v>336</v>
      </c>
      <c r="BY15" s="156" t="s">
        <v>337</v>
      </c>
      <c r="BZ15" s="155" t="s">
        <v>338</v>
      </c>
    </row>
    <row r="16" spans="1:78" s="24" customFormat="1" ht="45" x14ac:dyDescent="0.2">
      <c r="A16" s="273">
        <v>14</v>
      </c>
      <c r="B16" s="272">
        <v>129</v>
      </c>
      <c r="C16" s="174" t="s">
        <v>141</v>
      </c>
      <c r="D16" s="158" t="s">
        <v>333</v>
      </c>
      <c r="E16" s="254" t="s">
        <v>1220</v>
      </c>
      <c r="F16" s="259" t="s">
        <v>1221</v>
      </c>
      <c r="G16" s="114">
        <v>3</v>
      </c>
      <c r="H16" s="103" t="s">
        <v>1782</v>
      </c>
      <c r="I16" s="276" t="s">
        <v>1639</v>
      </c>
      <c r="J16" s="33"/>
      <c r="K16" s="79" t="s">
        <v>1779</v>
      </c>
      <c r="L16" s="80" t="s">
        <v>1780</v>
      </c>
      <c r="M16" s="115" t="e">
        <f>L16/K16*100</f>
        <v>#VALUE!</v>
      </c>
      <c r="N16" s="84" t="e">
        <f>IF(M16&lt;=60,"","!!!")</f>
        <v>#VALUE!</v>
      </c>
      <c r="O16" s="80"/>
      <c r="P16" s="81" t="e">
        <f>O16/K16*100</f>
        <v>#VALUE!</v>
      </c>
      <c r="Q16" s="82" t="e">
        <f>M16+P16</f>
        <v>#VALUE!</v>
      </c>
      <c r="R16" s="197"/>
      <c r="S16" s="198"/>
      <c r="T16" s="106" t="e">
        <f>ROUND(S16/R16*100,2)</f>
        <v>#DIV/0!</v>
      </c>
      <c r="U16" s="69" t="e">
        <f>IF(T16&lt;=60,"","!!!")</f>
        <v>#DIV/0!</v>
      </c>
      <c r="V16" s="80"/>
      <c r="W16" s="95" t="e">
        <f>ROUND(V16/R16*100,2)</f>
        <v>#DIV/0!</v>
      </c>
      <c r="X16" s="58" t="e">
        <f>T16+W16</f>
        <v>#DIV/0!</v>
      </c>
      <c r="Y16" s="202" t="s">
        <v>141</v>
      </c>
      <c r="Z16" s="203" t="s">
        <v>1778</v>
      </c>
      <c r="AA16" s="22"/>
      <c r="AB16" s="118">
        <f t="shared" si="8"/>
        <v>0</v>
      </c>
      <c r="AC16" s="8"/>
      <c r="AD16" s="118">
        <f t="shared" si="9"/>
        <v>0</v>
      </c>
      <c r="AE16" s="8"/>
      <c r="AF16" s="118">
        <f t="shared" si="10"/>
        <v>0</v>
      </c>
      <c r="AG16" s="38">
        <f t="shared" si="11"/>
        <v>0</v>
      </c>
      <c r="AH16" s="39">
        <f t="shared" si="12"/>
        <v>0</v>
      </c>
      <c r="AI16" s="22"/>
      <c r="AJ16" s="118">
        <f t="shared" si="13"/>
        <v>0</v>
      </c>
      <c r="AK16" s="9"/>
      <c r="AL16" s="118"/>
      <c r="AM16" s="40">
        <f t="shared" si="14"/>
        <v>0</v>
      </c>
      <c r="AN16" s="39">
        <f t="shared" si="15"/>
        <v>0</v>
      </c>
      <c r="AO16" s="41">
        <f t="shared" si="16"/>
        <v>0</v>
      </c>
      <c r="AQ16" s="99" t="str">
        <f t="shared" si="17"/>
        <v/>
      </c>
      <c r="AR16" s="99">
        <f t="shared" si="18"/>
        <v>0</v>
      </c>
      <c r="AS16" s="65"/>
      <c r="AT16" s="43"/>
      <c r="AU16" s="44"/>
      <c r="AV16" s="44"/>
      <c r="AW16" s="44"/>
      <c r="AX16" s="44"/>
      <c r="AY16" s="42"/>
      <c r="AZ16" s="42"/>
      <c r="BA16" s="45"/>
      <c r="BB16" s="48"/>
      <c r="BC16" s="46"/>
      <c r="BD16" s="59"/>
      <c r="BE16" s="112"/>
      <c r="BF16" s="124"/>
      <c r="BG16" s="151"/>
      <c r="BH16" s="156" t="s">
        <v>1023</v>
      </c>
      <c r="BI16" s="239" t="s">
        <v>88</v>
      </c>
      <c r="BJ16" s="153" t="s">
        <v>1010</v>
      </c>
      <c r="BK16" s="154" t="s">
        <v>153</v>
      </c>
      <c r="BL16" s="131" t="s">
        <v>14</v>
      </c>
      <c r="BM16" s="156" t="s">
        <v>331</v>
      </c>
      <c r="BN16" s="156"/>
      <c r="BO16" s="155" t="s">
        <v>332</v>
      </c>
      <c r="BP16" s="155" t="s">
        <v>333</v>
      </c>
      <c r="BQ16" s="155" t="s">
        <v>334</v>
      </c>
      <c r="BR16" s="155" t="s">
        <v>332</v>
      </c>
      <c r="BS16" s="155" t="s">
        <v>333</v>
      </c>
      <c r="BT16" s="155" t="s">
        <v>334</v>
      </c>
      <c r="BU16" s="156" t="s">
        <v>335</v>
      </c>
      <c r="BV16" s="156" t="s">
        <v>335</v>
      </c>
      <c r="BW16" s="155"/>
      <c r="BX16" s="155" t="s">
        <v>336</v>
      </c>
      <c r="BY16" s="156" t="s">
        <v>337</v>
      </c>
      <c r="BZ16" s="155" t="s">
        <v>338</v>
      </c>
    </row>
    <row r="17" spans="1:78" s="24" customFormat="1" ht="78.75" x14ac:dyDescent="0.2">
      <c r="A17" s="273">
        <v>15</v>
      </c>
      <c r="B17" s="275">
        <v>131</v>
      </c>
      <c r="C17" s="248" t="s">
        <v>153</v>
      </c>
      <c r="D17" s="172" t="s">
        <v>333</v>
      </c>
      <c r="E17" s="252" t="s">
        <v>1224</v>
      </c>
      <c r="F17" s="255" t="s">
        <v>1225</v>
      </c>
      <c r="G17" s="114" t="s">
        <v>388</v>
      </c>
      <c r="H17" s="103" t="s">
        <v>1643</v>
      </c>
      <c r="I17" s="7"/>
      <c r="J17" s="33"/>
      <c r="K17" s="79" t="s">
        <v>1645</v>
      </c>
      <c r="L17" s="80" t="s">
        <v>1644</v>
      </c>
      <c r="M17" s="115" t="e">
        <f t="shared" si="0"/>
        <v>#VALUE!</v>
      </c>
      <c r="N17" s="84" t="e">
        <f t="shared" si="1"/>
        <v>#VALUE!</v>
      </c>
      <c r="O17" s="80"/>
      <c r="P17" s="81" t="e">
        <f t="shared" si="2"/>
        <v>#VALUE!</v>
      </c>
      <c r="Q17" s="82" t="e">
        <f t="shared" si="3"/>
        <v>#VALUE!</v>
      </c>
      <c r="R17" s="29"/>
      <c r="S17" s="26"/>
      <c r="T17" s="106" t="e">
        <f t="shared" si="4"/>
        <v>#DIV/0!</v>
      </c>
      <c r="U17" s="69" t="e">
        <f t="shared" si="5"/>
        <v>#DIV/0!</v>
      </c>
      <c r="V17" s="96"/>
      <c r="W17" s="95" t="e">
        <f t="shared" si="6"/>
        <v>#DIV/0!</v>
      </c>
      <c r="X17" s="58" t="e">
        <f t="shared" si="7"/>
        <v>#DIV/0!</v>
      </c>
      <c r="Y17" s="202" t="s">
        <v>1646</v>
      </c>
      <c r="Z17" s="120"/>
      <c r="AA17" s="22"/>
      <c r="AB17" s="118">
        <f t="shared" si="8"/>
        <v>0</v>
      </c>
      <c r="AC17" s="8"/>
      <c r="AD17" s="118">
        <f t="shared" si="9"/>
        <v>0</v>
      </c>
      <c r="AE17" s="8"/>
      <c r="AF17" s="118">
        <f t="shared" si="10"/>
        <v>0</v>
      </c>
      <c r="AG17" s="38">
        <f t="shared" si="11"/>
        <v>0</v>
      </c>
      <c r="AH17" s="39">
        <f t="shared" si="12"/>
        <v>0</v>
      </c>
      <c r="AI17" s="22"/>
      <c r="AJ17" s="118">
        <f t="shared" si="13"/>
        <v>0</v>
      </c>
      <c r="AK17" s="9"/>
      <c r="AL17" s="118"/>
      <c r="AM17" s="40">
        <f t="shared" si="14"/>
        <v>0</v>
      </c>
      <c r="AN17" s="39">
        <f t="shared" si="15"/>
        <v>0</v>
      </c>
      <c r="AO17" s="41">
        <f t="shared" si="16"/>
        <v>0</v>
      </c>
      <c r="AQ17" s="99" t="str">
        <f t="shared" si="17"/>
        <v/>
      </c>
      <c r="AR17" s="99">
        <f t="shared" si="18"/>
        <v>0</v>
      </c>
      <c r="AS17" s="65"/>
      <c r="AT17" s="43"/>
      <c r="AU17" s="44"/>
      <c r="AV17" s="44"/>
      <c r="AW17" s="44"/>
      <c r="AX17" s="44"/>
      <c r="AY17" s="42"/>
      <c r="AZ17" s="42"/>
      <c r="BA17" s="45"/>
      <c r="BB17" s="48"/>
      <c r="BC17" s="46"/>
      <c r="BD17" s="59"/>
      <c r="BE17" s="112"/>
      <c r="BF17" s="124"/>
      <c r="BG17" s="151"/>
      <c r="BH17" s="156" t="s">
        <v>1025</v>
      </c>
      <c r="BI17" s="241" t="s">
        <v>88</v>
      </c>
      <c r="BJ17" s="153" t="s">
        <v>1010</v>
      </c>
      <c r="BK17" s="154" t="s">
        <v>153</v>
      </c>
      <c r="BL17" s="131" t="s">
        <v>14</v>
      </c>
      <c r="BM17" s="156" t="s">
        <v>331</v>
      </c>
      <c r="BN17" s="156"/>
      <c r="BO17" s="155" t="s">
        <v>332</v>
      </c>
      <c r="BP17" s="155" t="s">
        <v>333</v>
      </c>
      <c r="BQ17" s="155" t="s">
        <v>334</v>
      </c>
      <c r="BR17" s="155" t="s">
        <v>332</v>
      </c>
      <c r="BS17" s="155" t="s">
        <v>333</v>
      </c>
      <c r="BT17" s="155" t="s">
        <v>334</v>
      </c>
      <c r="BU17" s="156" t="s">
        <v>335</v>
      </c>
      <c r="BV17" s="156" t="s">
        <v>335</v>
      </c>
      <c r="BW17" s="155"/>
      <c r="BX17" s="155" t="s">
        <v>336</v>
      </c>
      <c r="BY17" s="156" t="s">
        <v>337</v>
      </c>
      <c r="BZ17" s="155" t="s">
        <v>338</v>
      </c>
    </row>
    <row r="18" spans="1:78" s="24" customFormat="1" ht="56.25" x14ac:dyDescent="0.2">
      <c r="A18" s="273">
        <v>16</v>
      </c>
      <c r="B18" s="271">
        <v>133</v>
      </c>
      <c r="C18" s="73" t="s">
        <v>153</v>
      </c>
      <c r="D18" s="172" t="s">
        <v>333</v>
      </c>
      <c r="E18" s="252" t="s">
        <v>1226</v>
      </c>
      <c r="F18" s="255" t="s">
        <v>1227</v>
      </c>
      <c r="G18" s="114" t="s">
        <v>426</v>
      </c>
      <c r="H18" s="102" t="s">
        <v>1776</v>
      </c>
      <c r="I18" s="7"/>
      <c r="J18" s="33"/>
      <c r="K18" s="79">
        <v>50000</v>
      </c>
      <c r="L18" s="80">
        <v>30000</v>
      </c>
      <c r="M18" s="115">
        <f t="shared" si="0"/>
        <v>60</v>
      </c>
      <c r="N18" s="84" t="str">
        <f t="shared" si="1"/>
        <v/>
      </c>
      <c r="O18" s="80">
        <v>20000</v>
      </c>
      <c r="P18" s="81">
        <f t="shared" si="2"/>
        <v>40</v>
      </c>
      <c r="Q18" s="82">
        <f t="shared" si="3"/>
        <v>100</v>
      </c>
      <c r="R18" s="29"/>
      <c r="S18" s="26"/>
      <c r="T18" s="106" t="e">
        <f t="shared" si="4"/>
        <v>#DIV/0!</v>
      </c>
      <c r="U18" s="69" t="e">
        <f t="shared" si="5"/>
        <v>#DIV/0!</v>
      </c>
      <c r="V18" s="94"/>
      <c r="W18" s="95" t="e">
        <f t="shared" si="6"/>
        <v>#DIV/0!</v>
      </c>
      <c r="X18" s="58" t="e">
        <f t="shared" si="7"/>
        <v>#DIV/0!</v>
      </c>
      <c r="Y18" s="47" t="s">
        <v>45</v>
      </c>
      <c r="Z18" s="120"/>
      <c r="AA18" s="22"/>
      <c r="AB18" s="118">
        <f t="shared" si="8"/>
        <v>0</v>
      </c>
      <c r="AC18" s="8">
        <v>15</v>
      </c>
      <c r="AD18" s="118">
        <f t="shared" si="9"/>
        <v>1.5</v>
      </c>
      <c r="AE18" s="8">
        <v>0</v>
      </c>
      <c r="AF18" s="118">
        <f t="shared" si="10"/>
        <v>0</v>
      </c>
      <c r="AG18" s="38">
        <f t="shared" si="11"/>
        <v>15</v>
      </c>
      <c r="AH18" s="39">
        <f t="shared" si="12"/>
        <v>1.5</v>
      </c>
      <c r="AI18" s="22"/>
      <c r="AJ18" s="118">
        <f t="shared" si="13"/>
        <v>0</v>
      </c>
      <c r="AK18" s="9"/>
      <c r="AL18" s="118"/>
      <c r="AM18" s="40">
        <f t="shared" si="14"/>
        <v>0</v>
      </c>
      <c r="AN18" s="39">
        <f t="shared" si="15"/>
        <v>0</v>
      </c>
      <c r="AO18" s="41">
        <f t="shared" si="16"/>
        <v>1.5</v>
      </c>
      <c r="AQ18" s="99" t="str">
        <f t="shared" si="17"/>
        <v/>
      </c>
      <c r="AR18" s="99">
        <f t="shared" si="18"/>
        <v>0</v>
      </c>
      <c r="AS18" s="65"/>
      <c r="AT18" s="43"/>
      <c r="AU18" s="44"/>
      <c r="AV18" s="44"/>
      <c r="AW18" s="44"/>
      <c r="AX18" s="44"/>
      <c r="AY18" s="42"/>
      <c r="AZ18" s="42"/>
      <c r="BA18" s="45"/>
      <c r="BB18" s="48"/>
      <c r="BC18" s="46"/>
      <c r="BD18" s="59"/>
      <c r="BE18" s="112"/>
      <c r="BF18" s="124"/>
      <c r="BG18" s="151"/>
      <c r="BH18" s="156" t="s">
        <v>1027</v>
      </c>
      <c r="BI18" s="239" t="s">
        <v>88</v>
      </c>
      <c r="BJ18" s="153" t="s">
        <v>1010</v>
      </c>
      <c r="BK18" s="154" t="s">
        <v>153</v>
      </c>
      <c r="BL18" s="131" t="s">
        <v>14</v>
      </c>
      <c r="BM18" s="156" t="s">
        <v>331</v>
      </c>
      <c r="BN18" s="156"/>
      <c r="BO18" s="155" t="s">
        <v>332</v>
      </c>
      <c r="BP18" s="155" t="s">
        <v>333</v>
      </c>
      <c r="BQ18" s="155" t="s">
        <v>334</v>
      </c>
      <c r="BR18" s="155" t="s">
        <v>332</v>
      </c>
      <c r="BS18" s="155" t="s">
        <v>333</v>
      </c>
      <c r="BT18" s="155" t="s">
        <v>334</v>
      </c>
      <c r="BU18" s="156" t="s">
        <v>335</v>
      </c>
      <c r="BV18" s="156" t="s">
        <v>335</v>
      </c>
      <c r="BW18" s="155"/>
      <c r="BX18" s="155" t="s">
        <v>336</v>
      </c>
      <c r="BY18" s="156" t="s">
        <v>337</v>
      </c>
      <c r="BZ18" s="155" t="s">
        <v>338</v>
      </c>
    </row>
    <row r="19" spans="1:78" s="24" customFormat="1" ht="67.5" x14ac:dyDescent="0.2">
      <c r="A19" s="273">
        <v>17</v>
      </c>
      <c r="B19" s="275">
        <v>135</v>
      </c>
      <c r="C19" s="73" t="s">
        <v>153</v>
      </c>
      <c r="D19" s="172" t="s">
        <v>333</v>
      </c>
      <c r="E19" s="252" t="s">
        <v>906</v>
      </c>
      <c r="F19" s="255" t="s">
        <v>1221</v>
      </c>
      <c r="G19" s="114">
        <v>3</v>
      </c>
      <c r="H19" s="102" t="s">
        <v>1642</v>
      </c>
      <c r="I19" s="7"/>
      <c r="J19" s="33"/>
      <c r="K19" s="79">
        <v>99010</v>
      </c>
      <c r="L19" s="80">
        <v>59010</v>
      </c>
      <c r="M19" s="115">
        <f t="shared" si="0"/>
        <v>59.600040399959596</v>
      </c>
      <c r="N19" s="84" t="str">
        <f t="shared" si="1"/>
        <v/>
      </c>
      <c r="O19" s="80">
        <v>40000</v>
      </c>
      <c r="P19" s="81">
        <f t="shared" si="2"/>
        <v>40.399959600040404</v>
      </c>
      <c r="Q19" s="82">
        <f t="shared" si="3"/>
        <v>100</v>
      </c>
      <c r="R19" s="29"/>
      <c r="S19" s="26"/>
      <c r="T19" s="106" t="e">
        <f t="shared" si="4"/>
        <v>#DIV/0!</v>
      </c>
      <c r="U19" s="69" t="e">
        <f t="shared" si="5"/>
        <v>#DIV/0!</v>
      </c>
      <c r="V19" s="96"/>
      <c r="W19" s="95" t="e">
        <f t="shared" si="6"/>
        <v>#DIV/0!</v>
      </c>
      <c r="X19" s="58" t="e">
        <f t="shared" si="7"/>
        <v>#DIV/0!</v>
      </c>
      <c r="Y19" s="47" t="s">
        <v>45</v>
      </c>
      <c r="Z19" s="120"/>
      <c r="AA19" s="22"/>
      <c r="AB19" s="118">
        <f t="shared" si="8"/>
        <v>0</v>
      </c>
      <c r="AC19" s="8">
        <v>15</v>
      </c>
      <c r="AD19" s="118">
        <f t="shared" si="9"/>
        <v>1.5</v>
      </c>
      <c r="AE19" s="8">
        <v>0</v>
      </c>
      <c r="AF19" s="118">
        <f t="shared" si="10"/>
        <v>0</v>
      </c>
      <c r="AG19" s="38">
        <f t="shared" si="11"/>
        <v>15</v>
      </c>
      <c r="AH19" s="39">
        <f t="shared" si="12"/>
        <v>1.5</v>
      </c>
      <c r="AI19" s="22"/>
      <c r="AJ19" s="118">
        <f t="shared" si="13"/>
        <v>0</v>
      </c>
      <c r="AK19" s="9"/>
      <c r="AL19" s="118"/>
      <c r="AM19" s="40">
        <f t="shared" si="14"/>
        <v>0</v>
      </c>
      <c r="AN19" s="39">
        <f t="shared" si="15"/>
        <v>0</v>
      </c>
      <c r="AO19" s="41">
        <f t="shared" si="16"/>
        <v>1.5</v>
      </c>
      <c r="AQ19" s="99" t="str">
        <f t="shared" si="17"/>
        <v/>
      </c>
      <c r="AR19" s="99">
        <f t="shared" si="18"/>
        <v>0</v>
      </c>
      <c r="AS19" s="65"/>
      <c r="AT19" s="43"/>
      <c r="AU19" s="44"/>
      <c r="AV19" s="44"/>
      <c r="AW19" s="44"/>
      <c r="AX19" s="44"/>
      <c r="AY19" s="42"/>
      <c r="AZ19" s="42"/>
      <c r="BA19" s="45"/>
      <c r="BB19" s="48"/>
      <c r="BC19" s="46"/>
      <c r="BD19" s="59"/>
      <c r="BE19" s="112"/>
      <c r="BF19" s="124"/>
      <c r="BG19" s="151"/>
      <c r="BH19" s="156" t="s">
        <v>1029</v>
      </c>
      <c r="BI19" s="239" t="s">
        <v>88</v>
      </c>
      <c r="BJ19" s="153" t="s">
        <v>1010</v>
      </c>
      <c r="BK19" s="154" t="s">
        <v>153</v>
      </c>
      <c r="BL19" s="131" t="s">
        <v>14</v>
      </c>
      <c r="BM19" s="156" t="s">
        <v>331</v>
      </c>
      <c r="BN19" s="156"/>
      <c r="BO19" s="155" t="s">
        <v>332</v>
      </c>
      <c r="BP19" s="155" t="s">
        <v>333</v>
      </c>
      <c r="BQ19" s="155" t="s">
        <v>334</v>
      </c>
      <c r="BR19" s="155" t="s">
        <v>332</v>
      </c>
      <c r="BS19" s="155" t="s">
        <v>333</v>
      </c>
      <c r="BT19" s="155" t="s">
        <v>334</v>
      </c>
      <c r="BU19" s="156" t="s">
        <v>335</v>
      </c>
      <c r="BV19" s="156" t="s">
        <v>335</v>
      </c>
      <c r="BW19" s="155"/>
      <c r="BX19" s="155" t="s">
        <v>336</v>
      </c>
      <c r="BY19" s="156" t="s">
        <v>337</v>
      </c>
      <c r="BZ19" s="155" t="s">
        <v>338</v>
      </c>
    </row>
    <row r="20" spans="1:78" s="24" customFormat="1" ht="56.25" x14ac:dyDescent="0.2">
      <c r="A20" s="273">
        <v>18</v>
      </c>
      <c r="B20" s="271">
        <v>163</v>
      </c>
      <c r="C20" s="73" t="s">
        <v>1151</v>
      </c>
      <c r="D20" s="172" t="s">
        <v>1154</v>
      </c>
      <c r="E20" s="252" t="s">
        <v>1264</v>
      </c>
      <c r="F20" s="255" t="s">
        <v>1265</v>
      </c>
      <c r="G20" s="114">
        <v>4</v>
      </c>
      <c r="H20" s="102" t="s">
        <v>1665</v>
      </c>
      <c r="I20" s="7"/>
      <c r="J20" s="33"/>
      <c r="K20" s="79">
        <v>296419</v>
      </c>
      <c r="L20" s="80">
        <v>100000</v>
      </c>
      <c r="M20" s="115">
        <f t="shared" si="0"/>
        <v>33.736029066962644</v>
      </c>
      <c r="N20" s="84" t="str">
        <f t="shared" si="1"/>
        <v/>
      </c>
      <c r="O20" s="80">
        <v>196419</v>
      </c>
      <c r="P20" s="81">
        <f t="shared" si="2"/>
        <v>66.263970933037356</v>
      </c>
      <c r="Q20" s="82">
        <f t="shared" si="3"/>
        <v>100</v>
      </c>
      <c r="R20" s="29"/>
      <c r="S20" s="26"/>
      <c r="T20" s="106" t="e">
        <f t="shared" si="4"/>
        <v>#DIV/0!</v>
      </c>
      <c r="U20" s="69" t="e">
        <f t="shared" si="5"/>
        <v>#DIV/0!</v>
      </c>
      <c r="V20" s="94"/>
      <c r="W20" s="95" t="e">
        <f t="shared" si="6"/>
        <v>#DIV/0!</v>
      </c>
      <c r="X20" s="58" t="e">
        <f t="shared" si="7"/>
        <v>#DIV/0!</v>
      </c>
      <c r="Y20" s="47" t="s">
        <v>45</v>
      </c>
      <c r="Z20" s="120"/>
      <c r="AA20" s="22"/>
      <c r="AB20" s="118">
        <f t="shared" si="8"/>
        <v>0</v>
      </c>
      <c r="AC20" s="8">
        <v>15</v>
      </c>
      <c r="AD20" s="118">
        <f t="shared" si="9"/>
        <v>1.5</v>
      </c>
      <c r="AE20" s="8">
        <v>7</v>
      </c>
      <c r="AF20" s="118">
        <f t="shared" si="10"/>
        <v>1.75</v>
      </c>
      <c r="AG20" s="38">
        <f t="shared" si="11"/>
        <v>22</v>
      </c>
      <c r="AH20" s="39">
        <f t="shared" si="12"/>
        <v>3.25</v>
      </c>
      <c r="AI20" s="22"/>
      <c r="AJ20" s="118">
        <f t="shared" si="13"/>
        <v>0</v>
      </c>
      <c r="AK20" s="9"/>
      <c r="AL20" s="118"/>
      <c r="AM20" s="40">
        <f t="shared" si="14"/>
        <v>0</v>
      </c>
      <c r="AN20" s="39">
        <f t="shared" si="15"/>
        <v>0</v>
      </c>
      <c r="AO20" s="41">
        <f t="shared" si="16"/>
        <v>3.25</v>
      </c>
      <c r="AQ20" s="99" t="str">
        <f t="shared" si="17"/>
        <v/>
      </c>
      <c r="AR20" s="99">
        <f t="shared" si="18"/>
        <v>0</v>
      </c>
      <c r="AS20" s="65"/>
      <c r="AT20" s="177" t="s">
        <v>398</v>
      </c>
      <c r="AU20" s="44"/>
      <c r="AV20" s="44"/>
      <c r="AW20" s="44"/>
      <c r="AX20" s="44"/>
      <c r="AY20" s="42"/>
      <c r="AZ20" s="42"/>
      <c r="BA20" s="45"/>
      <c r="BB20" s="48"/>
      <c r="BC20" s="46"/>
      <c r="BD20" s="59"/>
      <c r="BE20" s="112"/>
      <c r="BF20" s="124"/>
      <c r="BG20" s="151"/>
      <c r="BH20" s="156" t="s">
        <v>1150</v>
      </c>
      <c r="BI20" s="239" t="s">
        <v>88</v>
      </c>
      <c r="BJ20" s="153" t="s">
        <v>1104</v>
      </c>
      <c r="BK20" s="154" t="s">
        <v>1151</v>
      </c>
      <c r="BL20" s="131" t="s">
        <v>14</v>
      </c>
      <c r="BM20" s="156" t="s">
        <v>1152</v>
      </c>
      <c r="BN20" s="156"/>
      <c r="BO20" s="155" t="s">
        <v>1153</v>
      </c>
      <c r="BP20" s="155" t="s">
        <v>1154</v>
      </c>
      <c r="BQ20" s="155" t="s">
        <v>1155</v>
      </c>
      <c r="BR20" s="155" t="s">
        <v>1153</v>
      </c>
      <c r="BS20" s="155" t="s">
        <v>1154</v>
      </c>
      <c r="BT20" s="155" t="s">
        <v>1155</v>
      </c>
      <c r="BU20" s="156" t="s">
        <v>1156</v>
      </c>
      <c r="BV20" s="156" t="s">
        <v>1156</v>
      </c>
      <c r="BW20" s="155" t="s">
        <v>98</v>
      </c>
      <c r="BX20" s="155" t="s">
        <v>1157</v>
      </c>
      <c r="BY20" s="156" t="s">
        <v>1158</v>
      </c>
      <c r="BZ20" s="155" t="s">
        <v>1159</v>
      </c>
    </row>
    <row r="21" spans="1:78" s="24" customFormat="1" ht="45" x14ac:dyDescent="0.2">
      <c r="A21" s="273">
        <v>19</v>
      </c>
      <c r="B21" s="271">
        <v>166</v>
      </c>
      <c r="C21" s="73" t="s">
        <v>1151</v>
      </c>
      <c r="D21" s="172" t="s">
        <v>1154</v>
      </c>
      <c r="E21" s="252" t="s">
        <v>1266</v>
      </c>
      <c r="F21" s="255" t="s">
        <v>1666</v>
      </c>
      <c r="G21" s="114">
        <v>3</v>
      </c>
      <c r="H21" s="102" t="s">
        <v>1667</v>
      </c>
      <c r="I21" s="7"/>
      <c r="J21" s="33"/>
      <c r="K21" s="79">
        <v>233196</v>
      </c>
      <c r="L21" s="80">
        <v>100000</v>
      </c>
      <c r="M21" s="115">
        <f t="shared" si="0"/>
        <v>42.882382202096089</v>
      </c>
      <c r="N21" s="84" t="str">
        <f t="shared" si="1"/>
        <v/>
      </c>
      <c r="O21" s="80">
        <v>133196</v>
      </c>
      <c r="P21" s="81">
        <f t="shared" si="2"/>
        <v>57.117617797903911</v>
      </c>
      <c r="Q21" s="82">
        <f t="shared" si="3"/>
        <v>100</v>
      </c>
      <c r="R21" s="29"/>
      <c r="S21" s="26"/>
      <c r="T21" s="106" t="e">
        <f t="shared" si="4"/>
        <v>#DIV/0!</v>
      </c>
      <c r="U21" s="69" t="e">
        <f t="shared" si="5"/>
        <v>#DIV/0!</v>
      </c>
      <c r="V21" s="94"/>
      <c r="W21" s="95" t="e">
        <f t="shared" si="6"/>
        <v>#DIV/0!</v>
      </c>
      <c r="X21" s="58" t="e">
        <f t="shared" si="7"/>
        <v>#DIV/0!</v>
      </c>
      <c r="Y21" s="47" t="s">
        <v>45</v>
      </c>
      <c r="Z21" s="120"/>
      <c r="AA21" s="22"/>
      <c r="AB21" s="118">
        <f t="shared" si="8"/>
        <v>0</v>
      </c>
      <c r="AC21" s="8">
        <v>15</v>
      </c>
      <c r="AD21" s="118">
        <f t="shared" si="9"/>
        <v>1.5</v>
      </c>
      <c r="AE21" s="8">
        <v>7</v>
      </c>
      <c r="AF21" s="118">
        <f t="shared" si="10"/>
        <v>1.75</v>
      </c>
      <c r="AG21" s="38">
        <f t="shared" si="11"/>
        <v>22</v>
      </c>
      <c r="AH21" s="39">
        <f t="shared" si="12"/>
        <v>3.25</v>
      </c>
      <c r="AI21" s="22"/>
      <c r="AJ21" s="118">
        <f t="shared" si="13"/>
        <v>0</v>
      </c>
      <c r="AK21" s="9"/>
      <c r="AL21" s="118"/>
      <c r="AM21" s="40">
        <f t="shared" si="14"/>
        <v>0</v>
      </c>
      <c r="AN21" s="39">
        <f t="shared" si="15"/>
        <v>0</v>
      </c>
      <c r="AO21" s="41">
        <f t="shared" si="16"/>
        <v>3.25</v>
      </c>
      <c r="AQ21" s="99" t="str">
        <f t="shared" si="17"/>
        <v/>
      </c>
      <c r="AR21" s="99">
        <f t="shared" si="18"/>
        <v>0</v>
      </c>
      <c r="AS21" s="65"/>
      <c r="AT21" s="43" t="s">
        <v>33</v>
      </c>
      <c r="AU21" s="44"/>
      <c r="AV21" s="44"/>
      <c r="AW21" s="44"/>
      <c r="AX21" s="44"/>
      <c r="AY21" s="42"/>
      <c r="AZ21" s="42"/>
      <c r="BA21" s="45"/>
      <c r="BB21" s="48"/>
      <c r="BC21" s="46"/>
      <c r="BD21" s="59"/>
      <c r="BE21" s="112"/>
      <c r="BF21" s="124"/>
      <c r="BG21" s="151"/>
      <c r="BH21" s="156" t="s">
        <v>1162</v>
      </c>
      <c r="BI21" s="239" t="s">
        <v>88</v>
      </c>
      <c r="BJ21" s="153" t="s">
        <v>1104</v>
      </c>
      <c r="BK21" s="154" t="s">
        <v>1151</v>
      </c>
      <c r="BL21" s="131" t="s">
        <v>14</v>
      </c>
      <c r="BM21" s="156" t="s">
        <v>1152</v>
      </c>
      <c r="BN21" s="156"/>
      <c r="BO21" s="155" t="s">
        <v>1153</v>
      </c>
      <c r="BP21" s="155" t="s">
        <v>1154</v>
      </c>
      <c r="BQ21" s="155" t="s">
        <v>1155</v>
      </c>
      <c r="BR21" s="155" t="s">
        <v>1153</v>
      </c>
      <c r="BS21" s="155" t="s">
        <v>1154</v>
      </c>
      <c r="BT21" s="155" t="s">
        <v>1155</v>
      </c>
      <c r="BU21" s="156" t="s">
        <v>1156</v>
      </c>
      <c r="BV21" s="156" t="s">
        <v>1156</v>
      </c>
      <c r="BW21" s="155" t="s">
        <v>98</v>
      </c>
      <c r="BX21" s="155" t="s">
        <v>1157</v>
      </c>
      <c r="BY21" s="156" t="s">
        <v>1158</v>
      </c>
      <c r="BZ21" s="155" t="s">
        <v>1159</v>
      </c>
    </row>
    <row r="22" spans="1:78" s="24" customFormat="1" ht="90" x14ac:dyDescent="0.2">
      <c r="A22" s="273">
        <v>20</v>
      </c>
      <c r="B22" s="271">
        <v>216</v>
      </c>
      <c r="C22" s="73" t="s">
        <v>1489</v>
      </c>
      <c r="D22" s="172" t="s">
        <v>1573</v>
      </c>
      <c r="E22" s="252" t="s">
        <v>1506</v>
      </c>
      <c r="F22" s="255" t="s">
        <v>1507</v>
      </c>
      <c r="G22" s="114">
        <v>6</v>
      </c>
      <c r="H22" s="102" t="s">
        <v>1720</v>
      </c>
      <c r="I22" s="7"/>
      <c r="J22" s="33"/>
      <c r="K22" s="79">
        <v>120000</v>
      </c>
      <c r="L22" s="80">
        <v>72000</v>
      </c>
      <c r="M22" s="115">
        <f t="shared" si="0"/>
        <v>60</v>
      </c>
      <c r="N22" s="84" t="str">
        <f t="shared" si="1"/>
        <v/>
      </c>
      <c r="O22" s="80">
        <v>48000</v>
      </c>
      <c r="P22" s="81">
        <f t="shared" si="2"/>
        <v>40</v>
      </c>
      <c r="Q22" s="82">
        <f t="shared" si="3"/>
        <v>100</v>
      </c>
      <c r="R22" s="29"/>
      <c r="S22" s="26"/>
      <c r="T22" s="106" t="e">
        <f t="shared" si="4"/>
        <v>#DIV/0!</v>
      </c>
      <c r="U22" s="69" t="e">
        <f t="shared" si="5"/>
        <v>#DIV/0!</v>
      </c>
      <c r="V22" s="94"/>
      <c r="W22" s="95" t="e">
        <f t="shared" si="6"/>
        <v>#DIV/0!</v>
      </c>
      <c r="X22" s="58" t="e">
        <f t="shared" si="7"/>
        <v>#DIV/0!</v>
      </c>
      <c r="Y22" s="47" t="s">
        <v>45</v>
      </c>
      <c r="Z22" s="120"/>
      <c r="AA22" s="22"/>
      <c r="AB22" s="118">
        <f t="shared" si="8"/>
        <v>0</v>
      </c>
      <c r="AC22" s="8">
        <v>15</v>
      </c>
      <c r="AD22" s="118">
        <f t="shared" si="9"/>
        <v>1.5</v>
      </c>
      <c r="AE22" s="8">
        <v>0</v>
      </c>
      <c r="AF22" s="118">
        <f t="shared" si="10"/>
        <v>0</v>
      </c>
      <c r="AG22" s="38">
        <f t="shared" si="11"/>
        <v>15</v>
      </c>
      <c r="AH22" s="39">
        <f t="shared" si="12"/>
        <v>1.5</v>
      </c>
      <c r="AI22" s="22"/>
      <c r="AJ22" s="118">
        <f t="shared" si="13"/>
        <v>0</v>
      </c>
      <c r="AK22" s="9"/>
      <c r="AL22" s="118"/>
      <c r="AM22" s="40">
        <f t="shared" si="14"/>
        <v>0</v>
      </c>
      <c r="AN22" s="39">
        <f t="shared" si="15"/>
        <v>0</v>
      </c>
      <c r="AO22" s="41">
        <f t="shared" si="16"/>
        <v>1.5</v>
      </c>
      <c r="AQ22" s="99" t="str">
        <f t="shared" si="17"/>
        <v/>
      </c>
      <c r="AR22" s="99">
        <f t="shared" si="18"/>
        <v>0</v>
      </c>
      <c r="AS22" s="65"/>
      <c r="AT22" s="43"/>
      <c r="AU22" s="44"/>
      <c r="AV22" s="44"/>
      <c r="AW22" s="44"/>
      <c r="AX22" s="44"/>
      <c r="AY22" s="42"/>
      <c r="AZ22" s="42"/>
      <c r="BA22" s="45"/>
      <c r="BB22" s="48"/>
      <c r="BC22" s="46"/>
      <c r="BD22" s="59"/>
      <c r="BE22" s="112"/>
      <c r="BF22" s="124"/>
      <c r="BG22" s="151"/>
      <c r="BH22" s="156" t="s">
        <v>1570</v>
      </c>
      <c r="BI22" s="239" t="s">
        <v>88</v>
      </c>
      <c r="BJ22" s="153" t="s">
        <v>1424</v>
      </c>
      <c r="BK22" s="154" t="s">
        <v>1489</v>
      </c>
      <c r="BL22" s="131" t="s">
        <v>14</v>
      </c>
      <c r="BM22" s="156" t="s">
        <v>1571</v>
      </c>
      <c r="BN22" s="156"/>
      <c r="BO22" s="155" t="s">
        <v>1572</v>
      </c>
      <c r="BP22" s="155" t="s">
        <v>1573</v>
      </c>
      <c r="BQ22" s="155" t="s">
        <v>241</v>
      </c>
      <c r="BR22" s="155" t="s">
        <v>1572</v>
      </c>
      <c r="BS22" s="155" t="s">
        <v>1573</v>
      </c>
      <c r="BT22" s="155" t="s">
        <v>241</v>
      </c>
      <c r="BU22" s="156" t="s">
        <v>1574</v>
      </c>
      <c r="BV22" s="156" t="s">
        <v>1574</v>
      </c>
      <c r="BW22" s="155" t="s">
        <v>1575</v>
      </c>
      <c r="BX22" s="155" t="s">
        <v>1576</v>
      </c>
      <c r="BY22" s="156" t="s">
        <v>1577</v>
      </c>
      <c r="BZ22" s="155" t="s">
        <v>1578</v>
      </c>
    </row>
    <row r="23" spans="1:78" s="24" customFormat="1" ht="90" x14ac:dyDescent="0.2">
      <c r="A23" s="273">
        <v>21</v>
      </c>
      <c r="B23" s="271">
        <v>219</v>
      </c>
      <c r="C23" s="73" t="s">
        <v>1489</v>
      </c>
      <c r="D23" s="172" t="s">
        <v>1573</v>
      </c>
      <c r="E23" s="252" t="s">
        <v>1510</v>
      </c>
      <c r="F23" s="255" t="s">
        <v>1511</v>
      </c>
      <c r="G23" s="114" t="s">
        <v>426</v>
      </c>
      <c r="H23" s="102" t="s">
        <v>1721</v>
      </c>
      <c r="I23" s="7"/>
      <c r="J23" s="33"/>
      <c r="K23" s="79">
        <v>47000</v>
      </c>
      <c r="L23" s="80">
        <v>28200</v>
      </c>
      <c r="M23" s="115">
        <f t="shared" si="0"/>
        <v>60</v>
      </c>
      <c r="N23" s="84" t="str">
        <f t="shared" si="1"/>
        <v/>
      </c>
      <c r="O23" s="80">
        <v>18800</v>
      </c>
      <c r="P23" s="81">
        <f t="shared" si="2"/>
        <v>40</v>
      </c>
      <c r="Q23" s="82">
        <f t="shared" si="3"/>
        <v>100</v>
      </c>
      <c r="R23" s="29"/>
      <c r="S23" s="26"/>
      <c r="T23" s="106" t="e">
        <f t="shared" si="4"/>
        <v>#DIV/0!</v>
      </c>
      <c r="U23" s="69" t="e">
        <f t="shared" si="5"/>
        <v>#DIV/0!</v>
      </c>
      <c r="V23" s="94"/>
      <c r="W23" s="95" t="e">
        <f t="shared" si="6"/>
        <v>#DIV/0!</v>
      </c>
      <c r="X23" s="58" t="e">
        <f t="shared" si="7"/>
        <v>#DIV/0!</v>
      </c>
      <c r="Y23" s="47" t="s">
        <v>45</v>
      </c>
      <c r="Z23" s="120"/>
      <c r="AA23" s="22"/>
      <c r="AB23" s="118">
        <f t="shared" si="8"/>
        <v>0</v>
      </c>
      <c r="AC23" s="8">
        <v>15</v>
      </c>
      <c r="AD23" s="118">
        <f t="shared" si="9"/>
        <v>1.5</v>
      </c>
      <c r="AE23" s="8">
        <v>0</v>
      </c>
      <c r="AF23" s="118">
        <f t="shared" si="10"/>
        <v>0</v>
      </c>
      <c r="AG23" s="38">
        <f t="shared" si="11"/>
        <v>15</v>
      </c>
      <c r="AH23" s="39">
        <f t="shared" si="12"/>
        <v>1.5</v>
      </c>
      <c r="AI23" s="22"/>
      <c r="AJ23" s="118">
        <f t="shared" si="13"/>
        <v>0</v>
      </c>
      <c r="AK23" s="9"/>
      <c r="AL23" s="118"/>
      <c r="AM23" s="40">
        <f t="shared" si="14"/>
        <v>0</v>
      </c>
      <c r="AN23" s="39">
        <f t="shared" si="15"/>
        <v>0</v>
      </c>
      <c r="AO23" s="41">
        <f t="shared" si="16"/>
        <v>1.5</v>
      </c>
      <c r="AQ23" s="99" t="str">
        <f t="shared" si="17"/>
        <v/>
      </c>
      <c r="AR23" s="99">
        <f t="shared" si="18"/>
        <v>0</v>
      </c>
      <c r="AS23" s="65"/>
      <c r="AT23" s="43"/>
      <c r="AU23" s="44"/>
      <c r="AV23" s="44"/>
      <c r="AW23" s="44"/>
      <c r="AX23" s="44"/>
      <c r="AY23" s="42"/>
      <c r="AZ23" s="42"/>
      <c r="BA23" s="45"/>
      <c r="BB23" s="48"/>
      <c r="BC23" s="46"/>
      <c r="BD23" s="59"/>
      <c r="BE23" s="112"/>
      <c r="BF23" s="124"/>
      <c r="BG23" s="151"/>
      <c r="BH23" s="156" t="s">
        <v>1581</v>
      </c>
      <c r="BI23" s="239" t="s">
        <v>88</v>
      </c>
      <c r="BJ23" s="153" t="s">
        <v>1424</v>
      </c>
      <c r="BK23" s="154" t="s">
        <v>1489</v>
      </c>
      <c r="BL23" s="131" t="s">
        <v>14</v>
      </c>
      <c r="BM23" s="156" t="s">
        <v>1571</v>
      </c>
      <c r="BN23" s="156"/>
      <c r="BO23" s="155" t="s">
        <v>1572</v>
      </c>
      <c r="BP23" s="155" t="s">
        <v>1573</v>
      </c>
      <c r="BQ23" s="155" t="s">
        <v>241</v>
      </c>
      <c r="BR23" s="155" t="s">
        <v>1572</v>
      </c>
      <c r="BS23" s="155" t="s">
        <v>1573</v>
      </c>
      <c r="BT23" s="155" t="s">
        <v>241</v>
      </c>
      <c r="BU23" s="156" t="s">
        <v>1574</v>
      </c>
      <c r="BV23" s="156" t="s">
        <v>1574</v>
      </c>
      <c r="BW23" s="155" t="s">
        <v>1575</v>
      </c>
      <c r="BX23" s="155" t="s">
        <v>1576</v>
      </c>
      <c r="BY23" s="156" t="s">
        <v>1577</v>
      </c>
      <c r="BZ23" s="155" t="s">
        <v>1578</v>
      </c>
    </row>
    <row r="24" spans="1:78" s="24" customFormat="1" ht="33.75" x14ac:dyDescent="0.2">
      <c r="A24" s="273">
        <v>22</v>
      </c>
      <c r="B24" s="271">
        <v>220</v>
      </c>
      <c r="C24" s="73" t="s">
        <v>1489</v>
      </c>
      <c r="D24" s="172" t="s">
        <v>1573</v>
      </c>
      <c r="E24" s="252" t="s">
        <v>1512</v>
      </c>
      <c r="F24" s="255" t="s">
        <v>465</v>
      </c>
      <c r="G24" s="114" t="s">
        <v>48</v>
      </c>
      <c r="H24" s="102" t="s">
        <v>1722</v>
      </c>
      <c r="I24" s="7"/>
      <c r="J24" s="33"/>
      <c r="K24" s="79">
        <v>152000</v>
      </c>
      <c r="L24" s="80">
        <v>91200</v>
      </c>
      <c r="M24" s="115">
        <f t="shared" si="0"/>
        <v>60</v>
      </c>
      <c r="N24" s="84" t="str">
        <f t="shared" si="1"/>
        <v/>
      </c>
      <c r="O24" s="80">
        <v>60800</v>
      </c>
      <c r="P24" s="81">
        <f t="shared" si="2"/>
        <v>40</v>
      </c>
      <c r="Q24" s="82">
        <f t="shared" si="3"/>
        <v>100</v>
      </c>
      <c r="R24" s="29"/>
      <c r="S24" s="26"/>
      <c r="T24" s="106" t="e">
        <f t="shared" si="4"/>
        <v>#DIV/0!</v>
      </c>
      <c r="U24" s="69" t="e">
        <f t="shared" si="5"/>
        <v>#DIV/0!</v>
      </c>
      <c r="V24" s="94"/>
      <c r="W24" s="95" t="e">
        <f t="shared" si="6"/>
        <v>#DIV/0!</v>
      </c>
      <c r="X24" s="58" t="e">
        <f t="shared" si="7"/>
        <v>#DIV/0!</v>
      </c>
      <c r="Y24" s="47" t="s">
        <v>45</v>
      </c>
      <c r="Z24" s="120"/>
      <c r="AA24" s="22"/>
      <c r="AB24" s="118">
        <f t="shared" si="8"/>
        <v>0</v>
      </c>
      <c r="AC24" s="8">
        <v>15</v>
      </c>
      <c r="AD24" s="118">
        <f t="shared" si="9"/>
        <v>1.5</v>
      </c>
      <c r="AE24" s="8">
        <v>0</v>
      </c>
      <c r="AF24" s="118">
        <f t="shared" si="10"/>
        <v>0</v>
      </c>
      <c r="AG24" s="38">
        <f t="shared" si="11"/>
        <v>15</v>
      </c>
      <c r="AH24" s="39">
        <f t="shared" si="12"/>
        <v>1.5</v>
      </c>
      <c r="AI24" s="22"/>
      <c r="AJ24" s="118">
        <f t="shared" si="13"/>
        <v>0</v>
      </c>
      <c r="AK24" s="9"/>
      <c r="AL24" s="118"/>
      <c r="AM24" s="40">
        <f t="shared" si="14"/>
        <v>0</v>
      </c>
      <c r="AN24" s="39">
        <f t="shared" si="15"/>
        <v>0</v>
      </c>
      <c r="AO24" s="41">
        <f t="shared" si="16"/>
        <v>1.5</v>
      </c>
      <c r="AQ24" s="99" t="str">
        <f t="shared" si="17"/>
        <v/>
      </c>
      <c r="AR24" s="99">
        <f t="shared" si="18"/>
        <v>0</v>
      </c>
      <c r="AS24" s="65"/>
      <c r="AT24" s="43"/>
      <c r="AU24" s="44"/>
      <c r="AV24" s="44"/>
      <c r="AW24" s="44"/>
      <c r="AX24" s="44"/>
      <c r="AY24" s="42"/>
      <c r="AZ24" s="42"/>
      <c r="BA24" s="45"/>
      <c r="BB24" s="48"/>
      <c r="BC24" s="46"/>
      <c r="BD24" s="59"/>
      <c r="BE24" s="112"/>
      <c r="BF24" s="124"/>
      <c r="BG24" s="151"/>
      <c r="BH24" s="156" t="s">
        <v>1582</v>
      </c>
      <c r="BI24" s="239" t="s">
        <v>88</v>
      </c>
      <c r="BJ24" s="153" t="s">
        <v>1424</v>
      </c>
      <c r="BK24" s="154" t="s">
        <v>1489</v>
      </c>
      <c r="BL24" s="131" t="s">
        <v>14</v>
      </c>
      <c r="BM24" s="156" t="s">
        <v>1571</v>
      </c>
      <c r="BN24" s="156"/>
      <c r="BO24" s="155" t="s">
        <v>1572</v>
      </c>
      <c r="BP24" s="155" t="s">
        <v>1573</v>
      </c>
      <c r="BQ24" s="155" t="s">
        <v>241</v>
      </c>
      <c r="BR24" s="155" t="s">
        <v>1572</v>
      </c>
      <c r="BS24" s="155" t="s">
        <v>1573</v>
      </c>
      <c r="BT24" s="155" t="s">
        <v>241</v>
      </c>
      <c r="BU24" s="156" t="s">
        <v>1574</v>
      </c>
      <c r="BV24" s="156" t="s">
        <v>1574</v>
      </c>
      <c r="BW24" s="155" t="s">
        <v>1575</v>
      </c>
      <c r="BX24" s="155" t="s">
        <v>1576</v>
      </c>
      <c r="BY24" s="156" t="s">
        <v>1577</v>
      </c>
      <c r="BZ24" s="155" t="s">
        <v>1578</v>
      </c>
    </row>
    <row r="25" spans="1:78" s="24" customFormat="1" ht="67.5" x14ac:dyDescent="0.2">
      <c r="A25" s="273">
        <v>23</v>
      </c>
      <c r="B25" s="271">
        <v>54</v>
      </c>
      <c r="C25" s="73" t="s">
        <v>435</v>
      </c>
      <c r="D25" s="172" t="s">
        <v>591</v>
      </c>
      <c r="E25" s="252" t="s">
        <v>470</v>
      </c>
      <c r="F25" s="256" t="s">
        <v>1217</v>
      </c>
      <c r="G25" s="114">
        <v>4</v>
      </c>
      <c r="H25" s="102" t="s">
        <v>860</v>
      </c>
      <c r="I25" s="7"/>
      <c r="J25" s="33"/>
      <c r="K25" s="79">
        <v>225863</v>
      </c>
      <c r="L25" s="80">
        <v>100000</v>
      </c>
      <c r="M25" s="115">
        <f t="shared" si="0"/>
        <v>44.274626654210735</v>
      </c>
      <c r="N25" s="84" t="str">
        <f t="shared" si="1"/>
        <v/>
      </c>
      <c r="O25" s="80">
        <v>125863</v>
      </c>
      <c r="P25" s="81">
        <f t="shared" si="2"/>
        <v>55.725373345789265</v>
      </c>
      <c r="Q25" s="82">
        <f t="shared" si="3"/>
        <v>100</v>
      </c>
      <c r="R25" s="29"/>
      <c r="S25" s="26"/>
      <c r="T25" s="106" t="e">
        <f t="shared" si="4"/>
        <v>#DIV/0!</v>
      </c>
      <c r="U25" s="69" t="e">
        <f t="shared" si="5"/>
        <v>#DIV/0!</v>
      </c>
      <c r="V25" s="94"/>
      <c r="W25" s="95" t="e">
        <f t="shared" si="6"/>
        <v>#DIV/0!</v>
      </c>
      <c r="X25" s="58" t="e">
        <f t="shared" si="7"/>
        <v>#DIV/0!</v>
      </c>
      <c r="Y25" s="47" t="s">
        <v>45</v>
      </c>
      <c r="Z25" s="120"/>
      <c r="AA25" s="22"/>
      <c r="AB25" s="118">
        <f t="shared" si="8"/>
        <v>0</v>
      </c>
      <c r="AC25" s="8">
        <v>15</v>
      </c>
      <c r="AD25" s="118">
        <f t="shared" si="9"/>
        <v>1.5</v>
      </c>
      <c r="AE25" s="8">
        <v>7</v>
      </c>
      <c r="AF25" s="118">
        <f t="shared" si="10"/>
        <v>1.75</v>
      </c>
      <c r="AG25" s="38">
        <f t="shared" si="11"/>
        <v>22</v>
      </c>
      <c r="AH25" s="39">
        <f t="shared" si="12"/>
        <v>3.25</v>
      </c>
      <c r="AI25" s="22"/>
      <c r="AJ25" s="118">
        <f t="shared" si="13"/>
        <v>0</v>
      </c>
      <c r="AK25" s="9"/>
      <c r="AL25" s="118"/>
      <c r="AM25" s="40">
        <f t="shared" si="14"/>
        <v>0</v>
      </c>
      <c r="AN25" s="39">
        <f t="shared" si="15"/>
        <v>0</v>
      </c>
      <c r="AO25" s="41">
        <f t="shared" si="16"/>
        <v>3.25</v>
      </c>
      <c r="AQ25" s="99" t="str">
        <f t="shared" si="17"/>
        <v/>
      </c>
      <c r="AR25" s="99">
        <f t="shared" si="18"/>
        <v>0</v>
      </c>
      <c r="AS25" s="65"/>
      <c r="AT25" s="43"/>
      <c r="AU25" s="44"/>
      <c r="AV25" s="44"/>
      <c r="AW25" s="44"/>
      <c r="AX25" s="44"/>
      <c r="AY25" s="42"/>
      <c r="AZ25" s="42"/>
      <c r="BA25" s="45"/>
      <c r="BB25" s="48"/>
      <c r="BC25" s="46"/>
      <c r="BD25" s="59"/>
      <c r="BE25" s="112"/>
      <c r="BF25" s="124"/>
      <c r="BG25" s="151"/>
      <c r="BH25" s="131" t="s">
        <v>588</v>
      </c>
      <c r="BI25" s="161" t="s">
        <v>88</v>
      </c>
      <c r="BJ25" s="162" t="s">
        <v>537</v>
      </c>
      <c r="BK25" s="163" t="s">
        <v>435</v>
      </c>
      <c r="BL25" s="131" t="s">
        <v>14</v>
      </c>
      <c r="BM25" s="164" t="s">
        <v>589</v>
      </c>
      <c r="BN25" s="164"/>
      <c r="BO25" s="143" t="s">
        <v>590</v>
      </c>
      <c r="BP25" s="143" t="s">
        <v>591</v>
      </c>
      <c r="BQ25" s="143" t="s">
        <v>592</v>
      </c>
      <c r="BR25" s="143" t="s">
        <v>590</v>
      </c>
      <c r="BS25" s="143" t="s">
        <v>591</v>
      </c>
      <c r="BT25" s="143" t="s">
        <v>592</v>
      </c>
      <c r="BU25" s="164" t="s">
        <v>593</v>
      </c>
      <c r="BV25" s="164" t="s">
        <v>593</v>
      </c>
      <c r="BW25" s="143"/>
      <c r="BX25" s="143" t="s">
        <v>594</v>
      </c>
      <c r="BY25" s="164" t="s">
        <v>595</v>
      </c>
      <c r="BZ25" s="143" t="s">
        <v>596</v>
      </c>
    </row>
    <row r="26" spans="1:78" s="24" customFormat="1" ht="45" x14ac:dyDescent="0.2">
      <c r="A26" s="273">
        <v>24</v>
      </c>
      <c r="B26" s="271">
        <v>117</v>
      </c>
      <c r="C26" s="73" t="s">
        <v>977</v>
      </c>
      <c r="D26" s="172" t="s">
        <v>980</v>
      </c>
      <c r="E26" s="252" t="s">
        <v>44</v>
      </c>
      <c r="F26" s="255" t="s">
        <v>167</v>
      </c>
      <c r="G26" s="114">
        <v>3</v>
      </c>
      <c r="H26" s="102" t="s">
        <v>1692</v>
      </c>
      <c r="I26" s="7"/>
      <c r="J26" s="33"/>
      <c r="K26" s="79">
        <v>21172</v>
      </c>
      <c r="L26" s="80">
        <v>10500</v>
      </c>
      <c r="M26" s="115">
        <f t="shared" si="0"/>
        <v>49.593803136217645</v>
      </c>
      <c r="N26" s="84" t="str">
        <f t="shared" si="1"/>
        <v/>
      </c>
      <c r="O26" s="80">
        <v>10672</v>
      </c>
      <c r="P26" s="81">
        <f t="shared" si="2"/>
        <v>50.406196863782348</v>
      </c>
      <c r="Q26" s="82">
        <f t="shared" si="3"/>
        <v>100</v>
      </c>
      <c r="R26" s="29"/>
      <c r="S26" s="26"/>
      <c r="T26" s="106" t="e">
        <f t="shared" si="4"/>
        <v>#DIV/0!</v>
      </c>
      <c r="U26" s="69" t="e">
        <f t="shared" si="5"/>
        <v>#DIV/0!</v>
      </c>
      <c r="V26" s="94"/>
      <c r="W26" s="95" t="e">
        <f t="shared" si="6"/>
        <v>#DIV/0!</v>
      </c>
      <c r="X26" s="58" t="e">
        <f t="shared" si="7"/>
        <v>#DIV/0!</v>
      </c>
      <c r="Y26" s="47" t="s">
        <v>45</v>
      </c>
      <c r="Z26" s="120"/>
      <c r="AA26" s="22"/>
      <c r="AB26" s="118">
        <f t="shared" si="8"/>
        <v>0</v>
      </c>
      <c r="AC26" s="8">
        <v>15</v>
      </c>
      <c r="AD26" s="118">
        <f t="shared" si="9"/>
        <v>1.5</v>
      </c>
      <c r="AE26" s="8">
        <v>7</v>
      </c>
      <c r="AF26" s="118">
        <f t="shared" si="10"/>
        <v>1.75</v>
      </c>
      <c r="AG26" s="38">
        <f t="shared" si="11"/>
        <v>22</v>
      </c>
      <c r="AH26" s="39">
        <f t="shared" si="12"/>
        <v>3.25</v>
      </c>
      <c r="AI26" s="22"/>
      <c r="AJ26" s="118">
        <f t="shared" si="13"/>
        <v>0</v>
      </c>
      <c r="AK26" s="9"/>
      <c r="AL26" s="118"/>
      <c r="AM26" s="40">
        <f t="shared" si="14"/>
        <v>0</v>
      </c>
      <c r="AN26" s="39">
        <f t="shared" si="15"/>
        <v>0</v>
      </c>
      <c r="AO26" s="41">
        <f t="shared" si="16"/>
        <v>3.25</v>
      </c>
      <c r="AQ26" s="99" t="str">
        <f t="shared" si="17"/>
        <v/>
      </c>
      <c r="AR26" s="99">
        <f t="shared" si="18"/>
        <v>0</v>
      </c>
      <c r="AS26" s="65"/>
      <c r="AT26" s="43"/>
      <c r="AU26" s="44"/>
      <c r="AV26" s="44"/>
      <c r="AW26" s="44"/>
      <c r="AX26" s="44"/>
      <c r="AY26" s="42"/>
      <c r="AZ26" s="42"/>
      <c r="BA26" s="45"/>
      <c r="BB26" s="48"/>
      <c r="BC26" s="46"/>
      <c r="BD26" s="59"/>
      <c r="BE26" s="112"/>
      <c r="BF26" s="124"/>
      <c r="BG26" s="151"/>
      <c r="BH26" s="156" t="s">
        <v>976</v>
      </c>
      <c r="BI26" s="239" t="s">
        <v>88</v>
      </c>
      <c r="BJ26" s="153" t="s">
        <v>715</v>
      </c>
      <c r="BK26" s="154" t="s">
        <v>977</v>
      </c>
      <c r="BL26" s="131" t="s">
        <v>14</v>
      </c>
      <c r="BM26" s="156" t="s">
        <v>978</v>
      </c>
      <c r="BN26" s="156"/>
      <c r="BO26" s="155" t="s">
        <v>979</v>
      </c>
      <c r="BP26" s="155" t="s">
        <v>980</v>
      </c>
      <c r="BQ26" s="155" t="s">
        <v>317</v>
      </c>
      <c r="BR26" s="155" t="s">
        <v>979</v>
      </c>
      <c r="BS26" s="155" t="s">
        <v>980</v>
      </c>
      <c r="BT26" s="155" t="s">
        <v>317</v>
      </c>
      <c r="BU26" s="156" t="s">
        <v>981</v>
      </c>
      <c r="BV26" s="156" t="s">
        <v>981</v>
      </c>
      <c r="BW26" s="155"/>
      <c r="BX26" s="155" t="s">
        <v>982</v>
      </c>
      <c r="BY26" s="156" t="s">
        <v>983</v>
      </c>
      <c r="BZ26" s="155" t="s">
        <v>984</v>
      </c>
    </row>
    <row r="27" spans="1:78" s="24" customFormat="1" ht="14.25" x14ac:dyDescent="0.2">
      <c r="A27" s="273">
        <v>25</v>
      </c>
      <c r="B27" s="272">
        <v>92</v>
      </c>
      <c r="C27" s="174" t="s">
        <v>141</v>
      </c>
      <c r="D27" s="158" t="s">
        <v>792</v>
      </c>
      <c r="E27" s="254"/>
      <c r="F27" s="259"/>
      <c r="G27" s="114"/>
      <c r="H27" s="103" t="s">
        <v>141</v>
      </c>
      <c r="I27" s="7"/>
      <c r="J27" s="33"/>
      <c r="K27" s="79"/>
      <c r="L27" s="80"/>
      <c r="M27" s="115" t="e">
        <f t="shared" si="0"/>
        <v>#DIV/0!</v>
      </c>
      <c r="N27" s="84" t="e">
        <f t="shared" si="1"/>
        <v>#DIV/0!</v>
      </c>
      <c r="O27" s="80"/>
      <c r="P27" s="81" t="e">
        <f t="shared" si="2"/>
        <v>#DIV/0!</v>
      </c>
      <c r="Q27" s="82" t="e">
        <f t="shared" si="3"/>
        <v>#DIV/0!</v>
      </c>
      <c r="R27" s="29"/>
      <c r="S27" s="26"/>
      <c r="T27" s="106" t="e">
        <f t="shared" si="4"/>
        <v>#DIV/0!</v>
      </c>
      <c r="U27" s="69" t="e">
        <f t="shared" si="5"/>
        <v>#DIV/0!</v>
      </c>
      <c r="V27" s="94"/>
      <c r="W27" s="95" t="e">
        <f t="shared" si="6"/>
        <v>#DIV/0!</v>
      </c>
      <c r="X27" s="58" t="e">
        <f t="shared" si="7"/>
        <v>#DIV/0!</v>
      </c>
      <c r="Y27" s="47"/>
      <c r="Z27" s="120"/>
      <c r="AA27" s="22"/>
      <c r="AB27" s="118">
        <f t="shared" si="8"/>
        <v>0</v>
      </c>
      <c r="AC27" s="8"/>
      <c r="AD27" s="118">
        <f t="shared" si="9"/>
        <v>0</v>
      </c>
      <c r="AE27" s="8"/>
      <c r="AF27" s="118">
        <f t="shared" si="10"/>
        <v>0</v>
      </c>
      <c r="AG27" s="38">
        <f t="shared" si="11"/>
        <v>0</v>
      </c>
      <c r="AH27" s="39">
        <f t="shared" si="12"/>
        <v>0</v>
      </c>
      <c r="AI27" s="22"/>
      <c r="AJ27" s="118">
        <f t="shared" si="13"/>
        <v>0</v>
      </c>
      <c r="AK27" s="9"/>
      <c r="AL27" s="118"/>
      <c r="AM27" s="40">
        <f t="shared" si="14"/>
        <v>0</v>
      </c>
      <c r="AN27" s="39">
        <f t="shared" si="15"/>
        <v>0</v>
      </c>
      <c r="AO27" s="41">
        <f t="shared" si="16"/>
        <v>0</v>
      </c>
      <c r="AQ27" s="99" t="str">
        <f t="shared" si="17"/>
        <v/>
      </c>
      <c r="AR27" s="99">
        <f t="shared" si="18"/>
        <v>0</v>
      </c>
      <c r="AS27" s="65"/>
      <c r="AT27" s="43"/>
      <c r="AU27" s="44"/>
      <c r="AV27" s="44"/>
      <c r="AW27" s="44"/>
      <c r="AX27" s="44"/>
      <c r="AY27" s="42"/>
      <c r="AZ27" s="42"/>
      <c r="BA27" s="45"/>
      <c r="BB27" s="48"/>
      <c r="BC27" s="46"/>
      <c r="BD27" s="59"/>
      <c r="BE27" s="112"/>
      <c r="BF27" s="124"/>
      <c r="BG27" s="151"/>
      <c r="BH27" s="131">
        <v>92</v>
      </c>
      <c r="BI27" s="161"/>
      <c r="BJ27" s="162"/>
      <c r="BK27" s="163" t="s">
        <v>141</v>
      </c>
      <c r="BL27" s="131" t="s">
        <v>14</v>
      </c>
      <c r="BM27" s="164"/>
      <c r="BN27" s="164"/>
      <c r="BO27" s="143"/>
      <c r="BP27" s="143"/>
      <c r="BQ27" s="143"/>
      <c r="BR27" s="143"/>
      <c r="BS27" s="143"/>
      <c r="BT27" s="143"/>
      <c r="BU27" s="164"/>
      <c r="BV27" s="164"/>
      <c r="BW27" s="143"/>
      <c r="BX27" s="143"/>
      <c r="BY27" s="164"/>
      <c r="BZ27" s="143"/>
    </row>
    <row r="28" spans="1:78" s="24" customFormat="1" ht="33.75" x14ac:dyDescent="0.2">
      <c r="A28" s="273">
        <v>26</v>
      </c>
      <c r="B28" s="271">
        <v>97</v>
      </c>
      <c r="C28" s="73" t="s">
        <v>455</v>
      </c>
      <c r="D28" s="172" t="s">
        <v>792</v>
      </c>
      <c r="E28" s="252" t="s">
        <v>514</v>
      </c>
      <c r="F28" s="255" t="s">
        <v>515</v>
      </c>
      <c r="G28" s="236" t="s">
        <v>915</v>
      </c>
      <c r="H28" s="102" t="s">
        <v>914</v>
      </c>
      <c r="I28" s="7"/>
      <c r="J28" s="33"/>
      <c r="K28" s="79">
        <v>38000</v>
      </c>
      <c r="L28" s="80">
        <v>22800</v>
      </c>
      <c r="M28" s="115">
        <f t="shared" si="0"/>
        <v>60</v>
      </c>
      <c r="N28" s="84" t="str">
        <f t="shared" si="1"/>
        <v/>
      </c>
      <c r="O28" s="80">
        <v>15200</v>
      </c>
      <c r="P28" s="81">
        <f t="shared" si="2"/>
        <v>40</v>
      </c>
      <c r="Q28" s="82">
        <f t="shared" si="3"/>
        <v>100</v>
      </c>
      <c r="R28" s="29"/>
      <c r="S28" s="26"/>
      <c r="T28" s="106" t="e">
        <f t="shared" si="4"/>
        <v>#DIV/0!</v>
      </c>
      <c r="U28" s="69" t="e">
        <f t="shared" si="5"/>
        <v>#DIV/0!</v>
      </c>
      <c r="V28" s="94"/>
      <c r="W28" s="95" t="e">
        <f t="shared" si="6"/>
        <v>#DIV/0!</v>
      </c>
      <c r="X28" s="58" t="e">
        <f t="shared" si="7"/>
        <v>#DIV/0!</v>
      </c>
      <c r="Y28" s="47" t="s">
        <v>45</v>
      </c>
      <c r="Z28" s="120"/>
      <c r="AA28" s="22"/>
      <c r="AB28" s="118">
        <f t="shared" si="8"/>
        <v>0</v>
      </c>
      <c r="AC28" s="8">
        <v>15</v>
      </c>
      <c r="AD28" s="118">
        <f t="shared" si="9"/>
        <v>1.5</v>
      </c>
      <c r="AE28" s="8">
        <v>0</v>
      </c>
      <c r="AF28" s="118">
        <f t="shared" si="10"/>
        <v>0</v>
      </c>
      <c r="AG28" s="38">
        <f t="shared" si="11"/>
        <v>15</v>
      </c>
      <c r="AH28" s="39">
        <f t="shared" si="12"/>
        <v>1.5</v>
      </c>
      <c r="AI28" s="22"/>
      <c r="AJ28" s="118">
        <f t="shared" si="13"/>
        <v>0</v>
      </c>
      <c r="AK28" s="9"/>
      <c r="AL28" s="118"/>
      <c r="AM28" s="40">
        <f t="shared" si="14"/>
        <v>0</v>
      </c>
      <c r="AN28" s="39">
        <f t="shared" si="15"/>
        <v>0</v>
      </c>
      <c r="AO28" s="41">
        <f t="shared" si="16"/>
        <v>1.5</v>
      </c>
      <c r="AQ28" s="99" t="str">
        <f t="shared" si="17"/>
        <v/>
      </c>
      <c r="AR28" s="99">
        <f t="shared" si="18"/>
        <v>0</v>
      </c>
      <c r="AS28" s="65"/>
      <c r="AT28" s="43" t="s">
        <v>33</v>
      </c>
      <c r="AU28" s="44"/>
      <c r="AV28" s="44"/>
      <c r="AW28" s="44"/>
      <c r="AX28" s="44"/>
      <c r="AY28" s="42"/>
      <c r="AZ28" s="42"/>
      <c r="BA28" s="45"/>
      <c r="BB28" s="48"/>
      <c r="BC28" s="46"/>
      <c r="BD28" s="59"/>
      <c r="BE28" s="112"/>
      <c r="BF28" s="124"/>
      <c r="BG28" s="151"/>
      <c r="BH28" s="131" t="s">
        <v>789</v>
      </c>
      <c r="BI28" s="161" t="s">
        <v>88</v>
      </c>
      <c r="BJ28" s="162" t="s">
        <v>715</v>
      </c>
      <c r="BK28" s="163" t="s">
        <v>455</v>
      </c>
      <c r="BL28" s="131" t="s">
        <v>14</v>
      </c>
      <c r="BM28" s="164" t="s">
        <v>790</v>
      </c>
      <c r="BN28" s="164"/>
      <c r="BO28" s="143" t="s">
        <v>791</v>
      </c>
      <c r="BP28" s="143" t="s">
        <v>792</v>
      </c>
      <c r="BQ28" s="143" t="s">
        <v>793</v>
      </c>
      <c r="BR28" s="143" t="s">
        <v>791</v>
      </c>
      <c r="BS28" s="143" t="s">
        <v>792</v>
      </c>
      <c r="BT28" s="143" t="s">
        <v>793</v>
      </c>
      <c r="BU28" s="164" t="s">
        <v>794</v>
      </c>
      <c r="BV28" s="164" t="s">
        <v>794</v>
      </c>
      <c r="BW28" s="143"/>
      <c r="BX28" s="143" t="s">
        <v>795</v>
      </c>
      <c r="BY28" s="164" t="s">
        <v>796</v>
      </c>
      <c r="BZ28" s="143" t="s">
        <v>797</v>
      </c>
    </row>
    <row r="29" spans="1:78" s="24" customFormat="1" ht="33.75" x14ac:dyDescent="0.2">
      <c r="A29" s="273">
        <v>27</v>
      </c>
      <c r="B29" s="271">
        <v>106</v>
      </c>
      <c r="C29" s="73" t="s">
        <v>455</v>
      </c>
      <c r="D29" s="172" t="s">
        <v>792</v>
      </c>
      <c r="E29" s="252" t="s">
        <v>522</v>
      </c>
      <c r="F29" s="255" t="s">
        <v>523</v>
      </c>
      <c r="G29" s="114" t="s">
        <v>48</v>
      </c>
      <c r="H29" s="102" t="s">
        <v>927</v>
      </c>
      <c r="I29" s="7"/>
      <c r="J29" s="33"/>
      <c r="K29" s="79">
        <v>75000</v>
      </c>
      <c r="L29" s="80">
        <v>45000</v>
      </c>
      <c r="M29" s="115">
        <f t="shared" si="0"/>
        <v>60</v>
      </c>
      <c r="N29" s="84" t="str">
        <f t="shared" si="1"/>
        <v/>
      </c>
      <c r="O29" s="80">
        <v>30000</v>
      </c>
      <c r="P29" s="81">
        <f t="shared" si="2"/>
        <v>40</v>
      </c>
      <c r="Q29" s="82">
        <f t="shared" si="3"/>
        <v>100</v>
      </c>
      <c r="R29" s="29"/>
      <c r="S29" s="26"/>
      <c r="T29" s="106" t="e">
        <f t="shared" si="4"/>
        <v>#DIV/0!</v>
      </c>
      <c r="U29" s="69" t="e">
        <f t="shared" si="5"/>
        <v>#DIV/0!</v>
      </c>
      <c r="V29" s="94"/>
      <c r="W29" s="95" t="e">
        <f t="shared" si="6"/>
        <v>#DIV/0!</v>
      </c>
      <c r="X29" s="58" t="e">
        <f t="shared" si="7"/>
        <v>#DIV/0!</v>
      </c>
      <c r="Y29" s="47" t="s">
        <v>45</v>
      </c>
      <c r="Z29" s="120"/>
      <c r="AA29" s="22"/>
      <c r="AB29" s="118">
        <f t="shared" si="8"/>
        <v>0</v>
      </c>
      <c r="AC29" s="8">
        <v>15</v>
      </c>
      <c r="AD29" s="118">
        <f t="shared" si="9"/>
        <v>1.5</v>
      </c>
      <c r="AE29" s="8">
        <v>0</v>
      </c>
      <c r="AF29" s="118">
        <f t="shared" si="10"/>
        <v>0</v>
      </c>
      <c r="AG29" s="38">
        <f t="shared" si="11"/>
        <v>15</v>
      </c>
      <c r="AH29" s="39">
        <f t="shared" si="12"/>
        <v>1.5</v>
      </c>
      <c r="AI29" s="22"/>
      <c r="AJ29" s="118">
        <f t="shared" si="13"/>
        <v>0</v>
      </c>
      <c r="AK29" s="9"/>
      <c r="AL29" s="118"/>
      <c r="AM29" s="40">
        <f t="shared" si="14"/>
        <v>0</v>
      </c>
      <c r="AN29" s="39">
        <f t="shared" si="15"/>
        <v>0</v>
      </c>
      <c r="AO29" s="41">
        <f t="shared" si="16"/>
        <v>1.5</v>
      </c>
      <c r="AQ29" s="99" t="str">
        <f t="shared" si="17"/>
        <v/>
      </c>
      <c r="AR29" s="99">
        <f t="shared" si="18"/>
        <v>0</v>
      </c>
      <c r="AS29" s="65"/>
      <c r="AT29" s="43" t="s">
        <v>33</v>
      </c>
      <c r="AU29" s="44"/>
      <c r="AV29" s="44"/>
      <c r="AW29" s="44"/>
      <c r="AX29" s="44"/>
      <c r="AY29" s="42"/>
      <c r="AZ29" s="42"/>
      <c r="BA29" s="45"/>
      <c r="BB29" s="48"/>
      <c r="BC29" s="46"/>
      <c r="BD29" s="59"/>
      <c r="BE29" s="112"/>
      <c r="BF29" s="124"/>
      <c r="BG29" s="151"/>
      <c r="BH29" s="131" t="s">
        <v>831</v>
      </c>
      <c r="BI29" s="161" t="s">
        <v>88</v>
      </c>
      <c r="BJ29" s="162" t="s">
        <v>715</v>
      </c>
      <c r="BK29" s="163" t="s">
        <v>455</v>
      </c>
      <c r="BL29" s="131" t="s">
        <v>14</v>
      </c>
      <c r="BM29" s="164" t="s">
        <v>790</v>
      </c>
      <c r="BN29" s="164"/>
      <c r="BO29" s="143" t="s">
        <v>791</v>
      </c>
      <c r="BP29" s="143" t="s">
        <v>792</v>
      </c>
      <c r="BQ29" s="143" t="s">
        <v>793</v>
      </c>
      <c r="BR29" s="143" t="s">
        <v>791</v>
      </c>
      <c r="BS29" s="143" t="s">
        <v>792</v>
      </c>
      <c r="BT29" s="143" t="s">
        <v>793</v>
      </c>
      <c r="BU29" s="164" t="s">
        <v>794</v>
      </c>
      <c r="BV29" s="164" t="s">
        <v>794</v>
      </c>
      <c r="BW29" s="143"/>
      <c r="BX29" s="143" t="s">
        <v>795</v>
      </c>
      <c r="BY29" s="164" t="s">
        <v>796</v>
      </c>
      <c r="BZ29" s="143" t="s">
        <v>797</v>
      </c>
    </row>
    <row r="30" spans="1:78" s="24" customFormat="1" ht="90" x14ac:dyDescent="0.2">
      <c r="A30" s="273">
        <v>28</v>
      </c>
      <c r="B30" s="271">
        <v>90</v>
      </c>
      <c r="C30" s="73" t="s">
        <v>905</v>
      </c>
      <c r="D30" s="172" t="s">
        <v>760</v>
      </c>
      <c r="E30" s="252" t="s">
        <v>385</v>
      </c>
      <c r="F30" s="255" t="s">
        <v>906</v>
      </c>
      <c r="G30" s="114">
        <v>3</v>
      </c>
      <c r="H30" s="102" t="s">
        <v>907</v>
      </c>
      <c r="I30" s="7"/>
      <c r="J30" s="33"/>
      <c r="K30" s="79">
        <v>97935</v>
      </c>
      <c r="L30" s="80">
        <v>58761</v>
      </c>
      <c r="M30" s="115">
        <f t="shared" si="0"/>
        <v>60</v>
      </c>
      <c r="N30" s="84" t="str">
        <f t="shared" si="1"/>
        <v/>
      </c>
      <c r="O30" s="80">
        <v>39174</v>
      </c>
      <c r="P30" s="81">
        <f t="shared" si="2"/>
        <v>40</v>
      </c>
      <c r="Q30" s="82">
        <f t="shared" si="3"/>
        <v>100</v>
      </c>
      <c r="R30" s="29"/>
      <c r="S30" s="26"/>
      <c r="T30" s="106" t="e">
        <f t="shared" si="4"/>
        <v>#DIV/0!</v>
      </c>
      <c r="U30" s="69" t="e">
        <f t="shared" si="5"/>
        <v>#DIV/0!</v>
      </c>
      <c r="V30" s="94"/>
      <c r="W30" s="95" t="e">
        <f t="shared" si="6"/>
        <v>#DIV/0!</v>
      </c>
      <c r="X30" s="58" t="e">
        <f t="shared" si="7"/>
        <v>#DIV/0!</v>
      </c>
      <c r="Y30" s="47" t="s">
        <v>45</v>
      </c>
      <c r="Z30" s="120"/>
      <c r="AA30" s="22"/>
      <c r="AB30" s="118">
        <f t="shared" si="8"/>
        <v>0</v>
      </c>
      <c r="AC30" s="8">
        <v>15</v>
      </c>
      <c r="AD30" s="118">
        <f t="shared" si="9"/>
        <v>1.5</v>
      </c>
      <c r="AE30" s="8">
        <v>0</v>
      </c>
      <c r="AF30" s="118">
        <f t="shared" si="10"/>
        <v>0</v>
      </c>
      <c r="AG30" s="38">
        <f t="shared" si="11"/>
        <v>15</v>
      </c>
      <c r="AH30" s="39">
        <f t="shared" si="12"/>
        <v>1.5</v>
      </c>
      <c r="AI30" s="22"/>
      <c r="AJ30" s="118">
        <f t="shared" si="13"/>
        <v>0</v>
      </c>
      <c r="AK30" s="9"/>
      <c r="AL30" s="118"/>
      <c r="AM30" s="40">
        <f t="shared" si="14"/>
        <v>0</v>
      </c>
      <c r="AN30" s="39">
        <f t="shared" si="15"/>
        <v>0</v>
      </c>
      <c r="AO30" s="41">
        <f t="shared" si="16"/>
        <v>1.5</v>
      </c>
      <c r="AQ30" s="99" t="str">
        <f t="shared" si="17"/>
        <v/>
      </c>
      <c r="AR30" s="99">
        <f t="shared" si="18"/>
        <v>0</v>
      </c>
      <c r="AS30" s="65"/>
      <c r="AT30" s="43" t="s">
        <v>33</v>
      </c>
      <c r="AU30" s="44"/>
      <c r="AV30" s="44"/>
      <c r="AW30" s="44"/>
      <c r="AX30" s="44"/>
      <c r="AY30" s="42"/>
      <c r="AZ30" s="42"/>
      <c r="BA30" s="45"/>
      <c r="BB30" s="48"/>
      <c r="BC30" s="46"/>
      <c r="BD30" s="59"/>
      <c r="BE30" s="112"/>
      <c r="BF30" s="124"/>
      <c r="BG30" s="151"/>
      <c r="BH30" s="131" t="s">
        <v>757</v>
      </c>
      <c r="BI30" s="161" t="s">
        <v>88</v>
      </c>
      <c r="BJ30" s="162" t="s">
        <v>715</v>
      </c>
      <c r="BK30" s="163" t="s">
        <v>452</v>
      </c>
      <c r="BL30" s="131" t="s">
        <v>14</v>
      </c>
      <c r="BM30" s="164" t="s">
        <v>758</v>
      </c>
      <c r="BN30" s="164"/>
      <c r="BO30" s="143" t="s">
        <v>759</v>
      </c>
      <c r="BP30" s="143" t="s">
        <v>760</v>
      </c>
      <c r="BQ30" s="143" t="s">
        <v>761</v>
      </c>
      <c r="BR30" s="143" t="s">
        <v>759</v>
      </c>
      <c r="BS30" s="143" t="s">
        <v>760</v>
      </c>
      <c r="BT30" s="143" t="s">
        <v>761</v>
      </c>
      <c r="BU30" s="164" t="s">
        <v>762</v>
      </c>
      <c r="BV30" s="164" t="s">
        <v>762</v>
      </c>
      <c r="BW30" s="143"/>
      <c r="BX30" s="143" t="s">
        <v>763</v>
      </c>
      <c r="BY30" s="164" t="s">
        <v>764</v>
      </c>
      <c r="BZ30" s="143" t="s">
        <v>765</v>
      </c>
    </row>
    <row r="31" spans="1:78" s="24" customFormat="1" ht="78.75" x14ac:dyDescent="0.2">
      <c r="A31" s="273">
        <v>29</v>
      </c>
      <c r="B31" s="271">
        <v>88</v>
      </c>
      <c r="C31" s="73" t="s">
        <v>450</v>
      </c>
      <c r="D31" s="172" t="s">
        <v>743</v>
      </c>
      <c r="E31" s="252" t="s">
        <v>506</v>
      </c>
      <c r="F31" s="255" t="s">
        <v>899</v>
      </c>
      <c r="G31" s="114" t="s">
        <v>46</v>
      </c>
      <c r="H31" s="102" t="s">
        <v>898</v>
      </c>
      <c r="I31" s="7"/>
      <c r="J31" s="33"/>
      <c r="K31" s="79">
        <v>85000</v>
      </c>
      <c r="L31" s="80">
        <v>42000</v>
      </c>
      <c r="M31" s="115">
        <f t="shared" si="0"/>
        <v>49.411764705882355</v>
      </c>
      <c r="N31" s="84" t="str">
        <f t="shared" si="1"/>
        <v/>
      </c>
      <c r="O31" s="80">
        <v>43000</v>
      </c>
      <c r="P31" s="81">
        <f t="shared" si="2"/>
        <v>50.588235294117645</v>
      </c>
      <c r="Q31" s="82">
        <f t="shared" si="3"/>
        <v>100</v>
      </c>
      <c r="R31" s="29"/>
      <c r="S31" s="26"/>
      <c r="T31" s="106" t="e">
        <f t="shared" si="4"/>
        <v>#DIV/0!</v>
      </c>
      <c r="U31" s="69" t="e">
        <f t="shared" si="5"/>
        <v>#DIV/0!</v>
      </c>
      <c r="V31" s="94"/>
      <c r="W31" s="95" t="e">
        <f t="shared" si="6"/>
        <v>#DIV/0!</v>
      </c>
      <c r="X31" s="58" t="e">
        <f t="shared" si="7"/>
        <v>#DIV/0!</v>
      </c>
      <c r="Y31" s="47" t="s">
        <v>45</v>
      </c>
      <c r="Z31" s="120"/>
      <c r="AA31" s="22"/>
      <c r="AB31" s="118">
        <f t="shared" si="8"/>
        <v>0</v>
      </c>
      <c r="AC31" s="8">
        <v>15</v>
      </c>
      <c r="AD31" s="118">
        <f t="shared" si="9"/>
        <v>1.5</v>
      </c>
      <c r="AE31" s="8">
        <v>7</v>
      </c>
      <c r="AF31" s="118">
        <f t="shared" si="10"/>
        <v>1.75</v>
      </c>
      <c r="AG31" s="38">
        <f t="shared" si="11"/>
        <v>22</v>
      </c>
      <c r="AH31" s="39">
        <f t="shared" si="12"/>
        <v>3.25</v>
      </c>
      <c r="AI31" s="22"/>
      <c r="AJ31" s="118">
        <f t="shared" si="13"/>
        <v>0</v>
      </c>
      <c r="AK31" s="9"/>
      <c r="AL31" s="118"/>
      <c r="AM31" s="40">
        <f t="shared" si="14"/>
        <v>0</v>
      </c>
      <c r="AN31" s="39">
        <f t="shared" si="15"/>
        <v>0</v>
      </c>
      <c r="AO31" s="41">
        <f t="shared" si="16"/>
        <v>3.25</v>
      </c>
      <c r="AQ31" s="99" t="str">
        <f t="shared" si="17"/>
        <v/>
      </c>
      <c r="AR31" s="99">
        <f t="shared" si="18"/>
        <v>0</v>
      </c>
      <c r="AS31" s="65"/>
      <c r="AT31" s="176" t="s">
        <v>401</v>
      </c>
      <c r="AU31" s="44"/>
      <c r="AV31" s="44"/>
      <c r="AW31" s="44"/>
      <c r="AX31" s="44"/>
      <c r="AY31" s="42"/>
      <c r="AZ31" s="42"/>
      <c r="BA31" s="45"/>
      <c r="BB31" s="48"/>
      <c r="BC31" s="46"/>
      <c r="BD31" s="59"/>
      <c r="BE31" s="112"/>
      <c r="BF31" s="124"/>
      <c r="BG31" s="151"/>
      <c r="BH31" s="131" t="s">
        <v>740</v>
      </c>
      <c r="BI31" s="161" t="s">
        <v>88</v>
      </c>
      <c r="BJ31" s="162" t="s">
        <v>715</v>
      </c>
      <c r="BK31" s="163" t="s">
        <v>450</v>
      </c>
      <c r="BL31" s="131" t="s">
        <v>14</v>
      </c>
      <c r="BM31" s="164" t="s">
        <v>741</v>
      </c>
      <c r="BN31" s="164"/>
      <c r="BO31" s="143" t="s">
        <v>742</v>
      </c>
      <c r="BP31" s="143" t="s">
        <v>743</v>
      </c>
      <c r="BQ31" s="143" t="s">
        <v>744</v>
      </c>
      <c r="BR31" s="143" t="s">
        <v>742</v>
      </c>
      <c r="BS31" s="143" t="s">
        <v>743</v>
      </c>
      <c r="BT31" s="143" t="s">
        <v>744</v>
      </c>
      <c r="BU31" s="164" t="s">
        <v>745</v>
      </c>
      <c r="BV31" s="164" t="s">
        <v>745</v>
      </c>
      <c r="BW31" s="143" t="s">
        <v>243</v>
      </c>
      <c r="BX31" s="143" t="s">
        <v>746</v>
      </c>
      <c r="BY31" s="164" t="s">
        <v>747</v>
      </c>
      <c r="BZ31" s="143" t="s">
        <v>748</v>
      </c>
    </row>
    <row r="32" spans="1:78" s="24" customFormat="1" ht="78.75" x14ac:dyDescent="0.2">
      <c r="A32" s="273">
        <v>30</v>
      </c>
      <c r="B32" s="271">
        <v>199</v>
      </c>
      <c r="C32" s="73" t="s">
        <v>1296</v>
      </c>
      <c r="D32" s="172" t="s">
        <v>1436</v>
      </c>
      <c r="E32" s="252" t="s">
        <v>166</v>
      </c>
      <c r="F32" s="255" t="s">
        <v>1251</v>
      </c>
      <c r="G32" s="114">
        <v>3</v>
      </c>
      <c r="H32" s="102" t="s">
        <v>1766</v>
      </c>
      <c r="I32" s="7"/>
      <c r="J32" s="33"/>
      <c r="K32" s="79">
        <v>69684</v>
      </c>
      <c r="L32" s="80">
        <v>34842</v>
      </c>
      <c r="M32" s="115">
        <f t="shared" si="0"/>
        <v>50</v>
      </c>
      <c r="N32" s="84" t="str">
        <f t="shared" si="1"/>
        <v/>
      </c>
      <c r="O32" s="80">
        <v>34842</v>
      </c>
      <c r="P32" s="81">
        <f t="shared" si="2"/>
        <v>50</v>
      </c>
      <c r="Q32" s="82">
        <f t="shared" si="3"/>
        <v>100</v>
      </c>
      <c r="R32" s="29"/>
      <c r="S32" s="26"/>
      <c r="T32" s="106" t="e">
        <f t="shared" si="4"/>
        <v>#DIV/0!</v>
      </c>
      <c r="U32" s="69" t="e">
        <f t="shared" si="5"/>
        <v>#DIV/0!</v>
      </c>
      <c r="V32" s="94"/>
      <c r="W32" s="95" t="e">
        <f t="shared" si="6"/>
        <v>#DIV/0!</v>
      </c>
      <c r="X32" s="58" t="e">
        <f t="shared" si="7"/>
        <v>#DIV/0!</v>
      </c>
      <c r="Y32" s="47" t="s">
        <v>45</v>
      </c>
      <c r="Z32" s="120"/>
      <c r="AA32" s="22"/>
      <c r="AB32" s="118">
        <f t="shared" si="8"/>
        <v>0</v>
      </c>
      <c r="AC32" s="8">
        <v>15</v>
      </c>
      <c r="AD32" s="118">
        <f t="shared" si="9"/>
        <v>1.5</v>
      </c>
      <c r="AE32" s="8">
        <v>7</v>
      </c>
      <c r="AF32" s="118">
        <f t="shared" si="10"/>
        <v>1.75</v>
      </c>
      <c r="AG32" s="38">
        <f t="shared" si="11"/>
        <v>22</v>
      </c>
      <c r="AH32" s="39">
        <f t="shared" si="12"/>
        <v>3.25</v>
      </c>
      <c r="AI32" s="22"/>
      <c r="AJ32" s="118">
        <f t="shared" si="13"/>
        <v>0</v>
      </c>
      <c r="AK32" s="9"/>
      <c r="AL32" s="118"/>
      <c r="AM32" s="40">
        <f t="shared" si="14"/>
        <v>0</v>
      </c>
      <c r="AN32" s="39">
        <f t="shared" si="15"/>
        <v>0</v>
      </c>
      <c r="AO32" s="41">
        <f t="shared" si="16"/>
        <v>3.25</v>
      </c>
      <c r="AQ32" s="99" t="str">
        <f t="shared" si="17"/>
        <v/>
      </c>
      <c r="AR32" s="99">
        <f t="shared" si="18"/>
        <v>0</v>
      </c>
      <c r="AS32" s="65"/>
      <c r="AT32" s="43" t="s">
        <v>33</v>
      </c>
      <c r="AU32" s="44"/>
      <c r="AV32" s="44"/>
      <c r="AW32" s="44"/>
      <c r="AX32" s="44"/>
      <c r="AY32" s="42"/>
      <c r="AZ32" s="42"/>
      <c r="BA32" s="45"/>
      <c r="BB32" s="48"/>
      <c r="BC32" s="46"/>
      <c r="BD32" s="59"/>
      <c r="BE32" s="112"/>
      <c r="BF32" s="124"/>
      <c r="BG32" s="151"/>
      <c r="BH32" s="156" t="s">
        <v>1433</v>
      </c>
      <c r="BI32" s="239" t="s">
        <v>88</v>
      </c>
      <c r="BJ32" s="153" t="s">
        <v>1424</v>
      </c>
      <c r="BK32" s="154" t="s">
        <v>1296</v>
      </c>
      <c r="BL32" s="131" t="s">
        <v>14</v>
      </c>
      <c r="BM32" s="156" t="s">
        <v>1434</v>
      </c>
      <c r="BN32" s="156"/>
      <c r="BO32" s="155" t="s">
        <v>1435</v>
      </c>
      <c r="BP32" s="155" t="s">
        <v>1436</v>
      </c>
      <c r="BQ32" s="155" t="s">
        <v>1437</v>
      </c>
      <c r="BR32" s="155" t="s">
        <v>1435</v>
      </c>
      <c r="BS32" s="155" t="s">
        <v>1436</v>
      </c>
      <c r="BT32" s="155" t="s">
        <v>1437</v>
      </c>
      <c r="BU32" s="156" t="s">
        <v>1438</v>
      </c>
      <c r="BV32" s="156" t="s">
        <v>1438</v>
      </c>
      <c r="BW32" s="155"/>
      <c r="BX32" s="155" t="s">
        <v>1439</v>
      </c>
      <c r="BY32" s="156" t="s">
        <v>1440</v>
      </c>
      <c r="BZ32" s="155" t="s">
        <v>1441</v>
      </c>
    </row>
    <row r="33" spans="1:78" s="24" customFormat="1" ht="67.5" x14ac:dyDescent="0.2">
      <c r="A33" s="273">
        <v>31</v>
      </c>
      <c r="B33" s="271">
        <v>200</v>
      </c>
      <c r="C33" s="73" t="s">
        <v>1296</v>
      </c>
      <c r="D33" s="172" t="s">
        <v>1436</v>
      </c>
      <c r="E33" s="252" t="s">
        <v>166</v>
      </c>
      <c r="F33" s="255" t="s">
        <v>1328</v>
      </c>
      <c r="G33" s="114">
        <v>5</v>
      </c>
      <c r="H33" s="102" t="s">
        <v>1767</v>
      </c>
      <c r="I33" s="7"/>
      <c r="J33" s="33"/>
      <c r="K33" s="79">
        <v>23958</v>
      </c>
      <c r="L33" s="80">
        <v>11979</v>
      </c>
      <c r="M33" s="115">
        <f t="shared" si="0"/>
        <v>50</v>
      </c>
      <c r="N33" s="84" t="str">
        <f t="shared" si="1"/>
        <v/>
      </c>
      <c r="O33" s="80">
        <v>11979</v>
      </c>
      <c r="P33" s="81">
        <f t="shared" si="2"/>
        <v>50</v>
      </c>
      <c r="Q33" s="82">
        <f t="shared" si="3"/>
        <v>100</v>
      </c>
      <c r="R33" s="29"/>
      <c r="S33" s="26"/>
      <c r="T33" s="106" t="e">
        <f t="shared" si="4"/>
        <v>#DIV/0!</v>
      </c>
      <c r="U33" s="69" t="e">
        <f t="shared" si="5"/>
        <v>#DIV/0!</v>
      </c>
      <c r="V33" s="94"/>
      <c r="W33" s="95" t="e">
        <f t="shared" si="6"/>
        <v>#DIV/0!</v>
      </c>
      <c r="X33" s="58" t="e">
        <f t="shared" si="7"/>
        <v>#DIV/0!</v>
      </c>
      <c r="Y33" s="47" t="s">
        <v>45</v>
      </c>
      <c r="Z33" s="120"/>
      <c r="AA33" s="22"/>
      <c r="AB33" s="118">
        <f t="shared" si="8"/>
        <v>0</v>
      </c>
      <c r="AC33" s="8">
        <v>15</v>
      </c>
      <c r="AD33" s="118">
        <f t="shared" si="9"/>
        <v>1.5</v>
      </c>
      <c r="AE33" s="8">
        <v>7</v>
      </c>
      <c r="AF33" s="118">
        <f t="shared" si="10"/>
        <v>1.75</v>
      </c>
      <c r="AG33" s="38">
        <f t="shared" si="11"/>
        <v>22</v>
      </c>
      <c r="AH33" s="39">
        <f t="shared" si="12"/>
        <v>3.25</v>
      </c>
      <c r="AI33" s="22"/>
      <c r="AJ33" s="118">
        <f t="shared" si="13"/>
        <v>0</v>
      </c>
      <c r="AK33" s="9"/>
      <c r="AL33" s="118"/>
      <c r="AM33" s="40">
        <f t="shared" si="14"/>
        <v>0</v>
      </c>
      <c r="AN33" s="39">
        <f t="shared" si="15"/>
        <v>0</v>
      </c>
      <c r="AO33" s="41">
        <f t="shared" si="16"/>
        <v>3.25</v>
      </c>
      <c r="AQ33" s="99" t="str">
        <f t="shared" si="17"/>
        <v/>
      </c>
      <c r="AR33" s="99">
        <f t="shared" si="18"/>
        <v>0</v>
      </c>
      <c r="AS33" s="65"/>
      <c r="AT33" s="43" t="s">
        <v>33</v>
      </c>
      <c r="AU33" s="44"/>
      <c r="AV33" s="44"/>
      <c r="AW33" s="44"/>
      <c r="AX33" s="44"/>
      <c r="AY33" s="42"/>
      <c r="AZ33" s="42"/>
      <c r="BA33" s="45"/>
      <c r="BB33" s="48"/>
      <c r="BC33" s="46"/>
      <c r="BD33" s="59"/>
      <c r="BE33" s="112"/>
      <c r="BF33" s="124"/>
      <c r="BG33" s="151"/>
      <c r="BH33" s="156" t="s">
        <v>1442</v>
      </c>
      <c r="BI33" s="239" t="s">
        <v>88</v>
      </c>
      <c r="BJ33" s="153" t="s">
        <v>1424</v>
      </c>
      <c r="BK33" s="154" t="s">
        <v>1296</v>
      </c>
      <c r="BL33" s="131" t="s">
        <v>14</v>
      </c>
      <c r="BM33" s="156" t="s">
        <v>1434</v>
      </c>
      <c r="BN33" s="156"/>
      <c r="BO33" s="155" t="s">
        <v>1435</v>
      </c>
      <c r="BP33" s="155" t="s">
        <v>1436</v>
      </c>
      <c r="BQ33" s="155" t="s">
        <v>1437</v>
      </c>
      <c r="BR33" s="155" t="s">
        <v>1435</v>
      </c>
      <c r="BS33" s="155" t="s">
        <v>1436</v>
      </c>
      <c r="BT33" s="155" t="s">
        <v>1437</v>
      </c>
      <c r="BU33" s="156" t="s">
        <v>1438</v>
      </c>
      <c r="BV33" s="156" t="s">
        <v>1438</v>
      </c>
      <c r="BW33" s="155"/>
      <c r="BX33" s="155" t="s">
        <v>1439</v>
      </c>
      <c r="BY33" s="156" t="s">
        <v>1440</v>
      </c>
      <c r="BZ33" s="155" t="s">
        <v>1441</v>
      </c>
    </row>
    <row r="34" spans="1:78" s="24" customFormat="1" ht="67.5" x14ac:dyDescent="0.2">
      <c r="A34" s="273">
        <v>32</v>
      </c>
      <c r="B34" s="271">
        <v>201</v>
      </c>
      <c r="C34" s="73" t="s">
        <v>1296</v>
      </c>
      <c r="D34" s="172" t="s">
        <v>1436</v>
      </c>
      <c r="E34" s="252" t="s">
        <v>166</v>
      </c>
      <c r="F34" s="255" t="s">
        <v>1329</v>
      </c>
      <c r="G34" s="114">
        <v>6</v>
      </c>
      <c r="H34" s="102" t="s">
        <v>1768</v>
      </c>
      <c r="I34" s="7"/>
      <c r="J34" s="33"/>
      <c r="K34" s="79">
        <v>107744</v>
      </c>
      <c r="L34" s="80">
        <v>53872</v>
      </c>
      <c r="M34" s="115">
        <f t="shared" si="0"/>
        <v>50</v>
      </c>
      <c r="N34" s="84" t="str">
        <f t="shared" si="1"/>
        <v/>
      </c>
      <c r="O34" s="80">
        <v>53872</v>
      </c>
      <c r="P34" s="81">
        <f t="shared" si="2"/>
        <v>50</v>
      </c>
      <c r="Q34" s="82">
        <f t="shared" si="3"/>
        <v>100</v>
      </c>
      <c r="R34" s="29"/>
      <c r="S34" s="26"/>
      <c r="T34" s="106" t="e">
        <f t="shared" si="4"/>
        <v>#DIV/0!</v>
      </c>
      <c r="U34" s="69" t="e">
        <f t="shared" si="5"/>
        <v>#DIV/0!</v>
      </c>
      <c r="V34" s="94"/>
      <c r="W34" s="95" t="e">
        <f t="shared" si="6"/>
        <v>#DIV/0!</v>
      </c>
      <c r="X34" s="58" t="e">
        <f t="shared" si="7"/>
        <v>#DIV/0!</v>
      </c>
      <c r="Y34" s="47" t="s">
        <v>45</v>
      </c>
      <c r="Z34" s="120"/>
      <c r="AA34" s="22"/>
      <c r="AB34" s="118">
        <f t="shared" si="8"/>
        <v>0</v>
      </c>
      <c r="AC34" s="8">
        <v>15</v>
      </c>
      <c r="AD34" s="118">
        <f t="shared" si="9"/>
        <v>1.5</v>
      </c>
      <c r="AE34" s="8">
        <v>7</v>
      </c>
      <c r="AF34" s="118">
        <f t="shared" si="10"/>
        <v>1.75</v>
      </c>
      <c r="AG34" s="38">
        <f t="shared" si="11"/>
        <v>22</v>
      </c>
      <c r="AH34" s="39">
        <f t="shared" si="12"/>
        <v>3.25</v>
      </c>
      <c r="AI34" s="22"/>
      <c r="AJ34" s="118">
        <f t="shared" si="13"/>
        <v>0</v>
      </c>
      <c r="AK34" s="9"/>
      <c r="AL34" s="118"/>
      <c r="AM34" s="40">
        <f t="shared" si="14"/>
        <v>0</v>
      </c>
      <c r="AN34" s="39">
        <f t="shared" si="15"/>
        <v>0</v>
      </c>
      <c r="AO34" s="41">
        <f t="shared" si="16"/>
        <v>3.25</v>
      </c>
      <c r="AQ34" s="99" t="str">
        <f t="shared" si="17"/>
        <v/>
      </c>
      <c r="AR34" s="99">
        <f t="shared" si="18"/>
        <v>0</v>
      </c>
      <c r="AS34" s="65"/>
      <c r="AT34" s="43" t="s">
        <v>33</v>
      </c>
      <c r="AU34" s="44"/>
      <c r="AV34" s="44"/>
      <c r="AW34" s="44"/>
      <c r="AX34" s="44"/>
      <c r="AY34" s="42"/>
      <c r="AZ34" s="42"/>
      <c r="BA34" s="45"/>
      <c r="BB34" s="48"/>
      <c r="BC34" s="46"/>
      <c r="BD34" s="59"/>
      <c r="BE34" s="112"/>
      <c r="BF34" s="124"/>
      <c r="BG34" s="151"/>
      <c r="BH34" s="156" t="s">
        <v>1443</v>
      </c>
      <c r="BI34" s="239" t="s">
        <v>88</v>
      </c>
      <c r="BJ34" s="153" t="s">
        <v>1424</v>
      </c>
      <c r="BK34" s="154" t="s">
        <v>1296</v>
      </c>
      <c r="BL34" s="131" t="s">
        <v>14</v>
      </c>
      <c r="BM34" s="156" t="s">
        <v>1434</v>
      </c>
      <c r="BN34" s="156"/>
      <c r="BO34" s="155" t="s">
        <v>1435</v>
      </c>
      <c r="BP34" s="155" t="s">
        <v>1436</v>
      </c>
      <c r="BQ34" s="155" t="s">
        <v>1437</v>
      </c>
      <c r="BR34" s="155" t="s">
        <v>1435</v>
      </c>
      <c r="BS34" s="155" t="s">
        <v>1436</v>
      </c>
      <c r="BT34" s="155" t="s">
        <v>1437</v>
      </c>
      <c r="BU34" s="156" t="s">
        <v>1438</v>
      </c>
      <c r="BV34" s="156" t="s">
        <v>1438</v>
      </c>
      <c r="BW34" s="155"/>
      <c r="BX34" s="155" t="s">
        <v>1439</v>
      </c>
      <c r="BY34" s="156" t="s">
        <v>1440</v>
      </c>
      <c r="BZ34" s="155" t="s">
        <v>1441</v>
      </c>
    </row>
    <row r="35" spans="1:78" s="24" customFormat="1" ht="112.5" x14ac:dyDescent="0.2">
      <c r="A35" s="273">
        <v>33</v>
      </c>
      <c r="B35" s="271">
        <v>2</v>
      </c>
      <c r="C35" s="73" t="s">
        <v>76</v>
      </c>
      <c r="D35" s="172" t="s">
        <v>52</v>
      </c>
      <c r="E35" s="182" t="s">
        <v>44</v>
      </c>
      <c r="F35" s="183" t="s">
        <v>79</v>
      </c>
      <c r="G35" s="114">
        <v>3</v>
      </c>
      <c r="H35" s="102" t="s">
        <v>374</v>
      </c>
      <c r="I35" s="7"/>
      <c r="J35" s="33"/>
      <c r="K35" s="79">
        <v>85020</v>
      </c>
      <c r="L35" s="80">
        <v>51012</v>
      </c>
      <c r="M35" s="115">
        <f t="shared" si="0"/>
        <v>60</v>
      </c>
      <c r="N35" s="84" t="str">
        <f t="shared" si="1"/>
        <v/>
      </c>
      <c r="O35" s="80">
        <v>34008</v>
      </c>
      <c r="P35" s="81">
        <f t="shared" si="2"/>
        <v>40</v>
      </c>
      <c r="Q35" s="82">
        <f t="shared" si="3"/>
        <v>100</v>
      </c>
      <c r="R35" s="29"/>
      <c r="S35" s="26"/>
      <c r="T35" s="106" t="e">
        <f t="shared" si="4"/>
        <v>#DIV/0!</v>
      </c>
      <c r="U35" s="69" t="e">
        <f t="shared" si="5"/>
        <v>#DIV/0!</v>
      </c>
      <c r="V35" s="94"/>
      <c r="W35" s="95" t="e">
        <f t="shared" si="6"/>
        <v>#DIV/0!</v>
      </c>
      <c r="X35" s="58" t="e">
        <f t="shared" si="7"/>
        <v>#DIV/0!</v>
      </c>
      <c r="Y35" s="47" t="s">
        <v>45</v>
      </c>
      <c r="Z35" s="120"/>
      <c r="AA35" s="22"/>
      <c r="AB35" s="118">
        <f t="shared" si="8"/>
        <v>0</v>
      </c>
      <c r="AC35" s="8">
        <v>15</v>
      </c>
      <c r="AD35" s="118">
        <f t="shared" si="9"/>
        <v>1.5</v>
      </c>
      <c r="AE35" s="8">
        <v>0</v>
      </c>
      <c r="AF35" s="118">
        <f t="shared" si="10"/>
        <v>0</v>
      </c>
      <c r="AG35" s="38">
        <f t="shared" si="11"/>
        <v>15</v>
      </c>
      <c r="AH35" s="39">
        <f t="shared" si="12"/>
        <v>1.5</v>
      </c>
      <c r="AI35" s="22"/>
      <c r="AJ35" s="118">
        <f t="shared" si="13"/>
        <v>0</v>
      </c>
      <c r="AK35" s="9"/>
      <c r="AL35" s="118"/>
      <c r="AM35" s="40">
        <f t="shared" si="14"/>
        <v>0</v>
      </c>
      <c r="AN35" s="39">
        <f t="shared" si="15"/>
        <v>0</v>
      </c>
      <c r="AO35" s="41">
        <f t="shared" si="16"/>
        <v>1.5</v>
      </c>
      <c r="AQ35" s="99" t="str">
        <f t="shared" si="17"/>
        <v/>
      </c>
      <c r="AR35" s="99">
        <f t="shared" si="18"/>
        <v>0</v>
      </c>
      <c r="AS35" s="65"/>
      <c r="AT35" s="43"/>
      <c r="AU35" s="44"/>
      <c r="AV35" s="44"/>
      <c r="AW35" s="44"/>
      <c r="AX35" s="44"/>
      <c r="AY35" s="42"/>
      <c r="AZ35" s="42"/>
      <c r="BA35" s="45"/>
      <c r="BB35" s="48"/>
      <c r="BC35" s="46"/>
      <c r="BD35" s="59"/>
      <c r="BE35" s="112"/>
      <c r="BF35" s="124"/>
      <c r="BG35" s="151"/>
      <c r="BH35" s="129" t="s">
        <v>95</v>
      </c>
      <c r="BI35" s="143" t="s">
        <v>88</v>
      </c>
      <c r="BJ35" s="132" t="s">
        <v>89</v>
      </c>
      <c r="BK35" s="152" t="s">
        <v>76</v>
      </c>
      <c r="BL35" s="131" t="s">
        <v>14</v>
      </c>
      <c r="BM35" s="131" t="s">
        <v>53</v>
      </c>
      <c r="BN35" s="131" t="s">
        <v>54</v>
      </c>
      <c r="BO35" s="133" t="s">
        <v>96</v>
      </c>
      <c r="BP35" s="171" t="s">
        <v>52</v>
      </c>
      <c r="BQ35" s="143" t="s">
        <v>97</v>
      </c>
      <c r="BR35" s="166" t="s">
        <v>96</v>
      </c>
      <c r="BS35" s="166" t="s">
        <v>52</v>
      </c>
      <c r="BT35" s="143" t="s">
        <v>97</v>
      </c>
      <c r="BU35" s="133" t="s">
        <v>55</v>
      </c>
      <c r="BV35" s="133" t="s">
        <v>55</v>
      </c>
      <c r="BW35" s="131" t="s">
        <v>98</v>
      </c>
      <c r="BX35" s="143" t="s">
        <v>99</v>
      </c>
      <c r="BY35" s="148" t="s">
        <v>100</v>
      </c>
      <c r="BZ35" s="149" t="s">
        <v>101</v>
      </c>
    </row>
    <row r="36" spans="1:78" s="24" customFormat="1" ht="101.25" x14ac:dyDescent="0.2">
      <c r="A36" s="273">
        <v>34</v>
      </c>
      <c r="B36" s="271">
        <v>3</v>
      </c>
      <c r="C36" s="73" t="s">
        <v>76</v>
      </c>
      <c r="D36" s="172" t="s">
        <v>52</v>
      </c>
      <c r="E36" s="182" t="s">
        <v>80</v>
      </c>
      <c r="F36" s="183" t="s">
        <v>81</v>
      </c>
      <c r="G36" s="114">
        <v>5</v>
      </c>
      <c r="H36" s="102" t="s">
        <v>375</v>
      </c>
      <c r="I36" s="7"/>
      <c r="J36" s="33"/>
      <c r="K36" s="79">
        <v>22886</v>
      </c>
      <c r="L36" s="80">
        <v>13686</v>
      </c>
      <c r="M36" s="115">
        <f t="shared" si="0"/>
        <v>59.800751551166655</v>
      </c>
      <c r="N36" s="84" t="str">
        <f t="shared" si="1"/>
        <v/>
      </c>
      <c r="O36" s="80">
        <v>9200</v>
      </c>
      <c r="P36" s="81">
        <f t="shared" si="2"/>
        <v>40.199248448833345</v>
      </c>
      <c r="Q36" s="82">
        <f t="shared" si="3"/>
        <v>100</v>
      </c>
      <c r="R36" s="29"/>
      <c r="S36" s="26"/>
      <c r="T36" s="106" t="e">
        <f t="shared" si="4"/>
        <v>#DIV/0!</v>
      </c>
      <c r="U36" s="69" t="e">
        <f t="shared" si="5"/>
        <v>#DIV/0!</v>
      </c>
      <c r="V36" s="94"/>
      <c r="W36" s="95" t="e">
        <f t="shared" si="6"/>
        <v>#DIV/0!</v>
      </c>
      <c r="X36" s="58" t="e">
        <f t="shared" si="7"/>
        <v>#DIV/0!</v>
      </c>
      <c r="Y36" s="47" t="s">
        <v>45</v>
      </c>
      <c r="Z36" s="120"/>
      <c r="AA36" s="22"/>
      <c r="AB36" s="118">
        <f t="shared" si="8"/>
        <v>0</v>
      </c>
      <c r="AC36" s="8">
        <v>15</v>
      </c>
      <c r="AD36" s="118">
        <f t="shared" si="9"/>
        <v>1.5</v>
      </c>
      <c r="AE36" s="8">
        <v>0</v>
      </c>
      <c r="AF36" s="118">
        <f t="shared" si="10"/>
        <v>0</v>
      </c>
      <c r="AG36" s="38">
        <f t="shared" si="11"/>
        <v>15</v>
      </c>
      <c r="AH36" s="39">
        <f t="shared" si="12"/>
        <v>1.5</v>
      </c>
      <c r="AI36" s="22"/>
      <c r="AJ36" s="118">
        <f t="shared" si="13"/>
        <v>0</v>
      </c>
      <c r="AK36" s="9"/>
      <c r="AL36" s="118"/>
      <c r="AM36" s="40">
        <f t="shared" si="14"/>
        <v>0</v>
      </c>
      <c r="AN36" s="39">
        <f t="shared" si="15"/>
        <v>0</v>
      </c>
      <c r="AO36" s="41">
        <f t="shared" si="16"/>
        <v>1.5</v>
      </c>
      <c r="AQ36" s="99" t="str">
        <f t="shared" si="17"/>
        <v/>
      </c>
      <c r="AR36" s="99">
        <f t="shared" si="18"/>
        <v>0</v>
      </c>
      <c r="AS36" s="65"/>
      <c r="AT36" s="43"/>
      <c r="AU36" s="44"/>
      <c r="AV36" s="44"/>
      <c r="AW36" s="44"/>
      <c r="AX36" s="44"/>
      <c r="AY36" s="42"/>
      <c r="AZ36" s="42"/>
      <c r="BA36" s="45"/>
      <c r="BB36" s="48"/>
      <c r="BC36" s="46"/>
      <c r="BD36" s="59"/>
      <c r="BE36" s="112"/>
      <c r="BF36" s="124"/>
      <c r="BG36" s="151"/>
      <c r="BH36" s="129" t="s">
        <v>102</v>
      </c>
      <c r="BI36" s="143" t="s">
        <v>88</v>
      </c>
      <c r="BJ36" s="132" t="s">
        <v>89</v>
      </c>
      <c r="BK36" s="152" t="s">
        <v>76</v>
      </c>
      <c r="BL36" s="131" t="s">
        <v>14</v>
      </c>
      <c r="BM36" s="131" t="s">
        <v>53</v>
      </c>
      <c r="BN36" s="131" t="s">
        <v>54</v>
      </c>
      <c r="BO36" s="133" t="s">
        <v>96</v>
      </c>
      <c r="BP36" s="171" t="s">
        <v>52</v>
      </c>
      <c r="BQ36" s="143" t="s">
        <v>97</v>
      </c>
      <c r="BR36" s="166" t="s">
        <v>96</v>
      </c>
      <c r="BS36" s="166" t="s">
        <v>52</v>
      </c>
      <c r="BT36" s="143" t="s">
        <v>97</v>
      </c>
      <c r="BU36" s="133" t="s">
        <v>55</v>
      </c>
      <c r="BV36" s="133" t="s">
        <v>55</v>
      </c>
      <c r="BW36" s="131" t="s">
        <v>98</v>
      </c>
      <c r="BX36" s="143" t="s">
        <v>99</v>
      </c>
      <c r="BY36" s="148" t="s">
        <v>100</v>
      </c>
      <c r="BZ36" s="149" t="s">
        <v>101</v>
      </c>
    </row>
    <row r="37" spans="1:78" s="24" customFormat="1" ht="45" x14ac:dyDescent="0.2">
      <c r="A37" s="273">
        <v>35</v>
      </c>
      <c r="B37" s="271">
        <v>4</v>
      </c>
      <c r="C37" s="73" t="s">
        <v>76</v>
      </c>
      <c r="D37" s="172" t="s">
        <v>52</v>
      </c>
      <c r="E37" s="182" t="s">
        <v>82</v>
      </c>
      <c r="F37" s="183" t="s">
        <v>83</v>
      </c>
      <c r="G37" s="114">
        <v>6</v>
      </c>
      <c r="H37" s="102" t="s">
        <v>376</v>
      </c>
      <c r="I37" s="7"/>
      <c r="J37" s="33"/>
      <c r="K37" s="79">
        <v>52756</v>
      </c>
      <c r="L37" s="80">
        <v>31653.599999999999</v>
      </c>
      <c r="M37" s="115">
        <f t="shared" si="0"/>
        <v>60</v>
      </c>
      <c r="N37" s="84" t="str">
        <f t="shared" si="1"/>
        <v/>
      </c>
      <c r="O37" s="80">
        <v>21102.400000000001</v>
      </c>
      <c r="P37" s="81">
        <f t="shared" si="2"/>
        <v>40</v>
      </c>
      <c r="Q37" s="82">
        <f t="shared" si="3"/>
        <v>100</v>
      </c>
      <c r="R37" s="29"/>
      <c r="S37" s="26"/>
      <c r="T37" s="106" t="e">
        <f t="shared" si="4"/>
        <v>#DIV/0!</v>
      </c>
      <c r="U37" s="69" t="e">
        <f t="shared" si="5"/>
        <v>#DIV/0!</v>
      </c>
      <c r="V37" s="94"/>
      <c r="W37" s="95" t="e">
        <f t="shared" si="6"/>
        <v>#DIV/0!</v>
      </c>
      <c r="X37" s="58" t="e">
        <f t="shared" si="7"/>
        <v>#DIV/0!</v>
      </c>
      <c r="Y37" s="47" t="s">
        <v>45</v>
      </c>
      <c r="Z37" s="120"/>
      <c r="AA37" s="22"/>
      <c r="AB37" s="118">
        <f t="shared" si="8"/>
        <v>0</v>
      </c>
      <c r="AC37" s="8">
        <v>15</v>
      </c>
      <c r="AD37" s="118">
        <f t="shared" si="9"/>
        <v>1.5</v>
      </c>
      <c r="AE37" s="8">
        <v>0</v>
      </c>
      <c r="AF37" s="118">
        <f t="shared" si="10"/>
        <v>0</v>
      </c>
      <c r="AG37" s="38">
        <f t="shared" si="11"/>
        <v>15</v>
      </c>
      <c r="AH37" s="39">
        <f t="shared" si="12"/>
        <v>1.5</v>
      </c>
      <c r="AI37" s="22"/>
      <c r="AJ37" s="118">
        <f t="shared" si="13"/>
        <v>0</v>
      </c>
      <c r="AK37" s="9"/>
      <c r="AL37" s="118"/>
      <c r="AM37" s="40">
        <f t="shared" si="14"/>
        <v>0</v>
      </c>
      <c r="AN37" s="39">
        <f t="shared" si="15"/>
        <v>0</v>
      </c>
      <c r="AO37" s="41">
        <f t="shared" si="16"/>
        <v>1.5</v>
      </c>
      <c r="AQ37" s="99" t="str">
        <f t="shared" si="17"/>
        <v/>
      </c>
      <c r="AR37" s="99">
        <f t="shared" si="18"/>
        <v>0</v>
      </c>
      <c r="AS37" s="65"/>
      <c r="AT37" s="43"/>
      <c r="AU37" s="44"/>
      <c r="AV37" s="44"/>
      <c r="AW37" s="44"/>
      <c r="AX37" s="44"/>
      <c r="AY37" s="42"/>
      <c r="AZ37" s="42"/>
      <c r="BA37" s="45"/>
      <c r="BB37" s="48"/>
      <c r="BC37" s="46"/>
      <c r="BD37" s="59"/>
      <c r="BE37" s="112"/>
      <c r="BF37" s="124"/>
      <c r="BG37" s="151"/>
      <c r="BH37" s="129" t="s">
        <v>103</v>
      </c>
      <c r="BI37" s="143" t="s">
        <v>88</v>
      </c>
      <c r="BJ37" s="132" t="s">
        <v>89</v>
      </c>
      <c r="BK37" s="152" t="s">
        <v>76</v>
      </c>
      <c r="BL37" s="131" t="s">
        <v>14</v>
      </c>
      <c r="BM37" s="131" t="s">
        <v>53</v>
      </c>
      <c r="BN37" s="131" t="s">
        <v>54</v>
      </c>
      <c r="BO37" s="133" t="s">
        <v>96</v>
      </c>
      <c r="BP37" s="171" t="s">
        <v>52</v>
      </c>
      <c r="BQ37" s="143" t="s">
        <v>97</v>
      </c>
      <c r="BR37" s="166" t="s">
        <v>96</v>
      </c>
      <c r="BS37" s="166" t="s">
        <v>52</v>
      </c>
      <c r="BT37" s="143" t="s">
        <v>97</v>
      </c>
      <c r="BU37" s="133" t="s">
        <v>55</v>
      </c>
      <c r="BV37" s="133" t="s">
        <v>55</v>
      </c>
      <c r="BW37" s="131" t="s">
        <v>98</v>
      </c>
      <c r="BX37" s="143" t="s">
        <v>99</v>
      </c>
      <c r="BY37" s="148" t="s">
        <v>100</v>
      </c>
      <c r="BZ37" s="149" t="s">
        <v>101</v>
      </c>
    </row>
    <row r="38" spans="1:78" s="211" customFormat="1" ht="78.75" x14ac:dyDescent="0.2">
      <c r="A38" s="273">
        <v>36</v>
      </c>
      <c r="B38" s="271">
        <v>7</v>
      </c>
      <c r="C38" s="73" t="s">
        <v>76</v>
      </c>
      <c r="D38" s="172" t="s">
        <v>52</v>
      </c>
      <c r="E38" s="182" t="s">
        <v>84</v>
      </c>
      <c r="F38" s="183" t="s">
        <v>85</v>
      </c>
      <c r="G38" s="114" t="s">
        <v>46</v>
      </c>
      <c r="H38" s="102" t="s">
        <v>377</v>
      </c>
      <c r="I38" s="7"/>
      <c r="J38" s="33"/>
      <c r="K38" s="79">
        <v>18305</v>
      </c>
      <c r="L38" s="80">
        <v>10983</v>
      </c>
      <c r="M38" s="115">
        <f t="shared" si="0"/>
        <v>60</v>
      </c>
      <c r="N38" s="84" t="str">
        <f t="shared" si="1"/>
        <v/>
      </c>
      <c r="O38" s="80">
        <v>7322</v>
      </c>
      <c r="P38" s="81">
        <f t="shared" si="2"/>
        <v>40</v>
      </c>
      <c r="Q38" s="82">
        <f t="shared" si="3"/>
        <v>100</v>
      </c>
      <c r="R38" s="29"/>
      <c r="S38" s="26"/>
      <c r="T38" s="106" t="e">
        <f t="shared" si="4"/>
        <v>#DIV/0!</v>
      </c>
      <c r="U38" s="69" t="e">
        <f t="shared" si="5"/>
        <v>#DIV/0!</v>
      </c>
      <c r="V38" s="94"/>
      <c r="W38" s="95" t="e">
        <f t="shared" si="6"/>
        <v>#DIV/0!</v>
      </c>
      <c r="X38" s="58" t="e">
        <f t="shared" si="7"/>
        <v>#DIV/0!</v>
      </c>
      <c r="Y38" s="47" t="s">
        <v>45</v>
      </c>
      <c r="Z38" s="120"/>
      <c r="AA38" s="22"/>
      <c r="AB38" s="118">
        <f t="shared" si="8"/>
        <v>0</v>
      </c>
      <c r="AC38" s="8">
        <v>15</v>
      </c>
      <c r="AD38" s="118">
        <f t="shared" si="9"/>
        <v>1.5</v>
      </c>
      <c r="AE38" s="8">
        <v>0</v>
      </c>
      <c r="AF38" s="118">
        <f t="shared" si="10"/>
        <v>0</v>
      </c>
      <c r="AG38" s="38">
        <f t="shared" si="11"/>
        <v>15</v>
      </c>
      <c r="AH38" s="39">
        <f t="shared" si="12"/>
        <v>1.5</v>
      </c>
      <c r="AI38" s="22"/>
      <c r="AJ38" s="118">
        <f t="shared" si="13"/>
        <v>0</v>
      </c>
      <c r="AK38" s="9"/>
      <c r="AL38" s="118"/>
      <c r="AM38" s="40">
        <f t="shared" si="14"/>
        <v>0</v>
      </c>
      <c r="AN38" s="39">
        <f t="shared" si="15"/>
        <v>0</v>
      </c>
      <c r="AO38" s="41">
        <f t="shared" si="16"/>
        <v>1.5</v>
      </c>
      <c r="AP38" s="24"/>
      <c r="AQ38" s="99" t="str">
        <f t="shared" si="17"/>
        <v/>
      </c>
      <c r="AR38" s="99">
        <f t="shared" si="18"/>
        <v>0</v>
      </c>
      <c r="AS38" s="65"/>
      <c r="AT38" s="43"/>
      <c r="AU38" s="44"/>
      <c r="AV38" s="44"/>
      <c r="AW38" s="44"/>
      <c r="AX38" s="44"/>
      <c r="AY38" s="42"/>
      <c r="AZ38" s="42"/>
      <c r="BA38" s="45"/>
      <c r="BB38" s="48"/>
      <c r="BC38" s="46"/>
      <c r="BD38" s="59"/>
      <c r="BE38" s="112"/>
      <c r="BF38" s="124"/>
      <c r="BG38" s="151"/>
      <c r="BH38" s="129" t="s">
        <v>107</v>
      </c>
      <c r="BI38" s="143" t="s">
        <v>88</v>
      </c>
      <c r="BJ38" s="132" t="s">
        <v>89</v>
      </c>
      <c r="BK38" s="152" t="s">
        <v>76</v>
      </c>
      <c r="BL38" s="131" t="s">
        <v>14</v>
      </c>
      <c r="BM38" s="131" t="s">
        <v>53</v>
      </c>
      <c r="BN38" s="131" t="s">
        <v>54</v>
      </c>
      <c r="BO38" s="133" t="s">
        <v>96</v>
      </c>
      <c r="BP38" s="171" t="s">
        <v>52</v>
      </c>
      <c r="BQ38" s="143" t="s">
        <v>97</v>
      </c>
      <c r="BR38" s="166" t="s">
        <v>96</v>
      </c>
      <c r="BS38" s="166" t="s">
        <v>52</v>
      </c>
      <c r="BT38" s="143" t="s">
        <v>97</v>
      </c>
      <c r="BU38" s="133" t="s">
        <v>55</v>
      </c>
      <c r="BV38" s="133" t="s">
        <v>55</v>
      </c>
      <c r="BW38" s="131" t="s">
        <v>98</v>
      </c>
      <c r="BX38" s="143" t="s">
        <v>99</v>
      </c>
      <c r="BY38" s="148" t="s">
        <v>100</v>
      </c>
      <c r="BZ38" s="149" t="s">
        <v>101</v>
      </c>
    </row>
    <row r="39" spans="1:78" s="24" customFormat="1" ht="56.25" x14ac:dyDescent="0.2">
      <c r="A39" s="273">
        <v>37</v>
      </c>
      <c r="B39" s="271">
        <v>8</v>
      </c>
      <c r="C39" s="73" t="s">
        <v>76</v>
      </c>
      <c r="D39" s="172" t="s">
        <v>52</v>
      </c>
      <c r="E39" s="182" t="s">
        <v>86</v>
      </c>
      <c r="F39" s="183" t="s">
        <v>382</v>
      </c>
      <c r="G39" s="114" t="s">
        <v>48</v>
      </c>
      <c r="H39" s="102" t="s">
        <v>378</v>
      </c>
      <c r="I39" s="7"/>
      <c r="J39" s="33"/>
      <c r="K39" s="79">
        <v>29944</v>
      </c>
      <c r="L39" s="80">
        <v>17966.400000000001</v>
      </c>
      <c r="M39" s="115">
        <f t="shared" si="0"/>
        <v>60.000000000000007</v>
      </c>
      <c r="N39" s="84" t="str">
        <f t="shared" si="1"/>
        <v/>
      </c>
      <c r="O39" s="80">
        <v>11977.6</v>
      </c>
      <c r="P39" s="81">
        <f t="shared" si="2"/>
        <v>40</v>
      </c>
      <c r="Q39" s="82">
        <f t="shared" si="3"/>
        <v>100</v>
      </c>
      <c r="R39" s="29"/>
      <c r="S39" s="26"/>
      <c r="T39" s="106" t="e">
        <f t="shared" si="4"/>
        <v>#DIV/0!</v>
      </c>
      <c r="U39" s="69" t="e">
        <f t="shared" si="5"/>
        <v>#DIV/0!</v>
      </c>
      <c r="V39" s="94"/>
      <c r="W39" s="95" t="e">
        <f t="shared" si="6"/>
        <v>#DIV/0!</v>
      </c>
      <c r="X39" s="58" t="e">
        <f t="shared" si="7"/>
        <v>#DIV/0!</v>
      </c>
      <c r="Y39" s="47" t="s">
        <v>45</v>
      </c>
      <c r="Z39" s="120"/>
      <c r="AA39" s="22"/>
      <c r="AB39" s="118">
        <f t="shared" si="8"/>
        <v>0</v>
      </c>
      <c r="AC39" s="8">
        <v>15</v>
      </c>
      <c r="AD39" s="118">
        <f t="shared" si="9"/>
        <v>1.5</v>
      </c>
      <c r="AE39" s="8">
        <v>0</v>
      </c>
      <c r="AF39" s="118">
        <f t="shared" si="10"/>
        <v>0</v>
      </c>
      <c r="AG39" s="38">
        <f t="shared" si="11"/>
        <v>15</v>
      </c>
      <c r="AH39" s="39">
        <f t="shared" si="12"/>
        <v>1.5</v>
      </c>
      <c r="AI39" s="22"/>
      <c r="AJ39" s="118">
        <f t="shared" si="13"/>
        <v>0</v>
      </c>
      <c r="AK39" s="9"/>
      <c r="AL39" s="118"/>
      <c r="AM39" s="40">
        <f t="shared" si="14"/>
        <v>0</v>
      </c>
      <c r="AN39" s="39">
        <f t="shared" si="15"/>
        <v>0</v>
      </c>
      <c r="AO39" s="41">
        <f t="shared" si="16"/>
        <v>1.5</v>
      </c>
      <c r="AQ39" s="99" t="str">
        <f t="shared" si="17"/>
        <v/>
      </c>
      <c r="AR39" s="99">
        <f t="shared" si="18"/>
        <v>0</v>
      </c>
      <c r="AS39" s="65"/>
      <c r="AT39" s="43"/>
      <c r="AU39" s="44"/>
      <c r="AV39" s="44"/>
      <c r="AW39" s="44"/>
      <c r="AX39" s="44"/>
      <c r="AY39" s="42"/>
      <c r="AZ39" s="42"/>
      <c r="BA39" s="45"/>
      <c r="BB39" s="48"/>
      <c r="BC39" s="46"/>
      <c r="BD39" s="59"/>
      <c r="BE39" s="112"/>
      <c r="BF39" s="124"/>
      <c r="BG39" s="151"/>
      <c r="BH39" s="129" t="s">
        <v>108</v>
      </c>
      <c r="BI39" s="143" t="s">
        <v>88</v>
      </c>
      <c r="BJ39" s="132" t="s">
        <v>89</v>
      </c>
      <c r="BK39" s="152" t="s">
        <v>76</v>
      </c>
      <c r="BL39" s="131" t="s">
        <v>14</v>
      </c>
      <c r="BM39" s="131" t="s">
        <v>53</v>
      </c>
      <c r="BN39" s="131" t="s">
        <v>54</v>
      </c>
      <c r="BO39" s="133" t="s">
        <v>96</v>
      </c>
      <c r="BP39" s="171" t="s">
        <v>52</v>
      </c>
      <c r="BQ39" s="143" t="s">
        <v>97</v>
      </c>
      <c r="BR39" s="166" t="s">
        <v>96</v>
      </c>
      <c r="BS39" s="166" t="s">
        <v>52</v>
      </c>
      <c r="BT39" s="143" t="s">
        <v>97</v>
      </c>
      <c r="BU39" s="133" t="s">
        <v>55</v>
      </c>
      <c r="BV39" s="133" t="s">
        <v>55</v>
      </c>
      <c r="BW39" s="131" t="s">
        <v>98</v>
      </c>
      <c r="BX39" s="143" t="s">
        <v>99</v>
      </c>
      <c r="BY39" s="148" t="s">
        <v>100</v>
      </c>
      <c r="BZ39" s="149" t="s">
        <v>101</v>
      </c>
    </row>
    <row r="40" spans="1:78" s="24" customFormat="1" ht="67.5" x14ac:dyDescent="0.2">
      <c r="A40" s="273">
        <v>38</v>
      </c>
      <c r="B40" s="271">
        <v>184</v>
      </c>
      <c r="C40" s="73" t="s">
        <v>1291</v>
      </c>
      <c r="D40" s="172" t="s">
        <v>1369</v>
      </c>
      <c r="E40" s="252" t="s">
        <v>1305</v>
      </c>
      <c r="F40" s="255" t="s">
        <v>1306</v>
      </c>
      <c r="G40" s="114">
        <v>3</v>
      </c>
      <c r="H40" s="102" t="s">
        <v>1725</v>
      </c>
      <c r="I40" s="7"/>
      <c r="J40" s="33"/>
      <c r="K40" s="79">
        <v>138000</v>
      </c>
      <c r="L40" s="80">
        <v>69000</v>
      </c>
      <c r="M40" s="115">
        <f t="shared" si="0"/>
        <v>50</v>
      </c>
      <c r="N40" s="84" t="str">
        <f t="shared" si="1"/>
        <v/>
      </c>
      <c r="O40" s="80">
        <v>69000</v>
      </c>
      <c r="P40" s="81">
        <f t="shared" si="2"/>
        <v>50</v>
      </c>
      <c r="Q40" s="82">
        <f t="shared" si="3"/>
        <v>100</v>
      </c>
      <c r="R40" s="29"/>
      <c r="S40" s="26"/>
      <c r="T40" s="106" t="e">
        <f t="shared" si="4"/>
        <v>#DIV/0!</v>
      </c>
      <c r="U40" s="69" t="e">
        <f t="shared" si="5"/>
        <v>#DIV/0!</v>
      </c>
      <c r="V40" s="94"/>
      <c r="W40" s="95" t="e">
        <f t="shared" si="6"/>
        <v>#DIV/0!</v>
      </c>
      <c r="X40" s="58" t="e">
        <f t="shared" si="7"/>
        <v>#DIV/0!</v>
      </c>
      <c r="Y40" s="47" t="s">
        <v>45</v>
      </c>
      <c r="Z40" s="120"/>
      <c r="AA40" s="22"/>
      <c r="AB40" s="118">
        <f t="shared" si="8"/>
        <v>0</v>
      </c>
      <c r="AC40" s="8">
        <v>15</v>
      </c>
      <c r="AD40" s="118">
        <f t="shared" si="9"/>
        <v>1.5</v>
      </c>
      <c r="AE40" s="8">
        <v>7</v>
      </c>
      <c r="AF40" s="118">
        <f t="shared" si="10"/>
        <v>1.75</v>
      </c>
      <c r="AG40" s="38">
        <f t="shared" si="11"/>
        <v>22</v>
      </c>
      <c r="AH40" s="39">
        <f t="shared" si="12"/>
        <v>3.25</v>
      </c>
      <c r="AI40" s="22"/>
      <c r="AJ40" s="118">
        <f t="shared" si="13"/>
        <v>0</v>
      </c>
      <c r="AK40" s="9"/>
      <c r="AL40" s="118"/>
      <c r="AM40" s="40">
        <f t="shared" si="14"/>
        <v>0</v>
      </c>
      <c r="AN40" s="39">
        <f t="shared" si="15"/>
        <v>0</v>
      </c>
      <c r="AO40" s="41">
        <f t="shared" si="16"/>
        <v>3.25</v>
      </c>
      <c r="AQ40" s="99" t="str">
        <f t="shared" si="17"/>
        <v/>
      </c>
      <c r="AR40" s="99">
        <f t="shared" si="18"/>
        <v>0</v>
      </c>
      <c r="AS40" s="65"/>
      <c r="AT40" s="43" t="s">
        <v>33</v>
      </c>
      <c r="AU40" s="44"/>
      <c r="AV40" s="44"/>
      <c r="AW40" s="44"/>
      <c r="AX40" s="44"/>
      <c r="AY40" s="42"/>
      <c r="AZ40" s="42"/>
      <c r="BA40" s="45"/>
      <c r="BB40" s="48"/>
      <c r="BC40" s="46"/>
      <c r="BD40" s="59"/>
      <c r="BE40" s="112"/>
      <c r="BF40" s="124"/>
      <c r="BG40" s="151"/>
      <c r="BH40" s="156" t="s">
        <v>1366</v>
      </c>
      <c r="BI40" s="239" t="s">
        <v>88</v>
      </c>
      <c r="BJ40" s="153" t="s">
        <v>1104</v>
      </c>
      <c r="BK40" s="154" t="s">
        <v>1291</v>
      </c>
      <c r="BL40" s="131" t="s">
        <v>14</v>
      </c>
      <c r="BM40" s="156" t="s">
        <v>1367</v>
      </c>
      <c r="BN40" s="156"/>
      <c r="BO40" s="155" t="s">
        <v>1368</v>
      </c>
      <c r="BP40" s="155" t="s">
        <v>1369</v>
      </c>
      <c r="BQ40" s="155" t="s">
        <v>761</v>
      </c>
      <c r="BR40" s="155" t="s">
        <v>1368</v>
      </c>
      <c r="BS40" s="155" t="s">
        <v>1369</v>
      </c>
      <c r="BT40" s="155" t="s">
        <v>761</v>
      </c>
      <c r="BU40" s="156" t="s">
        <v>1370</v>
      </c>
      <c r="BV40" s="156" t="s">
        <v>1370</v>
      </c>
      <c r="BW40" s="155" t="s">
        <v>243</v>
      </c>
      <c r="BX40" s="155" t="s">
        <v>1371</v>
      </c>
      <c r="BY40" s="156" t="s">
        <v>1372</v>
      </c>
      <c r="BZ40" s="155" t="s">
        <v>1373</v>
      </c>
    </row>
    <row r="41" spans="1:78" s="24" customFormat="1" ht="78.75" x14ac:dyDescent="0.2">
      <c r="A41" s="273">
        <v>39</v>
      </c>
      <c r="B41" s="271">
        <v>185</v>
      </c>
      <c r="C41" s="73" t="s">
        <v>1291</v>
      </c>
      <c r="D41" s="172" t="s">
        <v>1369</v>
      </c>
      <c r="E41" s="252" t="s">
        <v>1307</v>
      </c>
      <c r="F41" s="255" t="s">
        <v>1308</v>
      </c>
      <c r="G41" s="114">
        <v>6</v>
      </c>
      <c r="H41" s="102" t="s">
        <v>1726</v>
      </c>
      <c r="I41" s="7"/>
      <c r="J41" s="33"/>
      <c r="K41" s="79">
        <v>55000</v>
      </c>
      <c r="L41" s="80">
        <v>27500</v>
      </c>
      <c r="M41" s="115">
        <f t="shared" si="0"/>
        <v>50</v>
      </c>
      <c r="N41" s="84" t="str">
        <f t="shared" si="1"/>
        <v/>
      </c>
      <c r="O41" s="80">
        <v>27500</v>
      </c>
      <c r="P41" s="81">
        <f t="shared" si="2"/>
        <v>50</v>
      </c>
      <c r="Q41" s="82">
        <f t="shared" si="3"/>
        <v>100</v>
      </c>
      <c r="R41" s="29"/>
      <c r="S41" s="26"/>
      <c r="T41" s="106" t="e">
        <f t="shared" si="4"/>
        <v>#DIV/0!</v>
      </c>
      <c r="U41" s="69" t="e">
        <f t="shared" si="5"/>
        <v>#DIV/0!</v>
      </c>
      <c r="V41" s="94"/>
      <c r="W41" s="95" t="e">
        <f t="shared" si="6"/>
        <v>#DIV/0!</v>
      </c>
      <c r="X41" s="58" t="e">
        <f t="shared" si="7"/>
        <v>#DIV/0!</v>
      </c>
      <c r="Y41" s="47" t="s">
        <v>45</v>
      </c>
      <c r="Z41" s="120"/>
      <c r="AA41" s="22"/>
      <c r="AB41" s="118">
        <f t="shared" si="8"/>
        <v>0</v>
      </c>
      <c r="AC41" s="8">
        <v>15</v>
      </c>
      <c r="AD41" s="118">
        <f t="shared" si="9"/>
        <v>1.5</v>
      </c>
      <c r="AE41" s="8">
        <v>7</v>
      </c>
      <c r="AF41" s="118">
        <f t="shared" si="10"/>
        <v>1.75</v>
      </c>
      <c r="AG41" s="38">
        <f t="shared" si="11"/>
        <v>22</v>
      </c>
      <c r="AH41" s="39">
        <f t="shared" si="12"/>
        <v>3.25</v>
      </c>
      <c r="AI41" s="22"/>
      <c r="AJ41" s="118">
        <f t="shared" si="13"/>
        <v>0</v>
      </c>
      <c r="AK41" s="9"/>
      <c r="AL41" s="118"/>
      <c r="AM41" s="40">
        <f t="shared" si="14"/>
        <v>0</v>
      </c>
      <c r="AN41" s="39">
        <f t="shared" si="15"/>
        <v>0</v>
      </c>
      <c r="AO41" s="41">
        <f t="shared" si="16"/>
        <v>3.25</v>
      </c>
      <c r="AQ41" s="99" t="str">
        <f t="shared" si="17"/>
        <v/>
      </c>
      <c r="AR41" s="99">
        <f t="shared" si="18"/>
        <v>0</v>
      </c>
      <c r="AS41" s="65"/>
      <c r="AT41" s="43" t="s">
        <v>33</v>
      </c>
      <c r="AU41" s="44"/>
      <c r="AV41" s="44"/>
      <c r="AW41" s="44"/>
      <c r="AX41" s="44"/>
      <c r="AY41" s="42"/>
      <c r="AZ41" s="42"/>
      <c r="BA41" s="45"/>
      <c r="BB41" s="48"/>
      <c r="BC41" s="46"/>
      <c r="BD41" s="59"/>
      <c r="BE41" s="112"/>
      <c r="BF41" s="124"/>
      <c r="BG41" s="151"/>
      <c r="BH41" s="156" t="s">
        <v>1374</v>
      </c>
      <c r="BI41" s="239" t="s">
        <v>88</v>
      </c>
      <c r="BJ41" s="153" t="s">
        <v>1104</v>
      </c>
      <c r="BK41" s="154" t="s">
        <v>1291</v>
      </c>
      <c r="BL41" s="131" t="s">
        <v>14</v>
      </c>
      <c r="BM41" s="156" t="s">
        <v>1367</v>
      </c>
      <c r="BN41" s="156"/>
      <c r="BO41" s="155" t="s">
        <v>1368</v>
      </c>
      <c r="BP41" s="155" t="s">
        <v>1369</v>
      </c>
      <c r="BQ41" s="155" t="s">
        <v>761</v>
      </c>
      <c r="BR41" s="155" t="s">
        <v>1368</v>
      </c>
      <c r="BS41" s="155" t="s">
        <v>1369</v>
      </c>
      <c r="BT41" s="155" t="s">
        <v>761</v>
      </c>
      <c r="BU41" s="156" t="s">
        <v>1370</v>
      </c>
      <c r="BV41" s="156" t="s">
        <v>1370</v>
      </c>
      <c r="BW41" s="155" t="s">
        <v>243</v>
      </c>
      <c r="BX41" s="155" t="s">
        <v>1371</v>
      </c>
      <c r="BY41" s="156" t="s">
        <v>1372</v>
      </c>
      <c r="BZ41" s="155" t="s">
        <v>1373</v>
      </c>
    </row>
    <row r="42" spans="1:78" s="24" customFormat="1" ht="56.25" x14ac:dyDescent="0.2">
      <c r="A42" s="273">
        <v>40</v>
      </c>
      <c r="B42" s="271">
        <v>186</v>
      </c>
      <c r="C42" s="73" t="s">
        <v>1291</v>
      </c>
      <c r="D42" s="172" t="s">
        <v>1369</v>
      </c>
      <c r="E42" s="252" t="s">
        <v>1309</v>
      </c>
      <c r="F42" s="255" t="s">
        <v>1310</v>
      </c>
      <c r="G42" s="114" t="s">
        <v>426</v>
      </c>
      <c r="H42" s="102" t="s">
        <v>1727</v>
      </c>
      <c r="I42" s="7"/>
      <c r="J42" s="33"/>
      <c r="K42" s="79">
        <v>200000</v>
      </c>
      <c r="L42" s="80">
        <v>100000</v>
      </c>
      <c r="M42" s="115">
        <f t="shared" si="0"/>
        <v>50</v>
      </c>
      <c r="N42" s="84" t="str">
        <f t="shared" si="1"/>
        <v/>
      </c>
      <c r="O42" s="80">
        <v>100000</v>
      </c>
      <c r="P42" s="81">
        <f t="shared" si="2"/>
        <v>50</v>
      </c>
      <c r="Q42" s="82">
        <f t="shared" si="3"/>
        <v>100</v>
      </c>
      <c r="R42" s="29"/>
      <c r="S42" s="26"/>
      <c r="T42" s="106" t="e">
        <f t="shared" si="4"/>
        <v>#DIV/0!</v>
      </c>
      <c r="U42" s="69" t="e">
        <f t="shared" si="5"/>
        <v>#DIV/0!</v>
      </c>
      <c r="V42" s="94"/>
      <c r="W42" s="95" t="e">
        <f t="shared" si="6"/>
        <v>#DIV/0!</v>
      </c>
      <c r="X42" s="58" t="e">
        <f t="shared" si="7"/>
        <v>#DIV/0!</v>
      </c>
      <c r="Y42" s="47" t="s">
        <v>45</v>
      </c>
      <c r="Z42" s="120"/>
      <c r="AA42" s="22"/>
      <c r="AB42" s="118">
        <f t="shared" si="8"/>
        <v>0</v>
      </c>
      <c r="AC42" s="8">
        <v>15</v>
      </c>
      <c r="AD42" s="118">
        <f t="shared" si="9"/>
        <v>1.5</v>
      </c>
      <c r="AE42" s="8">
        <v>7</v>
      </c>
      <c r="AF42" s="118">
        <f t="shared" si="10"/>
        <v>1.75</v>
      </c>
      <c r="AG42" s="38">
        <f t="shared" si="11"/>
        <v>22</v>
      </c>
      <c r="AH42" s="39">
        <f t="shared" si="12"/>
        <v>3.25</v>
      </c>
      <c r="AI42" s="22"/>
      <c r="AJ42" s="118">
        <f t="shared" si="13"/>
        <v>0</v>
      </c>
      <c r="AK42" s="9"/>
      <c r="AL42" s="118"/>
      <c r="AM42" s="40">
        <f t="shared" si="14"/>
        <v>0</v>
      </c>
      <c r="AN42" s="39">
        <f t="shared" si="15"/>
        <v>0</v>
      </c>
      <c r="AO42" s="41">
        <f t="shared" si="16"/>
        <v>3.25</v>
      </c>
      <c r="AQ42" s="99" t="str">
        <f t="shared" si="17"/>
        <v/>
      </c>
      <c r="AR42" s="99">
        <f t="shared" si="18"/>
        <v>0</v>
      </c>
      <c r="AS42" s="65"/>
      <c r="AT42" s="176" t="s">
        <v>401</v>
      </c>
      <c r="AU42" s="44"/>
      <c r="AV42" s="44"/>
      <c r="AW42" s="44"/>
      <c r="AX42" s="44"/>
      <c r="AY42" s="42"/>
      <c r="AZ42" s="42"/>
      <c r="BA42" s="45"/>
      <c r="BB42" s="48"/>
      <c r="BC42" s="46"/>
      <c r="BD42" s="59"/>
      <c r="BE42" s="112"/>
      <c r="BF42" s="124"/>
      <c r="BG42" s="151"/>
      <c r="BH42" s="156" t="s">
        <v>1375</v>
      </c>
      <c r="BI42" s="239" t="s">
        <v>88</v>
      </c>
      <c r="BJ42" s="153" t="s">
        <v>1104</v>
      </c>
      <c r="BK42" s="154" t="s">
        <v>1291</v>
      </c>
      <c r="BL42" s="131" t="s">
        <v>14</v>
      </c>
      <c r="BM42" s="156" t="s">
        <v>1367</v>
      </c>
      <c r="BN42" s="156"/>
      <c r="BO42" s="155" t="s">
        <v>1368</v>
      </c>
      <c r="BP42" s="155" t="s">
        <v>1369</v>
      </c>
      <c r="BQ42" s="155" t="s">
        <v>761</v>
      </c>
      <c r="BR42" s="155" t="s">
        <v>1368</v>
      </c>
      <c r="BS42" s="155" t="s">
        <v>1369</v>
      </c>
      <c r="BT42" s="155" t="s">
        <v>761</v>
      </c>
      <c r="BU42" s="156" t="s">
        <v>1370</v>
      </c>
      <c r="BV42" s="156" t="s">
        <v>1370</v>
      </c>
      <c r="BW42" s="155" t="s">
        <v>243</v>
      </c>
      <c r="BX42" s="155" t="s">
        <v>1371</v>
      </c>
      <c r="BY42" s="156" t="s">
        <v>1372</v>
      </c>
      <c r="BZ42" s="155" t="s">
        <v>1373</v>
      </c>
    </row>
    <row r="43" spans="1:78" s="211" customFormat="1" ht="33.75" x14ac:dyDescent="0.2">
      <c r="A43" s="273">
        <v>41</v>
      </c>
      <c r="B43" s="271">
        <v>187</v>
      </c>
      <c r="C43" s="73" t="s">
        <v>1291</v>
      </c>
      <c r="D43" s="172" t="s">
        <v>1369</v>
      </c>
      <c r="E43" s="252" t="s">
        <v>1311</v>
      </c>
      <c r="F43" s="255" t="s">
        <v>1312</v>
      </c>
      <c r="G43" s="114" t="s">
        <v>48</v>
      </c>
      <c r="H43" s="102" t="s">
        <v>1728</v>
      </c>
      <c r="I43" s="7"/>
      <c r="J43" s="33"/>
      <c r="K43" s="79">
        <v>127000</v>
      </c>
      <c r="L43" s="80">
        <v>63500</v>
      </c>
      <c r="M43" s="115">
        <f t="shared" si="0"/>
        <v>50</v>
      </c>
      <c r="N43" s="84" t="str">
        <f t="shared" si="1"/>
        <v/>
      </c>
      <c r="O43" s="80">
        <v>63500</v>
      </c>
      <c r="P43" s="81">
        <f t="shared" si="2"/>
        <v>50</v>
      </c>
      <c r="Q43" s="82">
        <f t="shared" si="3"/>
        <v>100</v>
      </c>
      <c r="R43" s="29"/>
      <c r="S43" s="26"/>
      <c r="T43" s="106" t="e">
        <f t="shared" si="4"/>
        <v>#DIV/0!</v>
      </c>
      <c r="U43" s="69" t="e">
        <f t="shared" si="5"/>
        <v>#DIV/0!</v>
      </c>
      <c r="V43" s="94"/>
      <c r="W43" s="95" t="e">
        <f t="shared" si="6"/>
        <v>#DIV/0!</v>
      </c>
      <c r="X43" s="58" t="e">
        <f t="shared" si="7"/>
        <v>#DIV/0!</v>
      </c>
      <c r="Y43" s="47" t="s">
        <v>45</v>
      </c>
      <c r="Z43" s="120"/>
      <c r="AA43" s="22"/>
      <c r="AB43" s="118">
        <f t="shared" si="8"/>
        <v>0</v>
      </c>
      <c r="AC43" s="8">
        <v>15</v>
      </c>
      <c r="AD43" s="118">
        <f t="shared" si="9"/>
        <v>1.5</v>
      </c>
      <c r="AE43" s="8">
        <v>7</v>
      </c>
      <c r="AF43" s="118">
        <f t="shared" si="10"/>
        <v>1.75</v>
      </c>
      <c r="AG43" s="38">
        <f t="shared" si="11"/>
        <v>22</v>
      </c>
      <c r="AH43" s="39">
        <f t="shared" si="12"/>
        <v>3.25</v>
      </c>
      <c r="AI43" s="22"/>
      <c r="AJ43" s="118">
        <f t="shared" si="13"/>
        <v>0</v>
      </c>
      <c r="AK43" s="9"/>
      <c r="AL43" s="118"/>
      <c r="AM43" s="40">
        <f t="shared" si="14"/>
        <v>0</v>
      </c>
      <c r="AN43" s="39">
        <f t="shared" si="15"/>
        <v>0</v>
      </c>
      <c r="AO43" s="41">
        <f t="shared" si="16"/>
        <v>3.25</v>
      </c>
      <c r="AP43" s="24"/>
      <c r="AQ43" s="99" t="str">
        <f t="shared" si="17"/>
        <v/>
      </c>
      <c r="AR43" s="99">
        <f t="shared" si="18"/>
        <v>0</v>
      </c>
      <c r="AS43" s="65"/>
      <c r="AT43" s="43" t="s">
        <v>33</v>
      </c>
      <c r="AU43" s="44"/>
      <c r="AV43" s="44"/>
      <c r="AW43" s="44"/>
      <c r="AX43" s="44"/>
      <c r="AY43" s="42"/>
      <c r="AZ43" s="42"/>
      <c r="BA43" s="45"/>
      <c r="BB43" s="48"/>
      <c r="BC43" s="46"/>
      <c r="BD43" s="59"/>
      <c r="BE43" s="112"/>
      <c r="BF43" s="124"/>
      <c r="BG43" s="151"/>
      <c r="BH43" s="156" t="s">
        <v>1376</v>
      </c>
      <c r="BI43" s="239" t="s">
        <v>88</v>
      </c>
      <c r="BJ43" s="153" t="s">
        <v>1104</v>
      </c>
      <c r="BK43" s="154" t="s">
        <v>1291</v>
      </c>
      <c r="BL43" s="131" t="s">
        <v>14</v>
      </c>
      <c r="BM43" s="156" t="s">
        <v>1367</v>
      </c>
      <c r="BN43" s="156"/>
      <c r="BO43" s="155" t="s">
        <v>1368</v>
      </c>
      <c r="BP43" s="155" t="s">
        <v>1369</v>
      </c>
      <c r="BQ43" s="155" t="s">
        <v>761</v>
      </c>
      <c r="BR43" s="155" t="s">
        <v>1368</v>
      </c>
      <c r="BS43" s="155" t="s">
        <v>1369</v>
      </c>
      <c r="BT43" s="155" t="s">
        <v>761</v>
      </c>
      <c r="BU43" s="156" t="s">
        <v>1370</v>
      </c>
      <c r="BV43" s="156" t="s">
        <v>1370</v>
      </c>
      <c r="BW43" s="155" t="s">
        <v>243</v>
      </c>
      <c r="BX43" s="155" t="s">
        <v>1371</v>
      </c>
      <c r="BY43" s="156" t="s">
        <v>1372</v>
      </c>
      <c r="BZ43" s="155" t="s">
        <v>1373</v>
      </c>
    </row>
    <row r="44" spans="1:78" s="24" customFormat="1" ht="101.25" x14ac:dyDescent="0.2">
      <c r="A44" s="273">
        <v>42</v>
      </c>
      <c r="B44" s="271">
        <v>61</v>
      </c>
      <c r="C44" s="73" t="s">
        <v>439</v>
      </c>
      <c r="D44" s="172" t="s">
        <v>631</v>
      </c>
      <c r="E44" s="252" t="s">
        <v>479</v>
      </c>
      <c r="F44" s="258" t="s">
        <v>480</v>
      </c>
      <c r="G44" s="114">
        <v>6</v>
      </c>
      <c r="H44" s="102" t="s">
        <v>865</v>
      </c>
      <c r="I44" s="7"/>
      <c r="J44" s="33"/>
      <c r="K44" s="79">
        <v>55537</v>
      </c>
      <c r="L44" s="80">
        <v>25000</v>
      </c>
      <c r="M44" s="115">
        <f t="shared" si="0"/>
        <v>45.015035021697244</v>
      </c>
      <c r="N44" s="84" t="str">
        <f t="shared" si="1"/>
        <v/>
      </c>
      <c r="O44" s="80">
        <v>30537</v>
      </c>
      <c r="P44" s="81">
        <f t="shared" si="2"/>
        <v>54.984964978302756</v>
      </c>
      <c r="Q44" s="82">
        <f t="shared" si="3"/>
        <v>100</v>
      </c>
      <c r="R44" s="29"/>
      <c r="S44" s="26"/>
      <c r="T44" s="106" t="e">
        <f t="shared" si="4"/>
        <v>#DIV/0!</v>
      </c>
      <c r="U44" s="69" t="e">
        <f t="shared" si="5"/>
        <v>#DIV/0!</v>
      </c>
      <c r="V44" s="94"/>
      <c r="W44" s="95" t="e">
        <f t="shared" si="6"/>
        <v>#DIV/0!</v>
      </c>
      <c r="X44" s="58" t="e">
        <f t="shared" si="7"/>
        <v>#DIV/0!</v>
      </c>
      <c r="Y44" s="47"/>
      <c r="Z44" s="120"/>
      <c r="AA44" s="22"/>
      <c r="AB44" s="118">
        <f t="shared" si="8"/>
        <v>0</v>
      </c>
      <c r="AC44" s="8">
        <v>15</v>
      </c>
      <c r="AD44" s="118">
        <f t="shared" si="9"/>
        <v>1.5</v>
      </c>
      <c r="AE44" s="8">
        <v>7</v>
      </c>
      <c r="AF44" s="118">
        <f t="shared" si="10"/>
        <v>1.75</v>
      </c>
      <c r="AG44" s="38">
        <f t="shared" si="11"/>
        <v>22</v>
      </c>
      <c r="AH44" s="39">
        <f t="shared" si="12"/>
        <v>3.25</v>
      </c>
      <c r="AI44" s="22"/>
      <c r="AJ44" s="118">
        <f t="shared" si="13"/>
        <v>0</v>
      </c>
      <c r="AK44" s="9"/>
      <c r="AL44" s="118"/>
      <c r="AM44" s="40">
        <f t="shared" si="14"/>
        <v>0</v>
      </c>
      <c r="AN44" s="39">
        <f t="shared" si="15"/>
        <v>0</v>
      </c>
      <c r="AO44" s="41">
        <f t="shared" si="16"/>
        <v>3.25</v>
      </c>
      <c r="AQ44" s="99" t="str">
        <f t="shared" si="17"/>
        <v/>
      </c>
      <c r="AR44" s="99">
        <f t="shared" si="18"/>
        <v>0</v>
      </c>
      <c r="AS44" s="65"/>
      <c r="AT44" s="43"/>
      <c r="AU44" s="44"/>
      <c r="AV44" s="44"/>
      <c r="AW44" s="44"/>
      <c r="AX44" s="44"/>
      <c r="AY44" s="42"/>
      <c r="AZ44" s="42"/>
      <c r="BA44" s="45"/>
      <c r="BB44" s="48"/>
      <c r="BC44" s="46"/>
      <c r="BD44" s="59"/>
      <c r="BE44" s="112"/>
      <c r="BF44" s="124"/>
      <c r="BG44" s="151"/>
      <c r="BH44" s="131" t="s">
        <v>628</v>
      </c>
      <c r="BI44" s="161" t="s">
        <v>88</v>
      </c>
      <c r="BJ44" s="162" t="s">
        <v>608</v>
      </c>
      <c r="BK44" s="163" t="s">
        <v>439</v>
      </c>
      <c r="BL44" s="131" t="s">
        <v>14</v>
      </c>
      <c r="BM44" s="164" t="s">
        <v>629</v>
      </c>
      <c r="BN44" s="164"/>
      <c r="BO44" s="143" t="s">
        <v>630</v>
      </c>
      <c r="BP44" s="143" t="s">
        <v>631</v>
      </c>
      <c r="BQ44" s="143" t="s">
        <v>621</v>
      </c>
      <c r="BR44" s="143" t="s">
        <v>630</v>
      </c>
      <c r="BS44" s="143" t="s">
        <v>631</v>
      </c>
      <c r="BT44" s="143" t="s">
        <v>621</v>
      </c>
      <c r="BU44" s="164" t="s">
        <v>632</v>
      </c>
      <c r="BV44" s="164" t="s">
        <v>632</v>
      </c>
      <c r="BW44" s="143" t="s">
        <v>633</v>
      </c>
      <c r="BX44" s="143" t="s">
        <v>634</v>
      </c>
      <c r="BY44" s="164" t="s">
        <v>635</v>
      </c>
      <c r="BZ44" s="143" t="s">
        <v>636</v>
      </c>
    </row>
    <row r="45" spans="1:78" s="24" customFormat="1" ht="67.5" x14ac:dyDescent="0.2">
      <c r="A45" s="273">
        <v>43</v>
      </c>
      <c r="B45" s="271">
        <v>62</v>
      </c>
      <c r="C45" s="73" t="s">
        <v>439</v>
      </c>
      <c r="D45" s="172" t="s">
        <v>631</v>
      </c>
      <c r="E45" s="252" t="s">
        <v>481</v>
      </c>
      <c r="F45" s="256" t="s">
        <v>857</v>
      </c>
      <c r="G45" s="114" t="s">
        <v>388</v>
      </c>
      <c r="H45" s="102" t="s">
        <v>866</v>
      </c>
      <c r="I45" s="7"/>
      <c r="J45" s="33"/>
      <c r="K45" s="79">
        <v>70000</v>
      </c>
      <c r="L45" s="80">
        <v>30000</v>
      </c>
      <c r="M45" s="115">
        <f t="shared" si="0"/>
        <v>42.857142857142854</v>
      </c>
      <c r="N45" s="84" t="str">
        <f t="shared" si="1"/>
        <v/>
      </c>
      <c r="O45" s="80">
        <v>40000</v>
      </c>
      <c r="P45" s="81">
        <f t="shared" si="2"/>
        <v>57.142857142857139</v>
      </c>
      <c r="Q45" s="82">
        <f t="shared" si="3"/>
        <v>100</v>
      </c>
      <c r="R45" s="29"/>
      <c r="S45" s="26"/>
      <c r="T45" s="106" t="e">
        <f t="shared" si="4"/>
        <v>#DIV/0!</v>
      </c>
      <c r="U45" s="69" t="e">
        <f t="shared" si="5"/>
        <v>#DIV/0!</v>
      </c>
      <c r="V45" s="94"/>
      <c r="W45" s="95" t="e">
        <f t="shared" si="6"/>
        <v>#DIV/0!</v>
      </c>
      <c r="X45" s="58" t="e">
        <f t="shared" si="7"/>
        <v>#DIV/0!</v>
      </c>
      <c r="Y45" s="47"/>
      <c r="Z45" s="120"/>
      <c r="AA45" s="22"/>
      <c r="AB45" s="118">
        <f t="shared" si="8"/>
        <v>0</v>
      </c>
      <c r="AC45" s="8">
        <v>15</v>
      </c>
      <c r="AD45" s="118">
        <f t="shared" si="9"/>
        <v>1.5</v>
      </c>
      <c r="AE45" s="8">
        <v>7</v>
      </c>
      <c r="AF45" s="118">
        <f t="shared" si="10"/>
        <v>1.75</v>
      </c>
      <c r="AG45" s="38">
        <f t="shared" si="11"/>
        <v>22</v>
      </c>
      <c r="AH45" s="39">
        <f t="shared" si="12"/>
        <v>3.25</v>
      </c>
      <c r="AI45" s="22"/>
      <c r="AJ45" s="118">
        <f t="shared" si="13"/>
        <v>0</v>
      </c>
      <c r="AK45" s="9"/>
      <c r="AL45" s="118"/>
      <c r="AM45" s="40">
        <f t="shared" si="14"/>
        <v>0</v>
      </c>
      <c r="AN45" s="39">
        <f t="shared" si="15"/>
        <v>0</v>
      </c>
      <c r="AO45" s="41">
        <f t="shared" si="16"/>
        <v>3.25</v>
      </c>
      <c r="AQ45" s="99" t="str">
        <f t="shared" si="17"/>
        <v/>
      </c>
      <c r="AR45" s="99">
        <f t="shared" si="18"/>
        <v>0</v>
      </c>
      <c r="AS45" s="65"/>
      <c r="AT45" s="176" t="s">
        <v>401</v>
      </c>
      <c r="AU45" s="44"/>
      <c r="AV45" s="44"/>
      <c r="AW45" s="44"/>
      <c r="AX45" s="44"/>
      <c r="AY45" s="42"/>
      <c r="AZ45" s="42"/>
      <c r="BA45" s="45"/>
      <c r="BB45" s="48"/>
      <c r="BC45" s="46"/>
      <c r="BD45" s="59"/>
      <c r="BE45" s="112"/>
      <c r="BF45" s="124"/>
      <c r="BG45" s="151"/>
      <c r="BH45" s="131" t="s">
        <v>637</v>
      </c>
      <c r="BI45" s="161" t="s">
        <v>88</v>
      </c>
      <c r="BJ45" s="162" t="s">
        <v>608</v>
      </c>
      <c r="BK45" s="163" t="s">
        <v>439</v>
      </c>
      <c r="BL45" s="131" t="s">
        <v>14</v>
      </c>
      <c r="BM45" s="164" t="s">
        <v>629</v>
      </c>
      <c r="BN45" s="164"/>
      <c r="BO45" s="143" t="s">
        <v>630</v>
      </c>
      <c r="BP45" s="143" t="s">
        <v>631</v>
      </c>
      <c r="BQ45" s="143" t="s">
        <v>621</v>
      </c>
      <c r="BR45" s="143" t="s">
        <v>630</v>
      </c>
      <c r="BS45" s="143" t="s">
        <v>631</v>
      </c>
      <c r="BT45" s="143" t="s">
        <v>621</v>
      </c>
      <c r="BU45" s="164" t="s">
        <v>632</v>
      </c>
      <c r="BV45" s="164" t="s">
        <v>632</v>
      </c>
      <c r="BW45" s="143" t="s">
        <v>633</v>
      </c>
      <c r="BX45" s="143" t="s">
        <v>634</v>
      </c>
      <c r="BY45" s="164" t="s">
        <v>635</v>
      </c>
      <c r="BZ45" s="143" t="s">
        <v>636</v>
      </c>
    </row>
    <row r="46" spans="1:78" s="24" customFormat="1" ht="67.5" x14ac:dyDescent="0.2">
      <c r="A46" s="273">
        <v>44</v>
      </c>
      <c r="B46" s="271">
        <v>1</v>
      </c>
      <c r="C46" s="73" t="s">
        <v>75</v>
      </c>
      <c r="D46" s="172" t="s">
        <v>47</v>
      </c>
      <c r="E46" s="182" t="s">
        <v>51</v>
      </c>
      <c r="F46" s="183" t="s">
        <v>78</v>
      </c>
      <c r="G46" s="114">
        <v>3</v>
      </c>
      <c r="H46" s="102" t="s">
        <v>373</v>
      </c>
      <c r="I46" s="7"/>
      <c r="J46" s="33" t="s">
        <v>28</v>
      </c>
      <c r="K46" s="79">
        <v>31836</v>
      </c>
      <c r="L46" s="80">
        <v>15918</v>
      </c>
      <c r="M46" s="115">
        <f t="shared" si="0"/>
        <v>50</v>
      </c>
      <c r="N46" s="84" t="str">
        <f t="shared" si="1"/>
        <v/>
      </c>
      <c r="O46" s="80">
        <v>15918</v>
      </c>
      <c r="P46" s="81">
        <f t="shared" si="2"/>
        <v>50</v>
      </c>
      <c r="Q46" s="82">
        <f t="shared" si="3"/>
        <v>100</v>
      </c>
      <c r="R46" s="29"/>
      <c r="S46" s="26"/>
      <c r="T46" s="106" t="e">
        <f t="shared" si="4"/>
        <v>#DIV/0!</v>
      </c>
      <c r="U46" s="69" t="e">
        <f t="shared" si="5"/>
        <v>#DIV/0!</v>
      </c>
      <c r="V46" s="94"/>
      <c r="W46" s="95" t="e">
        <f t="shared" si="6"/>
        <v>#DIV/0!</v>
      </c>
      <c r="X46" s="58" t="e">
        <f t="shared" si="7"/>
        <v>#DIV/0!</v>
      </c>
      <c r="Y46" s="47" t="s">
        <v>45</v>
      </c>
      <c r="Z46" s="120"/>
      <c r="AA46" s="22"/>
      <c r="AB46" s="118">
        <f t="shared" si="8"/>
        <v>0</v>
      </c>
      <c r="AC46" s="8">
        <v>15</v>
      </c>
      <c r="AD46" s="118">
        <f t="shared" si="9"/>
        <v>1.5</v>
      </c>
      <c r="AE46" s="8">
        <v>7</v>
      </c>
      <c r="AF46" s="118">
        <f t="shared" si="10"/>
        <v>1.75</v>
      </c>
      <c r="AG46" s="38">
        <f t="shared" si="11"/>
        <v>22</v>
      </c>
      <c r="AH46" s="39">
        <f t="shared" si="12"/>
        <v>3.25</v>
      </c>
      <c r="AI46" s="22"/>
      <c r="AJ46" s="118">
        <f t="shared" si="13"/>
        <v>0</v>
      </c>
      <c r="AK46" s="9"/>
      <c r="AL46" s="118"/>
      <c r="AM46" s="40">
        <f t="shared" si="14"/>
        <v>0</v>
      </c>
      <c r="AN46" s="39">
        <f t="shared" si="15"/>
        <v>0</v>
      </c>
      <c r="AO46" s="41">
        <f t="shared" si="16"/>
        <v>3.25</v>
      </c>
      <c r="AQ46" s="99" t="str">
        <f t="shared" si="17"/>
        <v/>
      </c>
      <c r="AR46" s="99">
        <f t="shared" si="18"/>
        <v>0</v>
      </c>
      <c r="AS46" s="65">
        <v>1010</v>
      </c>
      <c r="AT46" s="43" t="s">
        <v>33</v>
      </c>
      <c r="AU46" s="44" t="s">
        <v>15</v>
      </c>
      <c r="AV46" s="44" t="s">
        <v>16</v>
      </c>
      <c r="AW46" s="44" t="s">
        <v>41</v>
      </c>
      <c r="AX46" s="44" t="s">
        <v>42</v>
      </c>
      <c r="AY46" s="42" t="s">
        <v>57</v>
      </c>
      <c r="AZ46" s="42" t="s">
        <v>58</v>
      </c>
      <c r="BA46" s="45" t="s">
        <v>63</v>
      </c>
      <c r="BB46" s="48" t="s">
        <v>64</v>
      </c>
      <c r="BC46" s="46" t="s">
        <v>29</v>
      </c>
      <c r="BD46" s="59" t="s">
        <v>30</v>
      </c>
      <c r="BE46" s="112">
        <v>5011</v>
      </c>
      <c r="BF46" s="124" t="s">
        <v>69</v>
      </c>
      <c r="BG46" s="151" t="s">
        <v>45</v>
      </c>
      <c r="BH46" s="129" t="s">
        <v>87</v>
      </c>
      <c r="BI46" s="143" t="s">
        <v>88</v>
      </c>
      <c r="BJ46" s="132" t="s">
        <v>89</v>
      </c>
      <c r="BK46" s="152" t="s">
        <v>75</v>
      </c>
      <c r="BL46" s="131" t="s">
        <v>14</v>
      </c>
      <c r="BM46" s="131" t="s">
        <v>49</v>
      </c>
      <c r="BN46" s="131"/>
      <c r="BO46" s="133" t="s">
        <v>90</v>
      </c>
      <c r="BP46" s="171" t="s">
        <v>47</v>
      </c>
      <c r="BQ46" s="143" t="s">
        <v>91</v>
      </c>
      <c r="BR46" s="166" t="s">
        <v>90</v>
      </c>
      <c r="BS46" s="166" t="s">
        <v>47</v>
      </c>
      <c r="BT46" s="143" t="s">
        <v>91</v>
      </c>
      <c r="BU46" s="133" t="s">
        <v>50</v>
      </c>
      <c r="BV46" s="133" t="s">
        <v>50</v>
      </c>
      <c r="BW46" s="131"/>
      <c r="BX46" s="143" t="s">
        <v>92</v>
      </c>
      <c r="BY46" s="148" t="s">
        <v>93</v>
      </c>
      <c r="BZ46" s="149" t="s">
        <v>94</v>
      </c>
    </row>
    <row r="47" spans="1:78" s="24" customFormat="1" ht="67.5" x14ac:dyDescent="0.2">
      <c r="A47" s="273">
        <v>45</v>
      </c>
      <c r="B47" s="271">
        <v>146</v>
      </c>
      <c r="C47" s="73" t="s">
        <v>1075</v>
      </c>
      <c r="D47" s="172" t="s">
        <v>1078</v>
      </c>
      <c r="E47" s="252" t="s">
        <v>1242</v>
      </c>
      <c r="F47" s="191" t="s">
        <v>1676</v>
      </c>
      <c r="G47" s="114">
        <v>6</v>
      </c>
      <c r="H47" s="102" t="s">
        <v>1675</v>
      </c>
      <c r="I47" s="7"/>
      <c r="J47" s="33"/>
      <c r="K47" s="79">
        <v>88000</v>
      </c>
      <c r="L47" s="80">
        <v>43000</v>
      </c>
      <c r="M47" s="115">
        <f t="shared" si="0"/>
        <v>48.863636363636367</v>
      </c>
      <c r="N47" s="84" t="str">
        <f t="shared" si="1"/>
        <v/>
      </c>
      <c r="O47" s="80">
        <v>45000</v>
      </c>
      <c r="P47" s="81">
        <f t="shared" si="2"/>
        <v>51.136363636363633</v>
      </c>
      <c r="Q47" s="82">
        <f t="shared" si="3"/>
        <v>100</v>
      </c>
      <c r="R47" s="29"/>
      <c r="S47" s="26"/>
      <c r="T47" s="106" t="e">
        <f t="shared" si="4"/>
        <v>#DIV/0!</v>
      </c>
      <c r="U47" s="69" t="e">
        <f t="shared" si="5"/>
        <v>#DIV/0!</v>
      </c>
      <c r="V47" s="94"/>
      <c r="W47" s="95" t="e">
        <f t="shared" si="6"/>
        <v>#DIV/0!</v>
      </c>
      <c r="X47" s="58" t="e">
        <f t="shared" si="7"/>
        <v>#DIV/0!</v>
      </c>
      <c r="Y47" s="47" t="s">
        <v>45</v>
      </c>
      <c r="Z47" s="120"/>
      <c r="AA47" s="22"/>
      <c r="AB47" s="118">
        <f t="shared" si="8"/>
        <v>0</v>
      </c>
      <c r="AC47" s="8">
        <v>15</v>
      </c>
      <c r="AD47" s="118">
        <f t="shared" si="9"/>
        <v>1.5</v>
      </c>
      <c r="AE47" s="8">
        <v>7</v>
      </c>
      <c r="AF47" s="118">
        <f t="shared" si="10"/>
        <v>1.75</v>
      </c>
      <c r="AG47" s="38">
        <f t="shared" si="11"/>
        <v>22</v>
      </c>
      <c r="AH47" s="39">
        <f t="shared" si="12"/>
        <v>3.25</v>
      </c>
      <c r="AI47" s="22"/>
      <c r="AJ47" s="118">
        <f t="shared" si="13"/>
        <v>0</v>
      </c>
      <c r="AK47" s="9"/>
      <c r="AL47" s="118"/>
      <c r="AM47" s="40">
        <f t="shared" si="14"/>
        <v>0</v>
      </c>
      <c r="AN47" s="39">
        <f t="shared" si="15"/>
        <v>0</v>
      </c>
      <c r="AO47" s="41">
        <f t="shared" si="16"/>
        <v>3.25</v>
      </c>
      <c r="AQ47" s="99" t="str">
        <f t="shared" si="17"/>
        <v/>
      </c>
      <c r="AR47" s="99">
        <f t="shared" si="18"/>
        <v>0</v>
      </c>
      <c r="AS47" s="65"/>
      <c r="AT47" s="43" t="s">
        <v>33</v>
      </c>
      <c r="AU47" s="44"/>
      <c r="AV47" s="44"/>
      <c r="AW47" s="44"/>
      <c r="AX47" s="44"/>
      <c r="AY47" s="42"/>
      <c r="AZ47" s="42"/>
      <c r="BA47" s="45"/>
      <c r="BB47" s="48"/>
      <c r="BC47" s="46"/>
      <c r="BD47" s="59"/>
      <c r="BE47" s="112"/>
      <c r="BF47" s="124"/>
      <c r="BG47" s="151"/>
      <c r="BH47" s="156" t="s">
        <v>1074</v>
      </c>
      <c r="BI47" s="239" t="s">
        <v>88</v>
      </c>
      <c r="BJ47" s="153" t="s">
        <v>1010</v>
      </c>
      <c r="BK47" s="154" t="s">
        <v>1075</v>
      </c>
      <c r="BL47" s="131" t="s">
        <v>14</v>
      </c>
      <c r="BM47" s="156" t="s">
        <v>1076</v>
      </c>
      <c r="BN47" s="156"/>
      <c r="BO47" s="155" t="s">
        <v>1077</v>
      </c>
      <c r="BP47" s="155" t="s">
        <v>1078</v>
      </c>
      <c r="BQ47" s="155" t="s">
        <v>662</v>
      </c>
      <c r="BR47" s="155" t="s">
        <v>1077</v>
      </c>
      <c r="BS47" s="155" t="s">
        <v>1078</v>
      </c>
      <c r="BT47" s="155" t="s">
        <v>662</v>
      </c>
      <c r="BU47" s="156" t="s">
        <v>1079</v>
      </c>
      <c r="BV47" s="156" t="s">
        <v>1079</v>
      </c>
      <c r="BW47" s="155"/>
      <c r="BX47" s="155" t="s">
        <v>1080</v>
      </c>
      <c r="BY47" s="156" t="s">
        <v>1081</v>
      </c>
      <c r="BZ47" s="155" t="s">
        <v>1082</v>
      </c>
    </row>
    <row r="48" spans="1:78" s="24" customFormat="1" ht="45" x14ac:dyDescent="0.2">
      <c r="A48" s="273">
        <v>46</v>
      </c>
      <c r="B48" s="271">
        <v>149</v>
      </c>
      <c r="C48" s="73" t="s">
        <v>1075</v>
      </c>
      <c r="D48" s="172" t="s">
        <v>1078</v>
      </c>
      <c r="E48" s="181" t="s">
        <v>1247</v>
      </c>
      <c r="F48" s="191" t="s">
        <v>471</v>
      </c>
      <c r="G48" s="114">
        <v>3</v>
      </c>
      <c r="H48" s="102" t="s">
        <v>1677</v>
      </c>
      <c r="I48" s="7"/>
      <c r="J48" s="33"/>
      <c r="K48" s="79">
        <v>49000</v>
      </c>
      <c r="L48" s="80">
        <v>24000</v>
      </c>
      <c r="M48" s="115">
        <f t="shared" si="0"/>
        <v>48.979591836734691</v>
      </c>
      <c r="N48" s="84" t="str">
        <f t="shared" si="1"/>
        <v/>
      </c>
      <c r="O48" s="80"/>
      <c r="P48" s="81">
        <f t="shared" si="2"/>
        <v>0</v>
      </c>
      <c r="Q48" s="82">
        <f t="shared" si="3"/>
        <v>48.979591836734691</v>
      </c>
      <c r="R48" s="29"/>
      <c r="S48" s="26"/>
      <c r="T48" s="106" t="e">
        <f t="shared" si="4"/>
        <v>#DIV/0!</v>
      </c>
      <c r="U48" s="69" t="e">
        <f t="shared" si="5"/>
        <v>#DIV/0!</v>
      </c>
      <c r="V48" s="94"/>
      <c r="W48" s="95" t="e">
        <f t="shared" si="6"/>
        <v>#DIV/0!</v>
      </c>
      <c r="X48" s="58" t="e">
        <f t="shared" si="7"/>
        <v>#DIV/0!</v>
      </c>
      <c r="Y48" s="47" t="s">
        <v>45</v>
      </c>
      <c r="Z48" s="120"/>
      <c r="AA48" s="22"/>
      <c r="AB48" s="118">
        <f t="shared" si="8"/>
        <v>0</v>
      </c>
      <c r="AC48" s="8">
        <v>15</v>
      </c>
      <c r="AD48" s="118">
        <f t="shared" si="9"/>
        <v>1.5</v>
      </c>
      <c r="AE48" s="8">
        <v>7</v>
      </c>
      <c r="AF48" s="118">
        <f t="shared" si="10"/>
        <v>1.75</v>
      </c>
      <c r="AG48" s="38">
        <f t="shared" si="11"/>
        <v>22</v>
      </c>
      <c r="AH48" s="39">
        <f t="shared" si="12"/>
        <v>3.25</v>
      </c>
      <c r="AI48" s="22"/>
      <c r="AJ48" s="118">
        <f t="shared" si="13"/>
        <v>0</v>
      </c>
      <c r="AK48" s="9"/>
      <c r="AL48" s="118"/>
      <c r="AM48" s="40">
        <f t="shared" si="14"/>
        <v>0</v>
      </c>
      <c r="AN48" s="39">
        <f t="shared" si="15"/>
        <v>0</v>
      </c>
      <c r="AO48" s="41">
        <f t="shared" si="16"/>
        <v>3.25</v>
      </c>
      <c r="AQ48" s="99" t="str">
        <f t="shared" si="17"/>
        <v/>
      </c>
      <c r="AR48" s="99">
        <f t="shared" si="18"/>
        <v>0</v>
      </c>
      <c r="AS48" s="65"/>
      <c r="AT48" s="43" t="s">
        <v>33</v>
      </c>
      <c r="AU48" s="44"/>
      <c r="AV48" s="44"/>
      <c r="AW48" s="44"/>
      <c r="AX48" s="44"/>
      <c r="AY48" s="42"/>
      <c r="AZ48" s="42"/>
      <c r="BA48" s="45"/>
      <c r="BB48" s="48"/>
      <c r="BC48" s="46"/>
      <c r="BD48" s="59"/>
      <c r="BE48" s="112"/>
      <c r="BF48" s="124"/>
      <c r="BG48" s="151"/>
      <c r="BH48" s="156" t="s">
        <v>1093</v>
      </c>
      <c r="BI48" s="239" t="s">
        <v>88</v>
      </c>
      <c r="BJ48" s="153" t="s">
        <v>1010</v>
      </c>
      <c r="BK48" s="154" t="s">
        <v>1075</v>
      </c>
      <c r="BL48" s="131" t="s">
        <v>14</v>
      </c>
      <c r="BM48" s="156" t="s">
        <v>1076</v>
      </c>
      <c r="BN48" s="156"/>
      <c r="BO48" s="155" t="s">
        <v>1077</v>
      </c>
      <c r="BP48" s="155" t="s">
        <v>1078</v>
      </c>
      <c r="BQ48" s="155" t="s">
        <v>662</v>
      </c>
      <c r="BR48" s="155" t="s">
        <v>1077</v>
      </c>
      <c r="BS48" s="155" t="s">
        <v>1078</v>
      </c>
      <c r="BT48" s="155" t="s">
        <v>662</v>
      </c>
      <c r="BU48" s="156" t="s">
        <v>1079</v>
      </c>
      <c r="BV48" s="156" t="s">
        <v>1079</v>
      </c>
      <c r="BW48" s="155"/>
      <c r="BX48" s="155" t="s">
        <v>1080</v>
      </c>
      <c r="BY48" s="156" t="s">
        <v>1081</v>
      </c>
      <c r="BZ48" s="155" t="s">
        <v>1082</v>
      </c>
    </row>
    <row r="49" spans="1:78" s="24" customFormat="1" ht="45" x14ac:dyDescent="0.2">
      <c r="A49" s="273">
        <v>47</v>
      </c>
      <c r="B49" s="271">
        <v>52</v>
      </c>
      <c r="C49" s="73" t="s">
        <v>433</v>
      </c>
      <c r="D49" s="172" t="s">
        <v>573</v>
      </c>
      <c r="E49" s="181" t="s">
        <v>175</v>
      </c>
      <c r="F49" s="181" t="s">
        <v>468</v>
      </c>
      <c r="G49" s="114">
        <v>6</v>
      </c>
      <c r="H49" s="102" t="s">
        <v>849</v>
      </c>
      <c r="I49" s="7"/>
      <c r="J49" s="33"/>
      <c r="K49" s="79">
        <v>130196</v>
      </c>
      <c r="L49" s="80">
        <v>78117</v>
      </c>
      <c r="M49" s="115">
        <f t="shared" si="0"/>
        <v>59.999539156348888</v>
      </c>
      <c r="N49" s="84" t="str">
        <f t="shared" si="1"/>
        <v/>
      </c>
      <c r="O49" s="80">
        <v>52079</v>
      </c>
      <c r="P49" s="81">
        <f t="shared" si="2"/>
        <v>40.000460843651112</v>
      </c>
      <c r="Q49" s="82">
        <f t="shared" si="3"/>
        <v>100</v>
      </c>
      <c r="R49" s="29"/>
      <c r="S49" s="26"/>
      <c r="T49" s="106" t="e">
        <f t="shared" si="4"/>
        <v>#DIV/0!</v>
      </c>
      <c r="U49" s="69" t="e">
        <f t="shared" si="5"/>
        <v>#DIV/0!</v>
      </c>
      <c r="V49" s="94"/>
      <c r="W49" s="95" t="e">
        <f t="shared" si="6"/>
        <v>#DIV/0!</v>
      </c>
      <c r="X49" s="58" t="e">
        <f t="shared" si="7"/>
        <v>#DIV/0!</v>
      </c>
      <c r="Y49" s="47" t="s">
        <v>45</v>
      </c>
      <c r="Z49" s="120"/>
      <c r="AA49" s="22"/>
      <c r="AB49" s="118">
        <f t="shared" si="8"/>
        <v>0</v>
      </c>
      <c r="AC49" s="8">
        <v>15</v>
      </c>
      <c r="AD49" s="118">
        <f t="shared" si="9"/>
        <v>1.5</v>
      </c>
      <c r="AE49" s="8">
        <v>0</v>
      </c>
      <c r="AF49" s="118">
        <f t="shared" si="10"/>
        <v>0</v>
      </c>
      <c r="AG49" s="38">
        <f t="shared" si="11"/>
        <v>15</v>
      </c>
      <c r="AH49" s="39">
        <f t="shared" si="12"/>
        <v>1.5</v>
      </c>
      <c r="AI49" s="22"/>
      <c r="AJ49" s="118">
        <f t="shared" si="13"/>
        <v>0</v>
      </c>
      <c r="AK49" s="9"/>
      <c r="AL49" s="118"/>
      <c r="AM49" s="40">
        <f t="shared" si="14"/>
        <v>0</v>
      </c>
      <c r="AN49" s="39">
        <f t="shared" si="15"/>
        <v>0</v>
      </c>
      <c r="AO49" s="41">
        <f t="shared" si="16"/>
        <v>1.5</v>
      </c>
      <c r="AQ49" s="99" t="str">
        <f t="shared" si="17"/>
        <v/>
      </c>
      <c r="AR49" s="99">
        <f t="shared" si="18"/>
        <v>0</v>
      </c>
      <c r="AS49" s="65"/>
      <c r="AT49" s="43"/>
      <c r="AU49" s="44"/>
      <c r="AV49" s="44"/>
      <c r="AW49" s="44"/>
      <c r="AX49" s="44"/>
      <c r="AY49" s="42"/>
      <c r="AZ49" s="42"/>
      <c r="BA49" s="45"/>
      <c r="BB49" s="48"/>
      <c r="BC49" s="46"/>
      <c r="BD49" s="59"/>
      <c r="BE49" s="112"/>
      <c r="BF49" s="124"/>
      <c r="BG49" s="151"/>
      <c r="BH49" s="131" t="s">
        <v>569</v>
      </c>
      <c r="BI49" s="161" t="s">
        <v>88</v>
      </c>
      <c r="BJ49" s="162" t="s">
        <v>537</v>
      </c>
      <c r="BK49" s="163" t="s">
        <v>433</v>
      </c>
      <c r="BL49" s="131" t="s">
        <v>14</v>
      </c>
      <c r="BM49" s="164" t="s">
        <v>570</v>
      </c>
      <c r="BN49" s="164" t="s">
        <v>571</v>
      </c>
      <c r="BO49" s="143" t="s">
        <v>572</v>
      </c>
      <c r="BP49" s="143" t="s">
        <v>573</v>
      </c>
      <c r="BQ49" s="143" t="s">
        <v>574</v>
      </c>
      <c r="BR49" s="143" t="s">
        <v>572</v>
      </c>
      <c r="BS49" s="143" t="s">
        <v>573</v>
      </c>
      <c r="BT49" s="143" t="s">
        <v>574</v>
      </c>
      <c r="BU49" s="164" t="s">
        <v>575</v>
      </c>
      <c r="BV49" s="164" t="s">
        <v>575</v>
      </c>
      <c r="BW49" s="143"/>
      <c r="BX49" s="143" t="s">
        <v>576</v>
      </c>
      <c r="BY49" s="164" t="s">
        <v>577</v>
      </c>
      <c r="BZ49" s="143" t="s">
        <v>578</v>
      </c>
    </row>
    <row r="50" spans="1:78" s="24" customFormat="1" ht="33.75" x14ac:dyDescent="0.2">
      <c r="A50" s="273">
        <v>48</v>
      </c>
      <c r="B50" s="271">
        <v>55</v>
      </c>
      <c r="C50" s="73" t="s">
        <v>433</v>
      </c>
      <c r="D50" s="172" t="s">
        <v>573</v>
      </c>
      <c r="E50" s="181" t="s">
        <v>44</v>
      </c>
      <c r="F50" s="181" t="s">
        <v>471</v>
      </c>
      <c r="G50" s="114">
        <v>3</v>
      </c>
      <c r="H50" s="102" t="s">
        <v>850</v>
      </c>
      <c r="I50" s="7"/>
      <c r="J50" s="33"/>
      <c r="K50" s="79">
        <v>20156</v>
      </c>
      <c r="L50" s="80">
        <v>12050</v>
      </c>
      <c r="M50" s="115">
        <f t="shared" si="0"/>
        <v>59.783687239531659</v>
      </c>
      <c r="N50" s="84" t="str">
        <f t="shared" si="1"/>
        <v/>
      </c>
      <c r="O50" s="80">
        <v>8106</v>
      </c>
      <c r="P50" s="81">
        <f t="shared" si="2"/>
        <v>40.216312760468348</v>
      </c>
      <c r="Q50" s="82">
        <f t="shared" si="3"/>
        <v>100</v>
      </c>
      <c r="R50" s="29"/>
      <c r="S50" s="26"/>
      <c r="T50" s="106" t="e">
        <f t="shared" si="4"/>
        <v>#DIV/0!</v>
      </c>
      <c r="U50" s="69" t="e">
        <f t="shared" si="5"/>
        <v>#DIV/0!</v>
      </c>
      <c r="V50" s="94"/>
      <c r="W50" s="95" t="e">
        <f t="shared" si="6"/>
        <v>#DIV/0!</v>
      </c>
      <c r="X50" s="58" t="e">
        <f t="shared" si="7"/>
        <v>#DIV/0!</v>
      </c>
      <c r="Y50" s="47" t="s">
        <v>45</v>
      </c>
      <c r="Z50" s="120"/>
      <c r="AA50" s="22"/>
      <c r="AB50" s="118">
        <f t="shared" si="8"/>
        <v>0</v>
      </c>
      <c r="AC50" s="8">
        <v>15</v>
      </c>
      <c r="AD50" s="118">
        <f t="shared" si="9"/>
        <v>1.5</v>
      </c>
      <c r="AE50" s="8">
        <v>0</v>
      </c>
      <c r="AF50" s="118">
        <f t="shared" si="10"/>
        <v>0</v>
      </c>
      <c r="AG50" s="38">
        <f t="shared" si="11"/>
        <v>15</v>
      </c>
      <c r="AH50" s="39">
        <f t="shared" si="12"/>
        <v>1.5</v>
      </c>
      <c r="AI50" s="22"/>
      <c r="AJ50" s="118">
        <f t="shared" si="13"/>
        <v>0</v>
      </c>
      <c r="AK50" s="9"/>
      <c r="AL50" s="118"/>
      <c r="AM50" s="40">
        <f t="shared" si="14"/>
        <v>0</v>
      </c>
      <c r="AN50" s="39">
        <f t="shared" si="15"/>
        <v>0</v>
      </c>
      <c r="AO50" s="41">
        <f t="shared" si="16"/>
        <v>1.5</v>
      </c>
      <c r="AQ50" s="99" t="str">
        <f t="shared" si="17"/>
        <v/>
      </c>
      <c r="AR50" s="99">
        <f t="shared" si="18"/>
        <v>0</v>
      </c>
      <c r="AS50" s="65"/>
      <c r="AT50" s="43"/>
      <c r="AU50" s="44"/>
      <c r="AV50" s="44"/>
      <c r="AW50" s="44"/>
      <c r="AX50" s="44"/>
      <c r="AY50" s="42"/>
      <c r="AZ50" s="42"/>
      <c r="BA50" s="45"/>
      <c r="BB50" s="48"/>
      <c r="BC50" s="46"/>
      <c r="BD50" s="59"/>
      <c r="BE50" s="112"/>
      <c r="BF50" s="124"/>
      <c r="BG50" s="151"/>
      <c r="BH50" s="131" t="s">
        <v>597</v>
      </c>
      <c r="BI50" s="161" t="s">
        <v>88</v>
      </c>
      <c r="BJ50" s="162" t="s">
        <v>537</v>
      </c>
      <c r="BK50" s="163" t="s">
        <v>433</v>
      </c>
      <c r="BL50" s="131" t="s">
        <v>14</v>
      </c>
      <c r="BM50" s="164" t="s">
        <v>570</v>
      </c>
      <c r="BN50" s="164" t="s">
        <v>571</v>
      </c>
      <c r="BO50" s="143" t="s">
        <v>572</v>
      </c>
      <c r="BP50" s="143" t="s">
        <v>573</v>
      </c>
      <c r="BQ50" s="143" t="s">
        <v>574</v>
      </c>
      <c r="BR50" s="143" t="s">
        <v>572</v>
      </c>
      <c r="BS50" s="143" t="s">
        <v>573</v>
      </c>
      <c r="BT50" s="143" t="s">
        <v>574</v>
      </c>
      <c r="BU50" s="164" t="s">
        <v>575</v>
      </c>
      <c r="BV50" s="164" t="s">
        <v>575</v>
      </c>
      <c r="BW50" s="143"/>
      <c r="BX50" s="143" t="s">
        <v>576</v>
      </c>
      <c r="BY50" s="164" t="s">
        <v>577</v>
      </c>
      <c r="BZ50" s="143" t="s">
        <v>578</v>
      </c>
    </row>
    <row r="51" spans="1:78" s="24" customFormat="1" ht="90" x14ac:dyDescent="0.2">
      <c r="A51" s="273">
        <v>49</v>
      </c>
      <c r="B51" s="272">
        <v>57</v>
      </c>
      <c r="C51" s="174" t="s">
        <v>141</v>
      </c>
      <c r="D51" s="267" t="s">
        <v>437</v>
      </c>
      <c r="E51" s="234" t="s">
        <v>385</v>
      </c>
      <c r="F51" s="234" t="s">
        <v>473</v>
      </c>
      <c r="G51" s="178">
        <v>3</v>
      </c>
      <c r="H51" s="103" t="s">
        <v>141</v>
      </c>
      <c r="I51" s="7"/>
      <c r="J51" s="33"/>
      <c r="K51" s="79"/>
      <c r="L51" s="26"/>
      <c r="M51" s="115" t="e">
        <f t="shared" si="0"/>
        <v>#DIV/0!</v>
      </c>
      <c r="N51" s="84" t="e">
        <f t="shared" si="1"/>
        <v>#DIV/0!</v>
      </c>
      <c r="O51" s="80"/>
      <c r="P51" s="81" t="e">
        <f t="shared" si="2"/>
        <v>#DIV/0!</v>
      </c>
      <c r="Q51" s="82" t="e">
        <f t="shared" si="3"/>
        <v>#DIV/0!</v>
      </c>
      <c r="R51" s="29"/>
      <c r="S51" s="26"/>
      <c r="T51" s="106" t="e">
        <f t="shared" si="4"/>
        <v>#DIV/0!</v>
      </c>
      <c r="U51" s="69" t="e">
        <f t="shared" si="5"/>
        <v>#DIV/0!</v>
      </c>
      <c r="V51" s="94"/>
      <c r="W51" s="95" t="e">
        <f t="shared" si="6"/>
        <v>#DIV/0!</v>
      </c>
      <c r="X51" s="58" t="e">
        <f t="shared" si="7"/>
        <v>#DIV/0!</v>
      </c>
      <c r="Y51" s="47" t="s">
        <v>852</v>
      </c>
      <c r="Z51" s="120"/>
      <c r="AA51" s="22"/>
      <c r="AB51" s="118">
        <f t="shared" si="8"/>
        <v>0</v>
      </c>
      <c r="AC51" s="8"/>
      <c r="AD51" s="118">
        <f t="shared" si="9"/>
        <v>0</v>
      </c>
      <c r="AE51" s="8"/>
      <c r="AF51" s="118">
        <f t="shared" si="10"/>
        <v>0</v>
      </c>
      <c r="AG51" s="38">
        <f t="shared" si="11"/>
        <v>0</v>
      </c>
      <c r="AH51" s="39">
        <f t="shared" si="12"/>
        <v>0</v>
      </c>
      <c r="AI51" s="22"/>
      <c r="AJ51" s="118">
        <f t="shared" si="13"/>
        <v>0</v>
      </c>
      <c r="AK51" s="9"/>
      <c r="AL51" s="118"/>
      <c r="AM51" s="40">
        <f t="shared" si="14"/>
        <v>0</v>
      </c>
      <c r="AN51" s="39">
        <f t="shared" si="15"/>
        <v>0</v>
      </c>
      <c r="AO51" s="41">
        <f t="shared" si="16"/>
        <v>0</v>
      </c>
      <c r="AQ51" s="99" t="str">
        <f t="shared" si="17"/>
        <v/>
      </c>
      <c r="AR51" s="99">
        <f t="shared" si="18"/>
        <v>0</v>
      </c>
      <c r="AS51" s="65"/>
      <c r="AT51" s="43"/>
      <c r="AU51" s="44"/>
      <c r="AV51" s="44"/>
      <c r="AW51" s="44"/>
      <c r="AX51" s="44"/>
      <c r="AY51" s="42"/>
      <c r="AZ51" s="42"/>
      <c r="BA51" s="45"/>
      <c r="BB51" s="48"/>
      <c r="BC51" s="46"/>
      <c r="BD51" s="59"/>
      <c r="BE51" s="112"/>
      <c r="BF51" s="124"/>
      <c r="BG51" s="151"/>
      <c r="BH51" s="131" t="s">
        <v>607</v>
      </c>
      <c r="BI51" s="161" t="s">
        <v>88</v>
      </c>
      <c r="BJ51" s="162" t="s">
        <v>608</v>
      </c>
      <c r="BK51" s="163" t="s">
        <v>437</v>
      </c>
      <c r="BL51" s="131" t="s">
        <v>14</v>
      </c>
      <c r="BM51" s="164" t="s">
        <v>609</v>
      </c>
      <c r="BN51" s="164"/>
      <c r="BO51" s="143" t="s">
        <v>610</v>
      </c>
      <c r="BP51" s="143" t="s">
        <v>437</v>
      </c>
      <c r="BQ51" s="143" t="s">
        <v>611</v>
      </c>
      <c r="BR51" s="143" t="s">
        <v>610</v>
      </c>
      <c r="BS51" s="143" t="s">
        <v>437</v>
      </c>
      <c r="BT51" s="143" t="s">
        <v>611</v>
      </c>
      <c r="BU51" s="164" t="s">
        <v>612</v>
      </c>
      <c r="BV51" s="164" t="s">
        <v>612</v>
      </c>
      <c r="BW51" s="143"/>
      <c r="BX51" s="143" t="s">
        <v>613</v>
      </c>
      <c r="BY51" s="164" t="s">
        <v>614</v>
      </c>
      <c r="BZ51" s="143" t="s">
        <v>615</v>
      </c>
    </row>
    <row r="52" spans="1:78" s="24" customFormat="1" ht="56.25" x14ac:dyDescent="0.2">
      <c r="A52" s="273">
        <v>50</v>
      </c>
      <c r="B52" s="272">
        <v>58</v>
      </c>
      <c r="C52" s="174" t="s">
        <v>141</v>
      </c>
      <c r="D52" s="267" t="s">
        <v>437</v>
      </c>
      <c r="E52" s="234" t="s">
        <v>474</v>
      </c>
      <c r="F52" s="234" t="s">
        <v>475</v>
      </c>
      <c r="G52" s="178" t="s">
        <v>46</v>
      </c>
      <c r="H52" s="103" t="s">
        <v>141</v>
      </c>
      <c r="I52" s="7"/>
      <c r="J52" s="33"/>
      <c r="K52" s="79"/>
      <c r="L52" s="26"/>
      <c r="M52" s="115" t="e">
        <f t="shared" si="0"/>
        <v>#DIV/0!</v>
      </c>
      <c r="N52" s="84" t="e">
        <f t="shared" si="1"/>
        <v>#DIV/0!</v>
      </c>
      <c r="O52" s="80"/>
      <c r="P52" s="81" t="e">
        <f t="shared" si="2"/>
        <v>#DIV/0!</v>
      </c>
      <c r="Q52" s="82" t="e">
        <f t="shared" si="3"/>
        <v>#DIV/0!</v>
      </c>
      <c r="R52" s="29"/>
      <c r="S52" s="26"/>
      <c r="T52" s="106" t="e">
        <f t="shared" si="4"/>
        <v>#DIV/0!</v>
      </c>
      <c r="U52" s="69" t="e">
        <f t="shared" si="5"/>
        <v>#DIV/0!</v>
      </c>
      <c r="V52" s="94"/>
      <c r="W52" s="95" t="e">
        <f t="shared" si="6"/>
        <v>#DIV/0!</v>
      </c>
      <c r="X52" s="58" t="e">
        <f t="shared" si="7"/>
        <v>#DIV/0!</v>
      </c>
      <c r="Y52" s="47"/>
      <c r="Z52" s="120"/>
      <c r="AA52" s="22"/>
      <c r="AB52" s="118">
        <f t="shared" si="8"/>
        <v>0</v>
      </c>
      <c r="AC52" s="8"/>
      <c r="AD52" s="118">
        <f t="shared" si="9"/>
        <v>0</v>
      </c>
      <c r="AE52" s="8"/>
      <c r="AF52" s="118">
        <f t="shared" si="10"/>
        <v>0</v>
      </c>
      <c r="AG52" s="38">
        <f t="shared" si="11"/>
        <v>0</v>
      </c>
      <c r="AH52" s="39">
        <f t="shared" si="12"/>
        <v>0</v>
      </c>
      <c r="AI52" s="22"/>
      <c r="AJ52" s="118">
        <f t="shared" si="13"/>
        <v>0</v>
      </c>
      <c r="AK52" s="9"/>
      <c r="AL52" s="118"/>
      <c r="AM52" s="40">
        <f t="shared" si="14"/>
        <v>0</v>
      </c>
      <c r="AN52" s="39">
        <f t="shared" si="15"/>
        <v>0</v>
      </c>
      <c r="AO52" s="41">
        <f t="shared" si="16"/>
        <v>0</v>
      </c>
      <c r="AQ52" s="99" t="str">
        <f t="shared" si="17"/>
        <v/>
      </c>
      <c r="AR52" s="99">
        <f t="shared" si="18"/>
        <v>0</v>
      </c>
      <c r="AS52" s="65"/>
      <c r="AT52" s="43"/>
      <c r="AU52" s="44"/>
      <c r="AV52" s="44"/>
      <c r="AW52" s="44"/>
      <c r="AX52" s="44"/>
      <c r="AY52" s="42"/>
      <c r="AZ52" s="42"/>
      <c r="BA52" s="45"/>
      <c r="BB52" s="48"/>
      <c r="BC52" s="46"/>
      <c r="BD52" s="59"/>
      <c r="BE52" s="112"/>
      <c r="BF52" s="124"/>
      <c r="BG52" s="151"/>
      <c r="BH52" s="131" t="s">
        <v>616</v>
      </c>
      <c r="BI52" s="161" t="s">
        <v>88</v>
      </c>
      <c r="BJ52" s="162" t="s">
        <v>608</v>
      </c>
      <c r="BK52" s="163" t="s">
        <v>437</v>
      </c>
      <c r="BL52" s="131" t="s">
        <v>14</v>
      </c>
      <c r="BM52" s="164" t="s">
        <v>609</v>
      </c>
      <c r="BN52" s="164"/>
      <c r="BO52" s="143" t="s">
        <v>610</v>
      </c>
      <c r="BP52" s="143" t="s">
        <v>437</v>
      </c>
      <c r="BQ52" s="143" t="s">
        <v>611</v>
      </c>
      <c r="BR52" s="143" t="s">
        <v>610</v>
      </c>
      <c r="BS52" s="143" t="s">
        <v>437</v>
      </c>
      <c r="BT52" s="143" t="s">
        <v>611</v>
      </c>
      <c r="BU52" s="164" t="s">
        <v>612</v>
      </c>
      <c r="BV52" s="164" t="s">
        <v>612</v>
      </c>
      <c r="BW52" s="143"/>
      <c r="BX52" s="143" t="s">
        <v>613</v>
      </c>
      <c r="BY52" s="164" t="s">
        <v>614</v>
      </c>
      <c r="BZ52" s="143" t="s">
        <v>615</v>
      </c>
    </row>
    <row r="53" spans="1:78" s="24" customFormat="1" ht="56.25" x14ac:dyDescent="0.2">
      <c r="A53" s="273">
        <v>51</v>
      </c>
      <c r="B53" s="271">
        <v>132</v>
      </c>
      <c r="C53" s="73" t="s">
        <v>862</v>
      </c>
      <c r="D53" s="172" t="s">
        <v>437</v>
      </c>
      <c r="E53" s="181" t="s">
        <v>385</v>
      </c>
      <c r="F53" s="181" t="s">
        <v>473</v>
      </c>
      <c r="G53" s="114">
        <v>3</v>
      </c>
      <c r="H53" s="102" t="s">
        <v>863</v>
      </c>
      <c r="I53" s="7"/>
      <c r="J53" s="33"/>
      <c r="K53" s="79">
        <v>70000</v>
      </c>
      <c r="L53" s="80">
        <v>35000</v>
      </c>
      <c r="M53" s="115">
        <f t="shared" si="0"/>
        <v>50</v>
      </c>
      <c r="N53" s="84" t="str">
        <f t="shared" si="1"/>
        <v/>
      </c>
      <c r="O53" s="80">
        <v>35000</v>
      </c>
      <c r="P53" s="81">
        <f t="shared" si="2"/>
        <v>50</v>
      </c>
      <c r="Q53" s="82">
        <f t="shared" si="3"/>
        <v>100</v>
      </c>
      <c r="R53" s="29"/>
      <c r="S53" s="26"/>
      <c r="T53" s="106" t="e">
        <f t="shared" si="4"/>
        <v>#DIV/0!</v>
      </c>
      <c r="U53" s="69" t="e">
        <f t="shared" si="5"/>
        <v>#DIV/0!</v>
      </c>
      <c r="V53" s="94"/>
      <c r="W53" s="95" t="e">
        <f t="shared" si="6"/>
        <v>#DIV/0!</v>
      </c>
      <c r="X53" s="58" t="e">
        <f t="shared" si="7"/>
        <v>#DIV/0!</v>
      </c>
      <c r="Y53" s="47" t="s">
        <v>45</v>
      </c>
      <c r="Z53" s="120"/>
      <c r="AA53" s="22"/>
      <c r="AB53" s="118">
        <f t="shared" si="8"/>
        <v>0</v>
      </c>
      <c r="AC53" s="8">
        <v>15</v>
      </c>
      <c r="AD53" s="118">
        <f t="shared" si="9"/>
        <v>1.5</v>
      </c>
      <c r="AE53" s="8">
        <v>7</v>
      </c>
      <c r="AF53" s="118">
        <f t="shared" si="10"/>
        <v>1.75</v>
      </c>
      <c r="AG53" s="38">
        <f t="shared" si="11"/>
        <v>22</v>
      </c>
      <c r="AH53" s="39">
        <f t="shared" si="12"/>
        <v>3.25</v>
      </c>
      <c r="AI53" s="22"/>
      <c r="AJ53" s="118">
        <f t="shared" si="13"/>
        <v>0</v>
      </c>
      <c r="AK53" s="9"/>
      <c r="AL53" s="118"/>
      <c r="AM53" s="40">
        <f t="shared" si="14"/>
        <v>0</v>
      </c>
      <c r="AN53" s="39">
        <f t="shared" si="15"/>
        <v>0</v>
      </c>
      <c r="AO53" s="41">
        <f t="shared" si="16"/>
        <v>3.25</v>
      </c>
      <c r="AQ53" s="99" t="str">
        <f t="shared" si="17"/>
        <v/>
      </c>
      <c r="AR53" s="99">
        <f t="shared" si="18"/>
        <v>0</v>
      </c>
      <c r="AS53" s="65"/>
      <c r="AT53" s="43"/>
      <c r="AU53" s="44"/>
      <c r="AV53" s="44"/>
      <c r="AW53" s="44"/>
      <c r="AX53" s="44"/>
      <c r="AY53" s="42"/>
      <c r="AZ53" s="42"/>
      <c r="BA53" s="45"/>
      <c r="BB53" s="48"/>
      <c r="BC53" s="46"/>
      <c r="BD53" s="59"/>
      <c r="BE53" s="112"/>
      <c r="BF53" s="124"/>
      <c r="BG53" s="151"/>
      <c r="BH53" s="156" t="s">
        <v>1026</v>
      </c>
      <c r="BI53" s="239" t="s">
        <v>88</v>
      </c>
      <c r="BJ53" s="153" t="s">
        <v>1010</v>
      </c>
      <c r="BK53" s="154" t="s">
        <v>437</v>
      </c>
      <c r="BL53" s="131" t="s">
        <v>14</v>
      </c>
      <c r="BM53" s="156" t="s">
        <v>609</v>
      </c>
      <c r="BN53" s="156"/>
      <c r="BO53" s="155" t="s">
        <v>610</v>
      </c>
      <c r="BP53" s="155" t="s">
        <v>437</v>
      </c>
      <c r="BQ53" s="155" t="s">
        <v>611</v>
      </c>
      <c r="BR53" s="155" t="s">
        <v>610</v>
      </c>
      <c r="BS53" s="155" t="s">
        <v>437</v>
      </c>
      <c r="BT53" s="155" t="s">
        <v>611</v>
      </c>
      <c r="BU53" s="156" t="s">
        <v>612</v>
      </c>
      <c r="BV53" s="156" t="s">
        <v>612</v>
      </c>
      <c r="BW53" s="155"/>
      <c r="BX53" s="155" t="s">
        <v>613</v>
      </c>
      <c r="BY53" s="156" t="s">
        <v>614</v>
      </c>
      <c r="BZ53" s="155" t="s">
        <v>615</v>
      </c>
    </row>
    <row r="54" spans="1:78" s="24" customFormat="1" ht="56.25" x14ac:dyDescent="0.2">
      <c r="A54" s="273">
        <v>52</v>
      </c>
      <c r="B54" s="271">
        <v>134</v>
      </c>
      <c r="C54" s="73" t="s">
        <v>862</v>
      </c>
      <c r="D54" s="172" t="s">
        <v>437</v>
      </c>
      <c r="E54" s="181" t="s">
        <v>474</v>
      </c>
      <c r="F54" s="181" t="s">
        <v>475</v>
      </c>
      <c r="G54" s="114" t="s">
        <v>46</v>
      </c>
      <c r="H54" s="102" t="s">
        <v>864</v>
      </c>
      <c r="I54" s="7"/>
      <c r="J54" s="33"/>
      <c r="K54" s="79">
        <v>28000</v>
      </c>
      <c r="L54" s="80">
        <v>14000</v>
      </c>
      <c r="M54" s="115">
        <f t="shared" si="0"/>
        <v>50</v>
      </c>
      <c r="N54" s="84" t="str">
        <f t="shared" si="1"/>
        <v/>
      </c>
      <c r="O54" s="80">
        <v>14000</v>
      </c>
      <c r="P54" s="81">
        <f t="shared" si="2"/>
        <v>50</v>
      </c>
      <c r="Q54" s="82">
        <f t="shared" si="3"/>
        <v>100</v>
      </c>
      <c r="R54" s="29"/>
      <c r="S54" s="26"/>
      <c r="T54" s="106" t="e">
        <f t="shared" si="4"/>
        <v>#DIV/0!</v>
      </c>
      <c r="U54" s="69" t="e">
        <f t="shared" si="5"/>
        <v>#DIV/0!</v>
      </c>
      <c r="V54" s="94"/>
      <c r="W54" s="95" t="e">
        <f t="shared" si="6"/>
        <v>#DIV/0!</v>
      </c>
      <c r="X54" s="58" t="e">
        <f t="shared" si="7"/>
        <v>#DIV/0!</v>
      </c>
      <c r="Y54" s="47" t="s">
        <v>45</v>
      </c>
      <c r="Z54" s="120"/>
      <c r="AA54" s="22"/>
      <c r="AB54" s="118">
        <f t="shared" si="8"/>
        <v>0</v>
      </c>
      <c r="AC54" s="8">
        <v>15</v>
      </c>
      <c r="AD54" s="118">
        <f t="shared" si="9"/>
        <v>1.5</v>
      </c>
      <c r="AE54" s="8">
        <v>7</v>
      </c>
      <c r="AF54" s="118">
        <f t="shared" si="10"/>
        <v>1.75</v>
      </c>
      <c r="AG54" s="38">
        <f t="shared" si="11"/>
        <v>22</v>
      </c>
      <c r="AH54" s="39">
        <f t="shared" si="12"/>
        <v>3.25</v>
      </c>
      <c r="AI54" s="22"/>
      <c r="AJ54" s="118">
        <f t="shared" si="13"/>
        <v>0</v>
      </c>
      <c r="AK54" s="9"/>
      <c r="AL54" s="118"/>
      <c r="AM54" s="40">
        <f t="shared" si="14"/>
        <v>0</v>
      </c>
      <c r="AN54" s="39">
        <f t="shared" si="15"/>
        <v>0</v>
      </c>
      <c r="AO54" s="41">
        <f t="shared" si="16"/>
        <v>3.25</v>
      </c>
      <c r="AQ54" s="99" t="str">
        <f t="shared" si="17"/>
        <v/>
      </c>
      <c r="AR54" s="99">
        <f t="shared" si="18"/>
        <v>0</v>
      </c>
      <c r="AS54" s="65"/>
      <c r="AT54" s="43"/>
      <c r="AU54" s="44"/>
      <c r="AV54" s="44"/>
      <c r="AW54" s="44"/>
      <c r="AX54" s="44"/>
      <c r="AY54" s="42"/>
      <c r="AZ54" s="42"/>
      <c r="BA54" s="45"/>
      <c r="BB54" s="48"/>
      <c r="BC54" s="46"/>
      <c r="BD54" s="59"/>
      <c r="BE54" s="112"/>
      <c r="BF54" s="124"/>
      <c r="BG54" s="151"/>
      <c r="BH54" s="156" t="s">
        <v>1028</v>
      </c>
      <c r="BI54" s="239" t="s">
        <v>88</v>
      </c>
      <c r="BJ54" s="153" t="s">
        <v>1010</v>
      </c>
      <c r="BK54" s="154" t="s">
        <v>437</v>
      </c>
      <c r="BL54" s="131" t="s">
        <v>14</v>
      </c>
      <c r="BM54" s="156" t="s">
        <v>609</v>
      </c>
      <c r="BN54" s="156"/>
      <c r="BO54" s="155" t="s">
        <v>610</v>
      </c>
      <c r="BP54" s="155" t="s">
        <v>437</v>
      </c>
      <c r="BQ54" s="155" t="s">
        <v>611</v>
      </c>
      <c r="BR54" s="155" t="s">
        <v>610</v>
      </c>
      <c r="BS54" s="155" t="s">
        <v>437</v>
      </c>
      <c r="BT54" s="155" t="s">
        <v>611</v>
      </c>
      <c r="BU54" s="156" t="s">
        <v>612</v>
      </c>
      <c r="BV54" s="156" t="s">
        <v>612</v>
      </c>
      <c r="BW54" s="155"/>
      <c r="BX54" s="155" t="s">
        <v>613</v>
      </c>
      <c r="BY54" s="156" t="s">
        <v>614</v>
      </c>
      <c r="BZ54" s="155" t="s">
        <v>615</v>
      </c>
    </row>
    <row r="55" spans="1:78" s="24" customFormat="1" ht="101.25" x14ac:dyDescent="0.2">
      <c r="A55" s="273">
        <v>53</v>
      </c>
      <c r="B55" s="272">
        <v>40</v>
      </c>
      <c r="C55" s="174" t="s">
        <v>141</v>
      </c>
      <c r="D55" s="158" t="s">
        <v>351</v>
      </c>
      <c r="E55" s="253" t="s">
        <v>196</v>
      </c>
      <c r="F55" s="253" t="s">
        <v>196</v>
      </c>
      <c r="G55" s="114"/>
      <c r="H55" s="103" t="s">
        <v>141</v>
      </c>
      <c r="I55" s="7"/>
      <c r="J55" s="33"/>
      <c r="K55" s="79"/>
      <c r="L55" s="80"/>
      <c r="M55" s="115" t="e">
        <f t="shared" si="0"/>
        <v>#DIV/0!</v>
      </c>
      <c r="N55" s="84" t="e">
        <f t="shared" si="1"/>
        <v>#DIV/0!</v>
      </c>
      <c r="O55" s="80"/>
      <c r="P55" s="81" t="e">
        <f t="shared" si="2"/>
        <v>#DIV/0!</v>
      </c>
      <c r="Q55" s="82" t="e">
        <f t="shared" si="3"/>
        <v>#DIV/0!</v>
      </c>
      <c r="R55" s="29"/>
      <c r="S55" s="26"/>
      <c r="T55" s="106" t="e">
        <f t="shared" si="4"/>
        <v>#DIV/0!</v>
      </c>
      <c r="U55" s="69" t="e">
        <f t="shared" si="5"/>
        <v>#DIV/0!</v>
      </c>
      <c r="V55" s="94"/>
      <c r="W55" s="95" t="e">
        <f t="shared" si="6"/>
        <v>#DIV/0!</v>
      </c>
      <c r="X55" s="58" t="e">
        <f t="shared" si="7"/>
        <v>#DIV/0!</v>
      </c>
      <c r="Y55" s="47"/>
      <c r="Z55" s="120"/>
      <c r="AA55" s="22"/>
      <c r="AB55" s="118">
        <f t="shared" si="8"/>
        <v>0</v>
      </c>
      <c r="AC55" s="8"/>
      <c r="AD55" s="118">
        <f t="shared" si="9"/>
        <v>0</v>
      </c>
      <c r="AE55" s="8"/>
      <c r="AF55" s="118">
        <f t="shared" si="10"/>
        <v>0</v>
      </c>
      <c r="AG55" s="38">
        <f t="shared" si="11"/>
        <v>0</v>
      </c>
      <c r="AH55" s="39">
        <f t="shared" si="12"/>
        <v>0</v>
      </c>
      <c r="AI55" s="22"/>
      <c r="AJ55" s="118">
        <f t="shared" si="13"/>
        <v>0</v>
      </c>
      <c r="AK55" s="9"/>
      <c r="AL55" s="118"/>
      <c r="AM55" s="40">
        <f t="shared" si="14"/>
        <v>0</v>
      </c>
      <c r="AN55" s="39">
        <f t="shared" si="15"/>
        <v>0</v>
      </c>
      <c r="AO55" s="41">
        <f t="shared" si="16"/>
        <v>0</v>
      </c>
      <c r="AQ55" s="99" t="str">
        <f t="shared" si="17"/>
        <v/>
      </c>
      <c r="AR55" s="99">
        <f t="shared" si="18"/>
        <v>0</v>
      </c>
      <c r="AS55" s="65"/>
      <c r="AT55" s="43"/>
      <c r="AU55" s="44"/>
      <c r="AV55" s="44"/>
      <c r="AW55" s="44"/>
      <c r="AX55" s="44"/>
      <c r="AY55" s="42"/>
      <c r="AZ55" s="42"/>
      <c r="BA55" s="45"/>
      <c r="BB55" s="48"/>
      <c r="BC55" s="46"/>
      <c r="BD55" s="59"/>
      <c r="BE55" s="112"/>
      <c r="BF55" s="124"/>
      <c r="BG55" s="151"/>
      <c r="BH55" s="131" t="s">
        <v>232</v>
      </c>
      <c r="BI55" s="161" t="s">
        <v>88</v>
      </c>
      <c r="BJ55" s="162" t="s">
        <v>229</v>
      </c>
      <c r="BK55" s="163" t="s">
        <v>155</v>
      </c>
      <c r="BL55" s="131" t="s">
        <v>14</v>
      </c>
      <c r="BM55" s="164" t="s">
        <v>349</v>
      </c>
      <c r="BN55" s="164"/>
      <c r="BO55" s="166" t="s">
        <v>350</v>
      </c>
      <c r="BP55" s="171" t="s">
        <v>351</v>
      </c>
      <c r="BQ55" s="143" t="s">
        <v>352</v>
      </c>
      <c r="BR55" s="166" t="s">
        <v>350</v>
      </c>
      <c r="BS55" s="166" t="s">
        <v>351</v>
      </c>
      <c r="BT55" s="143" t="s">
        <v>352</v>
      </c>
      <c r="BU55" s="164" t="s">
        <v>353</v>
      </c>
      <c r="BV55" s="164" t="s">
        <v>353</v>
      </c>
      <c r="BW55" s="143"/>
      <c r="BX55" s="143" t="s">
        <v>354</v>
      </c>
      <c r="BY55" s="164" t="s">
        <v>355</v>
      </c>
      <c r="BZ55" s="143" t="s">
        <v>356</v>
      </c>
    </row>
    <row r="56" spans="1:78" s="24" customFormat="1" ht="101.25" x14ac:dyDescent="0.2">
      <c r="A56" s="273">
        <v>54</v>
      </c>
      <c r="B56" s="271">
        <v>47</v>
      </c>
      <c r="C56" s="73" t="s">
        <v>155</v>
      </c>
      <c r="D56" s="172" t="s">
        <v>351</v>
      </c>
      <c r="E56" s="181" t="s">
        <v>196</v>
      </c>
      <c r="F56" s="181" t="s">
        <v>462</v>
      </c>
      <c r="G56" s="114">
        <v>3</v>
      </c>
      <c r="H56" s="102" t="s">
        <v>843</v>
      </c>
      <c r="I56" s="7"/>
      <c r="J56" s="33"/>
      <c r="K56" s="79">
        <v>239080</v>
      </c>
      <c r="L56" s="80">
        <v>100000</v>
      </c>
      <c r="M56" s="115">
        <f t="shared" si="0"/>
        <v>41.827003513468298</v>
      </c>
      <c r="N56" s="84" t="str">
        <f t="shared" si="1"/>
        <v/>
      </c>
      <c r="O56" s="80">
        <v>139080</v>
      </c>
      <c r="P56" s="81">
        <f t="shared" si="2"/>
        <v>58.172996486531702</v>
      </c>
      <c r="Q56" s="82">
        <f t="shared" si="3"/>
        <v>100</v>
      </c>
      <c r="R56" s="29"/>
      <c r="S56" s="26"/>
      <c r="T56" s="106" t="e">
        <f t="shared" si="4"/>
        <v>#DIV/0!</v>
      </c>
      <c r="U56" s="69" t="e">
        <f t="shared" si="5"/>
        <v>#DIV/0!</v>
      </c>
      <c r="V56" s="94"/>
      <c r="W56" s="95" t="e">
        <f t="shared" si="6"/>
        <v>#DIV/0!</v>
      </c>
      <c r="X56" s="58" t="e">
        <f t="shared" si="7"/>
        <v>#DIV/0!</v>
      </c>
      <c r="Y56" s="47" t="s">
        <v>45</v>
      </c>
      <c r="Z56" s="120"/>
      <c r="AA56" s="22"/>
      <c r="AB56" s="118">
        <f t="shared" si="8"/>
        <v>0</v>
      </c>
      <c r="AC56" s="8">
        <v>15</v>
      </c>
      <c r="AD56" s="118">
        <f t="shared" si="9"/>
        <v>1.5</v>
      </c>
      <c r="AE56" s="8">
        <v>7</v>
      </c>
      <c r="AF56" s="118">
        <f t="shared" si="10"/>
        <v>1.75</v>
      </c>
      <c r="AG56" s="38">
        <f t="shared" si="11"/>
        <v>22</v>
      </c>
      <c r="AH56" s="39">
        <f t="shared" si="12"/>
        <v>3.25</v>
      </c>
      <c r="AI56" s="22"/>
      <c r="AJ56" s="118">
        <f t="shared" si="13"/>
        <v>0</v>
      </c>
      <c r="AK56" s="9"/>
      <c r="AL56" s="118"/>
      <c r="AM56" s="40">
        <f t="shared" si="14"/>
        <v>0</v>
      </c>
      <c r="AN56" s="39">
        <f t="shared" si="15"/>
        <v>0</v>
      </c>
      <c r="AO56" s="41">
        <f t="shared" si="16"/>
        <v>3.25</v>
      </c>
      <c r="AQ56" s="99" t="str">
        <f t="shared" si="17"/>
        <v/>
      </c>
      <c r="AR56" s="99">
        <f t="shared" si="18"/>
        <v>0</v>
      </c>
      <c r="AS56" s="65"/>
      <c r="AT56" s="43"/>
      <c r="AU56" s="44"/>
      <c r="AV56" s="44"/>
      <c r="AW56" s="44"/>
      <c r="AX56" s="44"/>
      <c r="AY56" s="42"/>
      <c r="AZ56" s="42"/>
      <c r="BA56" s="45"/>
      <c r="BB56" s="48"/>
      <c r="BC56" s="46"/>
      <c r="BD56" s="59"/>
      <c r="BE56" s="112"/>
      <c r="BF56" s="124"/>
      <c r="BG56" s="151"/>
      <c r="BH56" s="131" t="s">
        <v>536</v>
      </c>
      <c r="BI56" s="161" t="s">
        <v>88</v>
      </c>
      <c r="BJ56" s="162" t="s">
        <v>537</v>
      </c>
      <c r="BK56" s="163" t="s">
        <v>155</v>
      </c>
      <c r="BL56" s="131" t="s">
        <v>14</v>
      </c>
      <c r="BM56" s="164" t="s">
        <v>349</v>
      </c>
      <c r="BN56" s="164"/>
      <c r="BO56" s="143" t="s">
        <v>350</v>
      </c>
      <c r="BP56" s="143" t="s">
        <v>351</v>
      </c>
      <c r="BQ56" s="143" t="s">
        <v>352</v>
      </c>
      <c r="BR56" s="143" t="s">
        <v>350</v>
      </c>
      <c r="BS56" s="143" t="s">
        <v>351</v>
      </c>
      <c r="BT56" s="143" t="s">
        <v>352</v>
      </c>
      <c r="BU56" s="164" t="s">
        <v>353</v>
      </c>
      <c r="BV56" s="164" t="s">
        <v>353</v>
      </c>
      <c r="BW56" s="143"/>
      <c r="BX56" s="143" t="s">
        <v>354</v>
      </c>
      <c r="BY56" s="164" t="s">
        <v>355</v>
      </c>
      <c r="BZ56" s="143" t="s">
        <v>356</v>
      </c>
    </row>
    <row r="57" spans="1:78" s="24" customFormat="1" ht="78.75" x14ac:dyDescent="0.2">
      <c r="A57" s="273">
        <v>55</v>
      </c>
      <c r="B57" s="271">
        <v>49</v>
      </c>
      <c r="C57" s="73" t="s">
        <v>155</v>
      </c>
      <c r="D57" s="172" t="s">
        <v>351</v>
      </c>
      <c r="E57" s="181" t="s">
        <v>464</v>
      </c>
      <c r="F57" s="181" t="s">
        <v>465</v>
      </c>
      <c r="G57" s="114" t="s">
        <v>48</v>
      </c>
      <c r="H57" s="102" t="s">
        <v>844</v>
      </c>
      <c r="I57" s="7"/>
      <c r="J57" s="33"/>
      <c r="K57" s="79">
        <v>396000</v>
      </c>
      <c r="L57" s="80">
        <v>230000</v>
      </c>
      <c r="M57" s="115">
        <f t="shared" si="0"/>
        <v>58.080808080808076</v>
      </c>
      <c r="N57" s="84" t="str">
        <f t="shared" si="1"/>
        <v/>
      </c>
      <c r="O57" s="80">
        <v>166000</v>
      </c>
      <c r="P57" s="81">
        <f t="shared" si="2"/>
        <v>41.919191919191917</v>
      </c>
      <c r="Q57" s="82">
        <f t="shared" si="3"/>
        <v>100</v>
      </c>
      <c r="R57" s="29"/>
      <c r="S57" s="26"/>
      <c r="T57" s="106" t="e">
        <f t="shared" si="4"/>
        <v>#DIV/0!</v>
      </c>
      <c r="U57" s="69" t="e">
        <f t="shared" si="5"/>
        <v>#DIV/0!</v>
      </c>
      <c r="V57" s="94"/>
      <c r="W57" s="95" t="e">
        <f t="shared" si="6"/>
        <v>#DIV/0!</v>
      </c>
      <c r="X57" s="58" t="e">
        <f t="shared" si="7"/>
        <v>#DIV/0!</v>
      </c>
      <c r="Y57" s="47"/>
      <c r="Z57" s="120"/>
      <c r="AA57" s="22"/>
      <c r="AB57" s="118">
        <f t="shared" si="8"/>
        <v>0</v>
      </c>
      <c r="AC57" s="8">
        <v>15</v>
      </c>
      <c r="AD57" s="118">
        <f t="shared" si="9"/>
        <v>1.5</v>
      </c>
      <c r="AE57" s="8">
        <v>0</v>
      </c>
      <c r="AF57" s="118">
        <f t="shared" si="10"/>
        <v>0</v>
      </c>
      <c r="AG57" s="38">
        <f t="shared" si="11"/>
        <v>15</v>
      </c>
      <c r="AH57" s="39">
        <f t="shared" si="12"/>
        <v>1.5</v>
      </c>
      <c r="AI57" s="22"/>
      <c r="AJ57" s="118">
        <f t="shared" si="13"/>
        <v>0</v>
      </c>
      <c r="AK57" s="9"/>
      <c r="AL57" s="118"/>
      <c r="AM57" s="40">
        <f t="shared" si="14"/>
        <v>0</v>
      </c>
      <c r="AN57" s="39">
        <f t="shared" si="15"/>
        <v>0</v>
      </c>
      <c r="AO57" s="41">
        <f t="shared" si="16"/>
        <v>1.5</v>
      </c>
      <c r="AQ57" s="99" t="str">
        <f t="shared" si="17"/>
        <v/>
      </c>
      <c r="AR57" s="99">
        <f t="shared" si="18"/>
        <v>0</v>
      </c>
      <c r="AS57" s="65"/>
      <c r="AT57" s="43"/>
      <c r="AU57" s="44"/>
      <c r="AV57" s="44"/>
      <c r="AW57" s="44"/>
      <c r="AX57" s="44"/>
      <c r="AY57" s="42"/>
      <c r="AZ57" s="42"/>
      <c r="BA57" s="45"/>
      <c r="BB57" s="48"/>
      <c r="BC57" s="73"/>
      <c r="BD57" s="59"/>
      <c r="BE57" s="112"/>
      <c r="BF57" s="124"/>
      <c r="BG57" s="151"/>
      <c r="BH57" s="131" t="s">
        <v>548</v>
      </c>
      <c r="BI57" s="161" t="s">
        <v>88</v>
      </c>
      <c r="BJ57" s="162" t="s">
        <v>537</v>
      </c>
      <c r="BK57" s="163" t="s">
        <v>155</v>
      </c>
      <c r="BL57" s="131" t="s">
        <v>14</v>
      </c>
      <c r="BM57" s="164" t="s">
        <v>349</v>
      </c>
      <c r="BN57" s="164"/>
      <c r="BO57" s="143" t="s">
        <v>350</v>
      </c>
      <c r="BP57" s="143" t="s">
        <v>351</v>
      </c>
      <c r="BQ57" s="143" t="s">
        <v>352</v>
      </c>
      <c r="BR57" s="143" t="s">
        <v>350</v>
      </c>
      <c r="BS57" s="143" t="s">
        <v>351</v>
      </c>
      <c r="BT57" s="143" t="s">
        <v>352</v>
      </c>
      <c r="BU57" s="164" t="s">
        <v>353</v>
      </c>
      <c r="BV57" s="164" t="s">
        <v>353</v>
      </c>
      <c r="BW57" s="143"/>
      <c r="BX57" s="143" t="s">
        <v>354</v>
      </c>
      <c r="BY57" s="164" t="s">
        <v>355</v>
      </c>
      <c r="BZ57" s="143" t="s">
        <v>356</v>
      </c>
    </row>
    <row r="58" spans="1:78" s="24" customFormat="1" ht="56.25" x14ac:dyDescent="0.2">
      <c r="A58" s="273">
        <v>56</v>
      </c>
      <c r="B58" s="271">
        <v>111</v>
      </c>
      <c r="C58" s="174" t="s">
        <v>141</v>
      </c>
      <c r="D58" s="158" t="s">
        <v>948</v>
      </c>
      <c r="E58" s="234" t="s">
        <v>1199</v>
      </c>
      <c r="F58" s="234" t="s">
        <v>1200</v>
      </c>
      <c r="G58" s="114"/>
      <c r="H58" s="103" t="s">
        <v>141</v>
      </c>
      <c r="I58" s="7"/>
      <c r="J58" s="33"/>
      <c r="K58" s="79"/>
      <c r="L58" s="80"/>
      <c r="M58" s="115" t="e">
        <f t="shared" si="0"/>
        <v>#DIV/0!</v>
      </c>
      <c r="N58" s="84" t="e">
        <f t="shared" si="1"/>
        <v>#DIV/0!</v>
      </c>
      <c r="O58" s="80"/>
      <c r="P58" s="81" t="e">
        <f t="shared" si="2"/>
        <v>#DIV/0!</v>
      </c>
      <c r="Q58" s="82" t="e">
        <f t="shared" si="3"/>
        <v>#DIV/0!</v>
      </c>
      <c r="R58" s="29"/>
      <c r="S58" s="26"/>
      <c r="T58" s="106" t="e">
        <f t="shared" si="4"/>
        <v>#DIV/0!</v>
      </c>
      <c r="U58" s="69" t="e">
        <f t="shared" si="5"/>
        <v>#DIV/0!</v>
      </c>
      <c r="V58" s="94"/>
      <c r="W58" s="95" t="e">
        <f t="shared" si="6"/>
        <v>#DIV/0!</v>
      </c>
      <c r="X58" s="58" t="e">
        <f t="shared" si="7"/>
        <v>#DIV/0!</v>
      </c>
      <c r="Y58" s="47"/>
      <c r="Z58" s="120"/>
      <c r="AA58" s="22"/>
      <c r="AB58" s="118">
        <f t="shared" si="8"/>
        <v>0</v>
      </c>
      <c r="AC58" s="8"/>
      <c r="AD58" s="118">
        <f t="shared" si="9"/>
        <v>0</v>
      </c>
      <c r="AE58" s="8"/>
      <c r="AF58" s="118">
        <f t="shared" si="10"/>
        <v>0</v>
      </c>
      <c r="AG58" s="38">
        <f t="shared" si="11"/>
        <v>0</v>
      </c>
      <c r="AH58" s="39">
        <f t="shared" si="12"/>
        <v>0</v>
      </c>
      <c r="AI58" s="22"/>
      <c r="AJ58" s="118">
        <f t="shared" si="13"/>
        <v>0</v>
      </c>
      <c r="AK58" s="9"/>
      <c r="AL58" s="118"/>
      <c r="AM58" s="40">
        <f t="shared" si="14"/>
        <v>0</v>
      </c>
      <c r="AN58" s="39">
        <f t="shared" si="15"/>
        <v>0</v>
      </c>
      <c r="AO58" s="41">
        <f t="shared" si="16"/>
        <v>0</v>
      </c>
      <c r="AQ58" s="99" t="str">
        <f t="shared" si="17"/>
        <v/>
      </c>
      <c r="AR58" s="99">
        <f t="shared" si="18"/>
        <v>0</v>
      </c>
      <c r="AS58" s="65"/>
      <c r="AT58" s="43"/>
      <c r="AU58" s="44"/>
      <c r="AV58" s="44"/>
      <c r="AW58" s="44"/>
      <c r="AX58" s="44"/>
      <c r="AY58" s="42"/>
      <c r="AZ58" s="42"/>
      <c r="BA58" s="45"/>
      <c r="BB58" s="48"/>
      <c r="BC58" s="46"/>
      <c r="BD58" s="59"/>
      <c r="BE58" s="112"/>
      <c r="BF58" s="124"/>
      <c r="BG58" s="151"/>
      <c r="BH58" s="156" t="s">
        <v>944</v>
      </c>
      <c r="BI58" s="239" t="s">
        <v>88</v>
      </c>
      <c r="BJ58" s="153" t="s">
        <v>715</v>
      </c>
      <c r="BK58" s="154" t="s">
        <v>945</v>
      </c>
      <c r="BL58" s="131" t="s">
        <v>14</v>
      </c>
      <c r="BM58" s="156" t="s">
        <v>946</v>
      </c>
      <c r="BN58" s="156"/>
      <c r="BO58" s="155" t="s">
        <v>947</v>
      </c>
      <c r="BP58" s="155" t="s">
        <v>948</v>
      </c>
      <c r="BQ58" s="155" t="s">
        <v>342</v>
      </c>
      <c r="BR58" s="155" t="s">
        <v>947</v>
      </c>
      <c r="BS58" s="155" t="s">
        <v>948</v>
      </c>
      <c r="BT58" s="155" t="s">
        <v>342</v>
      </c>
      <c r="BU58" s="156" t="s">
        <v>949</v>
      </c>
      <c r="BV58" s="156" t="s">
        <v>949</v>
      </c>
      <c r="BW58" s="155" t="s">
        <v>243</v>
      </c>
      <c r="BX58" s="155" t="s">
        <v>950</v>
      </c>
      <c r="BY58" s="156" t="s">
        <v>951</v>
      </c>
      <c r="BZ58" s="155" t="s">
        <v>952</v>
      </c>
    </row>
    <row r="59" spans="1:78" s="24" customFormat="1" ht="56.25" x14ac:dyDescent="0.2">
      <c r="A59" s="273">
        <v>57</v>
      </c>
      <c r="B59" s="271">
        <v>112</v>
      </c>
      <c r="C59" s="174" t="s">
        <v>141</v>
      </c>
      <c r="D59" s="158" t="s">
        <v>948</v>
      </c>
      <c r="E59" s="234" t="s">
        <v>1199</v>
      </c>
      <c r="F59" s="234" t="s">
        <v>1200</v>
      </c>
      <c r="G59" s="114"/>
      <c r="H59" s="103" t="s">
        <v>141</v>
      </c>
      <c r="I59" s="7"/>
      <c r="J59" s="33"/>
      <c r="K59" s="79"/>
      <c r="L59" s="80"/>
      <c r="M59" s="115" t="e">
        <f t="shared" si="0"/>
        <v>#DIV/0!</v>
      </c>
      <c r="N59" s="84" t="e">
        <f t="shared" si="1"/>
        <v>#DIV/0!</v>
      </c>
      <c r="O59" s="80"/>
      <c r="P59" s="81" t="e">
        <f t="shared" si="2"/>
        <v>#DIV/0!</v>
      </c>
      <c r="Q59" s="82" t="e">
        <f t="shared" si="3"/>
        <v>#DIV/0!</v>
      </c>
      <c r="R59" s="29"/>
      <c r="S59" s="26"/>
      <c r="T59" s="106" t="e">
        <f t="shared" si="4"/>
        <v>#DIV/0!</v>
      </c>
      <c r="U59" s="69" t="e">
        <f t="shared" si="5"/>
        <v>#DIV/0!</v>
      </c>
      <c r="V59" s="94"/>
      <c r="W59" s="95" t="e">
        <f t="shared" si="6"/>
        <v>#DIV/0!</v>
      </c>
      <c r="X59" s="58" t="e">
        <f t="shared" si="7"/>
        <v>#DIV/0!</v>
      </c>
      <c r="Y59" s="47"/>
      <c r="Z59" s="120"/>
      <c r="AA59" s="22"/>
      <c r="AB59" s="118">
        <f t="shared" si="8"/>
        <v>0</v>
      </c>
      <c r="AC59" s="8"/>
      <c r="AD59" s="118">
        <f t="shared" si="9"/>
        <v>0</v>
      </c>
      <c r="AE59" s="8"/>
      <c r="AF59" s="118">
        <f t="shared" si="10"/>
        <v>0</v>
      </c>
      <c r="AG59" s="38">
        <f t="shared" si="11"/>
        <v>0</v>
      </c>
      <c r="AH59" s="39">
        <f t="shared" si="12"/>
        <v>0</v>
      </c>
      <c r="AI59" s="22"/>
      <c r="AJ59" s="118">
        <f t="shared" si="13"/>
        <v>0</v>
      </c>
      <c r="AK59" s="9"/>
      <c r="AL59" s="118"/>
      <c r="AM59" s="40">
        <f t="shared" si="14"/>
        <v>0</v>
      </c>
      <c r="AN59" s="39">
        <f t="shared" si="15"/>
        <v>0</v>
      </c>
      <c r="AO59" s="41">
        <f t="shared" si="16"/>
        <v>0</v>
      </c>
      <c r="AQ59" s="99" t="str">
        <f t="shared" si="17"/>
        <v/>
      </c>
      <c r="AR59" s="99">
        <f t="shared" si="18"/>
        <v>0</v>
      </c>
      <c r="AS59" s="65"/>
      <c r="AT59" s="43"/>
      <c r="AU59" s="44"/>
      <c r="AV59" s="44"/>
      <c r="AW59" s="44"/>
      <c r="AX59" s="44"/>
      <c r="AY59" s="42"/>
      <c r="AZ59" s="42"/>
      <c r="BA59" s="45"/>
      <c r="BB59" s="48"/>
      <c r="BC59" s="46"/>
      <c r="BD59" s="59"/>
      <c r="BE59" s="112"/>
      <c r="BF59" s="124"/>
      <c r="BG59" s="151"/>
      <c r="BH59" s="156" t="s">
        <v>953</v>
      </c>
      <c r="BI59" s="239" t="s">
        <v>88</v>
      </c>
      <c r="BJ59" s="153" t="s">
        <v>715</v>
      </c>
      <c r="BK59" s="154" t="s">
        <v>945</v>
      </c>
      <c r="BL59" s="131" t="s">
        <v>14</v>
      </c>
      <c r="BM59" s="156" t="s">
        <v>946</v>
      </c>
      <c r="BN59" s="156"/>
      <c r="BO59" s="155" t="s">
        <v>947</v>
      </c>
      <c r="BP59" s="155" t="s">
        <v>948</v>
      </c>
      <c r="BQ59" s="155" t="s">
        <v>342</v>
      </c>
      <c r="BR59" s="155" t="s">
        <v>947</v>
      </c>
      <c r="BS59" s="155" t="s">
        <v>948</v>
      </c>
      <c r="BT59" s="155" t="s">
        <v>342</v>
      </c>
      <c r="BU59" s="156" t="s">
        <v>949</v>
      </c>
      <c r="BV59" s="156" t="s">
        <v>949</v>
      </c>
      <c r="BW59" s="155" t="s">
        <v>243</v>
      </c>
      <c r="BX59" s="155" t="s">
        <v>950</v>
      </c>
      <c r="BY59" s="156" t="s">
        <v>951</v>
      </c>
      <c r="BZ59" s="155" t="s">
        <v>952</v>
      </c>
    </row>
    <row r="60" spans="1:78" s="24" customFormat="1" ht="67.5" x14ac:dyDescent="0.2">
      <c r="A60" s="273">
        <v>58</v>
      </c>
      <c r="B60" s="271">
        <v>113</v>
      </c>
      <c r="C60" s="174" t="s">
        <v>141</v>
      </c>
      <c r="D60" s="158" t="s">
        <v>948</v>
      </c>
      <c r="E60" s="234" t="s">
        <v>1199</v>
      </c>
      <c r="F60" s="234" t="s">
        <v>1201</v>
      </c>
      <c r="G60" s="114"/>
      <c r="H60" s="103" t="s">
        <v>141</v>
      </c>
      <c r="I60" s="7"/>
      <c r="J60" s="33"/>
      <c r="K60" s="79"/>
      <c r="L60" s="80"/>
      <c r="M60" s="115" t="e">
        <f t="shared" si="0"/>
        <v>#DIV/0!</v>
      </c>
      <c r="N60" s="84" t="e">
        <f t="shared" si="1"/>
        <v>#DIV/0!</v>
      </c>
      <c r="O60" s="80"/>
      <c r="P60" s="81" t="e">
        <f t="shared" si="2"/>
        <v>#DIV/0!</v>
      </c>
      <c r="Q60" s="82" t="e">
        <f t="shared" si="3"/>
        <v>#DIV/0!</v>
      </c>
      <c r="R60" s="29"/>
      <c r="S60" s="26"/>
      <c r="T60" s="106" t="e">
        <f t="shared" si="4"/>
        <v>#DIV/0!</v>
      </c>
      <c r="U60" s="69" t="e">
        <f t="shared" si="5"/>
        <v>#DIV/0!</v>
      </c>
      <c r="V60" s="94"/>
      <c r="W60" s="95" t="e">
        <f t="shared" si="6"/>
        <v>#DIV/0!</v>
      </c>
      <c r="X60" s="58" t="e">
        <f t="shared" si="7"/>
        <v>#DIV/0!</v>
      </c>
      <c r="Y60" s="47"/>
      <c r="Z60" s="120"/>
      <c r="AA60" s="22"/>
      <c r="AB60" s="118">
        <f t="shared" si="8"/>
        <v>0</v>
      </c>
      <c r="AC60" s="8"/>
      <c r="AD60" s="118">
        <f t="shared" si="9"/>
        <v>0</v>
      </c>
      <c r="AE60" s="8"/>
      <c r="AF60" s="118">
        <f t="shared" si="10"/>
        <v>0</v>
      </c>
      <c r="AG60" s="38">
        <f t="shared" si="11"/>
        <v>0</v>
      </c>
      <c r="AH60" s="39">
        <f t="shared" si="12"/>
        <v>0</v>
      </c>
      <c r="AI60" s="22"/>
      <c r="AJ60" s="118">
        <f t="shared" si="13"/>
        <v>0</v>
      </c>
      <c r="AK60" s="9"/>
      <c r="AL60" s="118"/>
      <c r="AM60" s="40">
        <f t="shared" si="14"/>
        <v>0</v>
      </c>
      <c r="AN60" s="39">
        <f t="shared" si="15"/>
        <v>0</v>
      </c>
      <c r="AO60" s="41">
        <f t="shared" si="16"/>
        <v>0</v>
      </c>
      <c r="AQ60" s="99" t="str">
        <f t="shared" si="17"/>
        <v/>
      </c>
      <c r="AR60" s="99">
        <f t="shared" si="18"/>
        <v>0</v>
      </c>
      <c r="AS60" s="65"/>
      <c r="AT60" s="43"/>
      <c r="AU60" s="44"/>
      <c r="AV60" s="44"/>
      <c r="AW60" s="44"/>
      <c r="AX60" s="44"/>
      <c r="AY60" s="42"/>
      <c r="AZ60" s="42"/>
      <c r="BA60" s="45"/>
      <c r="BB60" s="48"/>
      <c r="BC60" s="46"/>
      <c r="BD60" s="59"/>
      <c r="BE60" s="112"/>
      <c r="BF60" s="124"/>
      <c r="BG60" s="151"/>
      <c r="BH60" s="156" t="s">
        <v>954</v>
      </c>
      <c r="BI60" s="239" t="s">
        <v>88</v>
      </c>
      <c r="BJ60" s="153" t="s">
        <v>715</v>
      </c>
      <c r="BK60" s="154" t="s">
        <v>945</v>
      </c>
      <c r="BL60" s="131" t="s">
        <v>14</v>
      </c>
      <c r="BM60" s="156" t="s">
        <v>946</v>
      </c>
      <c r="BN60" s="156"/>
      <c r="BO60" s="155" t="s">
        <v>947</v>
      </c>
      <c r="BP60" s="155" t="s">
        <v>948</v>
      </c>
      <c r="BQ60" s="155" t="s">
        <v>342</v>
      </c>
      <c r="BR60" s="155" t="s">
        <v>947</v>
      </c>
      <c r="BS60" s="155" t="s">
        <v>948</v>
      </c>
      <c r="BT60" s="155" t="s">
        <v>342</v>
      </c>
      <c r="BU60" s="156" t="s">
        <v>949</v>
      </c>
      <c r="BV60" s="156" t="s">
        <v>949</v>
      </c>
      <c r="BW60" s="155" t="s">
        <v>243</v>
      </c>
      <c r="BX60" s="155" t="s">
        <v>950</v>
      </c>
      <c r="BY60" s="156" t="s">
        <v>951</v>
      </c>
      <c r="BZ60" s="155" t="s">
        <v>952</v>
      </c>
    </row>
    <row r="61" spans="1:78" s="24" customFormat="1" ht="33.75" x14ac:dyDescent="0.2">
      <c r="A61" s="273">
        <v>59</v>
      </c>
      <c r="B61" s="271">
        <v>128</v>
      </c>
      <c r="C61" s="73" t="s">
        <v>945</v>
      </c>
      <c r="D61" s="172" t="s">
        <v>948</v>
      </c>
      <c r="E61" s="181" t="s">
        <v>1199</v>
      </c>
      <c r="F61" s="181" t="s">
        <v>1673</v>
      </c>
      <c r="G61" s="114" t="s">
        <v>394</v>
      </c>
      <c r="H61" s="102" t="s">
        <v>1674</v>
      </c>
      <c r="I61" s="7"/>
      <c r="J61" s="33"/>
      <c r="K61" s="79">
        <v>55381</v>
      </c>
      <c r="L61" s="80">
        <v>27690</v>
      </c>
      <c r="M61" s="115">
        <f t="shared" si="0"/>
        <v>49.999097163287047</v>
      </c>
      <c r="N61" s="84" t="str">
        <f t="shared" si="1"/>
        <v/>
      </c>
      <c r="O61" s="80">
        <v>27691</v>
      </c>
      <c r="P61" s="81">
        <f t="shared" si="2"/>
        <v>50.00090283671296</v>
      </c>
      <c r="Q61" s="82">
        <f t="shared" si="3"/>
        <v>100</v>
      </c>
      <c r="R61" s="29"/>
      <c r="S61" s="26"/>
      <c r="T61" s="106" t="e">
        <f t="shared" si="4"/>
        <v>#DIV/0!</v>
      </c>
      <c r="U61" s="69" t="e">
        <f t="shared" si="5"/>
        <v>#DIV/0!</v>
      </c>
      <c r="V61" s="94"/>
      <c r="W61" s="95" t="e">
        <f t="shared" si="6"/>
        <v>#DIV/0!</v>
      </c>
      <c r="X61" s="58" t="e">
        <f t="shared" si="7"/>
        <v>#DIV/0!</v>
      </c>
      <c r="Y61" s="47" t="s">
        <v>45</v>
      </c>
      <c r="Z61" s="120"/>
      <c r="AA61" s="22"/>
      <c r="AB61" s="118">
        <f t="shared" si="8"/>
        <v>0</v>
      </c>
      <c r="AC61" s="8">
        <v>15</v>
      </c>
      <c r="AD61" s="118">
        <f t="shared" si="9"/>
        <v>1.5</v>
      </c>
      <c r="AE61" s="8">
        <v>7</v>
      </c>
      <c r="AF61" s="118">
        <f t="shared" si="10"/>
        <v>1.75</v>
      </c>
      <c r="AG61" s="38">
        <f t="shared" si="11"/>
        <v>22</v>
      </c>
      <c r="AH61" s="39">
        <f t="shared" si="12"/>
        <v>3.25</v>
      </c>
      <c r="AI61" s="22"/>
      <c r="AJ61" s="118">
        <f t="shared" si="13"/>
        <v>0</v>
      </c>
      <c r="AK61" s="9"/>
      <c r="AL61" s="118"/>
      <c r="AM61" s="40">
        <f t="shared" si="14"/>
        <v>0</v>
      </c>
      <c r="AN61" s="39">
        <f t="shared" si="15"/>
        <v>0</v>
      </c>
      <c r="AO61" s="41">
        <f t="shared" si="16"/>
        <v>3.25</v>
      </c>
      <c r="AQ61" s="99" t="str">
        <f t="shared" si="17"/>
        <v/>
      </c>
      <c r="AR61" s="99">
        <f t="shared" si="18"/>
        <v>0</v>
      </c>
      <c r="AS61" s="65"/>
      <c r="AT61" s="43"/>
      <c r="AU61" s="44"/>
      <c r="AV61" s="44"/>
      <c r="AW61" s="44"/>
      <c r="AX61" s="44"/>
      <c r="AY61" s="42"/>
      <c r="AZ61" s="42"/>
      <c r="BA61" s="45"/>
      <c r="BB61" s="48"/>
      <c r="BC61" s="46"/>
      <c r="BD61" s="59"/>
      <c r="BE61" s="112"/>
      <c r="BF61" s="124"/>
      <c r="BG61" s="151"/>
      <c r="BH61" s="156" t="s">
        <v>1022</v>
      </c>
      <c r="BI61" s="239" t="s">
        <v>88</v>
      </c>
      <c r="BJ61" s="153" t="s">
        <v>1010</v>
      </c>
      <c r="BK61" s="154" t="s">
        <v>945</v>
      </c>
      <c r="BL61" s="131" t="s">
        <v>14</v>
      </c>
      <c r="BM61" s="156" t="s">
        <v>946</v>
      </c>
      <c r="BN61" s="156"/>
      <c r="BO61" s="155" t="s">
        <v>947</v>
      </c>
      <c r="BP61" s="155" t="s">
        <v>948</v>
      </c>
      <c r="BQ61" s="155" t="s">
        <v>342</v>
      </c>
      <c r="BR61" s="155" t="s">
        <v>947</v>
      </c>
      <c r="BS61" s="155" t="s">
        <v>948</v>
      </c>
      <c r="BT61" s="155" t="s">
        <v>342</v>
      </c>
      <c r="BU61" s="156" t="s">
        <v>949</v>
      </c>
      <c r="BV61" s="156" t="s">
        <v>949</v>
      </c>
      <c r="BW61" s="155" t="s">
        <v>243</v>
      </c>
      <c r="BX61" s="155" t="s">
        <v>950</v>
      </c>
      <c r="BY61" s="156" t="s">
        <v>951</v>
      </c>
      <c r="BZ61" s="155" t="s">
        <v>952</v>
      </c>
    </row>
    <row r="62" spans="1:78" s="24" customFormat="1" ht="33.75" x14ac:dyDescent="0.2">
      <c r="A62" s="273">
        <v>60</v>
      </c>
      <c r="B62" s="271">
        <v>73</v>
      </c>
      <c r="C62" s="73" t="s">
        <v>445</v>
      </c>
      <c r="D62" s="172" t="s">
        <v>692</v>
      </c>
      <c r="E62" s="181" t="s">
        <v>491</v>
      </c>
      <c r="F62" s="191" t="s">
        <v>883</v>
      </c>
      <c r="G62" s="114">
        <v>6</v>
      </c>
      <c r="H62" s="102" t="s">
        <v>882</v>
      </c>
      <c r="I62" s="7"/>
      <c r="J62" s="33"/>
      <c r="K62" s="79">
        <v>126723</v>
      </c>
      <c r="L62" s="80">
        <v>76000</v>
      </c>
      <c r="M62" s="115">
        <f t="shared" si="0"/>
        <v>59.973327651649669</v>
      </c>
      <c r="N62" s="84" t="str">
        <f t="shared" si="1"/>
        <v/>
      </c>
      <c r="O62" s="80">
        <v>50723</v>
      </c>
      <c r="P62" s="81">
        <f t="shared" si="2"/>
        <v>40.026672348350338</v>
      </c>
      <c r="Q62" s="82">
        <f t="shared" si="3"/>
        <v>100</v>
      </c>
      <c r="R62" s="29"/>
      <c r="S62" s="26"/>
      <c r="T62" s="106" t="e">
        <f t="shared" si="4"/>
        <v>#DIV/0!</v>
      </c>
      <c r="U62" s="69" t="e">
        <f t="shared" si="5"/>
        <v>#DIV/0!</v>
      </c>
      <c r="V62" s="94"/>
      <c r="W62" s="95" t="e">
        <f t="shared" si="6"/>
        <v>#DIV/0!</v>
      </c>
      <c r="X62" s="58" t="e">
        <f t="shared" si="7"/>
        <v>#DIV/0!</v>
      </c>
      <c r="Y62" s="47" t="s">
        <v>45</v>
      </c>
      <c r="Z62" s="120"/>
      <c r="AA62" s="22"/>
      <c r="AB62" s="118">
        <f t="shared" si="8"/>
        <v>0</v>
      </c>
      <c r="AC62" s="8">
        <v>15</v>
      </c>
      <c r="AD62" s="118">
        <f t="shared" si="9"/>
        <v>1.5</v>
      </c>
      <c r="AE62" s="8">
        <v>0</v>
      </c>
      <c r="AF62" s="118">
        <f t="shared" si="10"/>
        <v>0</v>
      </c>
      <c r="AG62" s="38">
        <f t="shared" si="11"/>
        <v>15</v>
      </c>
      <c r="AH62" s="39">
        <f t="shared" si="12"/>
        <v>1.5</v>
      </c>
      <c r="AI62" s="22"/>
      <c r="AJ62" s="118">
        <f t="shared" si="13"/>
        <v>0</v>
      </c>
      <c r="AK62" s="9"/>
      <c r="AL62" s="118"/>
      <c r="AM62" s="40">
        <f t="shared" si="14"/>
        <v>0</v>
      </c>
      <c r="AN62" s="39">
        <f t="shared" si="15"/>
        <v>0</v>
      </c>
      <c r="AO62" s="41">
        <f t="shared" si="16"/>
        <v>1.5</v>
      </c>
      <c r="AQ62" s="99" t="str">
        <f t="shared" si="17"/>
        <v/>
      </c>
      <c r="AR62" s="99">
        <f t="shared" si="18"/>
        <v>0</v>
      </c>
      <c r="AS62" s="65"/>
      <c r="AT62" s="176" t="s">
        <v>401</v>
      </c>
      <c r="AU62" s="44"/>
      <c r="AV62" s="44"/>
      <c r="AW62" s="44"/>
      <c r="AX62" s="44"/>
      <c r="AY62" s="42"/>
      <c r="AZ62" s="42"/>
      <c r="BA62" s="45"/>
      <c r="BB62" s="48"/>
      <c r="BC62" s="46"/>
      <c r="BD62" s="59"/>
      <c r="BE62" s="112"/>
      <c r="BF62" s="124"/>
      <c r="BG62" s="151"/>
      <c r="BH62" s="131" t="s">
        <v>688</v>
      </c>
      <c r="BI62" s="161" t="s">
        <v>88</v>
      </c>
      <c r="BJ62" s="162" t="s">
        <v>608</v>
      </c>
      <c r="BK62" s="163" t="s">
        <v>445</v>
      </c>
      <c r="BL62" s="131" t="s">
        <v>14</v>
      </c>
      <c r="BM62" s="164" t="s">
        <v>689</v>
      </c>
      <c r="BN62" s="164" t="s">
        <v>690</v>
      </c>
      <c r="BO62" s="143" t="s">
        <v>691</v>
      </c>
      <c r="BP62" s="143" t="s">
        <v>692</v>
      </c>
      <c r="BQ62" s="143" t="s">
        <v>352</v>
      </c>
      <c r="BR62" s="143" t="s">
        <v>691</v>
      </c>
      <c r="BS62" s="143" t="s">
        <v>692</v>
      </c>
      <c r="BT62" s="143" t="s">
        <v>352</v>
      </c>
      <c r="BU62" s="164" t="s">
        <v>693</v>
      </c>
      <c r="BV62" s="164" t="s">
        <v>693</v>
      </c>
      <c r="BW62" s="143"/>
      <c r="BX62" s="143" t="s">
        <v>694</v>
      </c>
      <c r="BY62" s="164" t="s">
        <v>695</v>
      </c>
      <c r="BZ62" s="143" t="s">
        <v>696</v>
      </c>
    </row>
    <row r="63" spans="1:78" s="24" customFormat="1" ht="56.25" x14ac:dyDescent="0.2">
      <c r="A63" s="273">
        <v>61</v>
      </c>
      <c r="B63" s="271">
        <v>89</v>
      </c>
      <c r="C63" s="73" t="s">
        <v>451</v>
      </c>
      <c r="D63" s="172" t="s">
        <v>752</v>
      </c>
      <c r="E63" s="181" t="s">
        <v>507</v>
      </c>
      <c r="F63" s="235" t="s">
        <v>1764</v>
      </c>
      <c r="G63" s="236" t="s">
        <v>909</v>
      </c>
      <c r="H63" s="102" t="s">
        <v>904</v>
      </c>
      <c r="I63" s="7"/>
      <c r="J63" s="33"/>
      <c r="K63" s="79">
        <v>43608</v>
      </c>
      <c r="L63" s="80">
        <v>21000</v>
      </c>
      <c r="M63" s="115">
        <f t="shared" si="0"/>
        <v>48.156301596037423</v>
      </c>
      <c r="N63" s="84" t="str">
        <f t="shared" si="1"/>
        <v/>
      </c>
      <c r="O63" s="80">
        <v>22608</v>
      </c>
      <c r="P63" s="81">
        <f t="shared" si="2"/>
        <v>51.843698403962577</v>
      </c>
      <c r="Q63" s="82">
        <f t="shared" si="3"/>
        <v>100</v>
      </c>
      <c r="R63" s="29"/>
      <c r="S63" s="26"/>
      <c r="T63" s="106" t="e">
        <f t="shared" si="4"/>
        <v>#DIV/0!</v>
      </c>
      <c r="U63" s="69" t="e">
        <f t="shared" si="5"/>
        <v>#DIV/0!</v>
      </c>
      <c r="V63" s="94"/>
      <c r="W63" s="95" t="e">
        <f t="shared" si="6"/>
        <v>#DIV/0!</v>
      </c>
      <c r="X63" s="58" t="e">
        <f t="shared" si="7"/>
        <v>#DIV/0!</v>
      </c>
      <c r="Y63" s="47" t="s">
        <v>45</v>
      </c>
      <c r="Z63" s="120"/>
      <c r="AA63" s="22"/>
      <c r="AB63" s="118">
        <f t="shared" si="8"/>
        <v>0</v>
      </c>
      <c r="AC63" s="8">
        <v>15</v>
      </c>
      <c r="AD63" s="118">
        <f t="shared" si="9"/>
        <v>1.5</v>
      </c>
      <c r="AE63" s="8">
        <v>7</v>
      </c>
      <c r="AF63" s="118">
        <f t="shared" si="10"/>
        <v>1.75</v>
      </c>
      <c r="AG63" s="38">
        <f t="shared" si="11"/>
        <v>22</v>
      </c>
      <c r="AH63" s="39">
        <f t="shared" si="12"/>
        <v>3.25</v>
      </c>
      <c r="AI63" s="22"/>
      <c r="AJ63" s="118">
        <f t="shared" si="13"/>
        <v>0</v>
      </c>
      <c r="AK63" s="9"/>
      <c r="AL63" s="118"/>
      <c r="AM63" s="40">
        <f t="shared" si="14"/>
        <v>0</v>
      </c>
      <c r="AN63" s="39">
        <f t="shared" si="15"/>
        <v>0</v>
      </c>
      <c r="AO63" s="41">
        <f t="shared" si="16"/>
        <v>3.25</v>
      </c>
      <c r="AQ63" s="99" t="str">
        <f t="shared" si="17"/>
        <v/>
      </c>
      <c r="AR63" s="99">
        <f t="shared" si="18"/>
        <v>0</v>
      </c>
      <c r="AS63" s="65"/>
      <c r="AT63" s="43" t="s">
        <v>33</v>
      </c>
      <c r="AU63" s="44"/>
      <c r="AV63" s="44"/>
      <c r="AW63" s="44"/>
      <c r="AX63" s="44"/>
      <c r="AY63" s="42"/>
      <c r="AZ63" s="42"/>
      <c r="BA63" s="45"/>
      <c r="BB63" s="48"/>
      <c r="BC63" s="46"/>
      <c r="BD63" s="59"/>
      <c r="BE63" s="112"/>
      <c r="BF63" s="124"/>
      <c r="BG63" s="151"/>
      <c r="BH63" s="131" t="s">
        <v>749</v>
      </c>
      <c r="BI63" s="161" t="s">
        <v>88</v>
      </c>
      <c r="BJ63" s="162" t="s">
        <v>715</v>
      </c>
      <c r="BK63" s="163" t="s">
        <v>451</v>
      </c>
      <c r="BL63" s="131" t="s">
        <v>14</v>
      </c>
      <c r="BM63" s="164" t="s">
        <v>750</v>
      </c>
      <c r="BN63" s="164"/>
      <c r="BO63" s="143" t="s">
        <v>751</v>
      </c>
      <c r="BP63" s="143" t="s">
        <v>752</v>
      </c>
      <c r="BQ63" s="143" t="s">
        <v>602</v>
      </c>
      <c r="BR63" s="143" t="s">
        <v>751</v>
      </c>
      <c r="BS63" s="143" t="s">
        <v>752</v>
      </c>
      <c r="BT63" s="143" t="s">
        <v>602</v>
      </c>
      <c r="BU63" s="164" t="s">
        <v>753</v>
      </c>
      <c r="BV63" s="164" t="s">
        <v>753</v>
      </c>
      <c r="BW63" s="143" t="s">
        <v>243</v>
      </c>
      <c r="BX63" s="143" t="s">
        <v>754</v>
      </c>
      <c r="BY63" s="164" t="s">
        <v>755</v>
      </c>
      <c r="BZ63" s="143" t="s">
        <v>756</v>
      </c>
    </row>
    <row r="64" spans="1:78" s="24" customFormat="1" ht="56.25" x14ac:dyDescent="0.2">
      <c r="A64" s="273">
        <v>62</v>
      </c>
      <c r="B64" s="272">
        <v>203</v>
      </c>
      <c r="C64" s="174" t="s">
        <v>141</v>
      </c>
      <c r="D64" s="158" t="s">
        <v>752</v>
      </c>
      <c r="E64" s="234" t="s">
        <v>507</v>
      </c>
      <c r="F64" s="246" t="s">
        <v>1765</v>
      </c>
      <c r="G64" s="114"/>
      <c r="H64" s="103" t="s">
        <v>141</v>
      </c>
      <c r="I64" s="7"/>
      <c r="J64" s="33"/>
      <c r="K64" s="79"/>
      <c r="L64" s="80"/>
      <c r="M64" s="115" t="e">
        <f t="shared" si="0"/>
        <v>#DIV/0!</v>
      </c>
      <c r="N64" s="84" t="e">
        <f t="shared" si="1"/>
        <v>#DIV/0!</v>
      </c>
      <c r="O64" s="80"/>
      <c r="P64" s="81" t="e">
        <f t="shared" si="2"/>
        <v>#DIV/0!</v>
      </c>
      <c r="Q64" s="82" t="e">
        <f t="shared" si="3"/>
        <v>#DIV/0!</v>
      </c>
      <c r="R64" s="29"/>
      <c r="S64" s="26"/>
      <c r="T64" s="106" t="e">
        <f t="shared" si="4"/>
        <v>#DIV/0!</v>
      </c>
      <c r="U64" s="69" t="e">
        <f t="shared" si="5"/>
        <v>#DIV/0!</v>
      </c>
      <c r="V64" s="94"/>
      <c r="W64" s="95" t="e">
        <f t="shared" si="6"/>
        <v>#DIV/0!</v>
      </c>
      <c r="X64" s="58" t="e">
        <f t="shared" si="7"/>
        <v>#DIV/0!</v>
      </c>
      <c r="Y64" s="47"/>
      <c r="Z64" s="120"/>
      <c r="AA64" s="22"/>
      <c r="AB64" s="118">
        <f t="shared" si="8"/>
        <v>0</v>
      </c>
      <c r="AC64" s="8"/>
      <c r="AD64" s="118">
        <f t="shared" si="9"/>
        <v>0</v>
      </c>
      <c r="AE64" s="8"/>
      <c r="AF64" s="118">
        <f t="shared" si="10"/>
        <v>0</v>
      </c>
      <c r="AG64" s="38">
        <f t="shared" si="11"/>
        <v>0</v>
      </c>
      <c r="AH64" s="39">
        <f t="shared" si="12"/>
        <v>0</v>
      </c>
      <c r="AI64" s="22"/>
      <c r="AJ64" s="118">
        <f t="shared" si="13"/>
        <v>0</v>
      </c>
      <c r="AK64" s="9"/>
      <c r="AL64" s="118"/>
      <c r="AM64" s="40">
        <f t="shared" si="14"/>
        <v>0</v>
      </c>
      <c r="AN64" s="39">
        <f t="shared" si="15"/>
        <v>0</v>
      </c>
      <c r="AO64" s="41">
        <f t="shared" si="16"/>
        <v>0</v>
      </c>
      <c r="AQ64" s="99" t="str">
        <f t="shared" si="17"/>
        <v/>
      </c>
      <c r="AR64" s="99">
        <f t="shared" si="18"/>
        <v>0</v>
      </c>
      <c r="AS64" s="65"/>
      <c r="AT64" s="43"/>
      <c r="AU64" s="44"/>
      <c r="AV64" s="44"/>
      <c r="AW64" s="44"/>
      <c r="AX64" s="44"/>
      <c r="AY64" s="42"/>
      <c r="AZ64" s="42"/>
      <c r="BA64" s="45"/>
      <c r="BB64" s="48"/>
      <c r="BC64" s="46"/>
      <c r="BD64" s="59"/>
      <c r="BE64" s="112"/>
      <c r="BF64" s="124"/>
      <c r="BG64" s="151"/>
      <c r="BH64" s="156" t="s">
        <v>1453</v>
      </c>
      <c r="BI64" s="239" t="s">
        <v>88</v>
      </c>
      <c r="BJ64" s="153" t="s">
        <v>1424</v>
      </c>
      <c r="BK64" s="154" t="s">
        <v>451</v>
      </c>
      <c r="BL64" s="131" t="s">
        <v>14</v>
      </c>
      <c r="BM64" s="156" t="s">
        <v>750</v>
      </c>
      <c r="BN64" s="156"/>
      <c r="BO64" s="155" t="s">
        <v>751</v>
      </c>
      <c r="BP64" s="155" t="s">
        <v>752</v>
      </c>
      <c r="BQ64" s="155" t="s">
        <v>602</v>
      </c>
      <c r="BR64" s="155" t="s">
        <v>751</v>
      </c>
      <c r="BS64" s="155" t="s">
        <v>752</v>
      </c>
      <c r="BT64" s="155" t="s">
        <v>602</v>
      </c>
      <c r="BU64" s="156" t="s">
        <v>753</v>
      </c>
      <c r="BV64" s="156" t="s">
        <v>753</v>
      </c>
      <c r="BW64" s="155" t="s">
        <v>243</v>
      </c>
      <c r="BX64" s="155" t="s">
        <v>754</v>
      </c>
      <c r="BY64" s="156" t="s">
        <v>755</v>
      </c>
      <c r="BZ64" s="155" t="s">
        <v>756</v>
      </c>
    </row>
    <row r="65" spans="1:78" s="24" customFormat="1" ht="78.75" x14ac:dyDescent="0.2">
      <c r="A65" s="273">
        <v>63</v>
      </c>
      <c r="B65" s="271">
        <v>218</v>
      </c>
      <c r="C65" s="73" t="s">
        <v>451</v>
      </c>
      <c r="D65" s="172" t="s">
        <v>752</v>
      </c>
      <c r="E65" s="181" t="s">
        <v>1508</v>
      </c>
      <c r="F65" s="181" t="s">
        <v>1509</v>
      </c>
      <c r="G65" s="114" t="s">
        <v>1763</v>
      </c>
      <c r="H65" s="102" t="s">
        <v>1762</v>
      </c>
      <c r="I65" s="7"/>
      <c r="J65" s="33"/>
      <c r="K65" s="79">
        <v>33510</v>
      </c>
      <c r="L65" s="80">
        <v>10000</v>
      </c>
      <c r="M65" s="115">
        <f t="shared" si="0"/>
        <v>29.841838257236645</v>
      </c>
      <c r="N65" s="84" t="str">
        <f t="shared" si="1"/>
        <v/>
      </c>
      <c r="O65" s="80">
        <v>23510</v>
      </c>
      <c r="P65" s="81">
        <f t="shared" si="2"/>
        <v>70.158161742763355</v>
      </c>
      <c r="Q65" s="82">
        <f t="shared" si="3"/>
        <v>100</v>
      </c>
      <c r="R65" s="29"/>
      <c r="S65" s="26"/>
      <c r="T65" s="106" t="e">
        <f t="shared" si="4"/>
        <v>#DIV/0!</v>
      </c>
      <c r="U65" s="69" t="e">
        <f t="shared" si="5"/>
        <v>#DIV/0!</v>
      </c>
      <c r="V65" s="94"/>
      <c r="W65" s="95" t="e">
        <f t="shared" si="6"/>
        <v>#DIV/0!</v>
      </c>
      <c r="X65" s="58" t="e">
        <f t="shared" si="7"/>
        <v>#DIV/0!</v>
      </c>
      <c r="Y65" s="47" t="s">
        <v>45</v>
      </c>
      <c r="Z65" s="120"/>
      <c r="AA65" s="22"/>
      <c r="AB65" s="118">
        <f t="shared" si="8"/>
        <v>0</v>
      </c>
      <c r="AC65" s="8">
        <v>15</v>
      </c>
      <c r="AD65" s="118">
        <f t="shared" si="9"/>
        <v>1.5</v>
      </c>
      <c r="AE65" s="8">
        <v>15</v>
      </c>
      <c r="AF65" s="118">
        <f t="shared" si="10"/>
        <v>3.75</v>
      </c>
      <c r="AG65" s="38">
        <f t="shared" si="11"/>
        <v>30</v>
      </c>
      <c r="AH65" s="39">
        <f t="shared" si="12"/>
        <v>5.25</v>
      </c>
      <c r="AI65" s="22"/>
      <c r="AJ65" s="118">
        <f t="shared" si="13"/>
        <v>0</v>
      </c>
      <c r="AK65" s="9"/>
      <c r="AL65" s="118"/>
      <c r="AM65" s="40">
        <f t="shared" si="14"/>
        <v>0</v>
      </c>
      <c r="AN65" s="39">
        <f t="shared" si="15"/>
        <v>0</v>
      </c>
      <c r="AO65" s="41">
        <f t="shared" si="16"/>
        <v>5.25</v>
      </c>
      <c r="AQ65" s="99" t="str">
        <f t="shared" si="17"/>
        <v/>
      </c>
      <c r="AR65" s="99">
        <f t="shared" si="18"/>
        <v>0</v>
      </c>
      <c r="AS65" s="65"/>
      <c r="AT65" s="43"/>
      <c r="AU65" s="44"/>
      <c r="AV65" s="44"/>
      <c r="AW65" s="44"/>
      <c r="AX65" s="44"/>
      <c r="AY65" s="42"/>
      <c r="AZ65" s="42"/>
      <c r="BA65" s="45"/>
      <c r="BB65" s="48"/>
      <c r="BC65" s="46"/>
      <c r="BD65" s="59"/>
      <c r="BE65" s="112"/>
      <c r="BF65" s="124"/>
      <c r="BG65" s="151"/>
      <c r="BH65" s="156" t="s">
        <v>1580</v>
      </c>
      <c r="BI65" s="239" t="s">
        <v>88</v>
      </c>
      <c r="BJ65" s="153" t="s">
        <v>1424</v>
      </c>
      <c r="BK65" s="154" t="s">
        <v>451</v>
      </c>
      <c r="BL65" s="131" t="s">
        <v>14</v>
      </c>
      <c r="BM65" s="156" t="s">
        <v>750</v>
      </c>
      <c r="BN65" s="156"/>
      <c r="BO65" s="155" t="s">
        <v>751</v>
      </c>
      <c r="BP65" s="155" t="s">
        <v>752</v>
      </c>
      <c r="BQ65" s="155" t="s">
        <v>602</v>
      </c>
      <c r="BR65" s="155" t="s">
        <v>751</v>
      </c>
      <c r="BS65" s="155" t="s">
        <v>752</v>
      </c>
      <c r="BT65" s="155" t="s">
        <v>602</v>
      </c>
      <c r="BU65" s="156" t="s">
        <v>753</v>
      </c>
      <c r="BV65" s="156" t="s">
        <v>753</v>
      </c>
      <c r="BW65" s="155" t="s">
        <v>243</v>
      </c>
      <c r="BX65" s="155" t="s">
        <v>754</v>
      </c>
      <c r="BY65" s="156" t="s">
        <v>755</v>
      </c>
      <c r="BZ65" s="155" t="s">
        <v>756</v>
      </c>
    </row>
    <row r="66" spans="1:78" s="24" customFormat="1" ht="67.5" x14ac:dyDescent="0.2">
      <c r="A66" s="273">
        <v>64</v>
      </c>
      <c r="B66" s="271">
        <v>51</v>
      </c>
      <c r="C66" s="73" t="s">
        <v>855</v>
      </c>
      <c r="D66" s="172" t="s">
        <v>563</v>
      </c>
      <c r="E66" s="181" t="s">
        <v>467</v>
      </c>
      <c r="F66" s="181" t="s">
        <v>857</v>
      </c>
      <c r="G66" s="114" t="s">
        <v>388</v>
      </c>
      <c r="H66" s="102" t="s">
        <v>856</v>
      </c>
      <c r="I66" s="7"/>
      <c r="J66" s="33"/>
      <c r="K66" s="79">
        <v>350000</v>
      </c>
      <c r="L66" s="80">
        <v>175000</v>
      </c>
      <c r="M66" s="115">
        <f t="shared" si="0"/>
        <v>50</v>
      </c>
      <c r="N66" s="84" t="str">
        <f t="shared" si="1"/>
        <v/>
      </c>
      <c r="O66" s="80">
        <v>175000</v>
      </c>
      <c r="P66" s="81">
        <f t="shared" si="2"/>
        <v>50</v>
      </c>
      <c r="Q66" s="82">
        <f t="shared" si="3"/>
        <v>100</v>
      </c>
      <c r="R66" s="29"/>
      <c r="S66" s="26"/>
      <c r="T66" s="106" t="e">
        <f t="shared" si="4"/>
        <v>#DIV/0!</v>
      </c>
      <c r="U66" s="69" t="e">
        <f t="shared" si="5"/>
        <v>#DIV/0!</v>
      </c>
      <c r="V66" s="94"/>
      <c r="W66" s="95" t="e">
        <f t="shared" si="6"/>
        <v>#DIV/0!</v>
      </c>
      <c r="X66" s="58" t="e">
        <f t="shared" si="7"/>
        <v>#DIV/0!</v>
      </c>
      <c r="Y66" s="47" t="s">
        <v>45</v>
      </c>
      <c r="Z66" s="120"/>
      <c r="AA66" s="22"/>
      <c r="AB66" s="118">
        <f t="shared" si="8"/>
        <v>0</v>
      </c>
      <c r="AC66" s="8">
        <v>15</v>
      </c>
      <c r="AD66" s="118">
        <f t="shared" si="9"/>
        <v>1.5</v>
      </c>
      <c r="AE66" s="8">
        <v>7</v>
      </c>
      <c r="AF66" s="118">
        <f t="shared" si="10"/>
        <v>1.75</v>
      </c>
      <c r="AG66" s="38">
        <f t="shared" si="11"/>
        <v>22</v>
      </c>
      <c r="AH66" s="39">
        <f t="shared" si="12"/>
        <v>3.25</v>
      </c>
      <c r="AI66" s="22"/>
      <c r="AJ66" s="118">
        <f t="shared" si="13"/>
        <v>0</v>
      </c>
      <c r="AK66" s="9"/>
      <c r="AL66" s="118"/>
      <c r="AM66" s="40">
        <f t="shared" si="14"/>
        <v>0</v>
      </c>
      <c r="AN66" s="39">
        <f t="shared" si="15"/>
        <v>0</v>
      </c>
      <c r="AO66" s="41">
        <f t="shared" si="16"/>
        <v>3.25</v>
      </c>
      <c r="AQ66" s="99" t="str">
        <f t="shared" si="17"/>
        <v/>
      </c>
      <c r="AR66" s="99">
        <f t="shared" si="18"/>
        <v>0</v>
      </c>
      <c r="AS66" s="65"/>
      <c r="AT66" s="43" t="s">
        <v>33</v>
      </c>
      <c r="AU66" s="44"/>
      <c r="AV66" s="44"/>
      <c r="AW66" s="44"/>
      <c r="AX66" s="44"/>
      <c r="AY66" s="42"/>
      <c r="AZ66" s="42"/>
      <c r="BA66" s="45"/>
      <c r="BB66" s="48"/>
      <c r="BC66" s="73"/>
      <c r="BD66" s="59"/>
      <c r="BE66" s="112"/>
      <c r="BF66" s="124"/>
      <c r="BG66" s="151"/>
      <c r="BH66" s="131" t="s">
        <v>559</v>
      </c>
      <c r="BI66" s="161" t="s">
        <v>88</v>
      </c>
      <c r="BJ66" s="162" t="s">
        <v>537</v>
      </c>
      <c r="BK66" s="163" t="s">
        <v>432</v>
      </c>
      <c r="BL66" s="131" t="s">
        <v>14</v>
      </c>
      <c r="BM66" s="164" t="s">
        <v>560</v>
      </c>
      <c r="BN66" s="164" t="s">
        <v>561</v>
      </c>
      <c r="BO66" s="143" t="s">
        <v>562</v>
      </c>
      <c r="BP66" s="143" t="s">
        <v>563</v>
      </c>
      <c r="BQ66" s="143" t="s">
        <v>564</v>
      </c>
      <c r="BR66" s="143" t="s">
        <v>562</v>
      </c>
      <c r="BS66" s="143" t="s">
        <v>563</v>
      </c>
      <c r="BT66" s="143" t="s">
        <v>564</v>
      </c>
      <c r="BU66" s="164" t="s">
        <v>565</v>
      </c>
      <c r="BV66" s="164" t="s">
        <v>565</v>
      </c>
      <c r="BW66" s="143" t="s">
        <v>243</v>
      </c>
      <c r="BX66" s="143" t="s">
        <v>566</v>
      </c>
      <c r="BY66" s="164" t="s">
        <v>567</v>
      </c>
      <c r="BZ66" s="143" t="s">
        <v>568</v>
      </c>
    </row>
    <row r="67" spans="1:78" s="211" customFormat="1" ht="101.25" x14ac:dyDescent="0.2">
      <c r="A67" s="273">
        <v>65</v>
      </c>
      <c r="B67" s="272">
        <v>63</v>
      </c>
      <c r="C67" s="174" t="s">
        <v>141</v>
      </c>
      <c r="D67" s="269" t="s">
        <v>563</v>
      </c>
      <c r="E67" s="234" t="s">
        <v>173</v>
      </c>
      <c r="F67" s="234" t="s">
        <v>868</v>
      </c>
      <c r="G67" s="178" t="s">
        <v>46</v>
      </c>
      <c r="H67" s="103" t="s">
        <v>867</v>
      </c>
      <c r="I67" s="192"/>
      <c r="J67" s="193"/>
      <c r="K67" s="194"/>
      <c r="L67" s="179"/>
      <c r="M67" s="195" t="e">
        <f t="shared" ref="M67:M82" si="19">L67/K67*100</f>
        <v>#DIV/0!</v>
      </c>
      <c r="N67" s="84" t="e">
        <f t="shared" ref="N67:N130" si="20">IF(M67&lt;=60,"","!!!")</f>
        <v>#DIV/0!</v>
      </c>
      <c r="O67" s="179"/>
      <c r="P67" s="81" t="e">
        <f t="shared" ref="P67:P130" si="21">O67/K67*100</f>
        <v>#DIV/0!</v>
      </c>
      <c r="Q67" s="82" t="e">
        <f t="shared" ref="Q67:Q130" si="22">M67+P67</f>
        <v>#DIV/0!</v>
      </c>
      <c r="R67" s="29"/>
      <c r="S67" s="26"/>
      <c r="T67" s="106" t="e">
        <f t="shared" ref="T67:T130" si="23">ROUND(S67/R67*100,2)</f>
        <v>#DIV/0!</v>
      </c>
      <c r="U67" s="69" t="e">
        <f t="shared" ref="U67:U130" si="24">IF(T67&lt;=60,"","!!!")</f>
        <v>#DIV/0!</v>
      </c>
      <c r="V67" s="94"/>
      <c r="W67" s="95" t="e">
        <f t="shared" ref="W67:W130" si="25">ROUND(V67/R67*100,2)</f>
        <v>#DIV/0!</v>
      </c>
      <c r="X67" s="58" t="e">
        <f t="shared" ref="X67:X130" si="26">T67+W67</f>
        <v>#DIV/0!</v>
      </c>
      <c r="Y67" s="47"/>
      <c r="Z67" s="120"/>
      <c r="AA67" s="22"/>
      <c r="AB67" s="118">
        <f t="shared" ref="AB67:AB130" si="27">AA67*0.1</f>
        <v>0</v>
      </c>
      <c r="AC67" s="8"/>
      <c r="AD67" s="118">
        <f t="shared" ref="AD67:AD130" si="28">AC67*0.1</f>
        <v>0</v>
      </c>
      <c r="AE67" s="8"/>
      <c r="AF67" s="118">
        <f t="shared" ref="AF67:AF130" si="29">AE67*0.25</f>
        <v>0</v>
      </c>
      <c r="AG67" s="38">
        <f t="shared" ref="AG67:AG130" si="30">AA67+AC67+AE67</f>
        <v>0</v>
      </c>
      <c r="AH67" s="39">
        <f t="shared" ref="AH67:AH130" si="31">(AA67*0.1)+(AC67*0.1)+(AE67*0.25)</f>
        <v>0</v>
      </c>
      <c r="AI67" s="22"/>
      <c r="AJ67" s="118">
        <f t="shared" ref="AJ67:AJ130" si="32">AI67*0.55</f>
        <v>0</v>
      </c>
      <c r="AK67" s="9"/>
      <c r="AL67" s="118"/>
      <c r="AM67" s="40">
        <f t="shared" ref="AM67:AM130" si="33">AI67</f>
        <v>0</v>
      </c>
      <c r="AN67" s="39">
        <f t="shared" ref="AN67:AN130" si="34">(AI67*0.55)</f>
        <v>0</v>
      </c>
      <c r="AO67" s="41">
        <f t="shared" ref="AO67:AO130" si="35">AH67+AN67</f>
        <v>0</v>
      </c>
      <c r="AP67" s="24"/>
      <c r="AQ67" s="99" t="str">
        <f t="shared" ref="AQ67:AQ130" si="36">IF(S67&gt;100000,S67*0.9,"")</f>
        <v/>
      </c>
      <c r="AR67" s="99">
        <f t="shared" ref="AR67:AR130" si="37">IF(S67&lt;=100000,S67,"")</f>
        <v>0</v>
      </c>
      <c r="AS67" s="65"/>
      <c r="AT67" s="43"/>
      <c r="AU67" s="44"/>
      <c r="AV67" s="44"/>
      <c r="AW67" s="44"/>
      <c r="AX67" s="44"/>
      <c r="AY67" s="42"/>
      <c r="AZ67" s="42"/>
      <c r="BA67" s="45"/>
      <c r="BB67" s="48"/>
      <c r="BC67" s="46"/>
      <c r="BD67" s="59"/>
      <c r="BE67" s="112"/>
      <c r="BF67" s="124"/>
      <c r="BG67" s="151"/>
      <c r="BH67" s="131" t="s">
        <v>638</v>
      </c>
      <c r="BI67" s="161" t="s">
        <v>88</v>
      </c>
      <c r="BJ67" s="162" t="s">
        <v>608</v>
      </c>
      <c r="BK67" s="163" t="s">
        <v>432</v>
      </c>
      <c r="BL67" s="131" t="s">
        <v>14</v>
      </c>
      <c r="BM67" s="164" t="s">
        <v>560</v>
      </c>
      <c r="BN67" s="164" t="s">
        <v>561</v>
      </c>
      <c r="BO67" s="143" t="s">
        <v>562</v>
      </c>
      <c r="BP67" s="143" t="s">
        <v>563</v>
      </c>
      <c r="BQ67" s="143" t="s">
        <v>564</v>
      </c>
      <c r="BR67" s="143" t="s">
        <v>562</v>
      </c>
      <c r="BS67" s="143" t="s">
        <v>563</v>
      </c>
      <c r="BT67" s="143" t="s">
        <v>564</v>
      </c>
      <c r="BU67" s="164" t="s">
        <v>565</v>
      </c>
      <c r="BV67" s="164" t="s">
        <v>565</v>
      </c>
      <c r="BW67" s="143" t="s">
        <v>243</v>
      </c>
      <c r="BX67" s="143" t="s">
        <v>566</v>
      </c>
      <c r="BY67" s="164" t="s">
        <v>639</v>
      </c>
      <c r="BZ67" s="143" t="s">
        <v>568</v>
      </c>
    </row>
    <row r="68" spans="1:78" s="24" customFormat="1" ht="146.25" x14ac:dyDescent="0.2">
      <c r="A68" s="273">
        <v>66</v>
      </c>
      <c r="B68" s="271">
        <v>224</v>
      </c>
      <c r="C68" s="73" t="s">
        <v>855</v>
      </c>
      <c r="D68" s="172" t="s">
        <v>563</v>
      </c>
      <c r="E68" s="181" t="s">
        <v>173</v>
      </c>
      <c r="F68" s="181" t="s">
        <v>1771</v>
      </c>
      <c r="G68" s="114" t="s">
        <v>46</v>
      </c>
      <c r="H68" s="102" t="s">
        <v>1772</v>
      </c>
      <c r="I68" s="7"/>
      <c r="J68" s="33"/>
      <c r="K68" s="79">
        <v>175000</v>
      </c>
      <c r="L68" s="80">
        <v>87500</v>
      </c>
      <c r="M68" s="115">
        <f t="shared" si="19"/>
        <v>50</v>
      </c>
      <c r="N68" s="84" t="str">
        <f t="shared" si="20"/>
        <v/>
      </c>
      <c r="O68" s="80">
        <v>87500</v>
      </c>
      <c r="P68" s="81">
        <f t="shared" si="21"/>
        <v>50</v>
      </c>
      <c r="Q68" s="82">
        <f t="shared" si="22"/>
        <v>100</v>
      </c>
      <c r="R68" s="29"/>
      <c r="S68" s="26"/>
      <c r="T68" s="106" t="e">
        <f t="shared" si="23"/>
        <v>#DIV/0!</v>
      </c>
      <c r="U68" s="69" t="e">
        <f t="shared" si="24"/>
        <v>#DIV/0!</v>
      </c>
      <c r="V68" s="94"/>
      <c r="W68" s="95" t="e">
        <f t="shared" si="25"/>
        <v>#DIV/0!</v>
      </c>
      <c r="X68" s="58" t="e">
        <f t="shared" si="26"/>
        <v>#DIV/0!</v>
      </c>
      <c r="Y68" s="47" t="s">
        <v>45</v>
      </c>
      <c r="Z68" s="120"/>
      <c r="AA68" s="22"/>
      <c r="AB68" s="118">
        <f t="shared" si="27"/>
        <v>0</v>
      </c>
      <c r="AC68" s="8">
        <v>15</v>
      </c>
      <c r="AD68" s="118">
        <f t="shared" si="28"/>
        <v>1.5</v>
      </c>
      <c r="AE68" s="8">
        <v>7</v>
      </c>
      <c r="AF68" s="118">
        <f t="shared" si="29"/>
        <v>1.75</v>
      </c>
      <c r="AG68" s="38">
        <f t="shared" si="30"/>
        <v>22</v>
      </c>
      <c r="AH68" s="39">
        <f t="shared" si="31"/>
        <v>3.25</v>
      </c>
      <c r="AI68" s="22"/>
      <c r="AJ68" s="118">
        <f t="shared" si="32"/>
        <v>0</v>
      </c>
      <c r="AK68" s="9"/>
      <c r="AL68" s="118"/>
      <c r="AM68" s="40">
        <f t="shared" si="33"/>
        <v>0</v>
      </c>
      <c r="AN68" s="39">
        <f t="shared" si="34"/>
        <v>0</v>
      </c>
      <c r="AO68" s="41">
        <f t="shared" si="35"/>
        <v>3.25</v>
      </c>
      <c r="AQ68" s="99" t="str">
        <f t="shared" si="36"/>
        <v/>
      </c>
      <c r="AR68" s="99">
        <f t="shared" si="37"/>
        <v>0</v>
      </c>
      <c r="AS68" s="65"/>
      <c r="AT68" s="43" t="s">
        <v>33</v>
      </c>
      <c r="AU68" s="44"/>
      <c r="AV68" s="44"/>
      <c r="AW68" s="44"/>
      <c r="AX68" s="44"/>
      <c r="AY68" s="42"/>
      <c r="AZ68" s="42"/>
      <c r="BA68" s="45"/>
      <c r="BB68" s="48"/>
      <c r="BC68" s="46"/>
      <c r="BD68" s="59"/>
      <c r="BE68" s="112"/>
      <c r="BF68" s="124"/>
      <c r="BG68" s="151"/>
      <c r="BH68" s="156" t="s">
        <v>1601</v>
      </c>
      <c r="BI68" s="239" t="s">
        <v>88</v>
      </c>
      <c r="BJ68" s="153" t="s">
        <v>1424</v>
      </c>
      <c r="BK68" s="154" t="s">
        <v>432</v>
      </c>
      <c r="BL68" s="131" t="s">
        <v>14</v>
      </c>
      <c r="BM68" s="156" t="s">
        <v>560</v>
      </c>
      <c r="BN68" s="156" t="s">
        <v>561</v>
      </c>
      <c r="BO68" s="155" t="s">
        <v>562</v>
      </c>
      <c r="BP68" s="155" t="s">
        <v>563</v>
      </c>
      <c r="BQ68" s="155" t="s">
        <v>564</v>
      </c>
      <c r="BR68" s="155" t="s">
        <v>562</v>
      </c>
      <c r="BS68" s="155" t="s">
        <v>563</v>
      </c>
      <c r="BT68" s="155" t="s">
        <v>564</v>
      </c>
      <c r="BU68" s="156" t="s">
        <v>565</v>
      </c>
      <c r="BV68" s="156" t="s">
        <v>565</v>
      </c>
      <c r="BW68" s="155" t="s">
        <v>243</v>
      </c>
      <c r="BX68" s="155" t="s">
        <v>566</v>
      </c>
      <c r="BY68" s="156" t="s">
        <v>639</v>
      </c>
      <c r="BZ68" s="155" t="s">
        <v>568</v>
      </c>
    </row>
    <row r="69" spans="1:78" s="24" customFormat="1" ht="67.5" x14ac:dyDescent="0.2">
      <c r="A69" s="273">
        <v>67</v>
      </c>
      <c r="B69" s="271">
        <v>173</v>
      </c>
      <c r="C69" s="73" t="s">
        <v>1187</v>
      </c>
      <c r="D69" s="172" t="s">
        <v>1190</v>
      </c>
      <c r="E69" s="181" t="s">
        <v>1274</v>
      </c>
      <c r="F69" s="181" t="s">
        <v>1251</v>
      </c>
      <c r="G69" s="114">
        <v>3</v>
      </c>
      <c r="H69" s="102" t="s">
        <v>1669</v>
      </c>
      <c r="I69" s="7"/>
      <c r="J69" s="33"/>
      <c r="K69" s="79">
        <v>304384</v>
      </c>
      <c r="L69" s="80">
        <v>182000</v>
      </c>
      <c r="M69" s="115">
        <f t="shared" si="19"/>
        <v>59.792893187552565</v>
      </c>
      <c r="N69" s="84" t="str">
        <f t="shared" si="20"/>
        <v/>
      </c>
      <c r="O69" s="80">
        <v>122384</v>
      </c>
      <c r="P69" s="81">
        <f t="shared" si="21"/>
        <v>40.207106812447435</v>
      </c>
      <c r="Q69" s="82">
        <f t="shared" si="22"/>
        <v>100</v>
      </c>
      <c r="R69" s="29"/>
      <c r="S69" s="26"/>
      <c r="T69" s="106" t="e">
        <f t="shared" si="23"/>
        <v>#DIV/0!</v>
      </c>
      <c r="U69" s="69" t="e">
        <f t="shared" si="24"/>
        <v>#DIV/0!</v>
      </c>
      <c r="V69" s="94"/>
      <c r="W69" s="95" t="e">
        <f t="shared" si="25"/>
        <v>#DIV/0!</v>
      </c>
      <c r="X69" s="58" t="e">
        <f t="shared" si="26"/>
        <v>#DIV/0!</v>
      </c>
      <c r="Y69" s="47" t="s">
        <v>45</v>
      </c>
      <c r="Z69" s="120"/>
      <c r="AA69" s="22"/>
      <c r="AB69" s="118">
        <f t="shared" si="27"/>
        <v>0</v>
      </c>
      <c r="AC69" s="8">
        <v>15</v>
      </c>
      <c r="AD69" s="118">
        <f t="shared" si="28"/>
        <v>1.5</v>
      </c>
      <c r="AE69" s="8">
        <v>0</v>
      </c>
      <c r="AF69" s="118">
        <f t="shared" si="29"/>
        <v>0</v>
      </c>
      <c r="AG69" s="38">
        <f t="shared" si="30"/>
        <v>15</v>
      </c>
      <c r="AH69" s="39">
        <f t="shared" si="31"/>
        <v>1.5</v>
      </c>
      <c r="AI69" s="22"/>
      <c r="AJ69" s="118">
        <f t="shared" si="32"/>
        <v>0</v>
      </c>
      <c r="AK69" s="9"/>
      <c r="AL69" s="118"/>
      <c r="AM69" s="40">
        <f t="shared" si="33"/>
        <v>0</v>
      </c>
      <c r="AN69" s="39">
        <f t="shared" si="34"/>
        <v>0</v>
      </c>
      <c r="AO69" s="41">
        <f t="shared" si="35"/>
        <v>1.5</v>
      </c>
      <c r="AQ69" s="99" t="str">
        <f t="shared" si="36"/>
        <v/>
      </c>
      <c r="AR69" s="99">
        <f t="shared" si="37"/>
        <v>0</v>
      </c>
      <c r="AS69" s="65"/>
      <c r="AT69" s="43" t="s">
        <v>33</v>
      </c>
      <c r="AU69" s="44"/>
      <c r="AV69" s="44"/>
      <c r="AW69" s="44"/>
      <c r="AX69" s="44"/>
      <c r="AY69" s="42"/>
      <c r="AZ69" s="42"/>
      <c r="BA69" s="45"/>
      <c r="BB69" s="48"/>
      <c r="BC69" s="46"/>
      <c r="BD69" s="59"/>
      <c r="BE69" s="112"/>
      <c r="BF69" s="124"/>
      <c r="BG69" s="151"/>
      <c r="BH69" s="156" t="s">
        <v>1186</v>
      </c>
      <c r="BI69" s="239" t="s">
        <v>88</v>
      </c>
      <c r="BJ69" s="153" t="s">
        <v>1104</v>
      </c>
      <c r="BK69" s="154" t="s">
        <v>1187</v>
      </c>
      <c r="BL69" s="131" t="s">
        <v>14</v>
      </c>
      <c r="BM69" s="156" t="s">
        <v>1188</v>
      </c>
      <c r="BN69" s="156"/>
      <c r="BO69" s="155" t="s">
        <v>1189</v>
      </c>
      <c r="BP69" s="155" t="s">
        <v>1190</v>
      </c>
      <c r="BQ69" s="155" t="s">
        <v>1191</v>
      </c>
      <c r="BR69" s="155" t="s">
        <v>1189</v>
      </c>
      <c r="BS69" s="155" t="s">
        <v>1190</v>
      </c>
      <c r="BT69" s="155" t="s">
        <v>1191</v>
      </c>
      <c r="BU69" s="156" t="s">
        <v>1192</v>
      </c>
      <c r="BV69" s="156" t="s">
        <v>1192</v>
      </c>
      <c r="BW69" s="155" t="s">
        <v>243</v>
      </c>
      <c r="BX69" s="155" t="s">
        <v>1193</v>
      </c>
      <c r="BY69" s="156" t="s">
        <v>1194</v>
      </c>
      <c r="BZ69" s="155" t="s">
        <v>1195</v>
      </c>
    </row>
    <row r="70" spans="1:78" s="24" customFormat="1" ht="67.5" x14ac:dyDescent="0.2">
      <c r="A70" s="273">
        <v>68</v>
      </c>
      <c r="B70" s="271">
        <v>174</v>
      </c>
      <c r="C70" s="73" t="s">
        <v>1187</v>
      </c>
      <c r="D70" s="172" t="s">
        <v>1190</v>
      </c>
      <c r="E70" s="181" t="s">
        <v>1275</v>
      </c>
      <c r="F70" s="181" t="s">
        <v>1286</v>
      </c>
      <c r="G70" s="114">
        <v>6</v>
      </c>
      <c r="H70" s="102" t="s">
        <v>1671</v>
      </c>
      <c r="I70" s="7"/>
      <c r="J70" s="33"/>
      <c r="K70" s="79">
        <v>118549</v>
      </c>
      <c r="L70" s="80">
        <v>71000</v>
      </c>
      <c r="M70" s="115">
        <f t="shared" si="19"/>
        <v>59.890846822832756</v>
      </c>
      <c r="N70" s="84" t="str">
        <f t="shared" si="20"/>
        <v/>
      </c>
      <c r="O70" s="80">
        <v>47549</v>
      </c>
      <c r="P70" s="81">
        <f t="shared" si="21"/>
        <v>40.109153177167244</v>
      </c>
      <c r="Q70" s="82">
        <f t="shared" si="22"/>
        <v>100</v>
      </c>
      <c r="R70" s="29"/>
      <c r="S70" s="26"/>
      <c r="T70" s="106" t="e">
        <f t="shared" si="23"/>
        <v>#DIV/0!</v>
      </c>
      <c r="U70" s="69" t="e">
        <f t="shared" si="24"/>
        <v>#DIV/0!</v>
      </c>
      <c r="V70" s="94"/>
      <c r="W70" s="95" t="e">
        <f t="shared" si="25"/>
        <v>#DIV/0!</v>
      </c>
      <c r="X70" s="58" t="e">
        <f t="shared" si="26"/>
        <v>#DIV/0!</v>
      </c>
      <c r="Y70" s="47" t="s">
        <v>45</v>
      </c>
      <c r="Z70" s="120"/>
      <c r="AA70" s="22"/>
      <c r="AB70" s="118">
        <f t="shared" si="27"/>
        <v>0</v>
      </c>
      <c r="AC70" s="8">
        <v>15</v>
      </c>
      <c r="AD70" s="118">
        <f t="shared" si="28"/>
        <v>1.5</v>
      </c>
      <c r="AE70" s="8">
        <v>0</v>
      </c>
      <c r="AF70" s="118">
        <f t="shared" si="29"/>
        <v>0</v>
      </c>
      <c r="AG70" s="38">
        <f t="shared" si="30"/>
        <v>15</v>
      </c>
      <c r="AH70" s="39">
        <f t="shared" si="31"/>
        <v>1.5</v>
      </c>
      <c r="AI70" s="22"/>
      <c r="AJ70" s="118">
        <f t="shared" si="32"/>
        <v>0</v>
      </c>
      <c r="AK70" s="9"/>
      <c r="AL70" s="118"/>
      <c r="AM70" s="40">
        <f t="shared" si="33"/>
        <v>0</v>
      </c>
      <c r="AN70" s="39">
        <f t="shared" si="34"/>
        <v>0</v>
      </c>
      <c r="AO70" s="41">
        <f t="shared" si="35"/>
        <v>1.5</v>
      </c>
      <c r="AQ70" s="99" t="str">
        <f t="shared" si="36"/>
        <v/>
      </c>
      <c r="AR70" s="99">
        <f t="shared" si="37"/>
        <v>0</v>
      </c>
      <c r="AS70" s="65"/>
      <c r="AT70" s="43" t="s">
        <v>33</v>
      </c>
      <c r="AU70" s="44"/>
      <c r="AV70" s="44"/>
      <c r="AW70" s="44"/>
      <c r="AX70" s="44"/>
      <c r="AY70" s="42"/>
      <c r="AZ70" s="42"/>
      <c r="BA70" s="45"/>
      <c r="BB70" s="48"/>
      <c r="BC70" s="46"/>
      <c r="BD70" s="59"/>
      <c r="BE70" s="112"/>
      <c r="BF70" s="124"/>
      <c r="BG70" s="151"/>
      <c r="BH70" s="156" t="s">
        <v>1196</v>
      </c>
      <c r="BI70" s="239" t="s">
        <v>88</v>
      </c>
      <c r="BJ70" s="153" t="s">
        <v>1104</v>
      </c>
      <c r="BK70" s="154" t="s">
        <v>1187</v>
      </c>
      <c r="BL70" s="131" t="s">
        <v>14</v>
      </c>
      <c r="BM70" s="156" t="s">
        <v>1188</v>
      </c>
      <c r="BN70" s="156"/>
      <c r="BO70" s="155" t="s">
        <v>1189</v>
      </c>
      <c r="BP70" s="155" t="s">
        <v>1190</v>
      </c>
      <c r="BQ70" s="155" t="s">
        <v>1191</v>
      </c>
      <c r="BR70" s="155" t="s">
        <v>1189</v>
      </c>
      <c r="BS70" s="155" t="s">
        <v>1190</v>
      </c>
      <c r="BT70" s="155" t="s">
        <v>1191</v>
      </c>
      <c r="BU70" s="156" t="s">
        <v>1192</v>
      </c>
      <c r="BV70" s="156" t="s">
        <v>1192</v>
      </c>
      <c r="BW70" s="155" t="s">
        <v>243</v>
      </c>
      <c r="BX70" s="155" t="s">
        <v>1193</v>
      </c>
      <c r="BY70" s="156" t="s">
        <v>1194</v>
      </c>
      <c r="BZ70" s="155" t="s">
        <v>1195</v>
      </c>
    </row>
    <row r="71" spans="1:78" s="24" customFormat="1" ht="67.5" x14ac:dyDescent="0.2">
      <c r="A71" s="273">
        <v>69</v>
      </c>
      <c r="B71" s="271">
        <v>175</v>
      </c>
      <c r="C71" s="73" t="s">
        <v>1187</v>
      </c>
      <c r="D71" s="172" t="s">
        <v>1190</v>
      </c>
      <c r="E71" s="181" t="s">
        <v>1276</v>
      </c>
      <c r="F71" s="181" t="s">
        <v>1277</v>
      </c>
      <c r="G71" s="114">
        <v>5</v>
      </c>
      <c r="H71" s="102" t="s">
        <v>1668</v>
      </c>
      <c r="I71" s="7"/>
      <c r="J71" s="33"/>
      <c r="K71" s="79">
        <v>138000</v>
      </c>
      <c r="L71" s="80">
        <v>82000</v>
      </c>
      <c r="M71" s="115">
        <f t="shared" si="19"/>
        <v>59.420289855072461</v>
      </c>
      <c r="N71" s="84" t="str">
        <f t="shared" si="20"/>
        <v/>
      </c>
      <c r="O71" s="80">
        <v>56000</v>
      </c>
      <c r="P71" s="81">
        <f t="shared" si="21"/>
        <v>40.579710144927539</v>
      </c>
      <c r="Q71" s="82">
        <f t="shared" si="22"/>
        <v>100</v>
      </c>
      <c r="R71" s="29"/>
      <c r="S71" s="26"/>
      <c r="T71" s="106" t="e">
        <f t="shared" si="23"/>
        <v>#DIV/0!</v>
      </c>
      <c r="U71" s="69" t="e">
        <f t="shared" si="24"/>
        <v>#DIV/0!</v>
      </c>
      <c r="V71" s="94"/>
      <c r="W71" s="95" t="e">
        <f t="shared" si="25"/>
        <v>#DIV/0!</v>
      </c>
      <c r="X71" s="58" t="e">
        <f t="shared" si="26"/>
        <v>#DIV/0!</v>
      </c>
      <c r="Y71" s="47" t="s">
        <v>45</v>
      </c>
      <c r="Z71" s="120"/>
      <c r="AA71" s="22"/>
      <c r="AB71" s="118">
        <f t="shared" si="27"/>
        <v>0</v>
      </c>
      <c r="AC71" s="8">
        <v>15</v>
      </c>
      <c r="AD71" s="118">
        <f t="shared" si="28"/>
        <v>1.5</v>
      </c>
      <c r="AE71" s="8">
        <v>0</v>
      </c>
      <c r="AF71" s="118">
        <f t="shared" si="29"/>
        <v>0</v>
      </c>
      <c r="AG71" s="38">
        <f t="shared" si="30"/>
        <v>15</v>
      </c>
      <c r="AH71" s="39">
        <f t="shared" si="31"/>
        <v>1.5</v>
      </c>
      <c r="AI71" s="22"/>
      <c r="AJ71" s="118">
        <f t="shared" si="32"/>
        <v>0</v>
      </c>
      <c r="AK71" s="9"/>
      <c r="AL71" s="118"/>
      <c r="AM71" s="40">
        <f t="shared" si="33"/>
        <v>0</v>
      </c>
      <c r="AN71" s="39">
        <f t="shared" si="34"/>
        <v>0</v>
      </c>
      <c r="AO71" s="41">
        <f t="shared" si="35"/>
        <v>1.5</v>
      </c>
      <c r="AQ71" s="99" t="str">
        <f t="shared" si="36"/>
        <v/>
      </c>
      <c r="AR71" s="99">
        <f t="shared" si="37"/>
        <v>0</v>
      </c>
      <c r="AS71" s="65"/>
      <c r="AT71" s="177" t="s">
        <v>398</v>
      </c>
      <c r="AU71" s="44"/>
      <c r="AV71" s="44"/>
      <c r="AW71" s="44"/>
      <c r="AX71" s="44"/>
      <c r="AY71" s="42"/>
      <c r="AZ71" s="42"/>
      <c r="BA71" s="45"/>
      <c r="BB71" s="48"/>
      <c r="BC71" s="46"/>
      <c r="BD71" s="59"/>
      <c r="BE71" s="112"/>
      <c r="BF71" s="124"/>
      <c r="BG71" s="151"/>
      <c r="BH71" s="156" t="s">
        <v>1197</v>
      </c>
      <c r="BI71" s="239" t="s">
        <v>88</v>
      </c>
      <c r="BJ71" s="153" t="s">
        <v>1104</v>
      </c>
      <c r="BK71" s="154" t="s">
        <v>1187</v>
      </c>
      <c r="BL71" s="131" t="s">
        <v>14</v>
      </c>
      <c r="BM71" s="156" t="s">
        <v>1188</v>
      </c>
      <c r="BN71" s="156"/>
      <c r="BO71" s="155" t="s">
        <v>1189</v>
      </c>
      <c r="BP71" s="155" t="s">
        <v>1190</v>
      </c>
      <c r="BQ71" s="155" t="s">
        <v>1191</v>
      </c>
      <c r="BR71" s="155" t="s">
        <v>1189</v>
      </c>
      <c r="BS71" s="155" t="s">
        <v>1190</v>
      </c>
      <c r="BT71" s="155" t="s">
        <v>1191</v>
      </c>
      <c r="BU71" s="156" t="s">
        <v>1192</v>
      </c>
      <c r="BV71" s="156" t="s">
        <v>1192</v>
      </c>
      <c r="BW71" s="155" t="s">
        <v>243</v>
      </c>
      <c r="BX71" s="155" t="s">
        <v>1193</v>
      </c>
      <c r="BY71" s="156" t="s">
        <v>1194</v>
      </c>
      <c r="BZ71" s="155" t="s">
        <v>1195</v>
      </c>
    </row>
    <row r="72" spans="1:78" s="24" customFormat="1" ht="78.75" x14ac:dyDescent="0.2">
      <c r="A72" s="273">
        <v>70</v>
      </c>
      <c r="B72" s="271">
        <v>176</v>
      </c>
      <c r="C72" s="73" t="s">
        <v>1187</v>
      </c>
      <c r="D72" s="172" t="s">
        <v>1190</v>
      </c>
      <c r="E72" s="181" t="s">
        <v>1278</v>
      </c>
      <c r="F72" s="181" t="s">
        <v>1285</v>
      </c>
      <c r="G72" s="114" t="s">
        <v>46</v>
      </c>
      <c r="H72" s="102" t="s">
        <v>1670</v>
      </c>
      <c r="I72" s="7"/>
      <c r="J72" s="33"/>
      <c r="K72" s="79">
        <v>191619</v>
      </c>
      <c r="L72" s="80">
        <v>96000</v>
      </c>
      <c r="M72" s="115">
        <f t="shared" si="19"/>
        <v>50.099416028681922</v>
      </c>
      <c r="N72" s="84" t="str">
        <f t="shared" si="20"/>
        <v/>
      </c>
      <c r="O72" s="80">
        <v>95619</v>
      </c>
      <c r="P72" s="81">
        <f t="shared" si="21"/>
        <v>49.900583971318085</v>
      </c>
      <c r="Q72" s="82">
        <f t="shared" si="22"/>
        <v>100</v>
      </c>
      <c r="R72" s="29"/>
      <c r="S72" s="26"/>
      <c r="T72" s="106" t="e">
        <f t="shared" si="23"/>
        <v>#DIV/0!</v>
      </c>
      <c r="U72" s="69" t="e">
        <f t="shared" si="24"/>
        <v>#DIV/0!</v>
      </c>
      <c r="V72" s="94"/>
      <c r="W72" s="95" t="e">
        <f t="shared" si="25"/>
        <v>#DIV/0!</v>
      </c>
      <c r="X72" s="58" t="e">
        <f t="shared" si="26"/>
        <v>#DIV/0!</v>
      </c>
      <c r="Y72" s="47" t="s">
        <v>45</v>
      </c>
      <c r="Z72" s="120"/>
      <c r="AA72" s="22"/>
      <c r="AB72" s="118">
        <f t="shared" si="27"/>
        <v>0</v>
      </c>
      <c r="AC72" s="8">
        <v>15</v>
      </c>
      <c r="AD72" s="118">
        <f t="shared" si="28"/>
        <v>1.5</v>
      </c>
      <c r="AE72" s="8">
        <v>0</v>
      </c>
      <c r="AF72" s="118">
        <f t="shared" si="29"/>
        <v>0</v>
      </c>
      <c r="AG72" s="38">
        <f t="shared" si="30"/>
        <v>15</v>
      </c>
      <c r="AH72" s="39">
        <f t="shared" si="31"/>
        <v>1.5</v>
      </c>
      <c r="AI72" s="22"/>
      <c r="AJ72" s="118">
        <f t="shared" si="32"/>
        <v>0</v>
      </c>
      <c r="AK72" s="9"/>
      <c r="AL72" s="118"/>
      <c r="AM72" s="40">
        <f t="shared" si="33"/>
        <v>0</v>
      </c>
      <c r="AN72" s="39">
        <f t="shared" si="34"/>
        <v>0</v>
      </c>
      <c r="AO72" s="41">
        <f t="shared" si="35"/>
        <v>1.5</v>
      </c>
      <c r="AQ72" s="99" t="str">
        <f t="shared" si="36"/>
        <v/>
      </c>
      <c r="AR72" s="99">
        <f t="shared" si="37"/>
        <v>0</v>
      </c>
      <c r="AS72" s="65"/>
      <c r="AT72" s="177" t="s">
        <v>398</v>
      </c>
      <c r="AU72" s="44"/>
      <c r="AV72" s="44"/>
      <c r="AW72" s="44"/>
      <c r="AX72" s="44"/>
      <c r="AY72" s="42"/>
      <c r="AZ72" s="42"/>
      <c r="BA72" s="45"/>
      <c r="BB72" s="48"/>
      <c r="BC72" s="46"/>
      <c r="BD72" s="59"/>
      <c r="BE72" s="112"/>
      <c r="BF72" s="124"/>
      <c r="BG72" s="151"/>
      <c r="BH72" s="156" t="s">
        <v>1198</v>
      </c>
      <c r="BI72" s="239" t="s">
        <v>88</v>
      </c>
      <c r="BJ72" s="153" t="s">
        <v>1104</v>
      </c>
      <c r="BK72" s="154" t="s">
        <v>1187</v>
      </c>
      <c r="BL72" s="131" t="s">
        <v>14</v>
      </c>
      <c r="BM72" s="156" t="s">
        <v>1188</v>
      </c>
      <c r="BN72" s="156"/>
      <c r="BO72" s="155" t="s">
        <v>1189</v>
      </c>
      <c r="BP72" s="155" t="s">
        <v>1190</v>
      </c>
      <c r="BQ72" s="155" t="s">
        <v>1191</v>
      </c>
      <c r="BR72" s="155" t="s">
        <v>1189</v>
      </c>
      <c r="BS72" s="155" t="s">
        <v>1190</v>
      </c>
      <c r="BT72" s="155" t="s">
        <v>1191</v>
      </c>
      <c r="BU72" s="156" t="s">
        <v>1192</v>
      </c>
      <c r="BV72" s="156" t="s">
        <v>1192</v>
      </c>
      <c r="BW72" s="155" t="s">
        <v>243</v>
      </c>
      <c r="BX72" s="155" t="s">
        <v>1193</v>
      </c>
      <c r="BY72" s="156" t="s">
        <v>1194</v>
      </c>
      <c r="BZ72" s="155" t="s">
        <v>1195</v>
      </c>
    </row>
    <row r="73" spans="1:78" s="24" customFormat="1" ht="112.5" x14ac:dyDescent="0.2">
      <c r="A73" s="273">
        <v>71</v>
      </c>
      <c r="B73" s="271">
        <v>43</v>
      </c>
      <c r="C73" s="73" t="s">
        <v>158</v>
      </c>
      <c r="D73" s="172" t="s">
        <v>365</v>
      </c>
      <c r="E73" s="12" t="s">
        <v>200</v>
      </c>
      <c r="F73" s="257" t="s">
        <v>413</v>
      </c>
      <c r="G73" s="114">
        <v>5</v>
      </c>
      <c r="H73" s="102" t="s">
        <v>412</v>
      </c>
      <c r="I73" s="7"/>
      <c r="J73" s="33"/>
      <c r="K73" s="79">
        <v>92538</v>
      </c>
      <c r="L73" s="80">
        <v>55000</v>
      </c>
      <c r="M73" s="115">
        <f t="shared" si="19"/>
        <v>59.435042901294601</v>
      </c>
      <c r="N73" s="84" t="str">
        <f t="shared" si="20"/>
        <v/>
      </c>
      <c r="O73" s="80">
        <v>37538</v>
      </c>
      <c r="P73" s="81">
        <f t="shared" si="21"/>
        <v>40.564957098705392</v>
      </c>
      <c r="Q73" s="82">
        <f t="shared" si="22"/>
        <v>100</v>
      </c>
      <c r="R73" s="29"/>
      <c r="S73" s="26"/>
      <c r="T73" s="106" t="e">
        <f t="shared" si="23"/>
        <v>#DIV/0!</v>
      </c>
      <c r="U73" s="69" t="e">
        <f t="shared" si="24"/>
        <v>#DIV/0!</v>
      </c>
      <c r="V73" s="94"/>
      <c r="W73" s="95" t="e">
        <f t="shared" si="25"/>
        <v>#DIV/0!</v>
      </c>
      <c r="X73" s="58" t="e">
        <f t="shared" si="26"/>
        <v>#DIV/0!</v>
      </c>
      <c r="Y73" s="47" t="s">
        <v>45</v>
      </c>
      <c r="Z73" s="120"/>
      <c r="AA73" s="22"/>
      <c r="AB73" s="118">
        <f t="shared" si="27"/>
        <v>0</v>
      </c>
      <c r="AC73" s="8">
        <v>15</v>
      </c>
      <c r="AD73" s="118">
        <f t="shared" si="28"/>
        <v>1.5</v>
      </c>
      <c r="AE73" s="8">
        <v>0</v>
      </c>
      <c r="AF73" s="118">
        <f t="shared" si="29"/>
        <v>0</v>
      </c>
      <c r="AG73" s="38">
        <f t="shared" si="30"/>
        <v>15</v>
      </c>
      <c r="AH73" s="39">
        <f t="shared" si="31"/>
        <v>1.5</v>
      </c>
      <c r="AI73" s="22"/>
      <c r="AJ73" s="118">
        <f t="shared" si="32"/>
        <v>0</v>
      </c>
      <c r="AK73" s="9"/>
      <c r="AL73" s="118"/>
      <c r="AM73" s="40">
        <f t="shared" si="33"/>
        <v>0</v>
      </c>
      <c r="AN73" s="39">
        <f t="shared" si="34"/>
        <v>0</v>
      </c>
      <c r="AO73" s="41">
        <f t="shared" si="35"/>
        <v>1.5</v>
      </c>
      <c r="AQ73" s="99" t="str">
        <f t="shared" si="36"/>
        <v/>
      </c>
      <c r="AR73" s="99">
        <f t="shared" si="37"/>
        <v>0</v>
      </c>
      <c r="AS73" s="65"/>
      <c r="AT73" s="43" t="s">
        <v>33</v>
      </c>
      <c r="AU73" s="44"/>
      <c r="AV73" s="44"/>
      <c r="AW73" s="44"/>
      <c r="AX73" s="44"/>
      <c r="AY73" s="42"/>
      <c r="AZ73" s="42"/>
      <c r="BA73" s="45"/>
      <c r="BB73" s="48"/>
      <c r="BC73" s="46"/>
      <c r="BD73" s="59"/>
      <c r="BE73" s="112"/>
      <c r="BF73" s="124"/>
      <c r="BG73" s="151"/>
      <c r="BH73" s="131" t="s">
        <v>235</v>
      </c>
      <c r="BI73" s="161" t="s">
        <v>88</v>
      </c>
      <c r="BJ73" s="162" t="s">
        <v>229</v>
      </c>
      <c r="BK73" s="163" t="s">
        <v>158</v>
      </c>
      <c r="BL73" s="131" t="s">
        <v>14</v>
      </c>
      <c r="BM73" s="164" t="s">
        <v>363</v>
      </c>
      <c r="BN73" s="164"/>
      <c r="BO73" s="166" t="s">
        <v>364</v>
      </c>
      <c r="BP73" s="171" t="s">
        <v>365</v>
      </c>
      <c r="BQ73" s="143" t="s">
        <v>366</v>
      </c>
      <c r="BR73" s="166" t="s">
        <v>364</v>
      </c>
      <c r="BS73" s="166" t="s">
        <v>365</v>
      </c>
      <c r="BT73" s="143" t="s">
        <v>366</v>
      </c>
      <c r="BU73" s="164" t="s">
        <v>367</v>
      </c>
      <c r="BV73" s="164" t="s">
        <v>367</v>
      </c>
      <c r="BW73" s="143"/>
      <c r="BX73" s="143" t="s">
        <v>368</v>
      </c>
      <c r="BY73" s="164" t="s">
        <v>369</v>
      </c>
      <c r="BZ73" s="143" t="s">
        <v>370</v>
      </c>
    </row>
    <row r="74" spans="1:78" s="24" customFormat="1" ht="67.5" x14ac:dyDescent="0.2">
      <c r="A74" s="273">
        <v>72</v>
      </c>
      <c r="B74" s="271">
        <v>44</v>
      </c>
      <c r="C74" s="73" t="s">
        <v>158</v>
      </c>
      <c r="D74" s="172" t="s">
        <v>365</v>
      </c>
      <c r="E74" s="12" t="s">
        <v>44</v>
      </c>
      <c r="F74" s="257" t="s">
        <v>167</v>
      </c>
      <c r="G74" s="114">
        <v>3</v>
      </c>
      <c r="H74" s="102" t="s">
        <v>414</v>
      </c>
      <c r="I74" s="7"/>
      <c r="J74" s="33"/>
      <c r="K74" s="79">
        <v>64830</v>
      </c>
      <c r="L74" s="80">
        <v>38000</v>
      </c>
      <c r="M74" s="115">
        <f t="shared" si="19"/>
        <v>58.614838809193273</v>
      </c>
      <c r="N74" s="84" t="str">
        <f t="shared" si="20"/>
        <v/>
      </c>
      <c r="O74" s="80">
        <v>26830</v>
      </c>
      <c r="P74" s="81">
        <f t="shared" si="21"/>
        <v>41.385161190806727</v>
      </c>
      <c r="Q74" s="82">
        <f t="shared" si="22"/>
        <v>100</v>
      </c>
      <c r="R74" s="29"/>
      <c r="S74" s="26"/>
      <c r="T74" s="106" t="e">
        <f t="shared" si="23"/>
        <v>#DIV/0!</v>
      </c>
      <c r="U74" s="69" t="e">
        <f t="shared" si="24"/>
        <v>#DIV/0!</v>
      </c>
      <c r="V74" s="94"/>
      <c r="W74" s="95" t="e">
        <f t="shared" si="25"/>
        <v>#DIV/0!</v>
      </c>
      <c r="X74" s="58" t="e">
        <f t="shared" si="26"/>
        <v>#DIV/0!</v>
      </c>
      <c r="Y74" s="47" t="s">
        <v>45</v>
      </c>
      <c r="Z74" s="120"/>
      <c r="AA74" s="22"/>
      <c r="AB74" s="118">
        <f t="shared" si="27"/>
        <v>0</v>
      </c>
      <c r="AC74" s="8">
        <v>15</v>
      </c>
      <c r="AD74" s="118">
        <f t="shared" si="28"/>
        <v>1.5</v>
      </c>
      <c r="AE74" s="8">
        <v>0</v>
      </c>
      <c r="AF74" s="118">
        <f t="shared" si="29"/>
        <v>0</v>
      </c>
      <c r="AG74" s="38">
        <f t="shared" si="30"/>
        <v>15</v>
      </c>
      <c r="AH74" s="39">
        <f t="shared" si="31"/>
        <v>1.5</v>
      </c>
      <c r="AI74" s="22"/>
      <c r="AJ74" s="118">
        <f t="shared" si="32"/>
        <v>0</v>
      </c>
      <c r="AK74" s="9"/>
      <c r="AL74" s="118"/>
      <c r="AM74" s="40">
        <f t="shared" si="33"/>
        <v>0</v>
      </c>
      <c r="AN74" s="39">
        <f t="shared" si="34"/>
        <v>0</v>
      </c>
      <c r="AO74" s="41">
        <f t="shared" si="35"/>
        <v>1.5</v>
      </c>
      <c r="AQ74" s="99" t="str">
        <f t="shared" si="36"/>
        <v/>
      </c>
      <c r="AR74" s="99">
        <f t="shared" si="37"/>
        <v>0</v>
      </c>
      <c r="AS74" s="65"/>
      <c r="AT74" s="43" t="s">
        <v>33</v>
      </c>
      <c r="AU74" s="44"/>
      <c r="AV74" s="44"/>
      <c r="AW74" s="44"/>
      <c r="AX74" s="44"/>
      <c r="AY74" s="42"/>
      <c r="AZ74" s="42"/>
      <c r="BA74" s="45"/>
      <c r="BB74" s="48"/>
      <c r="BC74" s="46"/>
      <c r="BD74" s="59"/>
      <c r="BE74" s="112"/>
      <c r="BF74" s="124"/>
      <c r="BG74" s="151"/>
      <c r="BH74" s="131" t="s">
        <v>236</v>
      </c>
      <c r="BI74" s="161" t="s">
        <v>88</v>
      </c>
      <c r="BJ74" s="162" t="s">
        <v>229</v>
      </c>
      <c r="BK74" s="163" t="s">
        <v>158</v>
      </c>
      <c r="BL74" s="131" t="s">
        <v>14</v>
      </c>
      <c r="BM74" s="164" t="s">
        <v>363</v>
      </c>
      <c r="BN74" s="164"/>
      <c r="BO74" s="166" t="s">
        <v>364</v>
      </c>
      <c r="BP74" s="171" t="s">
        <v>365</v>
      </c>
      <c r="BQ74" s="143" t="s">
        <v>366</v>
      </c>
      <c r="BR74" s="166" t="s">
        <v>364</v>
      </c>
      <c r="BS74" s="166" t="s">
        <v>365</v>
      </c>
      <c r="BT74" s="143" t="s">
        <v>366</v>
      </c>
      <c r="BU74" s="164" t="s">
        <v>367</v>
      </c>
      <c r="BV74" s="164" t="s">
        <v>367</v>
      </c>
      <c r="BW74" s="143"/>
      <c r="BX74" s="143" t="s">
        <v>368</v>
      </c>
      <c r="BY74" s="164" t="s">
        <v>369</v>
      </c>
      <c r="BZ74" s="143" t="s">
        <v>370</v>
      </c>
    </row>
    <row r="75" spans="1:78" s="24" customFormat="1" ht="67.5" x14ac:dyDescent="0.2">
      <c r="A75" s="273">
        <v>73</v>
      </c>
      <c r="B75" s="272">
        <v>151</v>
      </c>
      <c r="C75" s="174" t="s">
        <v>141</v>
      </c>
      <c r="D75" s="158" t="s">
        <v>1105</v>
      </c>
      <c r="E75" s="234" t="s">
        <v>1249</v>
      </c>
      <c r="F75" s="234" t="s">
        <v>1250</v>
      </c>
      <c r="G75" s="178">
        <v>3</v>
      </c>
      <c r="H75" s="103" t="s">
        <v>141</v>
      </c>
      <c r="I75" s="7"/>
      <c r="J75" s="33"/>
      <c r="K75" s="79"/>
      <c r="L75" s="80"/>
      <c r="M75" s="115" t="e">
        <f t="shared" si="19"/>
        <v>#DIV/0!</v>
      </c>
      <c r="N75" s="84" t="e">
        <f t="shared" si="20"/>
        <v>#DIV/0!</v>
      </c>
      <c r="O75" s="80"/>
      <c r="P75" s="81" t="e">
        <f t="shared" si="21"/>
        <v>#DIV/0!</v>
      </c>
      <c r="Q75" s="82" t="e">
        <f t="shared" si="22"/>
        <v>#DIV/0!</v>
      </c>
      <c r="R75" s="29"/>
      <c r="S75" s="26"/>
      <c r="T75" s="106" t="e">
        <f t="shared" si="23"/>
        <v>#DIV/0!</v>
      </c>
      <c r="U75" s="69" t="e">
        <f t="shared" si="24"/>
        <v>#DIV/0!</v>
      </c>
      <c r="V75" s="94"/>
      <c r="W75" s="95" t="e">
        <f t="shared" si="25"/>
        <v>#DIV/0!</v>
      </c>
      <c r="X75" s="58" t="e">
        <f t="shared" si="26"/>
        <v>#DIV/0!</v>
      </c>
      <c r="Y75" s="47"/>
      <c r="Z75" s="120"/>
      <c r="AA75" s="22"/>
      <c r="AB75" s="118">
        <f t="shared" si="27"/>
        <v>0</v>
      </c>
      <c r="AC75" s="8"/>
      <c r="AD75" s="118">
        <f t="shared" si="28"/>
        <v>0</v>
      </c>
      <c r="AE75" s="8"/>
      <c r="AF75" s="118">
        <f t="shared" si="29"/>
        <v>0</v>
      </c>
      <c r="AG75" s="38">
        <f t="shared" si="30"/>
        <v>0</v>
      </c>
      <c r="AH75" s="39">
        <f t="shared" si="31"/>
        <v>0</v>
      </c>
      <c r="AI75" s="22"/>
      <c r="AJ75" s="118">
        <f t="shared" si="32"/>
        <v>0</v>
      </c>
      <c r="AK75" s="9"/>
      <c r="AL75" s="118"/>
      <c r="AM75" s="40">
        <f t="shared" si="33"/>
        <v>0</v>
      </c>
      <c r="AN75" s="39">
        <f t="shared" si="34"/>
        <v>0</v>
      </c>
      <c r="AO75" s="41">
        <f t="shared" si="35"/>
        <v>0</v>
      </c>
      <c r="AQ75" s="99" t="str">
        <f t="shared" si="36"/>
        <v/>
      </c>
      <c r="AR75" s="99">
        <f t="shared" si="37"/>
        <v>0</v>
      </c>
      <c r="AS75" s="65"/>
      <c r="AT75" s="43"/>
      <c r="AU75" s="44"/>
      <c r="AV75" s="44"/>
      <c r="AW75" s="44"/>
      <c r="AX75" s="44"/>
      <c r="AY75" s="42"/>
      <c r="AZ75" s="42"/>
      <c r="BA75" s="45"/>
      <c r="BB75" s="48"/>
      <c r="BC75" s="46"/>
      <c r="BD75" s="59"/>
      <c r="BE75" s="112"/>
      <c r="BF75" s="124"/>
      <c r="BG75" s="151"/>
      <c r="BH75" s="156" t="s">
        <v>1103</v>
      </c>
      <c r="BI75" s="239" t="s">
        <v>88</v>
      </c>
      <c r="BJ75" s="153" t="s">
        <v>1104</v>
      </c>
      <c r="BK75" s="154" t="s">
        <v>1105</v>
      </c>
      <c r="BL75" s="131" t="s">
        <v>14</v>
      </c>
      <c r="BM75" s="156" t="s">
        <v>1106</v>
      </c>
      <c r="BN75" s="156"/>
      <c r="BO75" s="155" t="s">
        <v>1107</v>
      </c>
      <c r="BP75" s="155" t="s">
        <v>1105</v>
      </c>
      <c r="BQ75" s="155" t="s">
        <v>1108</v>
      </c>
      <c r="BR75" s="155" t="s">
        <v>1107</v>
      </c>
      <c r="BS75" s="155" t="s">
        <v>1105</v>
      </c>
      <c r="BT75" s="155" t="s">
        <v>1108</v>
      </c>
      <c r="BU75" s="156" t="s">
        <v>1109</v>
      </c>
      <c r="BV75" s="156" t="s">
        <v>1109</v>
      </c>
      <c r="BW75" s="155"/>
      <c r="BX75" s="155" t="s">
        <v>1110</v>
      </c>
      <c r="BY75" s="156" t="s">
        <v>1111</v>
      </c>
      <c r="BZ75" s="155" t="s">
        <v>1112</v>
      </c>
    </row>
    <row r="76" spans="1:78" s="211" customFormat="1" ht="67.5" x14ac:dyDescent="0.2">
      <c r="A76" s="273">
        <v>74</v>
      </c>
      <c r="B76" s="271">
        <v>152</v>
      </c>
      <c r="C76" s="73" t="s">
        <v>1661</v>
      </c>
      <c r="D76" s="172" t="s">
        <v>1105</v>
      </c>
      <c r="E76" s="181" t="s">
        <v>1249</v>
      </c>
      <c r="F76" s="181" t="s">
        <v>1250</v>
      </c>
      <c r="G76" s="114">
        <v>3</v>
      </c>
      <c r="H76" s="102" t="s">
        <v>1663</v>
      </c>
      <c r="I76" s="7"/>
      <c r="J76" s="33"/>
      <c r="K76" s="79">
        <v>43403</v>
      </c>
      <c r="L76" s="80">
        <v>26041</v>
      </c>
      <c r="M76" s="115">
        <f t="shared" si="19"/>
        <v>59.998156809437134</v>
      </c>
      <c r="N76" s="84" t="str">
        <f t="shared" si="20"/>
        <v/>
      </c>
      <c r="O76" s="80">
        <v>17362</v>
      </c>
      <c r="P76" s="81">
        <f t="shared" si="21"/>
        <v>40.001843190562866</v>
      </c>
      <c r="Q76" s="82">
        <f t="shared" si="22"/>
        <v>100</v>
      </c>
      <c r="R76" s="29"/>
      <c r="S76" s="26"/>
      <c r="T76" s="106" t="e">
        <f t="shared" si="23"/>
        <v>#DIV/0!</v>
      </c>
      <c r="U76" s="69" t="e">
        <f t="shared" si="24"/>
        <v>#DIV/0!</v>
      </c>
      <c r="V76" s="94"/>
      <c r="W76" s="95" t="e">
        <f t="shared" si="25"/>
        <v>#DIV/0!</v>
      </c>
      <c r="X76" s="58" t="e">
        <f t="shared" si="26"/>
        <v>#DIV/0!</v>
      </c>
      <c r="Y76" s="47" t="s">
        <v>45</v>
      </c>
      <c r="Z76" s="120"/>
      <c r="AA76" s="22"/>
      <c r="AB76" s="118">
        <f t="shared" si="27"/>
        <v>0</v>
      </c>
      <c r="AC76" s="8">
        <v>15</v>
      </c>
      <c r="AD76" s="118">
        <f t="shared" si="28"/>
        <v>1.5</v>
      </c>
      <c r="AE76" s="8">
        <v>0</v>
      </c>
      <c r="AF76" s="118">
        <f t="shared" si="29"/>
        <v>0</v>
      </c>
      <c r="AG76" s="38">
        <f t="shared" si="30"/>
        <v>15</v>
      </c>
      <c r="AH76" s="39">
        <f t="shared" si="31"/>
        <v>1.5</v>
      </c>
      <c r="AI76" s="22"/>
      <c r="AJ76" s="118">
        <f t="shared" si="32"/>
        <v>0</v>
      </c>
      <c r="AK76" s="9"/>
      <c r="AL76" s="118"/>
      <c r="AM76" s="40">
        <f t="shared" si="33"/>
        <v>0</v>
      </c>
      <c r="AN76" s="39">
        <f t="shared" si="34"/>
        <v>0</v>
      </c>
      <c r="AO76" s="41">
        <f t="shared" si="35"/>
        <v>1.5</v>
      </c>
      <c r="AP76" s="24"/>
      <c r="AQ76" s="99" t="str">
        <f t="shared" si="36"/>
        <v/>
      </c>
      <c r="AR76" s="99">
        <f t="shared" si="37"/>
        <v>0</v>
      </c>
      <c r="AS76" s="65"/>
      <c r="AT76" s="43"/>
      <c r="AU76" s="44"/>
      <c r="AV76" s="44"/>
      <c r="AW76" s="44"/>
      <c r="AX76" s="44"/>
      <c r="AY76" s="42"/>
      <c r="AZ76" s="42"/>
      <c r="BA76" s="45"/>
      <c r="BB76" s="48"/>
      <c r="BC76" s="46"/>
      <c r="BD76" s="59"/>
      <c r="BE76" s="112"/>
      <c r="BF76" s="124"/>
      <c r="BG76" s="151"/>
      <c r="BH76" s="156" t="s">
        <v>1113</v>
      </c>
      <c r="BI76" s="239" t="s">
        <v>88</v>
      </c>
      <c r="BJ76" s="153" t="s">
        <v>1104</v>
      </c>
      <c r="BK76" s="154" t="s">
        <v>1105</v>
      </c>
      <c r="BL76" s="131" t="s">
        <v>14</v>
      </c>
      <c r="BM76" s="156" t="s">
        <v>1106</v>
      </c>
      <c r="BN76" s="156"/>
      <c r="BO76" s="155" t="s">
        <v>1107</v>
      </c>
      <c r="BP76" s="155" t="s">
        <v>1105</v>
      </c>
      <c r="BQ76" s="155" t="s">
        <v>1108</v>
      </c>
      <c r="BR76" s="155" t="s">
        <v>1107</v>
      </c>
      <c r="BS76" s="155" t="s">
        <v>1105</v>
      </c>
      <c r="BT76" s="155" t="s">
        <v>1108</v>
      </c>
      <c r="BU76" s="156" t="s">
        <v>1109</v>
      </c>
      <c r="BV76" s="156" t="s">
        <v>1109</v>
      </c>
      <c r="BW76" s="155"/>
      <c r="BX76" s="155" t="s">
        <v>1110</v>
      </c>
      <c r="BY76" s="156" t="s">
        <v>1111</v>
      </c>
      <c r="BZ76" s="155" t="s">
        <v>1112</v>
      </c>
    </row>
    <row r="77" spans="1:78" s="24" customFormat="1" ht="45" x14ac:dyDescent="0.2">
      <c r="A77" s="273">
        <v>75</v>
      </c>
      <c r="B77" s="271">
        <v>180</v>
      </c>
      <c r="C77" s="73" t="s">
        <v>1661</v>
      </c>
      <c r="D77" s="172" t="s">
        <v>1105</v>
      </c>
      <c r="E77" s="181" t="s">
        <v>1301</v>
      </c>
      <c r="F77" s="181" t="s">
        <v>1662</v>
      </c>
      <c r="G77" s="114" t="s">
        <v>394</v>
      </c>
      <c r="H77" s="102" t="s">
        <v>1660</v>
      </c>
      <c r="I77" s="7"/>
      <c r="J77" s="33"/>
      <c r="K77" s="79">
        <v>41000</v>
      </c>
      <c r="L77" s="80">
        <v>20500</v>
      </c>
      <c r="M77" s="115">
        <f t="shared" si="19"/>
        <v>50</v>
      </c>
      <c r="N77" s="84" t="str">
        <f t="shared" si="20"/>
        <v/>
      </c>
      <c r="O77" s="80">
        <v>20500</v>
      </c>
      <c r="P77" s="81">
        <f t="shared" si="21"/>
        <v>50</v>
      </c>
      <c r="Q77" s="82">
        <f t="shared" si="22"/>
        <v>100</v>
      </c>
      <c r="R77" s="29"/>
      <c r="S77" s="26"/>
      <c r="T77" s="106" t="e">
        <f t="shared" si="23"/>
        <v>#DIV/0!</v>
      </c>
      <c r="U77" s="69" t="e">
        <f t="shared" si="24"/>
        <v>#DIV/0!</v>
      </c>
      <c r="V77" s="94"/>
      <c r="W77" s="95" t="e">
        <f t="shared" si="25"/>
        <v>#DIV/0!</v>
      </c>
      <c r="X77" s="58" t="e">
        <f t="shared" si="26"/>
        <v>#DIV/0!</v>
      </c>
      <c r="Y77" s="47" t="s">
        <v>45</v>
      </c>
      <c r="Z77" s="120"/>
      <c r="AA77" s="22"/>
      <c r="AB77" s="118">
        <f t="shared" si="27"/>
        <v>0</v>
      </c>
      <c r="AC77" s="8">
        <v>15</v>
      </c>
      <c r="AD77" s="118">
        <f t="shared" si="28"/>
        <v>1.5</v>
      </c>
      <c r="AE77" s="8">
        <v>7</v>
      </c>
      <c r="AF77" s="118">
        <f t="shared" si="29"/>
        <v>1.75</v>
      </c>
      <c r="AG77" s="38">
        <f t="shared" si="30"/>
        <v>22</v>
      </c>
      <c r="AH77" s="39">
        <f t="shared" si="31"/>
        <v>3.25</v>
      </c>
      <c r="AI77" s="22"/>
      <c r="AJ77" s="118">
        <f t="shared" si="32"/>
        <v>0</v>
      </c>
      <c r="AK77" s="9"/>
      <c r="AL77" s="118"/>
      <c r="AM77" s="40">
        <f t="shared" si="33"/>
        <v>0</v>
      </c>
      <c r="AN77" s="39">
        <f t="shared" si="34"/>
        <v>0</v>
      </c>
      <c r="AO77" s="41">
        <f t="shared" si="35"/>
        <v>3.25</v>
      </c>
      <c r="AQ77" s="99" t="str">
        <f t="shared" si="36"/>
        <v/>
      </c>
      <c r="AR77" s="99">
        <f t="shared" si="37"/>
        <v>0</v>
      </c>
      <c r="AS77" s="65"/>
      <c r="AT77" s="43"/>
      <c r="AU77" s="44"/>
      <c r="AV77" s="44"/>
      <c r="AW77" s="44"/>
      <c r="AX77" s="44"/>
      <c r="AY77" s="42"/>
      <c r="AZ77" s="42"/>
      <c r="BA77" s="45"/>
      <c r="BB77" s="48"/>
      <c r="BC77" s="46"/>
      <c r="BD77" s="59"/>
      <c r="BE77" s="112"/>
      <c r="BF77" s="124"/>
      <c r="BG77" s="151"/>
      <c r="BH77" s="156" t="s">
        <v>1341</v>
      </c>
      <c r="BI77" s="239" t="s">
        <v>88</v>
      </c>
      <c r="BJ77" s="153" t="s">
        <v>1104</v>
      </c>
      <c r="BK77" s="154" t="s">
        <v>1105</v>
      </c>
      <c r="BL77" s="131" t="s">
        <v>14</v>
      </c>
      <c r="BM77" s="156" t="s">
        <v>1106</v>
      </c>
      <c r="BN77" s="156"/>
      <c r="BO77" s="155" t="s">
        <v>1107</v>
      </c>
      <c r="BP77" s="155" t="s">
        <v>1105</v>
      </c>
      <c r="BQ77" s="155" t="s">
        <v>1108</v>
      </c>
      <c r="BR77" s="155" t="s">
        <v>1107</v>
      </c>
      <c r="BS77" s="155" t="s">
        <v>1105</v>
      </c>
      <c r="BT77" s="155" t="s">
        <v>1108</v>
      </c>
      <c r="BU77" s="156" t="s">
        <v>1109</v>
      </c>
      <c r="BV77" s="156" t="s">
        <v>1109</v>
      </c>
      <c r="BW77" s="155"/>
      <c r="BX77" s="155" t="s">
        <v>1110</v>
      </c>
      <c r="BY77" s="156" t="s">
        <v>1111</v>
      </c>
      <c r="BZ77" s="155" t="s">
        <v>1112</v>
      </c>
    </row>
    <row r="78" spans="1:78" s="24" customFormat="1" ht="22.5" x14ac:dyDescent="0.2">
      <c r="A78" s="273">
        <v>76</v>
      </c>
      <c r="B78" s="272">
        <v>214</v>
      </c>
      <c r="C78" s="174" t="s">
        <v>141</v>
      </c>
      <c r="D78" s="158" t="s">
        <v>1488</v>
      </c>
      <c r="E78" s="234" t="s">
        <v>1505</v>
      </c>
      <c r="F78" s="234" t="s">
        <v>1262</v>
      </c>
      <c r="G78" s="178"/>
      <c r="H78" s="103" t="s">
        <v>141</v>
      </c>
      <c r="I78" s="192"/>
      <c r="J78" s="193"/>
      <c r="K78" s="194" t="s">
        <v>1465</v>
      </c>
      <c r="L78" s="179" t="s">
        <v>1751</v>
      </c>
      <c r="M78" s="115" t="e">
        <f t="shared" si="19"/>
        <v>#VALUE!</v>
      </c>
      <c r="N78" s="84" t="e">
        <f t="shared" si="20"/>
        <v>#VALUE!</v>
      </c>
      <c r="O78" s="80"/>
      <c r="P78" s="81" t="e">
        <f t="shared" si="21"/>
        <v>#VALUE!</v>
      </c>
      <c r="Q78" s="82" t="e">
        <f t="shared" si="22"/>
        <v>#VALUE!</v>
      </c>
      <c r="R78" s="29"/>
      <c r="S78" s="26"/>
      <c r="T78" s="106" t="e">
        <f t="shared" si="23"/>
        <v>#DIV/0!</v>
      </c>
      <c r="U78" s="69" t="e">
        <f t="shared" si="24"/>
        <v>#DIV/0!</v>
      </c>
      <c r="V78" s="94"/>
      <c r="W78" s="95" t="e">
        <f t="shared" si="25"/>
        <v>#DIV/0!</v>
      </c>
      <c r="X78" s="58" t="e">
        <f t="shared" si="26"/>
        <v>#DIV/0!</v>
      </c>
      <c r="Y78" s="47"/>
      <c r="Z78" s="120"/>
      <c r="AA78" s="22"/>
      <c r="AB78" s="118">
        <f t="shared" si="27"/>
        <v>0</v>
      </c>
      <c r="AC78" s="8"/>
      <c r="AD78" s="118">
        <f t="shared" si="28"/>
        <v>0</v>
      </c>
      <c r="AE78" s="8"/>
      <c r="AF78" s="118">
        <f t="shared" si="29"/>
        <v>0</v>
      </c>
      <c r="AG78" s="38">
        <f t="shared" si="30"/>
        <v>0</v>
      </c>
      <c r="AH78" s="39">
        <f t="shared" si="31"/>
        <v>0</v>
      </c>
      <c r="AI78" s="22"/>
      <c r="AJ78" s="118">
        <f t="shared" si="32"/>
        <v>0</v>
      </c>
      <c r="AK78" s="9"/>
      <c r="AL78" s="118"/>
      <c r="AM78" s="40">
        <f t="shared" si="33"/>
        <v>0</v>
      </c>
      <c r="AN78" s="39">
        <f t="shared" si="34"/>
        <v>0</v>
      </c>
      <c r="AO78" s="41">
        <f t="shared" si="35"/>
        <v>0</v>
      </c>
      <c r="AQ78" s="99" t="str">
        <f t="shared" si="36"/>
        <v/>
      </c>
      <c r="AR78" s="99">
        <f t="shared" si="37"/>
        <v>0</v>
      </c>
      <c r="AS78" s="65"/>
      <c r="AT78" s="43"/>
      <c r="AU78" s="44"/>
      <c r="AV78" s="44"/>
      <c r="AW78" s="44"/>
      <c r="AX78" s="44"/>
      <c r="AY78" s="42"/>
      <c r="AZ78" s="42"/>
      <c r="BA78" s="45"/>
      <c r="BB78" s="48"/>
      <c r="BC78" s="46"/>
      <c r="BD78" s="59"/>
      <c r="BE78" s="112"/>
      <c r="BF78" s="124"/>
      <c r="BG78" s="151"/>
      <c r="BH78" s="156" t="s">
        <v>1562</v>
      </c>
      <c r="BI78" s="239" t="s">
        <v>88</v>
      </c>
      <c r="BJ78" s="153" t="s">
        <v>1424</v>
      </c>
      <c r="BK78" s="154" t="s">
        <v>1488</v>
      </c>
      <c r="BL78" s="131" t="s">
        <v>14</v>
      </c>
      <c r="BM78" s="156" t="s">
        <v>1563</v>
      </c>
      <c r="BN78" s="156"/>
      <c r="BO78" s="155" t="s">
        <v>1564</v>
      </c>
      <c r="BP78" s="155" t="s">
        <v>1488</v>
      </c>
      <c r="BQ78" s="155" t="s">
        <v>744</v>
      </c>
      <c r="BR78" s="155" t="s">
        <v>1564</v>
      </c>
      <c r="BS78" s="155" t="s">
        <v>1488</v>
      </c>
      <c r="BT78" s="155" t="s">
        <v>744</v>
      </c>
      <c r="BU78" s="156" t="s">
        <v>1565</v>
      </c>
      <c r="BV78" s="156" t="s">
        <v>1565</v>
      </c>
      <c r="BW78" s="155" t="s">
        <v>98</v>
      </c>
      <c r="BX78" s="155" t="s">
        <v>1566</v>
      </c>
      <c r="BY78" s="156" t="s">
        <v>1567</v>
      </c>
      <c r="BZ78" s="155" t="s">
        <v>1568</v>
      </c>
    </row>
    <row r="79" spans="1:78" s="211" customFormat="1" ht="22.5" x14ac:dyDescent="0.2">
      <c r="A79" s="273">
        <v>77</v>
      </c>
      <c r="B79" s="272">
        <v>215</v>
      </c>
      <c r="C79" s="174" t="s">
        <v>141</v>
      </c>
      <c r="D79" s="158" t="s">
        <v>1488</v>
      </c>
      <c r="E79" s="234" t="s">
        <v>1505</v>
      </c>
      <c r="F79" s="234" t="s">
        <v>1262</v>
      </c>
      <c r="G79" s="114"/>
      <c r="H79" s="103" t="s">
        <v>141</v>
      </c>
      <c r="I79" s="7"/>
      <c r="J79" s="33"/>
      <c r="K79" s="194" t="s">
        <v>1464</v>
      </c>
      <c r="L79" s="179" t="s">
        <v>1750</v>
      </c>
      <c r="M79" s="115" t="e">
        <f t="shared" si="19"/>
        <v>#VALUE!</v>
      </c>
      <c r="N79" s="84" t="e">
        <f t="shared" si="20"/>
        <v>#VALUE!</v>
      </c>
      <c r="O79" s="80"/>
      <c r="P79" s="81" t="e">
        <f t="shared" si="21"/>
        <v>#VALUE!</v>
      </c>
      <c r="Q79" s="82" t="e">
        <f t="shared" si="22"/>
        <v>#VALUE!</v>
      </c>
      <c r="R79" s="29"/>
      <c r="S79" s="26"/>
      <c r="T79" s="106" t="e">
        <f t="shared" si="23"/>
        <v>#DIV/0!</v>
      </c>
      <c r="U79" s="69" t="e">
        <f t="shared" si="24"/>
        <v>#DIV/0!</v>
      </c>
      <c r="V79" s="94"/>
      <c r="W79" s="95" t="e">
        <f t="shared" si="25"/>
        <v>#DIV/0!</v>
      </c>
      <c r="X79" s="58" t="e">
        <f t="shared" si="26"/>
        <v>#DIV/0!</v>
      </c>
      <c r="Y79" s="47"/>
      <c r="Z79" s="120"/>
      <c r="AA79" s="22"/>
      <c r="AB79" s="118">
        <f t="shared" si="27"/>
        <v>0</v>
      </c>
      <c r="AC79" s="8"/>
      <c r="AD79" s="118">
        <f t="shared" si="28"/>
        <v>0</v>
      </c>
      <c r="AE79" s="8"/>
      <c r="AF79" s="118">
        <f t="shared" si="29"/>
        <v>0</v>
      </c>
      <c r="AG79" s="38">
        <f t="shared" si="30"/>
        <v>0</v>
      </c>
      <c r="AH79" s="39">
        <f t="shared" si="31"/>
        <v>0</v>
      </c>
      <c r="AI79" s="22"/>
      <c r="AJ79" s="118">
        <f t="shared" si="32"/>
        <v>0</v>
      </c>
      <c r="AK79" s="9"/>
      <c r="AL79" s="118"/>
      <c r="AM79" s="40">
        <f t="shared" si="33"/>
        <v>0</v>
      </c>
      <c r="AN79" s="39">
        <f t="shared" si="34"/>
        <v>0</v>
      </c>
      <c r="AO79" s="41">
        <f t="shared" si="35"/>
        <v>0</v>
      </c>
      <c r="AP79" s="24"/>
      <c r="AQ79" s="99" t="str">
        <f t="shared" si="36"/>
        <v/>
      </c>
      <c r="AR79" s="99">
        <f t="shared" si="37"/>
        <v>0</v>
      </c>
      <c r="AS79" s="65"/>
      <c r="AT79" s="43"/>
      <c r="AU79" s="44"/>
      <c r="AV79" s="44"/>
      <c r="AW79" s="44"/>
      <c r="AX79" s="44"/>
      <c r="AY79" s="42"/>
      <c r="AZ79" s="42"/>
      <c r="BA79" s="45"/>
      <c r="BB79" s="48"/>
      <c r="BC79" s="46"/>
      <c r="BD79" s="59"/>
      <c r="BE79" s="112"/>
      <c r="BF79" s="124"/>
      <c r="BG79" s="151"/>
      <c r="BH79" s="156" t="s">
        <v>1569</v>
      </c>
      <c r="BI79" s="239" t="s">
        <v>88</v>
      </c>
      <c r="BJ79" s="153" t="s">
        <v>1424</v>
      </c>
      <c r="BK79" s="154" t="s">
        <v>1488</v>
      </c>
      <c r="BL79" s="131" t="s">
        <v>14</v>
      </c>
      <c r="BM79" s="156" t="s">
        <v>1563</v>
      </c>
      <c r="BN79" s="156"/>
      <c r="BO79" s="155" t="s">
        <v>1564</v>
      </c>
      <c r="BP79" s="155" t="s">
        <v>1488</v>
      </c>
      <c r="BQ79" s="155" t="s">
        <v>744</v>
      </c>
      <c r="BR79" s="155" t="s">
        <v>1564</v>
      </c>
      <c r="BS79" s="155" t="s">
        <v>1488</v>
      </c>
      <c r="BT79" s="155" t="s">
        <v>744</v>
      </c>
      <c r="BU79" s="156" t="s">
        <v>1565</v>
      </c>
      <c r="BV79" s="156" t="s">
        <v>1565</v>
      </c>
      <c r="BW79" s="155" t="s">
        <v>98</v>
      </c>
      <c r="BX79" s="155" t="s">
        <v>1566</v>
      </c>
      <c r="BY79" s="156" t="s">
        <v>1567</v>
      </c>
      <c r="BZ79" s="155" t="s">
        <v>1568</v>
      </c>
    </row>
    <row r="80" spans="1:78" s="24" customFormat="1" ht="45" x14ac:dyDescent="0.2">
      <c r="A80" s="273">
        <v>78</v>
      </c>
      <c r="B80" s="271">
        <v>228</v>
      </c>
      <c r="C80" s="73" t="s">
        <v>1488</v>
      </c>
      <c r="D80" s="172" t="s">
        <v>1488</v>
      </c>
      <c r="E80" s="181" t="s">
        <v>1519</v>
      </c>
      <c r="F80" s="181" t="s">
        <v>1262</v>
      </c>
      <c r="G80" s="114" t="s">
        <v>46</v>
      </c>
      <c r="H80" s="102" t="s">
        <v>1752</v>
      </c>
      <c r="I80" s="7"/>
      <c r="J80" s="33"/>
      <c r="K80" s="79">
        <v>44500</v>
      </c>
      <c r="L80" s="80">
        <v>22000</v>
      </c>
      <c r="M80" s="115">
        <f t="shared" si="19"/>
        <v>49.438202247191008</v>
      </c>
      <c r="N80" s="84" t="str">
        <f t="shared" si="20"/>
        <v/>
      </c>
      <c r="O80" s="80">
        <v>22500</v>
      </c>
      <c r="P80" s="81">
        <f t="shared" si="21"/>
        <v>50.561797752808992</v>
      </c>
      <c r="Q80" s="82">
        <f t="shared" si="22"/>
        <v>100</v>
      </c>
      <c r="R80" s="29"/>
      <c r="S80" s="26"/>
      <c r="T80" s="106" t="e">
        <f t="shared" si="23"/>
        <v>#DIV/0!</v>
      </c>
      <c r="U80" s="69" t="e">
        <f t="shared" si="24"/>
        <v>#DIV/0!</v>
      </c>
      <c r="V80" s="94"/>
      <c r="W80" s="95" t="e">
        <f t="shared" si="25"/>
        <v>#DIV/0!</v>
      </c>
      <c r="X80" s="58" t="e">
        <f t="shared" si="26"/>
        <v>#DIV/0!</v>
      </c>
      <c r="Y80" s="47" t="s">
        <v>45</v>
      </c>
      <c r="Z80" s="120"/>
      <c r="AA80" s="22"/>
      <c r="AB80" s="118">
        <f t="shared" si="27"/>
        <v>0</v>
      </c>
      <c r="AC80" s="8">
        <v>15</v>
      </c>
      <c r="AD80" s="118">
        <f t="shared" si="28"/>
        <v>1.5</v>
      </c>
      <c r="AE80" s="8">
        <v>7</v>
      </c>
      <c r="AF80" s="118">
        <f t="shared" si="29"/>
        <v>1.75</v>
      </c>
      <c r="AG80" s="38">
        <f t="shared" si="30"/>
        <v>22</v>
      </c>
      <c r="AH80" s="39">
        <f t="shared" si="31"/>
        <v>3.25</v>
      </c>
      <c r="AI80" s="22"/>
      <c r="AJ80" s="118">
        <f t="shared" si="32"/>
        <v>0</v>
      </c>
      <c r="AK80" s="9"/>
      <c r="AL80" s="118"/>
      <c r="AM80" s="40">
        <f t="shared" si="33"/>
        <v>0</v>
      </c>
      <c r="AN80" s="39">
        <f t="shared" si="34"/>
        <v>0</v>
      </c>
      <c r="AO80" s="41">
        <f t="shared" si="35"/>
        <v>3.25</v>
      </c>
      <c r="AQ80" s="99" t="str">
        <f t="shared" si="36"/>
        <v/>
      </c>
      <c r="AR80" s="99">
        <f t="shared" si="37"/>
        <v>0</v>
      </c>
      <c r="AS80" s="65"/>
      <c r="AT80" s="43" t="s">
        <v>33</v>
      </c>
      <c r="AU80" s="44"/>
      <c r="AV80" s="44"/>
      <c r="AW80" s="44"/>
      <c r="AX80" s="44"/>
      <c r="AY80" s="42"/>
      <c r="AZ80" s="42"/>
      <c r="BA80" s="45"/>
      <c r="BB80" s="48"/>
      <c r="BC80" s="46"/>
      <c r="BD80" s="59"/>
      <c r="BE80" s="112"/>
      <c r="BF80" s="124"/>
      <c r="BG80" s="151"/>
      <c r="BH80" s="156" t="s">
        <v>1612</v>
      </c>
      <c r="BI80" s="239" t="s">
        <v>88</v>
      </c>
      <c r="BJ80" s="153" t="s">
        <v>1424</v>
      </c>
      <c r="BK80" s="154" t="s">
        <v>1488</v>
      </c>
      <c r="BL80" s="131" t="s">
        <v>14</v>
      </c>
      <c r="BM80" s="156" t="s">
        <v>1563</v>
      </c>
      <c r="BN80" s="156"/>
      <c r="BO80" s="155" t="s">
        <v>1564</v>
      </c>
      <c r="BP80" s="155" t="s">
        <v>1488</v>
      </c>
      <c r="BQ80" s="155" t="s">
        <v>744</v>
      </c>
      <c r="BR80" s="155" t="s">
        <v>1564</v>
      </c>
      <c r="BS80" s="155" t="s">
        <v>1488</v>
      </c>
      <c r="BT80" s="155" t="s">
        <v>744</v>
      </c>
      <c r="BU80" s="156" t="s">
        <v>1565</v>
      </c>
      <c r="BV80" s="156" t="s">
        <v>1565</v>
      </c>
      <c r="BW80" s="155" t="s">
        <v>98</v>
      </c>
      <c r="BX80" s="155" t="s">
        <v>1566</v>
      </c>
      <c r="BY80" s="156" t="s">
        <v>1567</v>
      </c>
      <c r="BZ80" s="155" t="s">
        <v>1568</v>
      </c>
    </row>
    <row r="81" spans="1:78" s="24" customFormat="1" ht="67.5" x14ac:dyDescent="0.2">
      <c r="A81" s="273">
        <v>79</v>
      </c>
      <c r="B81" s="271">
        <v>189</v>
      </c>
      <c r="C81" s="73" t="s">
        <v>1292</v>
      </c>
      <c r="D81" s="172" t="s">
        <v>1383</v>
      </c>
      <c r="E81" s="181" t="s">
        <v>1315</v>
      </c>
      <c r="F81" s="181" t="s">
        <v>1316</v>
      </c>
      <c r="G81" s="114" t="s">
        <v>388</v>
      </c>
      <c r="H81" s="102" t="s">
        <v>1702</v>
      </c>
      <c r="I81" s="7"/>
      <c r="J81" s="33"/>
      <c r="K81" s="79">
        <v>200000</v>
      </c>
      <c r="L81" s="80">
        <v>100000</v>
      </c>
      <c r="M81" s="115">
        <f t="shared" si="19"/>
        <v>50</v>
      </c>
      <c r="N81" s="84" t="str">
        <f t="shared" si="20"/>
        <v/>
      </c>
      <c r="O81" s="80">
        <v>100000</v>
      </c>
      <c r="P81" s="81">
        <f t="shared" si="21"/>
        <v>50</v>
      </c>
      <c r="Q81" s="82">
        <f t="shared" si="22"/>
        <v>100</v>
      </c>
      <c r="R81" s="29"/>
      <c r="S81" s="26"/>
      <c r="T81" s="106" t="e">
        <f t="shared" si="23"/>
        <v>#DIV/0!</v>
      </c>
      <c r="U81" s="69" t="e">
        <f t="shared" si="24"/>
        <v>#DIV/0!</v>
      </c>
      <c r="V81" s="94"/>
      <c r="W81" s="95" t="e">
        <f t="shared" si="25"/>
        <v>#DIV/0!</v>
      </c>
      <c r="X81" s="58" t="e">
        <f t="shared" si="26"/>
        <v>#DIV/0!</v>
      </c>
      <c r="Y81" s="47" t="s">
        <v>45</v>
      </c>
      <c r="Z81" s="120"/>
      <c r="AA81" s="22"/>
      <c r="AB81" s="118">
        <f t="shared" si="27"/>
        <v>0</v>
      </c>
      <c r="AC81" s="8">
        <v>15</v>
      </c>
      <c r="AD81" s="118">
        <f t="shared" si="28"/>
        <v>1.5</v>
      </c>
      <c r="AE81" s="8">
        <v>7</v>
      </c>
      <c r="AF81" s="118">
        <f t="shared" si="29"/>
        <v>1.75</v>
      </c>
      <c r="AG81" s="38">
        <f t="shared" si="30"/>
        <v>22</v>
      </c>
      <c r="AH81" s="39">
        <f t="shared" si="31"/>
        <v>3.25</v>
      </c>
      <c r="AI81" s="22"/>
      <c r="AJ81" s="118">
        <f t="shared" si="32"/>
        <v>0</v>
      </c>
      <c r="AK81" s="9"/>
      <c r="AL81" s="118"/>
      <c r="AM81" s="40">
        <f t="shared" si="33"/>
        <v>0</v>
      </c>
      <c r="AN81" s="39">
        <f t="shared" si="34"/>
        <v>0</v>
      </c>
      <c r="AO81" s="41">
        <f t="shared" si="35"/>
        <v>3.25</v>
      </c>
      <c r="AQ81" s="99" t="str">
        <f t="shared" si="36"/>
        <v/>
      </c>
      <c r="AR81" s="99">
        <f t="shared" si="37"/>
        <v>0</v>
      </c>
      <c r="AS81" s="65"/>
      <c r="AT81" s="176" t="s">
        <v>401</v>
      </c>
      <c r="AU81" s="44"/>
      <c r="AV81" s="44"/>
      <c r="AW81" s="44"/>
      <c r="AX81" s="44"/>
      <c r="AY81" s="42"/>
      <c r="AZ81" s="42"/>
      <c r="BA81" s="45"/>
      <c r="BB81" s="48"/>
      <c r="BC81" s="46"/>
      <c r="BD81" s="59"/>
      <c r="BE81" s="112"/>
      <c r="BF81" s="124"/>
      <c r="BG81" s="151"/>
      <c r="BH81" s="156" t="s">
        <v>1378</v>
      </c>
      <c r="BI81" s="239" t="s">
        <v>88</v>
      </c>
      <c r="BJ81" s="153" t="s">
        <v>1379</v>
      </c>
      <c r="BK81" s="154" t="s">
        <v>1292</v>
      </c>
      <c r="BL81" s="131" t="s">
        <v>14</v>
      </c>
      <c r="BM81" s="156" t="s">
        <v>1380</v>
      </c>
      <c r="BN81" s="156" t="s">
        <v>1381</v>
      </c>
      <c r="BO81" s="155" t="s">
        <v>1382</v>
      </c>
      <c r="BP81" s="155" t="s">
        <v>1383</v>
      </c>
      <c r="BQ81" s="155" t="s">
        <v>771</v>
      </c>
      <c r="BR81" s="155" t="s">
        <v>1382</v>
      </c>
      <c r="BS81" s="155" t="s">
        <v>1383</v>
      </c>
      <c r="BT81" s="155" t="s">
        <v>771</v>
      </c>
      <c r="BU81" s="156" t="s">
        <v>1384</v>
      </c>
      <c r="BV81" s="156" t="s">
        <v>1384</v>
      </c>
      <c r="BW81" s="155" t="s">
        <v>319</v>
      </c>
      <c r="BX81" s="155" t="s">
        <v>1385</v>
      </c>
      <c r="BY81" s="156" t="s">
        <v>1386</v>
      </c>
      <c r="BZ81" s="155" t="s">
        <v>1387</v>
      </c>
    </row>
    <row r="82" spans="1:78" s="24" customFormat="1" ht="67.5" x14ac:dyDescent="0.2">
      <c r="A82" s="273">
        <v>80</v>
      </c>
      <c r="B82" s="271">
        <v>196</v>
      </c>
      <c r="C82" s="73" t="s">
        <v>1295</v>
      </c>
      <c r="D82" s="172" t="s">
        <v>1417</v>
      </c>
      <c r="E82" s="181" t="s">
        <v>1323</v>
      </c>
      <c r="F82" s="181" t="s">
        <v>1324</v>
      </c>
      <c r="G82" s="114">
        <v>1</v>
      </c>
      <c r="H82" s="102" t="s">
        <v>1753</v>
      </c>
      <c r="I82" s="7"/>
      <c r="J82" s="33"/>
      <c r="K82" s="79">
        <v>6000000</v>
      </c>
      <c r="L82" s="80">
        <v>1000000</v>
      </c>
      <c r="M82" s="115">
        <f t="shared" si="19"/>
        <v>16.666666666666664</v>
      </c>
      <c r="N82" s="84" t="str">
        <f t="shared" si="20"/>
        <v/>
      </c>
      <c r="O82" s="80">
        <v>5000000</v>
      </c>
      <c r="P82" s="81">
        <f t="shared" si="21"/>
        <v>83.333333333333343</v>
      </c>
      <c r="Q82" s="82">
        <f t="shared" si="22"/>
        <v>100</v>
      </c>
      <c r="R82" s="29"/>
      <c r="S82" s="26"/>
      <c r="T82" s="106" t="e">
        <f t="shared" si="23"/>
        <v>#DIV/0!</v>
      </c>
      <c r="U82" s="69" t="e">
        <f t="shared" si="24"/>
        <v>#DIV/0!</v>
      </c>
      <c r="V82" s="94"/>
      <c r="W82" s="95" t="e">
        <f t="shared" si="25"/>
        <v>#DIV/0!</v>
      </c>
      <c r="X82" s="58" t="e">
        <f t="shared" si="26"/>
        <v>#DIV/0!</v>
      </c>
      <c r="Y82" s="47" t="s">
        <v>45</v>
      </c>
      <c r="Z82" s="120"/>
      <c r="AA82" s="22"/>
      <c r="AB82" s="118">
        <f t="shared" si="27"/>
        <v>0</v>
      </c>
      <c r="AC82" s="8">
        <v>15</v>
      </c>
      <c r="AD82" s="118">
        <f t="shared" si="28"/>
        <v>1.5</v>
      </c>
      <c r="AE82" s="8">
        <v>15</v>
      </c>
      <c r="AF82" s="118">
        <f t="shared" si="29"/>
        <v>3.75</v>
      </c>
      <c r="AG82" s="38">
        <f t="shared" si="30"/>
        <v>30</v>
      </c>
      <c r="AH82" s="39">
        <f t="shared" si="31"/>
        <v>5.25</v>
      </c>
      <c r="AI82" s="22"/>
      <c r="AJ82" s="118">
        <f t="shared" si="32"/>
        <v>0</v>
      </c>
      <c r="AK82" s="9"/>
      <c r="AL82" s="118"/>
      <c r="AM82" s="40">
        <f t="shared" si="33"/>
        <v>0</v>
      </c>
      <c r="AN82" s="39">
        <f t="shared" si="34"/>
        <v>0</v>
      </c>
      <c r="AO82" s="41">
        <f t="shared" si="35"/>
        <v>5.25</v>
      </c>
      <c r="AQ82" s="99" t="str">
        <f t="shared" si="36"/>
        <v/>
      </c>
      <c r="AR82" s="99">
        <f t="shared" si="37"/>
        <v>0</v>
      </c>
      <c r="AS82" s="65"/>
      <c r="AT82" s="43"/>
      <c r="AU82" s="44"/>
      <c r="AV82" s="44"/>
      <c r="AW82" s="44"/>
      <c r="AX82" s="44"/>
      <c r="AY82" s="42"/>
      <c r="AZ82" s="42"/>
      <c r="BA82" s="45"/>
      <c r="BB82" s="48"/>
      <c r="BC82" s="46"/>
      <c r="BD82" s="59"/>
      <c r="BE82" s="112"/>
      <c r="BF82" s="124"/>
      <c r="BG82" s="151"/>
      <c r="BH82" s="156" t="s">
        <v>1414</v>
      </c>
      <c r="BI82" s="239" t="s">
        <v>88</v>
      </c>
      <c r="BJ82" s="153" t="s">
        <v>1393</v>
      </c>
      <c r="BK82" s="154" t="s">
        <v>1295</v>
      </c>
      <c r="BL82" s="131" t="s">
        <v>14</v>
      </c>
      <c r="BM82" s="156" t="s">
        <v>1415</v>
      </c>
      <c r="BN82" s="156"/>
      <c r="BO82" s="155" t="s">
        <v>1416</v>
      </c>
      <c r="BP82" s="155" t="s">
        <v>1417</v>
      </c>
      <c r="BQ82" s="155" t="s">
        <v>771</v>
      </c>
      <c r="BR82" s="155" t="s">
        <v>1416</v>
      </c>
      <c r="BS82" s="155" t="s">
        <v>1417</v>
      </c>
      <c r="BT82" s="155" t="s">
        <v>771</v>
      </c>
      <c r="BU82" s="156" t="s">
        <v>1418</v>
      </c>
      <c r="BV82" s="156" t="s">
        <v>1418</v>
      </c>
      <c r="BW82" s="155" t="s">
        <v>243</v>
      </c>
      <c r="BX82" s="155" t="s">
        <v>1419</v>
      </c>
      <c r="BY82" s="156" t="s">
        <v>1420</v>
      </c>
      <c r="BZ82" s="155" t="s">
        <v>1421</v>
      </c>
    </row>
    <row r="83" spans="1:78" s="24" customFormat="1" ht="56.25" x14ac:dyDescent="0.2">
      <c r="A83" s="273">
        <v>81</v>
      </c>
      <c r="B83" s="271">
        <v>197</v>
      </c>
      <c r="C83" s="248" t="s">
        <v>1295</v>
      </c>
      <c r="D83" s="172" t="s">
        <v>1417</v>
      </c>
      <c r="E83" s="181" t="s">
        <v>1325</v>
      </c>
      <c r="F83" s="181" t="s">
        <v>1326</v>
      </c>
      <c r="G83" s="114">
        <v>3</v>
      </c>
      <c r="H83" s="102" t="s">
        <v>1754</v>
      </c>
      <c r="I83" s="7"/>
      <c r="J83" s="33"/>
      <c r="K83" s="79">
        <v>40326</v>
      </c>
      <c r="L83" s="80" t="s">
        <v>1757</v>
      </c>
      <c r="M83" s="115">
        <v>60.08</v>
      </c>
      <c r="N83" s="84" t="str">
        <f t="shared" si="20"/>
        <v>!!!</v>
      </c>
      <c r="O83" s="80" t="s">
        <v>1756</v>
      </c>
      <c r="P83" s="81" t="e">
        <f t="shared" si="21"/>
        <v>#VALUE!</v>
      </c>
      <c r="Q83" s="82" t="e">
        <f t="shared" si="22"/>
        <v>#VALUE!</v>
      </c>
      <c r="R83" s="29"/>
      <c r="S83" s="26"/>
      <c r="T83" s="106" t="e">
        <f t="shared" si="23"/>
        <v>#DIV/0!</v>
      </c>
      <c r="U83" s="69" t="e">
        <f t="shared" si="24"/>
        <v>#DIV/0!</v>
      </c>
      <c r="V83" s="94"/>
      <c r="W83" s="95" t="e">
        <f t="shared" si="25"/>
        <v>#DIV/0!</v>
      </c>
      <c r="X83" s="58" t="e">
        <f t="shared" si="26"/>
        <v>#DIV/0!</v>
      </c>
      <c r="Y83" s="202" t="s">
        <v>1755</v>
      </c>
      <c r="Z83" s="120"/>
      <c r="AA83" s="22"/>
      <c r="AB83" s="118">
        <f t="shared" si="27"/>
        <v>0</v>
      </c>
      <c r="AC83" s="8"/>
      <c r="AD83" s="118">
        <f t="shared" si="28"/>
        <v>0</v>
      </c>
      <c r="AE83" s="8"/>
      <c r="AF83" s="118">
        <f t="shared" si="29"/>
        <v>0</v>
      </c>
      <c r="AG83" s="38">
        <f t="shared" si="30"/>
        <v>0</v>
      </c>
      <c r="AH83" s="39">
        <f t="shared" si="31"/>
        <v>0</v>
      </c>
      <c r="AI83" s="22"/>
      <c r="AJ83" s="118">
        <f t="shared" si="32"/>
        <v>0</v>
      </c>
      <c r="AK83" s="9"/>
      <c r="AL83" s="118"/>
      <c r="AM83" s="40">
        <f t="shared" si="33"/>
        <v>0</v>
      </c>
      <c r="AN83" s="39">
        <f t="shared" si="34"/>
        <v>0</v>
      </c>
      <c r="AO83" s="41">
        <f t="shared" si="35"/>
        <v>0</v>
      </c>
      <c r="AQ83" s="99" t="str">
        <f t="shared" si="36"/>
        <v/>
      </c>
      <c r="AR83" s="99">
        <f t="shared" si="37"/>
        <v>0</v>
      </c>
      <c r="AS83" s="65"/>
      <c r="AT83" s="43"/>
      <c r="AU83" s="44"/>
      <c r="AV83" s="44"/>
      <c r="AW83" s="44"/>
      <c r="AX83" s="44"/>
      <c r="AY83" s="42"/>
      <c r="AZ83" s="42"/>
      <c r="BA83" s="45"/>
      <c r="BB83" s="48"/>
      <c r="BC83" s="46"/>
      <c r="BD83" s="59"/>
      <c r="BE83" s="112"/>
      <c r="BF83" s="124"/>
      <c r="BG83" s="151"/>
      <c r="BH83" s="156" t="s">
        <v>1422</v>
      </c>
      <c r="BI83" s="239" t="s">
        <v>88</v>
      </c>
      <c r="BJ83" s="153" t="s">
        <v>1393</v>
      </c>
      <c r="BK83" s="154" t="s">
        <v>1295</v>
      </c>
      <c r="BL83" s="131" t="s">
        <v>14</v>
      </c>
      <c r="BM83" s="156" t="s">
        <v>1415</v>
      </c>
      <c r="BN83" s="156"/>
      <c r="BO83" s="155" t="s">
        <v>1416</v>
      </c>
      <c r="BP83" s="155" t="s">
        <v>1417</v>
      </c>
      <c r="BQ83" s="155" t="s">
        <v>771</v>
      </c>
      <c r="BR83" s="155" t="s">
        <v>1416</v>
      </c>
      <c r="BS83" s="155" t="s">
        <v>1417</v>
      </c>
      <c r="BT83" s="155" t="s">
        <v>771</v>
      </c>
      <c r="BU83" s="156" t="s">
        <v>1418</v>
      </c>
      <c r="BV83" s="156" t="s">
        <v>1418</v>
      </c>
      <c r="BW83" s="155" t="s">
        <v>243</v>
      </c>
      <c r="BX83" s="155" t="s">
        <v>1419</v>
      </c>
      <c r="BY83" s="156" t="s">
        <v>1420</v>
      </c>
      <c r="BZ83" s="155" t="s">
        <v>1421</v>
      </c>
    </row>
    <row r="84" spans="1:78" s="24" customFormat="1" ht="78.75" x14ac:dyDescent="0.2">
      <c r="A84" s="273">
        <v>82</v>
      </c>
      <c r="B84" s="272">
        <v>159</v>
      </c>
      <c r="C84" s="174" t="s">
        <v>141</v>
      </c>
      <c r="D84" s="158" t="s">
        <v>1133</v>
      </c>
      <c r="E84" s="234" t="s">
        <v>1260</v>
      </c>
      <c r="F84" s="234" t="s">
        <v>1283</v>
      </c>
      <c r="G84" s="178">
        <v>6</v>
      </c>
      <c r="H84" s="103" t="s">
        <v>141</v>
      </c>
      <c r="I84" s="7"/>
      <c r="J84" s="33"/>
      <c r="K84" s="79"/>
      <c r="L84" s="80"/>
      <c r="M84" s="115" t="e">
        <f t="shared" ref="M84:M147" si="38">L84/K84*100</f>
        <v>#DIV/0!</v>
      </c>
      <c r="N84" s="84" t="e">
        <f t="shared" si="20"/>
        <v>#DIV/0!</v>
      </c>
      <c r="O84" s="80"/>
      <c r="P84" s="81" t="e">
        <f t="shared" si="21"/>
        <v>#DIV/0!</v>
      </c>
      <c r="Q84" s="82" t="e">
        <f t="shared" si="22"/>
        <v>#DIV/0!</v>
      </c>
      <c r="R84" s="29"/>
      <c r="S84" s="26"/>
      <c r="T84" s="106" t="e">
        <f t="shared" si="23"/>
        <v>#DIV/0!</v>
      </c>
      <c r="U84" s="69" t="e">
        <f t="shared" si="24"/>
        <v>#DIV/0!</v>
      </c>
      <c r="V84" s="94"/>
      <c r="W84" s="95" t="e">
        <f t="shared" si="25"/>
        <v>#DIV/0!</v>
      </c>
      <c r="X84" s="58" t="e">
        <f t="shared" si="26"/>
        <v>#DIV/0!</v>
      </c>
      <c r="Y84" s="47"/>
      <c r="Z84" s="120"/>
      <c r="AA84" s="22"/>
      <c r="AB84" s="118">
        <f t="shared" si="27"/>
        <v>0</v>
      </c>
      <c r="AC84" s="8"/>
      <c r="AD84" s="118">
        <f t="shared" si="28"/>
        <v>0</v>
      </c>
      <c r="AE84" s="8"/>
      <c r="AF84" s="118">
        <f t="shared" si="29"/>
        <v>0</v>
      </c>
      <c r="AG84" s="38">
        <f t="shared" si="30"/>
        <v>0</v>
      </c>
      <c r="AH84" s="39">
        <f t="shared" si="31"/>
        <v>0</v>
      </c>
      <c r="AI84" s="22"/>
      <c r="AJ84" s="118">
        <f t="shared" si="32"/>
        <v>0</v>
      </c>
      <c r="AK84" s="9"/>
      <c r="AL84" s="118"/>
      <c r="AM84" s="40">
        <f t="shared" si="33"/>
        <v>0</v>
      </c>
      <c r="AN84" s="39">
        <f t="shared" si="34"/>
        <v>0</v>
      </c>
      <c r="AO84" s="41">
        <f t="shared" si="35"/>
        <v>0</v>
      </c>
      <c r="AQ84" s="99" t="str">
        <f t="shared" si="36"/>
        <v/>
      </c>
      <c r="AR84" s="99">
        <f t="shared" si="37"/>
        <v>0</v>
      </c>
      <c r="AS84" s="65"/>
      <c r="AT84" s="43"/>
      <c r="AU84" s="44"/>
      <c r="AV84" s="44"/>
      <c r="AW84" s="44"/>
      <c r="AX84" s="44"/>
      <c r="AY84" s="42"/>
      <c r="AZ84" s="42"/>
      <c r="BA84" s="45"/>
      <c r="BB84" s="48"/>
      <c r="BC84" s="46"/>
      <c r="BD84" s="59"/>
      <c r="BE84" s="112"/>
      <c r="BF84" s="124"/>
      <c r="BG84" s="151"/>
      <c r="BH84" s="156" t="s">
        <v>1129</v>
      </c>
      <c r="BI84" s="239" t="s">
        <v>88</v>
      </c>
      <c r="BJ84" s="153" t="s">
        <v>1104</v>
      </c>
      <c r="BK84" s="154" t="s">
        <v>1130</v>
      </c>
      <c r="BL84" s="131" t="s">
        <v>14</v>
      </c>
      <c r="BM84" s="156" t="s">
        <v>1131</v>
      </c>
      <c r="BN84" s="156"/>
      <c r="BO84" s="155" t="s">
        <v>1132</v>
      </c>
      <c r="BP84" s="155" t="s">
        <v>1133</v>
      </c>
      <c r="BQ84" s="155" t="s">
        <v>133</v>
      </c>
      <c r="BR84" s="155" t="s">
        <v>1132</v>
      </c>
      <c r="BS84" s="155" t="s">
        <v>1133</v>
      </c>
      <c r="BT84" s="155" t="s">
        <v>133</v>
      </c>
      <c r="BU84" s="156" t="s">
        <v>1134</v>
      </c>
      <c r="BV84" s="156" t="s">
        <v>1134</v>
      </c>
      <c r="BW84" s="155"/>
      <c r="BX84" s="155" t="s">
        <v>1135</v>
      </c>
      <c r="BY84" s="156" t="s">
        <v>1136</v>
      </c>
      <c r="BZ84" s="155" t="s">
        <v>1137</v>
      </c>
    </row>
    <row r="85" spans="1:78" s="24" customFormat="1" ht="78.75" x14ac:dyDescent="0.2">
      <c r="A85" s="273">
        <v>83</v>
      </c>
      <c r="B85" s="271">
        <v>165</v>
      </c>
      <c r="C85" s="73" t="s">
        <v>1130</v>
      </c>
      <c r="D85" s="172" t="s">
        <v>1133</v>
      </c>
      <c r="E85" s="181" t="s">
        <v>1260</v>
      </c>
      <c r="F85" s="181" t="s">
        <v>1480</v>
      </c>
      <c r="G85" s="114">
        <v>6</v>
      </c>
      <c r="H85" s="102" t="s">
        <v>1478</v>
      </c>
      <c r="I85" s="7"/>
      <c r="J85" s="33"/>
      <c r="K85" s="79">
        <v>29634</v>
      </c>
      <c r="L85" s="80">
        <v>17750</v>
      </c>
      <c r="M85" s="115">
        <f t="shared" si="38"/>
        <v>59.89741513126814</v>
      </c>
      <c r="N85" s="84" t="str">
        <f t="shared" si="20"/>
        <v/>
      </c>
      <c r="O85" s="80">
        <v>11884</v>
      </c>
      <c r="P85" s="81">
        <f t="shared" si="21"/>
        <v>40.10258486873186</v>
      </c>
      <c r="Q85" s="82">
        <f t="shared" si="22"/>
        <v>100</v>
      </c>
      <c r="R85" s="29"/>
      <c r="S85" s="26"/>
      <c r="T85" s="106" t="e">
        <f t="shared" si="23"/>
        <v>#DIV/0!</v>
      </c>
      <c r="U85" s="69" t="e">
        <f t="shared" si="24"/>
        <v>#DIV/0!</v>
      </c>
      <c r="V85" s="94"/>
      <c r="W85" s="95" t="e">
        <f t="shared" si="25"/>
        <v>#DIV/0!</v>
      </c>
      <c r="X85" s="58" t="e">
        <f t="shared" si="26"/>
        <v>#DIV/0!</v>
      </c>
      <c r="Y85" s="47" t="s">
        <v>45</v>
      </c>
      <c r="Z85" s="120"/>
      <c r="AA85" s="22"/>
      <c r="AB85" s="118">
        <f t="shared" si="27"/>
        <v>0</v>
      </c>
      <c r="AC85" s="8">
        <v>15</v>
      </c>
      <c r="AD85" s="118">
        <f t="shared" si="28"/>
        <v>1.5</v>
      </c>
      <c r="AE85" s="8">
        <v>0</v>
      </c>
      <c r="AF85" s="118">
        <f t="shared" si="29"/>
        <v>0</v>
      </c>
      <c r="AG85" s="38">
        <f t="shared" si="30"/>
        <v>15</v>
      </c>
      <c r="AH85" s="39">
        <f t="shared" si="31"/>
        <v>1.5</v>
      </c>
      <c r="AI85" s="22"/>
      <c r="AJ85" s="118">
        <f t="shared" si="32"/>
        <v>0</v>
      </c>
      <c r="AK85" s="9"/>
      <c r="AL85" s="118"/>
      <c r="AM85" s="40">
        <f t="shared" si="33"/>
        <v>0</v>
      </c>
      <c r="AN85" s="39">
        <f t="shared" si="34"/>
        <v>0</v>
      </c>
      <c r="AO85" s="41">
        <f t="shared" si="35"/>
        <v>1.5</v>
      </c>
      <c r="AQ85" s="99" t="str">
        <f t="shared" si="36"/>
        <v/>
      </c>
      <c r="AR85" s="99">
        <f t="shared" si="37"/>
        <v>0</v>
      </c>
      <c r="AS85" s="65"/>
      <c r="AT85" s="43"/>
      <c r="AU85" s="44"/>
      <c r="AV85" s="44"/>
      <c r="AW85" s="44"/>
      <c r="AX85" s="44"/>
      <c r="AY85" s="42"/>
      <c r="AZ85" s="42"/>
      <c r="BA85" s="45"/>
      <c r="BB85" s="48"/>
      <c r="BC85" s="46"/>
      <c r="BD85" s="59"/>
      <c r="BE85" s="112"/>
      <c r="BF85" s="124"/>
      <c r="BG85" s="151"/>
      <c r="BH85" s="156" t="s">
        <v>1161</v>
      </c>
      <c r="BI85" s="239" t="s">
        <v>88</v>
      </c>
      <c r="BJ85" s="153" t="s">
        <v>1104</v>
      </c>
      <c r="BK85" s="154" t="s">
        <v>1130</v>
      </c>
      <c r="BL85" s="131" t="s">
        <v>14</v>
      </c>
      <c r="BM85" s="156" t="s">
        <v>1131</v>
      </c>
      <c r="BN85" s="156"/>
      <c r="BO85" s="155" t="s">
        <v>1132</v>
      </c>
      <c r="BP85" s="155" t="s">
        <v>1133</v>
      </c>
      <c r="BQ85" s="155" t="s">
        <v>133</v>
      </c>
      <c r="BR85" s="155" t="s">
        <v>1132</v>
      </c>
      <c r="BS85" s="155" t="s">
        <v>1133</v>
      </c>
      <c r="BT85" s="155" t="s">
        <v>133</v>
      </c>
      <c r="BU85" s="156" t="s">
        <v>1134</v>
      </c>
      <c r="BV85" s="156" t="s">
        <v>1134</v>
      </c>
      <c r="BW85" s="155"/>
      <c r="BX85" s="155" t="s">
        <v>1135</v>
      </c>
      <c r="BY85" s="156" t="s">
        <v>1136</v>
      </c>
      <c r="BZ85" s="155" t="s">
        <v>1137</v>
      </c>
    </row>
    <row r="86" spans="1:78" s="24" customFormat="1" ht="168.75" x14ac:dyDescent="0.2">
      <c r="A86" s="273">
        <v>84</v>
      </c>
      <c r="B86" s="271">
        <v>168</v>
      </c>
      <c r="C86" s="73" t="s">
        <v>1130</v>
      </c>
      <c r="D86" s="172" t="s">
        <v>1133</v>
      </c>
      <c r="E86" s="181" t="s">
        <v>1268</v>
      </c>
      <c r="F86" s="181" t="s">
        <v>1479</v>
      </c>
      <c r="G86" s="114" t="s">
        <v>46</v>
      </c>
      <c r="H86" s="102" t="s">
        <v>1481</v>
      </c>
      <c r="I86" s="7"/>
      <c r="J86" s="33"/>
      <c r="K86" s="79">
        <v>31145</v>
      </c>
      <c r="L86" s="80">
        <v>18600</v>
      </c>
      <c r="M86" s="115">
        <f t="shared" si="38"/>
        <v>59.720661422379195</v>
      </c>
      <c r="N86" s="84" t="str">
        <f t="shared" si="20"/>
        <v/>
      </c>
      <c r="O86" s="80">
        <v>12545</v>
      </c>
      <c r="P86" s="81">
        <f t="shared" si="21"/>
        <v>40.279338577620805</v>
      </c>
      <c r="Q86" s="82">
        <f t="shared" si="22"/>
        <v>100</v>
      </c>
      <c r="R86" s="29"/>
      <c r="S86" s="26"/>
      <c r="T86" s="106" t="e">
        <f t="shared" si="23"/>
        <v>#DIV/0!</v>
      </c>
      <c r="U86" s="69" t="e">
        <f t="shared" si="24"/>
        <v>#DIV/0!</v>
      </c>
      <c r="V86" s="94"/>
      <c r="W86" s="95" t="e">
        <f t="shared" si="25"/>
        <v>#DIV/0!</v>
      </c>
      <c r="X86" s="58" t="e">
        <f t="shared" si="26"/>
        <v>#DIV/0!</v>
      </c>
      <c r="Y86" s="47" t="s">
        <v>45</v>
      </c>
      <c r="Z86" s="120"/>
      <c r="AA86" s="22"/>
      <c r="AB86" s="118">
        <f t="shared" si="27"/>
        <v>0</v>
      </c>
      <c r="AC86" s="8">
        <v>15</v>
      </c>
      <c r="AD86" s="118">
        <f t="shared" si="28"/>
        <v>1.5</v>
      </c>
      <c r="AE86" s="8">
        <v>0</v>
      </c>
      <c r="AF86" s="118">
        <f t="shared" si="29"/>
        <v>0</v>
      </c>
      <c r="AG86" s="38">
        <f t="shared" si="30"/>
        <v>15</v>
      </c>
      <c r="AH86" s="39">
        <f t="shared" si="31"/>
        <v>1.5</v>
      </c>
      <c r="AI86" s="22"/>
      <c r="AJ86" s="118">
        <f t="shared" si="32"/>
        <v>0</v>
      </c>
      <c r="AK86" s="9"/>
      <c r="AL86" s="118"/>
      <c r="AM86" s="40">
        <f t="shared" si="33"/>
        <v>0</v>
      </c>
      <c r="AN86" s="39">
        <f t="shared" si="34"/>
        <v>0</v>
      </c>
      <c r="AO86" s="41">
        <f t="shared" si="35"/>
        <v>1.5</v>
      </c>
      <c r="AQ86" s="99" t="str">
        <f t="shared" si="36"/>
        <v/>
      </c>
      <c r="AR86" s="99">
        <f t="shared" si="37"/>
        <v>0</v>
      </c>
      <c r="AS86" s="65"/>
      <c r="AT86" s="43"/>
      <c r="AU86" s="44"/>
      <c r="AV86" s="44"/>
      <c r="AW86" s="44"/>
      <c r="AX86" s="44"/>
      <c r="AY86" s="42"/>
      <c r="AZ86" s="42"/>
      <c r="BA86" s="45"/>
      <c r="BB86" s="48"/>
      <c r="BC86" s="46"/>
      <c r="BD86" s="59"/>
      <c r="BE86" s="112"/>
      <c r="BF86" s="124"/>
      <c r="BG86" s="151"/>
      <c r="BH86" s="156" t="s">
        <v>1164</v>
      </c>
      <c r="BI86" s="239" t="s">
        <v>88</v>
      </c>
      <c r="BJ86" s="153" t="s">
        <v>1104</v>
      </c>
      <c r="BK86" s="154" t="s">
        <v>1130</v>
      </c>
      <c r="BL86" s="131" t="s">
        <v>14</v>
      </c>
      <c r="BM86" s="156" t="s">
        <v>1131</v>
      </c>
      <c r="BN86" s="156"/>
      <c r="BO86" s="155" t="s">
        <v>1132</v>
      </c>
      <c r="BP86" s="155" t="s">
        <v>1133</v>
      </c>
      <c r="BQ86" s="155" t="s">
        <v>133</v>
      </c>
      <c r="BR86" s="155" t="s">
        <v>1132</v>
      </c>
      <c r="BS86" s="155" t="s">
        <v>1133</v>
      </c>
      <c r="BT86" s="155" t="s">
        <v>133</v>
      </c>
      <c r="BU86" s="156" t="s">
        <v>1134</v>
      </c>
      <c r="BV86" s="156" t="s">
        <v>1134</v>
      </c>
      <c r="BW86" s="155"/>
      <c r="BX86" s="155" t="s">
        <v>1135</v>
      </c>
      <c r="BY86" s="156" t="s">
        <v>1136</v>
      </c>
      <c r="BZ86" s="155" t="s">
        <v>1137</v>
      </c>
    </row>
    <row r="87" spans="1:78" s="24" customFormat="1" ht="56.25" x14ac:dyDescent="0.2">
      <c r="A87" s="273">
        <v>85</v>
      </c>
      <c r="B87" s="271">
        <v>110</v>
      </c>
      <c r="C87" s="73" t="s">
        <v>935</v>
      </c>
      <c r="D87" s="172" t="s">
        <v>938</v>
      </c>
      <c r="E87" s="181" t="s">
        <v>385</v>
      </c>
      <c r="F87" s="181" t="s">
        <v>167</v>
      </c>
      <c r="G87" s="114">
        <v>3</v>
      </c>
      <c r="H87" s="102" t="s">
        <v>1637</v>
      </c>
      <c r="I87" s="7"/>
      <c r="J87" s="33"/>
      <c r="K87" s="79">
        <v>144000</v>
      </c>
      <c r="L87" s="80">
        <v>72000</v>
      </c>
      <c r="M87" s="115">
        <f t="shared" si="38"/>
        <v>50</v>
      </c>
      <c r="N87" s="84" t="str">
        <f t="shared" si="20"/>
        <v/>
      </c>
      <c r="O87" s="80">
        <v>72000</v>
      </c>
      <c r="P87" s="81">
        <f t="shared" si="21"/>
        <v>50</v>
      </c>
      <c r="Q87" s="82">
        <f t="shared" si="22"/>
        <v>100</v>
      </c>
      <c r="R87" s="29"/>
      <c r="S87" s="26"/>
      <c r="T87" s="106" t="e">
        <f t="shared" si="23"/>
        <v>#DIV/0!</v>
      </c>
      <c r="U87" s="69" t="e">
        <f t="shared" si="24"/>
        <v>#DIV/0!</v>
      </c>
      <c r="V87" s="94"/>
      <c r="W87" s="95" t="e">
        <f t="shared" si="25"/>
        <v>#DIV/0!</v>
      </c>
      <c r="X87" s="58" t="e">
        <f t="shared" si="26"/>
        <v>#DIV/0!</v>
      </c>
      <c r="Y87" s="47" t="s">
        <v>45</v>
      </c>
      <c r="Z87" s="120"/>
      <c r="AA87" s="22"/>
      <c r="AB87" s="118">
        <f t="shared" si="27"/>
        <v>0</v>
      </c>
      <c r="AC87" s="8">
        <v>15</v>
      </c>
      <c r="AD87" s="118">
        <f t="shared" si="28"/>
        <v>1.5</v>
      </c>
      <c r="AE87" s="8">
        <v>7</v>
      </c>
      <c r="AF87" s="118">
        <f t="shared" si="29"/>
        <v>1.75</v>
      </c>
      <c r="AG87" s="38">
        <f t="shared" si="30"/>
        <v>22</v>
      </c>
      <c r="AH87" s="39">
        <f t="shared" si="31"/>
        <v>3.25</v>
      </c>
      <c r="AI87" s="22"/>
      <c r="AJ87" s="118">
        <f t="shared" si="32"/>
        <v>0</v>
      </c>
      <c r="AK87" s="9"/>
      <c r="AL87" s="118"/>
      <c r="AM87" s="40">
        <f t="shared" si="33"/>
        <v>0</v>
      </c>
      <c r="AN87" s="39">
        <f t="shared" si="34"/>
        <v>0</v>
      </c>
      <c r="AO87" s="41">
        <f t="shared" si="35"/>
        <v>3.25</v>
      </c>
      <c r="AQ87" s="99" t="str">
        <f t="shared" si="36"/>
        <v/>
      </c>
      <c r="AR87" s="99">
        <f t="shared" si="37"/>
        <v>0</v>
      </c>
      <c r="AS87" s="65"/>
      <c r="AT87" s="43"/>
      <c r="AU87" s="44"/>
      <c r="AV87" s="44"/>
      <c r="AW87" s="44"/>
      <c r="AX87" s="44"/>
      <c r="AY87" s="42"/>
      <c r="AZ87" s="42"/>
      <c r="BA87" s="45"/>
      <c r="BB87" s="48"/>
      <c r="BC87" s="46"/>
      <c r="BD87" s="59"/>
      <c r="BE87" s="112"/>
      <c r="BF87" s="124"/>
      <c r="BG87" s="151"/>
      <c r="BH87" s="156" t="s">
        <v>934</v>
      </c>
      <c r="BI87" s="239" t="s">
        <v>88</v>
      </c>
      <c r="BJ87" s="153" t="s">
        <v>715</v>
      </c>
      <c r="BK87" s="154" t="s">
        <v>935</v>
      </c>
      <c r="BL87" s="131" t="s">
        <v>14</v>
      </c>
      <c r="BM87" s="156" t="s">
        <v>936</v>
      </c>
      <c r="BN87" s="156"/>
      <c r="BO87" s="155" t="s">
        <v>937</v>
      </c>
      <c r="BP87" s="155" t="s">
        <v>938</v>
      </c>
      <c r="BQ87" s="155" t="s">
        <v>939</v>
      </c>
      <c r="BR87" s="155" t="s">
        <v>937</v>
      </c>
      <c r="BS87" s="155" t="s">
        <v>938</v>
      </c>
      <c r="BT87" s="155" t="s">
        <v>939</v>
      </c>
      <c r="BU87" s="156" t="s">
        <v>940</v>
      </c>
      <c r="BV87" s="156" t="s">
        <v>940</v>
      </c>
      <c r="BW87" s="155"/>
      <c r="BX87" s="155" t="s">
        <v>941</v>
      </c>
      <c r="BY87" s="156" t="s">
        <v>942</v>
      </c>
      <c r="BZ87" s="155" t="s">
        <v>943</v>
      </c>
    </row>
    <row r="88" spans="1:78" s="24" customFormat="1" ht="33.75" x14ac:dyDescent="0.2">
      <c r="A88" s="273">
        <v>86</v>
      </c>
      <c r="B88" s="271">
        <v>48</v>
      </c>
      <c r="C88" s="73" t="s">
        <v>430</v>
      </c>
      <c r="D88" s="172" t="s">
        <v>542</v>
      </c>
      <c r="E88" s="181" t="s">
        <v>463</v>
      </c>
      <c r="F88" s="191" t="s">
        <v>462</v>
      </c>
      <c r="G88" s="114">
        <v>3</v>
      </c>
      <c r="H88" s="102" t="s">
        <v>845</v>
      </c>
      <c r="I88" s="7"/>
      <c r="J88" s="33"/>
      <c r="K88" s="79">
        <v>195030</v>
      </c>
      <c r="L88" s="80">
        <v>117018</v>
      </c>
      <c r="M88" s="115">
        <f t="shared" si="38"/>
        <v>60</v>
      </c>
      <c r="N88" s="84" t="str">
        <f t="shared" si="20"/>
        <v/>
      </c>
      <c r="O88" s="80">
        <v>78012</v>
      </c>
      <c r="P88" s="81">
        <f t="shared" si="21"/>
        <v>40</v>
      </c>
      <c r="Q88" s="82">
        <f t="shared" si="22"/>
        <v>100</v>
      </c>
      <c r="R88" s="29"/>
      <c r="S88" s="26"/>
      <c r="T88" s="106" t="e">
        <f t="shared" si="23"/>
        <v>#DIV/0!</v>
      </c>
      <c r="U88" s="69" t="e">
        <f t="shared" si="24"/>
        <v>#DIV/0!</v>
      </c>
      <c r="V88" s="94"/>
      <c r="W88" s="95" t="e">
        <f t="shared" si="25"/>
        <v>#DIV/0!</v>
      </c>
      <c r="X88" s="58" t="e">
        <f t="shared" si="26"/>
        <v>#DIV/0!</v>
      </c>
      <c r="Y88" s="47"/>
      <c r="Z88" s="120"/>
      <c r="AA88" s="22"/>
      <c r="AB88" s="118">
        <f t="shared" si="27"/>
        <v>0</v>
      </c>
      <c r="AC88" s="8">
        <v>15</v>
      </c>
      <c r="AD88" s="118">
        <f t="shared" si="28"/>
        <v>1.5</v>
      </c>
      <c r="AE88" s="8">
        <v>0</v>
      </c>
      <c r="AF88" s="118">
        <f t="shared" si="29"/>
        <v>0</v>
      </c>
      <c r="AG88" s="38">
        <f t="shared" si="30"/>
        <v>15</v>
      </c>
      <c r="AH88" s="39">
        <f t="shared" si="31"/>
        <v>1.5</v>
      </c>
      <c r="AI88" s="22"/>
      <c r="AJ88" s="118">
        <f t="shared" si="32"/>
        <v>0</v>
      </c>
      <c r="AK88" s="9"/>
      <c r="AL88" s="118"/>
      <c r="AM88" s="40">
        <f t="shared" si="33"/>
        <v>0</v>
      </c>
      <c r="AN88" s="39">
        <f t="shared" si="34"/>
        <v>0</v>
      </c>
      <c r="AO88" s="41">
        <f t="shared" si="35"/>
        <v>1.5</v>
      </c>
      <c r="AQ88" s="99" t="str">
        <f t="shared" si="36"/>
        <v/>
      </c>
      <c r="AR88" s="99">
        <f t="shared" si="37"/>
        <v>0</v>
      </c>
      <c r="AS88" s="65"/>
      <c r="AT88" s="43"/>
      <c r="AU88" s="44"/>
      <c r="AV88" s="44"/>
      <c r="AW88" s="44"/>
      <c r="AX88" s="44"/>
      <c r="AY88" s="42"/>
      <c r="AZ88" s="42"/>
      <c r="BA88" s="45"/>
      <c r="BB88" s="48"/>
      <c r="BC88" s="73"/>
      <c r="BD88" s="59"/>
      <c r="BE88" s="112"/>
      <c r="BF88" s="124"/>
      <c r="BG88" s="151"/>
      <c r="BH88" s="131" t="s">
        <v>538</v>
      </c>
      <c r="BI88" s="161" t="s">
        <v>88</v>
      </c>
      <c r="BJ88" s="162" t="s">
        <v>537</v>
      </c>
      <c r="BK88" s="163" t="s">
        <v>430</v>
      </c>
      <c r="BL88" s="131" t="s">
        <v>14</v>
      </c>
      <c r="BM88" s="164" t="s">
        <v>539</v>
      </c>
      <c r="BN88" s="164" t="s">
        <v>540</v>
      </c>
      <c r="BO88" s="143" t="s">
        <v>541</v>
      </c>
      <c r="BP88" s="143" t="s">
        <v>542</v>
      </c>
      <c r="BQ88" s="143" t="s">
        <v>543</v>
      </c>
      <c r="BR88" s="143" t="s">
        <v>541</v>
      </c>
      <c r="BS88" s="143" t="s">
        <v>542</v>
      </c>
      <c r="BT88" s="143" t="s">
        <v>543</v>
      </c>
      <c r="BU88" s="164" t="s">
        <v>544</v>
      </c>
      <c r="BV88" s="164" t="s">
        <v>544</v>
      </c>
      <c r="BW88" s="143"/>
      <c r="BX88" s="143" t="s">
        <v>545</v>
      </c>
      <c r="BY88" s="164" t="s">
        <v>546</v>
      </c>
      <c r="BZ88" s="143" t="s">
        <v>547</v>
      </c>
    </row>
    <row r="89" spans="1:78" s="24" customFormat="1" ht="101.25" x14ac:dyDescent="0.2">
      <c r="A89" s="273">
        <v>87</v>
      </c>
      <c r="B89" s="271">
        <v>71</v>
      </c>
      <c r="C89" s="73" t="s">
        <v>878</v>
      </c>
      <c r="D89" s="172" t="s">
        <v>444</v>
      </c>
      <c r="E89" s="181" t="s">
        <v>489</v>
      </c>
      <c r="F89" s="231" t="s">
        <v>1636</v>
      </c>
      <c r="G89" s="114" t="s">
        <v>426</v>
      </c>
      <c r="H89" s="102" t="s">
        <v>877</v>
      </c>
      <c r="I89" s="7"/>
      <c r="J89" s="33"/>
      <c r="K89" s="79">
        <v>49368</v>
      </c>
      <c r="L89" s="80">
        <v>29620</v>
      </c>
      <c r="M89" s="115">
        <f t="shared" si="38"/>
        <v>59.99837951709609</v>
      </c>
      <c r="N89" s="84" t="str">
        <f t="shared" si="20"/>
        <v/>
      </c>
      <c r="O89" s="80">
        <v>19748</v>
      </c>
      <c r="P89" s="81">
        <f t="shared" si="21"/>
        <v>40.001620482903903</v>
      </c>
      <c r="Q89" s="82">
        <f t="shared" si="22"/>
        <v>100</v>
      </c>
      <c r="R89" s="29"/>
      <c r="S89" s="26"/>
      <c r="T89" s="106" t="e">
        <f t="shared" si="23"/>
        <v>#DIV/0!</v>
      </c>
      <c r="U89" s="69" t="e">
        <f t="shared" si="24"/>
        <v>#DIV/0!</v>
      </c>
      <c r="V89" s="94"/>
      <c r="W89" s="95" t="e">
        <f t="shared" si="25"/>
        <v>#DIV/0!</v>
      </c>
      <c r="X89" s="58" t="e">
        <f t="shared" si="26"/>
        <v>#DIV/0!</v>
      </c>
      <c r="Y89" s="47"/>
      <c r="Z89" s="120"/>
      <c r="AA89" s="22"/>
      <c r="AB89" s="118">
        <f t="shared" si="27"/>
        <v>0</v>
      </c>
      <c r="AC89" s="8">
        <v>15</v>
      </c>
      <c r="AD89" s="118">
        <f t="shared" si="28"/>
        <v>1.5</v>
      </c>
      <c r="AE89" s="8">
        <v>0</v>
      </c>
      <c r="AF89" s="118">
        <f t="shared" si="29"/>
        <v>0</v>
      </c>
      <c r="AG89" s="38">
        <f t="shared" si="30"/>
        <v>15</v>
      </c>
      <c r="AH89" s="39">
        <f t="shared" si="31"/>
        <v>1.5</v>
      </c>
      <c r="AI89" s="22"/>
      <c r="AJ89" s="118">
        <f t="shared" si="32"/>
        <v>0</v>
      </c>
      <c r="AK89" s="9"/>
      <c r="AL89" s="118"/>
      <c r="AM89" s="40">
        <f t="shared" si="33"/>
        <v>0</v>
      </c>
      <c r="AN89" s="39">
        <f t="shared" si="34"/>
        <v>0</v>
      </c>
      <c r="AO89" s="41">
        <f t="shared" si="35"/>
        <v>1.5</v>
      </c>
      <c r="AQ89" s="99" t="str">
        <f t="shared" si="36"/>
        <v/>
      </c>
      <c r="AR89" s="99">
        <f t="shared" si="37"/>
        <v>0</v>
      </c>
      <c r="AS89" s="65"/>
      <c r="AT89" s="43"/>
      <c r="AU89" s="44"/>
      <c r="AV89" s="44"/>
      <c r="AW89" s="44"/>
      <c r="AX89" s="44"/>
      <c r="AY89" s="42"/>
      <c r="AZ89" s="42"/>
      <c r="BA89" s="45"/>
      <c r="BB89" s="48"/>
      <c r="BC89" s="46"/>
      <c r="BD89" s="59"/>
      <c r="BE89" s="112"/>
      <c r="BF89" s="124"/>
      <c r="BG89" s="151"/>
      <c r="BH89" s="131" t="s">
        <v>679</v>
      </c>
      <c r="BI89" s="161" t="s">
        <v>88</v>
      </c>
      <c r="BJ89" s="162" t="s">
        <v>608</v>
      </c>
      <c r="BK89" s="163" t="s">
        <v>444</v>
      </c>
      <c r="BL89" s="131" t="s">
        <v>14</v>
      </c>
      <c r="BM89" s="164" t="s">
        <v>680</v>
      </c>
      <c r="BN89" s="164"/>
      <c r="BO89" s="143" t="s">
        <v>681</v>
      </c>
      <c r="BP89" s="143" t="s">
        <v>444</v>
      </c>
      <c r="BQ89" s="143" t="s">
        <v>682</v>
      </c>
      <c r="BR89" s="143" t="s">
        <v>681</v>
      </c>
      <c r="BS89" s="143" t="s">
        <v>444</v>
      </c>
      <c r="BT89" s="143" t="s">
        <v>682</v>
      </c>
      <c r="BU89" s="164" t="s">
        <v>683</v>
      </c>
      <c r="BV89" s="164" t="s">
        <v>683</v>
      </c>
      <c r="BW89" s="143" t="s">
        <v>243</v>
      </c>
      <c r="BX89" s="143" t="s">
        <v>684</v>
      </c>
      <c r="BY89" s="164" t="s">
        <v>685</v>
      </c>
      <c r="BZ89" s="143" t="s">
        <v>686</v>
      </c>
    </row>
    <row r="90" spans="1:78" s="24" customFormat="1" ht="67.5" x14ac:dyDescent="0.2">
      <c r="A90" s="273">
        <v>88</v>
      </c>
      <c r="B90" s="271">
        <v>72</v>
      </c>
      <c r="C90" s="248" t="s">
        <v>878</v>
      </c>
      <c r="D90" s="172" t="s">
        <v>444</v>
      </c>
      <c r="E90" s="181" t="s">
        <v>879</v>
      </c>
      <c r="F90" s="231" t="s">
        <v>490</v>
      </c>
      <c r="G90" s="114">
        <v>3</v>
      </c>
      <c r="H90" s="102" t="s">
        <v>880</v>
      </c>
      <c r="I90" s="7"/>
      <c r="J90" s="33"/>
      <c r="K90" s="79" t="s">
        <v>1635</v>
      </c>
      <c r="L90" s="179" t="s">
        <v>881</v>
      </c>
      <c r="M90" s="115" t="e">
        <f t="shared" si="38"/>
        <v>#VALUE!</v>
      </c>
      <c r="N90" s="84" t="e">
        <f t="shared" si="20"/>
        <v>#VALUE!</v>
      </c>
      <c r="O90" s="80">
        <v>5600</v>
      </c>
      <c r="P90" s="81" t="e">
        <f t="shared" si="21"/>
        <v>#VALUE!</v>
      </c>
      <c r="Q90" s="82" t="e">
        <f t="shared" si="22"/>
        <v>#VALUE!</v>
      </c>
      <c r="R90" s="29"/>
      <c r="S90" s="26"/>
      <c r="T90" s="106" t="e">
        <f t="shared" si="23"/>
        <v>#DIV/0!</v>
      </c>
      <c r="U90" s="69" t="e">
        <f t="shared" si="24"/>
        <v>#DIV/0!</v>
      </c>
      <c r="V90" s="94"/>
      <c r="W90" s="95" t="e">
        <f t="shared" si="25"/>
        <v>#DIV/0!</v>
      </c>
      <c r="X90" s="58" t="e">
        <f t="shared" si="26"/>
        <v>#DIV/0!</v>
      </c>
      <c r="Y90" s="202" t="s">
        <v>419</v>
      </c>
      <c r="Z90" s="120"/>
      <c r="AA90" s="22"/>
      <c r="AB90" s="118">
        <f t="shared" si="27"/>
        <v>0</v>
      </c>
      <c r="AC90" s="8"/>
      <c r="AD90" s="118">
        <f t="shared" si="28"/>
        <v>0</v>
      </c>
      <c r="AE90" s="8"/>
      <c r="AF90" s="118">
        <f t="shared" si="29"/>
        <v>0</v>
      </c>
      <c r="AG90" s="38">
        <f t="shared" si="30"/>
        <v>0</v>
      </c>
      <c r="AH90" s="39">
        <f t="shared" si="31"/>
        <v>0</v>
      </c>
      <c r="AI90" s="22"/>
      <c r="AJ90" s="118">
        <f t="shared" si="32"/>
        <v>0</v>
      </c>
      <c r="AK90" s="9"/>
      <c r="AL90" s="118"/>
      <c r="AM90" s="40">
        <f t="shared" si="33"/>
        <v>0</v>
      </c>
      <c r="AN90" s="39">
        <f t="shared" si="34"/>
        <v>0</v>
      </c>
      <c r="AO90" s="41">
        <f t="shared" si="35"/>
        <v>0</v>
      </c>
      <c r="AQ90" s="99" t="str">
        <f t="shared" si="36"/>
        <v/>
      </c>
      <c r="AR90" s="99">
        <f t="shared" si="37"/>
        <v>0</v>
      </c>
      <c r="AS90" s="65"/>
      <c r="AT90" s="43"/>
      <c r="AU90" s="44"/>
      <c r="AV90" s="44"/>
      <c r="AW90" s="44"/>
      <c r="AX90" s="44"/>
      <c r="AY90" s="42"/>
      <c r="AZ90" s="42"/>
      <c r="BA90" s="45"/>
      <c r="BB90" s="48"/>
      <c r="BC90" s="46"/>
      <c r="BD90" s="59"/>
      <c r="BE90" s="112"/>
      <c r="BF90" s="124"/>
      <c r="BG90" s="151"/>
      <c r="BH90" s="131" t="s">
        <v>687</v>
      </c>
      <c r="BI90" s="161" t="s">
        <v>88</v>
      </c>
      <c r="BJ90" s="162" t="s">
        <v>608</v>
      </c>
      <c r="BK90" s="163" t="s">
        <v>444</v>
      </c>
      <c r="BL90" s="131" t="s">
        <v>14</v>
      </c>
      <c r="BM90" s="164" t="s">
        <v>680</v>
      </c>
      <c r="BN90" s="164"/>
      <c r="BO90" s="143" t="s">
        <v>681</v>
      </c>
      <c r="BP90" s="143" t="s">
        <v>444</v>
      </c>
      <c r="BQ90" s="143" t="s">
        <v>682</v>
      </c>
      <c r="BR90" s="143" t="s">
        <v>681</v>
      </c>
      <c r="BS90" s="143" t="s">
        <v>444</v>
      </c>
      <c r="BT90" s="143" t="s">
        <v>682</v>
      </c>
      <c r="BU90" s="164" t="s">
        <v>683</v>
      </c>
      <c r="BV90" s="164" t="s">
        <v>683</v>
      </c>
      <c r="BW90" s="143" t="s">
        <v>243</v>
      </c>
      <c r="BX90" s="143" t="s">
        <v>684</v>
      </c>
      <c r="BY90" s="164" t="s">
        <v>685</v>
      </c>
      <c r="BZ90" s="143" t="s">
        <v>686</v>
      </c>
    </row>
    <row r="91" spans="1:78" s="24" customFormat="1" ht="90" x14ac:dyDescent="0.2">
      <c r="A91" s="273">
        <v>89</v>
      </c>
      <c r="B91" s="271">
        <v>182</v>
      </c>
      <c r="C91" s="73" t="s">
        <v>1289</v>
      </c>
      <c r="D91" s="172" t="s">
        <v>1352</v>
      </c>
      <c r="E91" s="181" t="s">
        <v>1303</v>
      </c>
      <c r="F91" s="181" t="s">
        <v>1246</v>
      </c>
      <c r="G91" s="114">
        <v>3</v>
      </c>
      <c r="H91" s="102" t="s">
        <v>1651</v>
      </c>
      <c r="I91" s="7"/>
      <c r="J91" s="33"/>
      <c r="K91" s="79">
        <v>90853</v>
      </c>
      <c r="L91" s="80">
        <v>45000</v>
      </c>
      <c r="M91" s="115">
        <f t="shared" si="38"/>
        <v>49.530560355739489</v>
      </c>
      <c r="N91" s="84" t="str">
        <f t="shared" si="20"/>
        <v/>
      </c>
      <c r="O91" s="80">
        <v>45853</v>
      </c>
      <c r="P91" s="81">
        <f t="shared" si="21"/>
        <v>50.469439644260504</v>
      </c>
      <c r="Q91" s="82">
        <f t="shared" si="22"/>
        <v>100</v>
      </c>
      <c r="R91" s="29"/>
      <c r="S91" s="26"/>
      <c r="T91" s="106" t="e">
        <f t="shared" si="23"/>
        <v>#DIV/0!</v>
      </c>
      <c r="U91" s="69" t="e">
        <f t="shared" si="24"/>
        <v>#DIV/0!</v>
      </c>
      <c r="V91" s="94"/>
      <c r="W91" s="95" t="e">
        <f t="shared" si="25"/>
        <v>#DIV/0!</v>
      </c>
      <c r="X91" s="58" t="e">
        <f t="shared" si="26"/>
        <v>#DIV/0!</v>
      </c>
      <c r="Y91" s="47" t="s">
        <v>45</v>
      </c>
      <c r="Z91" s="120"/>
      <c r="AA91" s="22"/>
      <c r="AB91" s="118">
        <f t="shared" si="27"/>
        <v>0</v>
      </c>
      <c r="AC91" s="8">
        <v>15</v>
      </c>
      <c r="AD91" s="118">
        <f t="shared" si="28"/>
        <v>1.5</v>
      </c>
      <c r="AE91" s="8">
        <v>7</v>
      </c>
      <c r="AF91" s="118">
        <f t="shared" si="29"/>
        <v>1.75</v>
      </c>
      <c r="AG91" s="38">
        <f t="shared" si="30"/>
        <v>22</v>
      </c>
      <c r="AH91" s="39">
        <f t="shared" si="31"/>
        <v>3.25</v>
      </c>
      <c r="AI91" s="22"/>
      <c r="AJ91" s="118">
        <f t="shared" si="32"/>
        <v>0</v>
      </c>
      <c r="AK91" s="9"/>
      <c r="AL91" s="118"/>
      <c r="AM91" s="40">
        <f t="shared" si="33"/>
        <v>0</v>
      </c>
      <c r="AN91" s="39">
        <f t="shared" si="34"/>
        <v>0</v>
      </c>
      <c r="AO91" s="41">
        <f t="shared" si="35"/>
        <v>3.25</v>
      </c>
      <c r="AQ91" s="99" t="str">
        <f t="shared" si="36"/>
        <v/>
      </c>
      <c r="AR91" s="99">
        <f t="shared" si="37"/>
        <v>0</v>
      </c>
      <c r="AS91" s="65"/>
      <c r="AT91" s="43"/>
      <c r="AU91" s="44"/>
      <c r="AV91" s="44"/>
      <c r="AW91" s="44"/>
      <c r="AX91" s="44"/>
      <c r="AY91" s="42"/>
      <c r="AZ91" s="42"/>
      <c r="BA91" s="45"/>
      <c r="BB91" s="48"/>
      <c r="BC91" s="46"/>
      <c r="BD91" s="59"/>
      <c r="BE91" s="112"/>
      <c r="BF91" s="124"/>
      <c r="BG91" s="151"/>
      <c r="BH91" s="156" t="s">
        <v>1349</v>
      </c>
      <c r="BI91" s="239" t="s">
        <v>88</v>
      </c>
      <c r="BJ91" s="153" t="s">
        <v>1104</v>
      </c>
      <c r="BK91" s="154" t="s">
        <v>1289</v>
      </c>
      <c r="BL91" s="131" t="s">
        <v>14</v>
      </c>
      <c r="BM91" s="156" t="s">
        <v>1350</v>
      </c>
      <c r="BN91" s="156"/>
      <c r="BO91" s="155" t="s">
        <v>1351</v>
      </c>
      <c r="BP91" s="155" t="s">
        <v>1352</v>
      </c>
      <c r="BQ91" s="155" t="s">
        <v>309</v>
      </c>
      <c r="BR91" s="155" t="s">
        <v>1351</v>
      </c>
      <c r="BS91" s="155" t="s">
        <v>1352</v>
      </c>
      <c r="BT91" s="155" t="s">
        <v>309</v>
      </c>
      <c r="BU91" s="156" t="s">
        <v>1353</v>
      </c>
      <c r="BV91" s="156" t="s">
        <v>1353</v>
      </c>
      <c r="BW91" s="155" t="s">
        <v>98</v>
      </c>
      <c r="BX91" s="155" t="s">
        <v>1354</v>
      </c>
      <c r="BY91" s="156" t="s">
        <v>1355</v>
      </c>
      <c r="BZ91" s="155" t="s">
        <v>1356</v>
      </c>
    </row>
    <row r="92" spans="1:78" s="24" customFormat="1" ht="33.75" x14ac:dyDescent="0.2">
      <c r="A92" s="273">
        <v>90</v>
      </c>
      <c r="B92" s="272">
        <v>198</v>
      </c>
      <c r="C92" s="174" t="s">
        <v>141</v>
      </c>
      <c r="D92" s="158" t="s">
        <v>1427</v>
      </c>
      <c r="E92" s="234" t="s">
        <v>1266</v>
      </c>
      <c r="F92" s="234" t="s">
        <v>1327</v>
      </c>
      <c r="G92" s="114"/>
      <c r="H92" s="103" t="s">
        <v>141</v>
      </c>
      <c r="I92" s="7"/>
      <c r="J92" s="33"/>
      <c r="K92" s="79"/>
      <c r="L92" s="80"/>
      <c r="M92" s="115" t="e">
        <f t="shared" si="38"/>
        <v>#DIV/0!</v>
      </c>
      <c r="N92" s="84" t="e">
        <f t="shared" si="20"/>
        <v>#DIV/0!</v>
      </c>
      <c r="O92" s="80"/>
      <c r="P92" s="81" t="e">
        <f t="shared" si="21"/>
        <v>#DIV/0!</v>
      </c>
      <c r="Q92" s="82" t="e">
        <f t="shared" si="22"/>
        <v>#DIV/0!</v>
      </c>
      <c r="R92" s="29"/>
      <c r="S92" s="26"/>
      <c r="T92" s="106" t="e">
        <f t="shared" si="23"/>
        <v>#DIV/0!</v>
      </c>
      <c r="U92" s="69" t="e">
        <f t="shared" si="24"/>
        <v>#DIV/0!</v>
      </c>
      <c r="V92" s="94"/>
      <c r="W92" s="95" t="e">
        <f t="shared" si="25"/>
        <v>#DIV/0!</v>
      </c>
      <c r="X92" s="58" t="e">
        <f t="shared" si="26"/>
        <v>#DIV/0!</v>
      </c>
      <c r="Y92" s="47"/>
      <c r="Z92" s="120"/>
      <c r="AA92" s="22"/>
      <c r="AB92" s="118">
        <f t="shared" si="27"/>
        <v>0</v>
      </c>
      <c r="AC92" s="8"/>
      <c r="AD92" s="118">
        <f t="shared" si="28"/>
        <v>0</v>
      </c>
      <c r="AE92" s="8"/>
      <c r="AF92" s="118">
        <f t="shared" si="29"/>
        <v>0</v>
      </c>
      <c r="AG92" s="38">
        <f t="shared" si="30"/>
        <v>0</v>
      </c>
      <c r="AH92" s="39">
        <f t="shared" si="31"/>
        <v>0</v>
      </c>
      <c r="AI92" s="22"/>
      <c r="AJ92" s="118">
        <f t="shared" si="32"/>
        <v>0</v>
      </c>
      <c r="AK92" s="9"/>
      <c r="AL92" s="118"/>
      <c r="AM92" s="40">
        <f t="shared" si="33"/>
        <v>0</v>
      </c>
      <c r="AN92" s="39">
        <f t="shared" si="34"/>
        <v>0</v>
      </c>
      <c r="AO92" s="41">
        <f t="shared" si="35"/>
        <v>0</v>
      </c>
      <c r="AQ92" s="99" t="str">
        <f t="shared" si="36"/>
        <v/>
      </c>
      <c r="AR92" s="99">
        <f t="shared" si="37"/>
        <v>0</v>
      </c>
      <c r="AS92" s="65"/>
      <c r="AT92" s="43"/>
      <c r="AU92" s="44"/>
      <c r="AV92" s="44"/>
      <c r="AW92" s="44"/>
      <c r="AX92" s="44"/>
      <c r="AY92" s="42"/>
      <c r="AZ92" s="42"/>
      <c r="BA92" s="45"/>
      <c r="BB92" s="48"/>
      <c r="BC92" s="46"/>
      <c r="BD92" s="59"/>
      <c r="BE92" s="112"/>
      <c r="BF92" s="124"/>
      <c r="BG92" s="151"/>
      <c r="BH92" s="156" t="s">
        <v>1423</v>
      </c>
      <c r="BI92" s="239" t="s">
        <v>88</v>
      </c>
      <c r="BJ92" s="153" t="s">
        <v>1424</v>
      </c>
      <c r="BK92" s="154" t="s">
        <v>1266</v>
      </c>
      <c r="BL92" s="131" t="s">
        <v>14</v>
      </c>
      <c r="BM92" s="156" t="s">
        <v>1425</v>
      </c>
      <c r="BN92" s="156"/>
      <c r="BO92" s="155" t="s">
        <v>1426</v>
      </c>
      <c r="BP92" s="155" t="s">
        <v>1427</v>
      </c>
      <c r="BQ92" s="155" t="s">
        <v>1428</v>
      </c>
      <c r="BR92" s="155" t="s">
        <v>1426</v>
      </c>
      <c r="BS92" s="155" t="s">
        <v>1427</v>
      </c>
      <c r="BT92" s="155" t="s">
        <v>1428</v>
      </c>
      <c r="BU92" s="156" t="s">
        <v>1429</v>
      </c>
      <c r="BV92" s="156" t="s">
        <v>1429</v>
      </c>
      <c r="BW92" s="155"/>
      <c r="BX92" s="155" t="s">
        <v>1430</v>
      </c>
      <c r="BY92" s="156" t="s">
        <v>1431</v>
      </c>
      <c r="BZ92" s="155" t="s">
        <v>1432</v>
      </c>
    </row>
    <row r="93" spans="1:78" s="24" customFormat="1" ht="101.25" x14ac:dyDescent="0.2">
      <c r="A93" s="273">
        <v>91</v>
      </c>
      <c r="B93" s="271">
        <v>210</v>
      </c>
      <c r="C93" s="73" t="s">
        <v>1486</v>
      </c>
      <c r="D93" s="172" t="s">
        <v>1427</v>
      </c>
      <c r="E93" s="181" t="s">
        <v>1266</v>
      </c>
      <c r="F93" s="181" t="s">
        <v>1499</v>
      </c>
      <c r="G93" s="114">
        <v>3</v>
      </c>
      <c r="H93" s="102" t="s">
        <v>1739</v>
      </c>
      <c r="I93" s="7"/>
      <c r="J93" s="33"/>
      <c r="K93" s="79">
        <v>51474</v>
      </c>
      <c r="L93" s="80">
        <v>30000</v>
      </c>
      <c r="M93" s="115">
        <f t="shared" si="38"/>
        <v>58.281851031588758</v>
      </c>
      <c r="N93" s="84" t="str">
        <f t="shared" si="20"/>
        <v/>
      </c>
      <c r="O93" s="80">
        <v>21474</v>
      </c>
      <c r="P93" s="81">
        <f t="shared" si="21"/>
        <v>41.718148968411242</v>
      </c>
      <c r="Q93" s="82">
        <f t="shared" si="22"/>
        <v>100</v>
      </c>
      <c r="R93" s="29"/>
      <c r="S93" s="26"/>
      <c r="T93" s="106" t="e">
        <f t="shared" si="23"/>
        <v>#DIV/0!</v>
      </c>
      <c r="U93" s="69" t="e">
        <f t="shared" si="24"/>
        <v>#DIV/0!</v>
      </c>
      <c r="V93" s="94"/>
      <c r="W93" s="95" t="e">
        <f t="shared" si="25"/>
        <v>#DIV/0!</v>
      </c>
      <c r="X93" s="58" t="e">
        <f t="shared" si="26"/>
        <v>#DIV/0!</v>
      </c>
      <c r="Y93" s="47" t="s">
        <v>45</v>
      </c>
      <c r="Z93" s="120"/>
      <c r="AA93" s="22"/>
      <c r="AB93" s="118">
        <f t="shared" si="27"/>
        <v>0</v>
      </c>
      <c r="AC93" s="8">
        <v>15</v>
      </c>
      <c r="AD93" s="118">
        <f t="shared" si="28"/>
        <v>1.5</v>
      </c>
      <c r="AE93" s="8">
        <v>0</v>
      </c>
      <c r="AF93" s="118">
        <f t="shared" si="29"/>
        <v>0</v>
      </c>
      <c r="AG93" s="38">
        <f t="shared" si="30"/>
        <v>15</v>
      </c>
      <c r="AH93" s="39">
        <f t="shared" si="31"/>
        <v>1.5</v>
      </c>
      <c r="AI93" s="22"/>
      <c r="AJ93" s="118">
        <f t="shared" si="32"/>
        <v>0</v>
      </c>
      <c r="AK93" s="9"/>
      <c r="AL93" s="118"/>
      <c r="AM93" s="40">
        <f t="shared" si="33"/>
        <v>0</v>
      </c>
      <c r="AN93" s="39">
        <f t="shared" si="34"/>
        <v>0</v>
      </c>
      <c r="AO93" s="41">
        <f t="shared" si="35"/>
        <v>1.5</v>
      </c>
      <c r="AQ93" s="99" t="str">
        <f t="shared" si="36"/>
        <v/>
      </c>
      <c r="AR93" s="99">
        <f t="shared" si="37"/>
        <v>0</v>
      </c>
      <c r="AS93" s="65"/>
      <c r="AT93" s="43" t="s">
        <v>33</v>
      </c>
      <c r="AU93" s="44"/>
      <c r="AV93" s="44"/>
      <c r="AW93" s="44"/>
      <c r="AX93" s="44"/>
      <c r="AY93" s="42"/>
      <c r="AZ93" s="42"/>
      <c r="BA93" s="45"/>
      <c r="BB93" s="48"/>
      <c r="BC93" s="46"/>
      <c r="BD93" s="59"/>
      <c r="BE93" s="112"/>
      <c r="BF93" s="124"/>
      <c r="BG93" s="151"/>
      <c r="BH93" s="156" t="s">
        <v>1550</v>
      </c>
      <c r="BI93" s="239" t="s">
        <v>88</v>
      </c>
      <c r="BJ93" s="153" t="s">
        <v>1424</v>
      </c>
      <c r="BK93" s="154" t="s">
        <v>1486</v>
      </c>
      <c r="BL93" s="131" t="s">
        <v>14</v>
      </c>
      <c r="BM93" s="156" t="s">
        <v>1425</v>
      </c>
      <c r="BN93" s="156"/>
      <c r="BO93" s="155" t="s">
        <v>1426</v>
      </c>
      <c r="BP93" s="155" t="s">
        <v>1427</v>
      </c>
      <c r="BQ93" s="155" t="s">
        <v>1428</v>
      </c>
      <c r="BR93" s="155" t="s">
        <v>1426</v>
      </c>
      <c r="BS93" s="155" t="s">
        <v>1427</v>
      </c>
      <c r="BT93" s="155" t="s">
        <v>1428</v>
      </c>
      <c r="BU93" s="156" t="s">
        <v>1429</v>
      </c>
      <c r="BV93" s="156" t="s">
        <v>1429</v>
      </c>
      <c r="BW93" s="155"/>
      <c r="BX93" s="155" t="s">
        <v>1430</v>
      </c>
      <c r="BY93" s="156" t="s">
        <v>1431</v>
      </c>
      <c r="BZ93" s="155" t="s">
        <v>1432</v>
      </c>
    </row>
    <row r="94" spans="1:78" s="24" customFormat="1" ht="101.25" x14ac:dyDescent="0.2">
      <c r="A94" s="273">
        <v>92</v>
      </c>
      <c r="B94" s="272">
        <v>222</v>
      </c>
      <c r="C94" s="174" t="s">
        <v>141</v>
      </c>
      <c r="D94" s="269" t="s">
        <v>1595</v>
      </c>
      <c r="E94" s="234" t="s">
        <v>1515</v>
      </c>
      <c r="F94" s="234" t="s">
        <v>1499</v>
      </c>
      <c r="G94" s="114"/>
      <c r="H94" s="103" t="s">
        <v>1733</v>
      </c>
      <c r="I94" s="7"/>
      <c r="J94" s="33"/>
      <c r="K94" s="194" t="s">
        <v>1735</v>
      </c>
      <c r="L94" s="179" t="s">
        <v>1734</v>
      </c>
      <c r="M94" s="115" t="e">
        <f t="shared" si="38"/>
        <v>#VALUE!</v>
      </c>
      <c r="N94" s="84" t="e">
        <f t="shared" si="20"/>
        <v>#VALUE!</v>
      </c>
      <c r="O94" s="80"/>
      <c r="P94" s="81" t="e">
        <f t="shared" si="21"/>
        <v>#VALUE!</v>
      </c>
      <c r="Q94" s="82" t="e">
        <f t="shared" si="22"/>
        <v>#VALUE!</v>
      </c>
      <c r="R94" s="29"/>
      <c r="S94" s="26"/>
      <c r="T94" s="106" t="e">
        <f t="shared" si="23"/>
        <v>#DIV/0!</v>
      </c>
      <c r="U94" s="69" t="e">
        <f t="shared" si="24"/>
        <v>#DIV/0!</v>
      </c>
      <c r="V94" s="94"/>
      <c r="W94" s="95" t="e">
        <f t="shared" si="25"/>
        <v>#DIV/0!</v>
      </c>
      <c r="X94" s="58" t="e">
        <f t="shared" si="26"/>
        <v>#DIV/0!</v>
      </c>
      <c r="Y94" s="47"/>
      <c r="Z94" s="120"/>
      <c r="AA94" s="22"/>
      <c r="AB94" s="118">
        <f t="shared" si="27"/>
        <v>0</v>
      </c>
      <c r="AC94" s="8"/>
      <c r="AD94" s="118">
        <f t="shared" si="28"/>
        <v>0</v>
      </c>
      <c r="AE94" s="8"/>
      <c r="AF94" s="118">
        <f t="shared" si="29"/>
        <v>0</v>
      </c>
      <c r="AG94" s="38">
        <f t="shared" si="30"/>
        <v>0</v>
      </c>
      <c r="AH94" s="39">
        <f t="shared" si="31"/>
        <v>0</v>
      </c>
      <c r="AI94" s="22"/>
      <c r="AJ94" s="118">
        <f t="shared" si="32"/>
        <v>0</v>
      </c>
      <c r="AK94" s="9"/>
      <c r="AL94" s="118"/>
      <c r="AM94" s="40">
        <f t="shared" si="33"/>
        <v>0</v>
      </c>
      <c r="AN94" s="39">
        <f t="shared" si="34"/>
        <v>0</v>
      </c>
      <c r="AO94" s="41">
        <f t="shared" si="35"/>
        <v>0</v>
      </c>
      <c r="AQ94" s="99" t="str">
        <f t="shared" si="36"/>
        <v/>
      </c>
      <c r="AR94" s="99">
        <f t="shared" si="37"/>
        <v>0</v>
      </c>
      <c r="AS94" s="65"/>
      <c r="AT94" s="43" t="s">
        <v>33</v>
      </c>
      <c r="AU94" s="44"/>
      <c r="AV94" s="44"/>
      <c r="AW94" s="44"/>
      <c r="AX94" s="44"/>
      <c r="AY94" s="42"/>
      <c r="AZ94" s="42"/>
      <c r="BA94" s="45"/>
      <c r="BB94" s="48"/>
      <c r="BC94" s="46"/>
      <c r="BD94" s="59"/>
      <c r="BE94" s="112"/>
      <c r="BF94" s="124"/>
      <c r="BG94" s="151"/>
      <c r="BH94" s="156" t="s">
        <v>1592</v>
      </c>
      <c r="BI94" s="239" t="s">
        <v>88</v>
      </c>
      <c r="BJ94" s="153" t="s">
        <v>1424</v>
      </c>
      <c r="BK94" s="154" t="s">
        <v>1491</v>
      </c>
      <c r="BL94" s="131" t="s">
        <v>14</v>
      </c>
      <c r="BM94" s="156" t="s">
        <v>1593</v>
      </c>
      <c r="BN94" s="156"/>
      <c r="BO94" s="155" t="s">
        <v>1594</v>
      </c>
      <c r="BP94" s="155" t="s">
        <v>1595</v>
      </c>
      <c r="BQ94" s="155" t="s">
        <v>761</v>
      </c>
      <c r="BR94" s="155" t="s">
        <v>1594</v>
      </c>
      <c r="BS94" s="155" t="s">
        <v>1595</v>
      </c>
      <c r="BT94" s="155" t="s">
        <v>761</v>
      </c>
      <c r="BU94" s="156" t="s">
        <v>1596</v>
      </c>
      <c r="BV94" s="156" t="s">
        <v>1596</v>
      </c>
      <c r="BW94" s="155"/>
      <c r="BX94" s="155" t="s">
        <v>1597</v>
      </c>
      <c r="BY94" s="156" t="s">
        <v>1598</v>
      </c>
      <c r="BZ94" s="155" t="s">
        <v>1599</v>
      </c>
    </row>
    <row r="95" spans="1:78" s="24" customFormat="1" ht="90" x14ac:dyDescent="0.2">
      <c r="A95" s="273">
        <v>93</v>
      </c>
      <c r="B95" s="272">
        <v>223</v>
      </c>
      <c r="C95" s="174" t="s">
        <v>141</v>
      </c>
      <c r="D95" s="269" t="s">
        <v>1595</v>
      </c>
      <c r="E95" s="234" t="s">
        <v>1516</v>
      </c>
      <c r="F95" s="234" t="s">
        <v>1517</v>
      </c>
      <c r="G95" s="114"/>
      <c r="H95" s="103" t="s">
        <v>1733</v>
      </c>
      <c r="I95" s="7"/>
      <c r="J95" s="33"/>
      <c r="K95" s="194" t="s">
        <v>1738</v>
      </c>
      <c r="L95" s="179" t="s">
        <v>1737</v>
      </c>
      <c r="M95" s="115" t="e">
        <f t="shared" si="38"/>
        <v>#VALUE!</v>
      </c>
      <c r="N95" s="84" t="e">
        <f t="shared" si="20"/>
        <v>#VALUE!</v>
      </c>
      <c r="O95" s="80"/>
      <c r="P95" s="81" t="e">
        <f t="shared" si="21"/>
        <v>#VALUE!</v>
      </c>
      <c r="Q95" s="82" t="e">
        <f t="shared" si="22"/>
        <v>#VALUE!</v>
      </c>
      <c r="R95" s="29"/>
      <c r="S95" s="26"/>
      <c r="T95" s="106" t="e">
        <f t="shared" si="23"/>
        <v>#DIV/0!</v>
      </c>
      <c r="U95" s="69" t="e">
        <f t="shared" si="24"/>
        <v>#DIV/0!</v>
      </c>
      <c r="V95" s="94"/>
      <c r="W95" s="95" t="e">
        <f t="shared" si="25"/>
        <v>#DIV/0!</v>
      </c>
      <c r="X95" s="58" t="e">
        <f t="shared" si="26"/>
        <v>#DIV/0!</v>
      </c>
      <c r="Y95" s="47"/>
      <c r="Z95" s="120"/>
      <c r="AA95" s="22"/>
      <c r="AB95" s="118">
        <f t="shared" si="27"/>
        <v>0</v>
      </c>
      <c r="AC95" s="8"/>
      <c r="AD95" s="118">
        <f t="shared" si="28"/>
        <v>0</v>
      </c>
      <c r="AE95" s="8"/>
      <c r="AF95" s="118">
        <f t="shared" si="29"/>
        <v>0</v>
      </c>
      <c r="AG95" s="38">
        <f t="shared" si="30"/>
        <v>0</v>
      </c>
      <c r="AH95" s="39">
        <f t="shared" si="31"/>
        <v>0</v>
      </c>
      <c r="AI95" s="22"/>
      <c r="AJ95" s="118">
        <f t="shared" si="32"/>
        <v>0</v>
      </c>
      <c r="AK95" s="9"/>
      <c r="AL95" s="118"/>
      <c r="AM95" s="40">
        <f t="shared" si="33"/>
        <v>0</v>
      </c>
      <c r="AN95" s="39">
        <f t="shared" si="34"/>
        <v>0</v>
      </c>
      <c r="AO95" s="41">
        <f t="shared" si="35"/>
        <v>0</v>
      </c>
      <c r="AQ95" s="99" t="str">
        <f t="shared" si="36"/>
        <v/>
      </c>
      <c r="AR95" s="99">
        <f t="shared" si="37"/>
        <v>0</v>
      </c>
      <c r="AS95" s="65"/>
      <c r="AT95" s="43" t="s">
        <v>33</v>
      </c>
      <c r="AU95" s="44"/>
      <c r="AV95" s="44"/>
      <c r="AW95" s="44"/>
      <c r="AX95" s="44"/>
      <c r="AY95" s="42"/>
      <c r="AZ95" s="42"/>
      <c r="BA95" s="45"/>
      <c r="BB95" s="48"/>
      <c r="BC95" s="46"/>
      <c r="BD95" s="59"/>
      <c r="BE95" s="112"/>
      <c r="BF95" s="124"/>
      <c r="BG95" s="151"/>
      <c r="BH95" s="156" t="s">
        <v>1600</v>
      </c>
      <c r="BI95" s="239" t="s">
        <v>88</v>
      </c>
      <c r="BJ95" s="153" t="s">
        <v>1424</v>
      </c>
      <c r="BK95" s="154" t="s">
        <v>1491</v>
      </c>
      <c r="BL95" s="131" t="s">
        <v>14</v>
      </c>
      <c r="BM95" s="156" t="s">
        <v>1593</v>
      </c>
      <c r="BN95" s="156"/>
      <c r="BO95" s="155" t="s">
        <v>1594</v>
      </c>
      <c r="BP95" s="155" t="s">
        <v>1595</v>
      </c>
      <c r="BQ95" s="155" t="s">
        <v>761</v>
      </c>
      <c r="BR95" s="155" t="s">
        <v>1594</v>
      </c>
      <c r="BS95" s="155" t="s">
        <v>1595</v>
      </c>
      <c r="BT95" s="155" t="s">
        <v>761</v>
      </c>
      <c r="BU95" s="156" t="s">
        <v>1596</v>
      </c>
      <c r="BV95" s="156" t="s">
        <v>1596</v>
      </c>
      <c r="BW95" s="155"/>
      <c r="BX95" s="155" t="s">
        <v>1597</v>
      </c>
      <c r="BY95" s="156" t="s">
        <v>1598</v>
      </c>
      <c r="BZ95" s="155" t="s">
        <v>1599</v>
      </c>
    </row>
    <row r="96" spans="1:78" s="24" customFormat="1" ht="101.25" x14ac:dyDescent="0.2">
      <c r="A96" s="273">
        <v>94</v>
      </c>
      <c r="B96" s="271">
        <v>226</v>
      </c>
      <c r="C96" s="73" t="s">
        <v>1491</v>
      </c>
      <c r="D96" s="172" t="s">
        <v>1595</v>
      </c>
      <c r="E96" s="181" t="s">
        <v>1515</v>
      </c>
      <c r="F96" s="181" t="s">
        <v>1499</v>
      </c>
      <c r="G96" s="114">
        <v>3</v>
      </c>
      <c r="H96" s="102" t="s">
        <v>1732</v>
      </c>
      <c r="I96" s="7"/>
      <c r="J96" s="33"/>
      <c r="K96" s="79">
        <v>55000</v>
      </c>
      <c r="L96" s="80">
        <v>32000</v>
      </c>
      <c r="M96" s="115">
        <f t="shared" si="38"/>
        <v>58.18181818181818</v>
      </c>
      <c r="N96" s="84" t="str">
        <f t="shared" si="20"/>
        <v/>
      </c>
      <c r="O96" s="80">
        <v>23000</v>
      </c>
      <c r="P96" s="81">
        <f t="shared" si="21"/>
        <v>41.818181818181813</v>
      </c>
      <c r="Q96" s="82">
        <f t="shared" si="22"/>
        <v>100</v>
      </c>
      <c r="R96" s="29"/>
      <c r="S96" s="26"/>
      <c r="T96" s="106" t="e">
        <f t="shared" si="23"/>
        <v>#DIV/0!</v>
      </c>
      <c r="U96" s="69" t="e">
        <f t="shared" si="24"/>
        <v>#DIV/0!</v>
      </c>
      <c r="V96" s="94"/>
      <c r="W96" s="95" t="e">
        <f t="shared" si="25"/>
        <v>#DIV/0!</v>
      </c>
      <c r="X96" s="58" t="e">
        <f t="shared" si="26"/>
        <v>#DIV/0!</v>
      </c>
      <c r="Y96" s="47" t="s">
        <v>45</v>
      </c>
      <c r="Z96" s="120"/>
      <c r="AA96" s="22"/>
      <c r="AB96" s="118">
        <f t="shared" si="27"/>
        <v>0</v>
      </c>
      <c r="AC96" s="8">
        <v>15</v>
      </c>
      <c r="AD96" s="118">
        <f t="shared" si="28"/>
        <v>1.5</v>
      </c>
      <c r="AE96" s="8">
        <v>0</v>
      </c>
      <c r="AF96" s="118">
        <f t="shared" si="29"/>
        <v>0</v>
      </c>
      <c r="AG96" s="38">
        <f t="shared" si="30"/>
        <v>15</v>
      </c>
      <c r="AH96" s="39">
        <f t="shared" si="31"/>
        <v>1.5</v>
      </c>
      <c r="AI96" s="22"/>
      <c r="AJ96" s="118">
        <f t="shared" si="32"/>
        <v>0</v>
      </c>
      <c r="AK96" s="9"/>
      <c r="AL96" s="118"/>
      <c r="AM96" s="40">
        <f t="shared" si="33"/>
        <v>0</v>
      </c>
      <c r="AN96" s="39">
        <f t="shared" si="34"/>
        <v>0</v>
      </c>
      <c r="AO96" s="41">
        <f t="shared" si="35"/>
        <v>1.5</v>
      </c>
      <c r="AQ96" s="99" t="str">
        <f t="shared" si="36"/>
        <v/>
      </c>
      <c r="AR96" s="99">
        <f t="shared" si="37"/>
        <v>0</v>
      </c>
      <c r="AS96" s="65"/>
      <c r="AT96" s="43" t="s">
        <v>33</v>
      </c>
      <c r="AU96" s="44"/>
      <c r="AV96" s="44"/>
      <c r="AW96" s="44"/>
      <c r="AX96" s="44"/>
      <c r="AY96" s="42"/>
      <c r="AZ96" s="42"/>
      <c r="BA96" s="45"/>
      <c r="BB96" s="48"/>
      <c r="BC96" s="46"/>
      <c r="BD96" s="59"/>
      <c r="BE96" s="112"/>
      <c r="BF96" s="124"/>
      <c r="BG96" s="151"/>
      <c r="BH96" s="156" t="s">
        <v>1610</v>
      </c>
      <c r="BI96" s="239" t="s">
        <v>88</v>
      </c>
      <c r="BJ96" s="153" t="s">
        <v>1424</v>
      </c>
      <c r="BK96" s="154" t="s">
        <v>1491</v>
      </c>
      <c r="BL96" s="131" t="s">
        <v>14</v>
      </c>
      <c r="BM96" s="156" t="s">
        <v>1593</v>
      </c>
      <c r="BN96" s="156"/>
      <c r="BO96" s="155" t="s">
        <v>1594</v>
      </c>
      <c r="BP96" s="155" t="s">
        <v>1595</v>
      </c>
      <c r="BQ96" s="155" t="s">
        <v>761</v>
      </c>
      <c r="BR96" s="155" t="s">
        <v>1594</v>
      </c>
      <c r="BS96" s="155" t="s">
        <v>1595</v>
      </c>
      <c r="BT96" s="155" t="s">
        <v>761</v>
      </c>
      <c r="BU96" s="156" t="s">
        <v>1596</v>
      </c>
      <c r="BV96" s="156" t="s">
        <v>1596</v>
      </c>
      <c r="BW96" s="155"/>
      <c r="BX96" s="155" t="s">
        <v>1597</v>
      </c>
      <c r="BY96" s="156" t="s">
        <v>1598</v>
      </c>
      <c r="BZ96" s="155" t="s">
        <v>1599</v>
      </c>
    </row>
    <row r="97" spans="1:78" s="24" customFormat="1" ht="90" x14ac:dyDescent="0.2">
      <c r="A97" s="273">
        <v>95</v>
      </c>
      <c r="B97" s="271">
        <v>227</v>
      </c>
      <c r="C97" s="73" t="s">
        <v>1491</v>
      </c>
      <c r="D97" s="172" t="s">
        <v>1595</v>
      </c>
      <c r="E97" s="181" t="s">
        <v>1516</v>
      </c>
      <c r="F97" s="181" t="s">
        <v>1517</v>
      </c>
      <c r="G97" s="236">
        <v>4</v>
      </c>
      <c r="H97" s="102" t="s">
        <v>1736</v>
      </c>
      <c r="I97" s="7"/>
      <c r="J97" s="33"/>
      <c r="K97" s="79">
        <v>49000</v>
      </c>
      <c r="L97" s="80">
        <v>29000</v>
      </c>
      <c r="M97" s="115">
        <f t="shared" si="38"/>
        <v>59.183673469387756</v>
      </c>
      <c r="N97" s="84" t="str">
        <f t="shared" si="20"/>
        <v/>
      </c>
      <c r="O97" s="80">
        <v>20000</v>
      </c>
      <c r="P97" s="81">
        <f t="shared" si="21"/>
        <v>40.816326530612244</v>
      </c>
      <c r="Q97" s="82">
        <f t="shared" si="22"/>
        <v>100</v>
      </c>
      <c r="R97" s="29"/>
      <c r="S97" s="26"/>
      <c r="T97" s="106" t="e">
        <f t="shared" si="23"/>
        <v>#DIV/0!</v>
      </c>
      <c r="U97" s="69" t="e">
        <f t="shared" si="24"/>
        <v>#DIV/0!</v>
      </c>
      <c r="V97" s="94"/>
      <c r="W97" s="95" t="e">
        <f t="shared" si="25"/>
        <v>#DIV/0!</v>
      </c>
      <c r="X97" s="58" t="e">
        <f t="shared" si="26"/>
        <v>#DIV/0!</v>
      </c>
      <c r="Y97" s="47" t="s">
        <v>45</v>
      </c>
      <c r="Z97" s="120"/>
      <c r="AA97" s="22"/>
      <c r="AB97" s="118">
        <f t="shared" si="27"/>
        <v>0</v>
      </c>
      <c r="AC97" s="8">
        <v>15</v>
      </c>
      <c r="AD97" s="118">
        <f t="shared" si="28"/>
        <v>1.5</v>
      </c>
      <c r="AE97" s="8">
        <v>0</v>
      </c>
      <c r="AF97" s="118">
        <f t="shared" si="29"/>
        <v>0</v>
      </c>
      <c r="AG97" s="38">
        <f t="shared" si="30"/>
        <v>15</v>
      </c>
      <c r="AH97" s="39">
        <f t="shared" si="31"/>
        <v>1.5</v>
      </c>
      <c r="AI97" s="22"/>
      <c r="AJ97" s="118">
        <f t="shared" si="32"/>
        <v>0</v>
      </c>
      <c r="AK97" s="9"/>
      <c r="AL97" s="118"/>
      <c r="AM97" s="40">
        <f t="shared" si="33"/>
        <v>0</v>
      </c>
      <c r="AN97" s="39">
        <f t="shared" si="34"/>
        <v>0</v>
      </c>
      <c r="AO97" s="41">
        <f t="shared" si="35"/>
        <v>1.5</v>
      </c>
      <c r="AQ97" s="99" t="str">
        <f t="shared" si="36"/>
        <v/>
      </c>
      <c r="AR97" s="99">
        <f t="shared" si="37"/>
        <v>0</v>
      </c>
      <c r="AS97" s="65"/>
      <c r="AT97" s="43" t="s">
        <v>33</v>
      </c>
      <c r="AU97" s="44"/>
      <c r="AV97" s="44"/>
      <c r="AW97" s="44"/>
      <c r="AX97" s="44"/>
      <c r="AY97" s="42"/>
      <c r="AZ97" s="42"/>
      <c r="BA97" s="45"/>
      <c r="BB97" s="48"/>
      <c r="BC97" s="46"/>
      <c r="BD97" s="59"/>
      <c r="BE97" s="112"/>
      <c r="BF97" s="124"/>
      <c r="BG97" s="151"/>
      <c r="BH97" s="156" t="s">
        <v>1611</v>
      </c>
      <c r="BI97" s="239" t="s">
        <v>88</v>
      </c>
      <c r="BJ97" s="153" t="s">
        <v>1424</v>
      </c>
      <c r="BK97" s="154" t="s">
        <v>1491</v>
      </c>
      <c r="BL97" s="131" t="s">
        <v>14</v>
      </c>
      <c r="BM97" s="156" t="s">
        <v>1593</v>
      </c>
      <c r="BN97" s="156"/>
      <c r="BO97" s="155" t="s">
        <v>1594</v>
      </c>
      <c r="BP97" s="155" t="s">
        <v>1595</v>
      </c>
      <c r="BQ97" s="155" t="s">
        <v>761</v>
      </c>
      <c r="BR97" s="155" t="s">
        <v>1594</v>
      </c>
      <c r="BS97" s="155" t="s">
        <v>1595</v>
      </c>
      <c r="BT97" s="155" t="s">
        <v>761</v>
      </c>
      <c r="BU97" s="156" t="s">
        <v>1596</v>
      </c>
      <c r="BV97" s="156" t="s">
        <v>1596</v>
      </c>
      <c r="BW97" s="155"/>
      <c r="BX97" s="155" t="s">
        <v>1597</v>
      </c>
      <c r="BY97" s="156" t="s">
        <v>1598</v>
      </c>
      <c r="BZ97" s="155" t="s">
        <v>1599</v>
      </c>
    </row>
    <row r="98" spans="1:78" s="24" customFormat="1" ht="45" x14ac:dyDescent="0.2">
      <c r="A98" s="273">
        <v>96</v>
      </c>
      <c r="B98" s="271">
        <v>221</v>
      </c>
      <c r="C98" s="73" t="s">
        <v>1490</v>
      </c>
      <c r="D98" s="172" t="s">
        <v>1586</v>
      </c>
      <c r="E98" s="181" t="s">
        <v>1513</v>
      </c>
      <c r="F98" s="181" t="s">
        <v>1514</v>
      </c>
      <c r="G98" s="114">
        <v>6</v>
      </c>
      <c r="H98" s="102" t="s">
        <v>1731</v>
      </c>
      <c r="I98" s="7"/>
      <c r="J98" s="33"/>
      <c r="K98" s="79">
        <v>152220</v>
      </c>
      <c r="L98" s="80">
        <v>91300</v>
      </c>
      <c r="M98" s="115">
        <f t="shared" si="38"/>
        <v>59.978977795296288</v>
      </c>
      <c r="N98" s="84" t="str">
        <f t="shared" si="20"/>
        <v/>
      </c>
      <c r="O98" s="80">
        <v>60920</v>
      </c>
      <c r="P98" s="81">
        <f t="shared" si="21"/>
        <v>40.021022204703712</v>
      </c>
      <c r="Q98" s="82">
        <f t="shared" si="22"/>
        <v>100</v>
      </c>
      <c r="R98" s="29"/>
      <c r="S98" s="26"/>
      <c r="T98" s="106" t="e">
        <f t="shared" si="23"/>
        <v>#DIV/0!</v>
      </c>
      <c r="U98" s="69" t="e">
        <f t="shared" si="24"/>
        <v>#DIV/0!</v>
      </c>
      <c r="V98" s="94"/>
      <c r="W98" s="95" t="e">
        <f t="shared" si="25"/>
        <v>#DIV/0!</v>
      </c>
      <c r="X98" s="58" t="e">
        <f t="shared" si="26"/>
        <v>#DIV/0!</v>
      </c>
      <c r="Y98" s="47" t="s">
        <v>45</v>
      </c>
      <c r="Z98" s="120"/>
      <c r="AA98" s="22"/>
      <c r="AB98" s="118">
        <f t="shared" si="27"/>
        <v>0</v>
      </c>
      <c r="AC98" s="8">
        <v>15</v>
      </c>
      <c r="AD98" s="118">
        <f t="shared" si="28"/>
        <v>1.5</v>
      </c>
      <c r="AE98" s="8">
        <v>0</v>
      </c>
      <c r="AF98" s="118">
        <f t="shared" si="29"/>
        <v>0</v>
      </c>
      <c r="AG98" s="38">
        <f t="shared" si="30"/>
        <v>15</v>
      </c>
      <c r="AH98" s="39">
        <f t="shared" si="31"/>
        <v>1.5</v>
      </c>
      <c r="AI98" s="22"/>
      <c r="AJ98" s="118">
        <f t="shared" si="32"/>
        <v>0</v>
      </c>
      <c r="AK98" s="9"/>
      <c r="AL98" s="118"/>
      <c r="AM98" s="40">
        <f t="shared" si="33"/>
        <v>0</v>
      </c>
      <c r="AN98" s="39">
        <f t="shared" si="34"/>
        <v>0</v>
      </c>
      <c r="AO98" s="41">
        <f t="shared" si="35"/>
        <v>1.5</v>
      </c>
      <c r="AQ98" s="99" t="str">
        <f t="shared" si="36"/>
        <v/>
      </c>
      <c r="AR98" s="99">
        <f t="shared" si="37"/>
        <v>0</v>
      </c>
      <c r="AS98" s="65"/>
      <c r="AT98" s="43" t="s">
        <v>33</v>
      </c>
      <c r="AU98" s="44"/>
      <c r="AV98" s="44"/>
      <c r="AW98" s="44"/>
      <c r="AX98" s="44"/>
      <c r="AY98" s="42"/>
      <c r="AZ98" s="42"/>
      <c r="BA98" s="45"/>
      <c r="BB98" s="48"/>
      <c r="BC98" s="46"/>
      <c r="BD98" s="59"/>
      <c r="BE98" s="112"/>
      <c r="BF98" s="124"/>
      <c r="BG98" s="151"/>
      <c r="BH98" s="156" t="s">
        <v>1583</v>
      </c>
      <c r="BI98" s="239" t="s">
        <v>88</v>
      </c>
      <c r="BJ98" s="153" t="s">
        <v>1424</v>
      </c>
      <c r="BK98" s="154" t="s">
        <v>1490</v>
      </c>
      <c r="BL98" s="131" t="s">
        <v>14</v>
      </c>
      <c r="BM98" s="156" t="s">
        <v>1584</v>
      </c>
      <c r="BN98" s="156"/>
      <c r="BO98" s="155" t="s">
        <v>1585</v>
      </c>
      <c r="BP98" s="155" t="s">
        <v>1586</v>
      </c>
      <c r="BQ98" s="155" t="s">
        <v>1587</v>
      </c>
      <c r="BR98" s="155" t="s">
        <v>1585</v>
      </c>
      <c r="BS98" s="155" t="s">
        <v>1586</v>
      </c>
      <c r="BT98" s="155" t="s">
        <v>1587</v>
      </c>
      <c r="BU98" s="156" t="s">
        <v>1588</v>
      </c>
      <c r="BV98" s="156" t="s">
        <v>1588</v>
      </c>
      <c r="BW98" s="155" t="s">
        <v>319</v>
      </c>
      <c r="BX98" s="155" t="s">
        <v>1589</v>
      </c>
      <c r="BY98" s="156" t="s">
        <v>1590</v>
      </c>
      <c r="BZ98" s="155" t="s">
        <v>1591</v>
      </c>
    </row>
    <row r="99" spans="1:78" s="24" customFormat="1" ht="67.5" x14ac:dyDescent="0.2">
      <c r="A99" s="273">
        <v>97</v>
      </c>
      <c r="B99" s="271">
        <v>84</v>
      </c>
      <c r="C99" s="73" t="s">
        <v>449</v>
      </c>
      <c r="D99" s="172" t="s">
        <v>730</v>
      </c>
      <c r="E99" s="181" t="s">
        <v>502</v>
      </c>
      <c r="F99" s="191" t="s">
        <v>1244</v>
      </c>
      <c r="G99" s="114">
        <v>5</v>
      </c>
      <c r="H99" s="102" t="s">
        <v>895</v>
      </c>
      <c r="I99" s="7"/>
      <c r="J99" s="33"/>
      <c r="K99" s="79">
        <v>136000</v>
      </c>
      <c r="L99" s="80">
        <v>81600</v>
      </c>
      <c r="M99" s="115">
        <f t="shared" si="38"/>
        <v>60</v>
      </c>
      <c r="N99" s="84" t="str">
        <f t="shared" si="20"/>
        <v/>
      </c>
      <c r="O99" s="80">
        <v>54400</v>
      </c>
      <c r="P99" s="81">
        <f t="shared" si="21"/>
        <v>40</v>
      </c>
      <c r="Q99" s="82">
        <f t="shared" si="22"/>
        <v>100</v>
      </c>
      <c r="R99" s="29"/>
      <c r="S99" s="26"/>
      <c r="T99" s="106" t="e">
        <f t="shared" si="23"/>
        <v>#DIV/0!</v>
      </c>
      <c r="U99" s="69" t="e">
        <f t="shared" si="24"/>
        <v>#DIV/0!</v>
      </c>
      <c r="V99" s="94"/>
      <c r="W99" s="95" t="e">
        <f t="shared" si="25"/>
        <v>#DIV/0!</v>
      </c>
      <c r="X99" s="58" t="e">
        <f t="shared" si="26"/>
        <v>#DIV/0!</v>
      </c>
      <c r="Y99" s="47" t="s">
        <v>45</v>
      </c>
      <c r="Z99" s="120"/>
      <c r="AA99" s="22"/>
      <c r="AB99" s="118">
        <f t="shared" si="27"/>
        <v>0</v>
      </c>
      <c r="AC99" s="8">
        <v>15</v>
      </c>
      <c r="AD99" s="118">
        <f t="shared" si="28"/>
        <v>1.5</v>
      </c>
      <c r="AE99" s="8">
        <v>0</v>
      </c>
      <c r="AF99" s="118">
        <f t="shared" si="29"/>
        <v>0</v>
      </c>
      <c r="AG99" s="38">
        <f t="shared" si="30"/>
        <v>15</v>
      </c>
      <c r="AH99" s="39">
        <f t="shared" si="31"/>
        <v>1.5</v>
      </c>
      <c r="AI99" s="22"/>
      <c r="AJ99" s="118">
        <f t="shared" si="32"/>
        <v>0</v>
      </c>
      <c r="AK99" s="9"/>
      <c r="AL99" s="118"/>
      <c r="AM99" s="40">
        <f t="shared" si="33"/>
        <v>0</v>
      </c>
      <c r="AN99" s="39">
        <f t="shared" si="34"/>
        <v>0</v>
      </c>
      <c r="AO99" s="41">
        <f t="shared" si="35"/>
        <v>1.5</v>
      </c>
      <c r="AQ99" s="99" t="str">
        <f t="shared" si="36"/>
        <v/>
      </c>
      <c r="AR99" s="99">
        <f t="shared" si="37"/>
        <v>0</v>
      </c>
      <c r="AS99" s="65"/>
      <c r="AT99" s="43" t="s">
        <v>33</v>
      </c>
      <c r="AU99" s="44"/>
      <c r="AV99" s="44"/>
      <c r="AW99" s="44"/>
      <c r="AX99" s="44"/>
      <c r="AY99" s="42"/>
      <c r="AZ99" s="42"/>
      <c r="BA99" s="45"/>
      <c r="BB99" s="48"/>
      <c r="BC99" s="73"/>
      <c r="BD99" s="59"/>
      <c r="BE99" s="112"/>
      <c r="BF99" s="124"/>
      <c r="BG99" s="151"/>
      <c r="BH99" s="131" t="s">
        <v>736</v>
      </c>
      <c r="BI99" s="161" t="s">
        <v>88</v>
      </c>
      <c r="BJ99" s="162" t="s">
        <v>715</v>
      </c>
      <c r="BK99" s="163" t="s">
        <v>449</v>
      </c>
      <c r="BL99" s="131" t="s">
        <v>14</v>
      </c>
      <c r="BM99" s="164" t="s">
        <v>728</v>
      </c>
      <c r="BN99" s="164"/>
      <c r="BO99" s="143" t="s">
        <v>729</v>
      </c>
      <c r="BP99" s="143" t="s">
        <v>730</v>
      </c>
      <c r="BQ99" s="143" t="s">
        <v>731</v>
      </c>
      <c r="BR99" s="143" t="s">
        <v>729</v>
      </c>
      <c r="BS99" s="143" t="s">
        <v>730</v>
      </c>
      <c r="BT99" s="143" t="s">
        <v>731</v>
      </c>
      <c r="BU99" s="164" t="s">
        <v>732</v>
      </c>
      <c r="BV99" s="164" t="s">
        <v>732</v>
      </c>
      <c r="BW99" s="143"/>
      <c r="BX99" s="143" t="s">
        <v>733</v>
      </c>
      <c r="BY99" s="164" t="s">
        <v>734</v>
      </c>
      <c r="BZ99" s="143" t="s">
        <v>735</v>
      </c>
    </row>
    <row r="100" spans="1:78" s="24" customFormat="1" ht="45" x14ac:dyDescent="0.2">
      <c r="A100" s="273">
        <v>98</v>
      </c>
      <c r="B100" s="271">
        <v>86</v>
      </c>
      <c r="C100" s="73" t="s">
        <v>449</v>
      </c>
      <c r="D100" s="172" t="s">
        <v>730</v>
      </c>
      <c r="E100" s="181" t="s">
        <v>504</v>
      </c>
      <c r="F100" s="191" t="s">
        <v>1685</v>
      </c>
      <c r="G100" s="114" t="s">
        <v>46</v>
      </c>
      <c r="H100" s="102" t="s">
        <v>896</v>
      </c>
      <c r="I100" s="7"/>
      <c r="J100" s="33"/>
      <c r="K100" s="79">
        <v>74000</v>
      </c>
      <c r="L100" s="80">
        <v>44400</v>
      </c>
      <c r="M100" s="115">
        <f t="shared" si="38"/>
        <v>60</v>
      </c>
      <c r="N100" s="84" t="str">
        <f t="shared" si="20"/>
        <v/>
      </c>
      <c r="O100" s="80">
        <v>29600</v>
      </c>
      <c r="P100" s="81">
        <f t="shared" si="21"/>
        <v>40</v>
      </c>
      <c r="Q100" s="82">
        <f t="shared" si="22"/>
        <v>100</v>
      </c>
      <c r="R100" s="29"/>
      <c r="S100" s="26"/>
      <c r="T100" s="106" t="e">
        <f t="shared" si="23"/>
        <v>#DIV/0!</v>
      </c>
      <c r="U100" s="69" t="e">
        <f t="shared" si="24"/>
        <v>#DIV/0!</v>
      </c>
      <c r="V100" s="94"/>
      <c r="W100" s="95" t="e">
        <f t="shared" si="25"/>
        <v>#DIV/0!</v>
      </c>
      <c r="X100" s="58" t="e">
        <f t="shared" si="26"/>
        <v>#DIV/0!</v>
      </c>
      <c r="Y100" s="47" t="s">
        <v>45</v>
      </c>
      <c r="Z100" s="120"/>
      <c r="AA100" s="22"/>
      <c r="AB100" s="118">
        <f t="shared" si="27"/>
        <v>0</v>
      </c>
      <c r="AC100" s="8">
        <v>15</v>
      </c>
      <c r="AD100" s="118">
        <f t="shared" si="28"/>
        <v>1.5</v>
      </c>
      <c r="AE100" s="8">
        <v>0</v>
      </c>
      <c r="AF100" s="118">
        <f t="shared" si="29"/>
        <v>0</v>
      </c>
      <c r="AG100" s="38">
        <f t="shared" si="30"/>
        <v>15</v>
      </c>
      <c r="AH100" s="39">
        <f t="shared" si="31"/>
        <v>1.5</v>
      </c>
      <c r="AI100" s="22"/>
      <c r="AJ100" s="118">
        <f t="shared" si="32"/>
        <v>0</v>
      </c>
      <c r="AK100" s="9"/>
      <c r="AL100" s="118"/>
      <c r="AM100" s="40">
        <f t="shared" si="33"/>
        <v>0</v>
      </c>
      <c r="AN100" s="39">
        <f t="shared" si="34"/>
        <v>0</v>
      </c>
      <c r="AO100" s="41">
        <f t="shared" si="35"/>
        <v>1.5</v>
      </c>
      <c r="AQ100" s="99" t="str">
        <f t="shared" si="36"/>
        <v/>
      </c>
      <c r="AR100" s="99">
        <f t="shared" si="37"/>
        <v>0</v>
      </c>
      <c r="AS100" s="8"/>
      <c r="AT100" s="176" t="s">
        <v>401</v>
      </c>
      <c r="AU100" s="44"/>
      <c r="AV100" s="44"/>
      <c r="AW100" s="44"/>
      <c r="AX100" s="44"/>
      <c r="AY100" s="42"/>
      <c r="AZ100" s="42"/>
      <c r="BA100" s="45"/>
      <c r="BB100" s="48"/>
      <c r="BC100" s="73"/>
      <c r="BD100" s="59"/>
      <c r="BE100" s="112"/>
      <c r="BF100" s="124"/>
      <c r="BG100" s="151"/>
      <c r="BH100" s="131" t="s">
        <v>738</v>
      </c>
      <c r="BI100" s="161" t="s">
        <v>88</v>
      </c>
      <c r="BJ100" s="162" t="s">
        <v>715</v>
      </c>
      <c r="BK100" s="163" t="s">
        <v>449</v>
      </c>
      <c r="BL100" s="131" t="s">
        <v>14</v>
      </c>
      <c r="BM100" s="164" t="s">
        <v>728</v>
      </c>
      <c r="BN100" s="164"/>
      <c r="BO100" s="143" t="s">
        <v>729</v>
      </c>
      <c r="BP100" s="143" t="s">
        <v>730</v>
      </c>
      <c r="BQ100" s="143" t="s">
        <v>731</v>
      </c>
      <c r="BR100" s="143" t="s">
        <v>729</v>
      </c>
      <c r="BS100" s="143" t="s">
        <v>730</v>
      </c>
      <c r="BT100" s="143" t="s">
        <v>731</v>
      </c>
      <c r="BU100" s="164" t="s">
        <v>732</v>
      </c>
      <c r="BV100" s="164" t="s">
        <v>732</v>
      </c>
      <c r="BW100" s="143"/>
      <c r="BX100" s="143" t="s">
        <v>733</v>
      </c>
      <c r="BY100" s="164" t="s">
        <v>734</v>
      </c>
      <c r="BZ100" s="143" t="s">
        <v>735</v>
      </c>
    </row>
    <row r="101" spans="1:78" s="24" customFormat="1" ht="56.25" x14ac:dyDescent="0.2">
      <c r="A101" s="273">
        <v>99</v>
      </c>
      <c r="B101" s="271">
        <v>87</v>
      </c>
      <c r="C101" s="73" t="s">
        <v>449</v>
      </c>
      <c r="D101" s="238" t="s">
        <v>730</v>
      </c>
      <c r="E101" s="181" t="s">
        <v>505</v>
      </c>
      <c r="F101" s="191" t="s">
        <v>1686</v>
      </c>
      <c r="G101" s="114" t="s">
        <v>46</v>
      </c>
      <c r="H101" s="102" t="s">
        <v>897</v>
      </c>
      <c r="I101" s="7"/>
      <c r="J101" s="33"/>
      <c r="K101" s="79">
        <v>84000</v>
      </c>
      <c r="L101" s="80">
        <v>50400</v>
      </c>
      <c r="M101" s="115">
        <f t="shared" si="38"/>
        <v>60</v>
      </c>
      <c r="N101" s="84" t="str">
        <f t="shared" si="20"/>
        <v/>
      </c>
      <c r="O101" s="80">
        <v>33600</v>
      </c>
      <c r="P101" s="81">
        <f t="shared" si="21"/>
        <v>40</v>
      </c>
      <c r="Q101" s="82">
        <f t="shared" si="22"/>
        <v>100</v>
      </c>
      <c r="R101" s="29"/>
      <c r="S101" s="26"/>
      <c r="T101" s="106" t="e">
        <f t="shared" si="23"/>
        <v>#DIV/0!</v>
      </c>
      <c r="U101" s="69" t="e">
        <f t="shared" si="24"/>
        <v>#DIV/0!</v>
      </c>
      <c r="V101" s="94"/>
      <c r="W101" s="95" t="e">
        <f t="shared" si="25"/>
        <v>#DIV/0!</v>
      </c>
      <c r="X101" s="58" t="e">
        <f t="shared" si="26"/>
        <v>#DIV/0!</v>
      </c>
      <c r="Y101" s="47" t="s">
        <v>45</v>
      </c>
      <c r="Z101" s="120"/>
      <c r="AA101" s="22"/>
      <c r="AB101" s="118">
        <f t="shared" si="27"/>
        <v>0</v>
      </c>
      <c r="AC101" s="8">
        <v>15</v>
      </c>
      <c r="AD101" s="118">
        <f t="shared" si="28"/>
        <v>1.5</v>
      </c>
      <c r="AE101" s="8">
        <v>0</v>
      </c>
      <c r="AF101" s="118">
        <f t="shared" si="29"/>
        <v>0</v>
      </c>
      <c r="AG101" s="38">
        <f t="shared" si="30"/>
        <v>15</v>
      </c>
      <c r="AH101" s="39">
        <f t="shared" si="31"/>
        <v>1.5</v>
      </c>
      <c r="AI101" s="22"/>
      <c r="AJ101" s="118">
        <f t="shared" si="32"/>
        <v>0</v>
      </c>
      <c r="AK101" s="9"/>
      <c r="AL101" s="118"/>
      <c r="AM101" s="40">
        <f t="shared" si="33"/>
        <v>0</v>
      </c>
      <c r="AN101" s="39">
        <f t="shared" si="34"/>
        <v>0</v>
      </c>
      <c r="AO101" s="41">
        <f t="shared" si="35"/>
        <v>1.5</v>
      </c>
      <c r="AQ101" s="99" t="str">
        <f t="shared" si="36"/>
        <v/>
      </c>
      <c r="AR101" s="99">
        <f t="shared" si="37"/>
        <v>0</v>
      </c>
      <c r="AS101" s="8"/>
      <c r="AT101" s="176" t="s">
        <v>401</v>
      </c>
      <c r="AU101" s="44"/>
      <c r="AV101" s="44"/>
      <c r="AW101" s="44"/>
      <c r="AX101" s="44"/>
      <c r="AY101" s="42"/>
      <c r="AZ101" s="42"/>
      <c r="BA101" s="45"/>
      <c r="BB101" s="48"/>
      <c r="BC101" s="46"/>
      <c r="BD101" s="59"/>
      <c r="BE101" s="112"/>
      <c r="BF101" s="124"/>
      <c r="BG101" s="151"/>
      <c r="BH101" s="131" t="s">
        <v>739</v>
      </c>
      <c r="BI101" s="161" t="s">
        <v>88</v>
      </c>
      <c r="BJ101" s="162" t="s">
        <v>715</v>
      </c>
      <c r="BK101" s="163" t="s">
        <v>449</v>
      </c>
      <c r="BL101" s="131" t="s">
        <v>14</v>
      </c>
      <c r="BM101" s="164" t="s">
        <v>728</v>
      </c>
      <c r="BN101" s="164"/>
      <c r="BO101" s="143" t="s">
        <v>729</v>
      </c>
      <c r="BP101" s="143" t="s">
        <v>730</v>
      </c>
      <c r="BQ101" s="143" t="s">
        <v>731</v>
      </c>
      <c r="BR101" s="143" t="s">
        <v>729</v>
      </c>
      <c r="BS101" s="143" t="s">
        <v>730</v>
      </c>
      <c r="BT101" s="143" t="s">
        <v>731</v>
      </c>
      <c r="BU101" s="164" t="s">
        <v>732</v>
      </c>
      <c r="BV101" s="164" t="s">
        <v>732</v>
      </c>
      <c r="BW101" s="143"/>
      <c r="BX101" s="143" t="s">
        <v>733</v>
      </c>
      <c r="BY101" s="164" t="s">
        <v>734</v>
      </c>
      <c r="BZ101" s="143" t="s">
        <v>735</v>
      </c>
    </row>
    <row r="102" spans="1:78" s="24" customFormat="1" ht="67.5" x14ac:dyDescent="0.2">
      <c r="A102" s="273">
        <v>100</v>
      </c>
      <c r="B102" s="271">
        <v>169</v>
      </c>
      <c r="C102" s="73" t="s">
        <v>449</v>
      </c>
      <c r="D102" s="238" t="s">
        <v>730</v>
      </c>
      <c r="E102" s="181" t="s">
        <v>1269</v>
      </c>
      <c r="F102" s="181" t="s">
        <v>1270</v>
      </c>
      <c r="G102" s="114">
        <v>3</v>
      </c>
      <c r="H102" s="102" t="s">
        <v>1672</v>
      </c>
      <c r="I102" s="7"/>
      <c r="J102" s="33"/>
      <c r="K102" s="79">
        <v>861000</v>
      </c>
      <c r="L102" s="80">
        <v>516600</v>
      </c>
      <c r="M102" s="115">
        <f t="shared" si="38"/>
        <v>60</v>
      </c>
      <c r="N102" s="84" t="str">
        <f t="shared" si="20"/>
        <v/>
      </c>
      <c r="O102" s="80">
        <v>344400</v>
      </c>
      <c r="P102" s="81">
        <f t="shared" si="21"/>
        <v>40</v>
      </c>
      <c r="Q102" s="82">
        <f t="shared" si="22"/>
        <v>100</v>
      </c>
      <c r="R102" s="29"/>
      <c r="S102" s="26"/>
      <c r="T102" s="106" t="e">
        <f t="shared" si="23"/>
        <v>#DIV/0!</v>
      </c>
      <c r="U102" s="69" t="e">
        <f t="shared" si="24"/>
        <v>#DIV/0!</v>
      </c>
      <c r="V102" s="94"/>
      <c r="W102" s="95" t="e">
        <f t="shared" si="25"/>
        <v>#DIV/0!</v>
      </c>
      <c r="X102" s="58" t="e">
        <f t="shared" si="26"/>
        <v>#DIV/0!</v>
      </c>
      <c r="Y102" s="47" t="s">
        <v>45</v>
      </c>
      <c r="Z102" s="120"/>
      <c r="AA102" s="22"/>
      <c r="AB102" s="118">
        <f t="shared" si="27"/>
        <v>0</v>
      </c>
      <c r="AC102" s="8">
        <v>15</v>
      </c>
      <c r="AD102" s="118">
        <f t="shared" si="28"/>
        <v>1.5</v>
      </c>
      <c r="AE102" s="8">
        <v>0</v>
      </c>
      <c r="AF102" s="118">
        <f t="shared" si="29"/>
        <v>0</v>
      </c>
      <c r="AG102" s="38">
        <f t="shared" si="30"/>
        <v>15</v>
      </c>
      <c r="AH102" s="39">
        <f t="shared" si="31"/>
        <v>1.5</v>
      </c>
      <c r="AI102" s="22"/>
      <c r="AJ102" s="118">
        <f t="shared" si="32"/>
        <v>0</v>
      </c>
      <c r="AK102" s="9"/>
      <c r="AL102" s="118"/>
      <c r="AM102" s="40">
        <f t="shared" si="33"/>
        <v>0</v>
      </c>
      <c r="AN102" s="39">
        <f t="shared" si="34"/>
        <v>0</v>
      </c>
      <c r="AO102" s="41">
        <f t="shared" si="35"/>
        <v>1.5</v>
      </c>
      <c r="AQ102" s="99" t="str">
        <f t="shared" si="36"/>
        <v/>
      </c>
      <c r="AR102" s="99">
        <f t="shared" si="37"/>
        <v>0</v>
      </c>
      <c r="AS102" s="8"/>
      <c r="AT102" s="43" t="s">
        <v>33</v>
      </c>
      <c r="AU102" s="44"/>
      <c r="AV102" s="44"/>
      <c r="AW102" s="44"/>
      <c r="AX102" s="44"/>
      <c r="AY102" s="11"/>
      <c r="AZ102" s="11"/>
      <c r="BA102" s="12"/>
      <c r="BB102" s="48"/>
      <c r="BC102" s="46"/>
      <c r="BD102" s="59"/>
      <c r="BE102" s="112"/>
      <c r="BF102" s="124"/>
      <c r="BG102" s="151"/>
      <c r="BH102" s="156" t="s">
        <v>1165</v>
      </c>
      <c r="BI102" s="239" t="s">
        <v>88</v>
      </c>
      <c r="BJ102" s="153" t="s">
        <v>1104</v>
      </c>
      <c r="BK102" s="154" t="s">
        <v>449</v>
      </c>
      <c r="BL102" s="131" t="s">
        <v>14</v>
      </c>
      <c r="BM102" s="156" t="s">
        <v>728</v>
      </c>
      <c r="BN102" s="156"/>
      <c r="BO102" s="155" t="s">
        <v>729</v>
      </c>
      <c r="BP102" s="155" t="s">
        <v>730</v>
      </c>
      <c r="BQ102" s="155" t="s">
        <v>731</v>
      </c>
      <c r="BR102" s="155" t="s">
        <v>729</v>
      </c>
      <c r="BS102" s="155" t="s">
        <v>730</v>
      </c>
      <c r="BT102" s="155" t="s">
        <v>731</v>
      </c>
      <c r="BU102" s="156" t="s">
        <v>732</v>
      </c>
      <c r="BV102" s="156" t="s">
        <v>732</v>
      </c>
      <c r="BW102" s="155"/>
      <c r="BX102" s="155" t="s">
        <v>733</v>
      </c>
      <c r="BY102" s="156" t="s">
        <v>734</v>
      </c>
      <c r="BZ102" s="155" t="s">
        <v>735</v>
      </c>
    </row>
    <row r="103" spans="1:78" s="24" customFormat="1" ht="45" x14ac:dyDescent="0.2">
      <c r="A103" s="273">
        <v>101</v>
      </c>
      <c r="B103" s="271">
        <v>13</v>
      </c>
      <c r="C103" s="73" t="s">
        <v>145</v>
      </c>
      <c r="D103" s="238" t="s">
        <v>250</v>
      </c>
      <c r="E103" s="12" t="s">
        <v>44</v>
      </c>
      <c r="F103" s="12" t="s">
        <v>161</v>
      </c>
      <c r="G103" s="114">
        <v>3</v>
      </c>
      <c r="H103" s="102" t="s">
        <v>379</v>
      </c>
      <c r="I103" s="7"/>
      <c r="J103" s="33"/>
      <c r="K103" s="79">
        <v>24384</v>
      </c>
      <c r="L103" s="80">
        <v>14630</v>
      </c>
      <c r="M103" s="115">
        <f t="shared" si="38"/>
        <v>59.998359580052494</v>
      </c>
      <c r="N103" s="84" t="str">
        <f t="shared" si="20"/>
        <v/>
      </c>
      <c r="O103" s="80">
        <v>9754</v>
      </c>
      <c r="P103" s="81">
        <f t="shared" si="21"/>
        <v>40.001640419947506</v>
      </c>
      <c r="Q103" s="82">
        <f t="shared" si="22"/>
        <v>100</v>
      </c>
      <c r="R103" s="29"/>
      <c r="S103" s="26"/>
      <c r="T103" s="106" t="e">
        <f t="shared" si="23"/>
        <v>#DIV/0!</v>
      </c>
      <c r="U103" s="69" t="e">
        <f t="shared" si="24"/>
        <v>#DIV/0!</v>
      </c>
      <c r="V103" s="94"/>
      <c r="W103" s="95" t="e">
        <f t="shared" si="25"/>
        <v>#DIV/0!</v>
      </c>
      <c r="X103" s="58" t="e">
        <f t="shared" si="26"/>
        <v>#DIV/0!</v>
      </c>
      <c r="Y103" s="47" t="s">
        <v>45</v>
      </c>
      <c r="Z103" s="120"/>
      <c r="AA103" s="22"/>
      <c r="AB103" s="118">
        <f t="shared" si="27"/>
        <v>0</v>
      </c>
      <c r="AC103" s="8">
        <v>15</v>
      </c>
      <c r="AD103" s="118">
        <f t="shared" si="28"/>
        <v>1.5</v>
      </c>
      <c r="AE103" s="8">
        <v>0</v>
      </c>
      <c r="AF103" s="118">
        <f t="shared" si="29"/>
        <v>0</v>
      </c>
      <c r="AG103" s="38">
        <f t="shared" si="30"/>
        <v>15</v>
      </c>
      <c r="AH103" s="39">
        <f t="shared" si="31"/>
        <v>1.5</v>
      </c>
      <c r="AI103" s="22"/>
      <c r="AJ103" s="118">
        <f t="shared" si="32"/>
        <v>0</v>
      </c>
      <c r="AK103" s="9"/>
      <c r="AL103" s="118"/>
      <c r="AM103" s="40">
        <f t="shared" si="33"/>
        <v>0</v>
      </c>
      <c r="AN103" s="39">
        <f t="shared" si="34"/>
        <v>0</v>
      </c>
      <c r="AO103" s="41">
        <f t="shared" si="35"/>
        <v>1.5</v>
      </c>
      <c r="AQ103" s="99" t="str">
        <f t="shared" si="36"/>
        <v/>
      </c>
      <c r="AR103" s="99">
        <f t="shared" si="37"/>
        <v>0</v>
      </c>
      <c r="AS103" s="8"/>
      <c r="AT103" s="43"/>
      <c r="AU103" s="44"/>
      <c r="AV103" s="44"/>
      <c r="AW103" s="44"/>
      <c r="AX103" s="44"/>
      <c r="AY103" s="11"/>
      <c r="AZ103" s="11"/>
      <c r="BA103" s="12"/>
      <c r="BB103" s="48"/>
      <c r="BC103" s="46"/>
      <c r="BD103" s="59"/>
      <c r="BE103" s="112"/>
      <c r="BF103" s="124"/>
      <c r="BG103" s="151"/>
      <c r="BH103" s="131" t="s">
        <v>203</v>
      </c>
      <c r="BI103" s="161" t="s">
        <v>88</v>
      </c>
      <c r="BJ103" s="162" t="s">
        <v>89</v>
      </c>
      <c r="BK103" s="163" t="s">
        <v>145</v>
      </c>
      <c r="BL103" s="131" t="s">
        <v>14</v>
      </c>
      <c r="BM103" s="164" t="s">
        <v>247</v>
      </c>
      <c r="BN103" s="164" t="s">
        <v>248</v>
      </c>
      <c r="BO103" s="166" t="s">
        <v>249</v>
      </c>
      <c r="BP103" s="171" t="s">
        <v>250</v>
      </c>
      <c r="BQ103" s="143" t="s">
        <v>251</v>
      </c>
      <c r="BR103" s="166" t="s">
        <v>249</v>
      </c>
      <c r="BS103" s="166" t="s">
        <v>250</v>
      </c>
      <c r="BT103" s="143" t="s">
        <v>251</v>
      </c>
      <c r="BU103" s="164" t="s">
        <v>252</v>
      </c>
      <c r="BV103" s="164" t="s">
        <v>252</v>
      </c>
      <c r="BW103" s="143"/>
      <c r="BX103" s="143" t="s">
        <v>253</v>
      </c>
      <c r="BY103" s="164" t="s">
        <v>254</v>
      </c>
      <c r="BZ103" s="143" t="s">
        <v>255</v>
      </c>
    </row>
    <row r="104" spans="1:78" s="24" customFormat="1" ht="56.25" x14ac:dyDescent="0.2">
      <c r="A104" s="273">
        <v>102</v>
      </c>
      <c r="B104" s="271">
        <v>9</v>
      </c>
      <c r="C104" s="73" t="s">
        <v>127</v>
      </c>
      <c r="D104" s="238" t="s">
        <v>132</v>
      </c>
      <c r="E104" s="12" t="s">
        <v>138</v>
      </c>
      <c r="F104" s="257" t="s">
        <v>381</v>
      </c>
      <c r="G104" s="114">
        <v>6</v>
      </c>
      <c r="H104" s="102" t="s">
        <v>380</v>
      </c>
      <c r="I104" s="7"/>
      <c r="J104" s="33"/>
      <c r="K104" s="79">
        <v>180900</v>
      </c>
      <c r="L104" s="80">
        <v>108540</v>
      </c>
      <c r="M104" s="115">
        <f t="shared" si="38"/>
        <v>60</v>
      </c>
      <c r="N104" s="84" t="str">
        <f t="shared" si="20"/>
        <v/>
      </c>
      <c r="O104" s="80">
        <v>72360</v>
      </c>
      <c r="P104" s="81">
        <f t="shared" si="21"/>
        <v>40</v>
      </c>
      <c r="Q104" s="82">
        <f t="shared" si="22"/>
        <v>100</v>
      </c>
      <c r="R104" s="29"/>
      <c r="S104" s="26"/>
      <c r="T104" s="106" t="e">
        <f t="shared" si="23"/>
        <v>#DIV/0!</v>
      </c>
      <c r="U104" s="69" t="e">
        <f t="shared" si="24"/>
        <v>#DIV/0!</v>
      </c>
      <c r="V104" s="94"/>
      <c r="W104" s="95" t="e">
        <f t="shared" si="25"/>
        <v>#DIV/0!</v>
      </c>
      <c r="X104" s="58" t="e">
        <f t="shared" si="26"/>
        <v>#DIV/0!</v>
      </c>
      <c r="Y104" s="47" t="s">
        <v>45</v>
      </c>
      <c r="Z104" s="120"/>
      <c r="AA104" s="22"/>
      <c r="AB104" s="118">
        <f t="shared" si="27"/>
        <v>0</v>
      </c>
      <c r="AC104" s="8">
        <v>15</v>
      </c>
      <c r="AD104" s="118">
        <f t="shared" si="28"/>
        <v>1.5</v>
      </c>
      <c r="AE104" s="8">
        <v>0</v>
      </c>
      <c r="AF104" s="118">
        <f t="shared" si="29"/>
        <v>0</v>
      </c>
      <c r="AG104" s="38">
        <f t="shared" si="30"/>
        <v>15</v>
      </c>
      <c r="AH104" s="39">
        <f t="shared" si="31"/>
        <v>1.5</v>
      </c>
      <c r="AI104" s="22"/>
      <c r="AJ104" s="118">
        <f t="shared" si="32"/>
        <v>0</v>
      </c>
      <c r="AK104" s="9"/>
      <c r="AL104" s="118"/>
      <c r="AM104" s="40">
        <f t="shared" si="33"/>
        <v>0</v>
      </c>
      <c r="AN104" s="39">
        <f t="shared" si="34"/>
        <v>0</v>
      </c>
      <c r="AO104" s="41">
        <f t="shared" si="35"/>
        <v>1.5</v>
      </c>
      <c r="AQ104" s="99" t="str">
        <f t="shared" si="36"/>
        <v/>
      </c>
      <c r="AR104" s="99">
        <f t="shared" si="37"/>
        <v>0</v>
      </c>
      <c r="AS104" s="8"/>
      <c r="AT104" s="43"/>
      <c r="AU104" s="44"/>
      <c r="AV104" s="44"/>
      <c r="AW104" s="44"/>
      <c r="AX104" s="44"/>
      <c r="AY104" s="42"/>
      <c r="AZ104" s="42"/>
      <c r="BA104" s="45"/>
      <c r="BB104" s="48"/>
      <c r="BC104" s="46"/>
      <c r="BD104" s="59"/>
      <c r="BE104" s="112"/>
      <c r="BF104" s="124"/>
      <c r="BG104" s="151"/>
      <c r="BH104" s="129" t="s">
        <v>129</v>
      </c>
      <c r="BI104" s="143" t="s">
        <v>88</v>
      </c>
      <c r="BJ104" s="162" t="s">
        <v>89</v>
      </c>
      <c r="BK104" s="163" t="s">
        <v>127</v>
      </c>
      <c r="BL104" s="131" t="s">
        <v>14</v>
      </c>
      <c r="BM104" s="164" t="s">
        <v>130</v>
      </c>
      <c r="BN104" s="164"/>
      <c r="BO104" s="166" t="s">
        <v>131</v>
      </c>
      <c r="BP104" s="171" t="s">
        <v>132</v>
      </c>
      <c r="BQ104" s="143" t="s">
        <v>133</v>
      </c>
      <c r="BR104" s="166" t="s">
        <v>131</v>
      </c>
      <c r="BS104" s="166" t="s">
        <v>132</v>
      </c>
      <c r="BT104" s="143" t="s">
        <v>133</v>
      </c>
      <c r="BU104" s="164" t="s">
        <v>134</v>
      </c>
      <c r="BV104" s="164" t="s">
        <v>134</v>
      </c>
      <c r="BW104" s="143"/>
      <c r="BX104" s="143" t="s">
        <v>135</v>
      </c>
      <c r="BY104" s="148" t="s">
        <v>136</v>
      </c>
      <c r="BZ104" s="149" t="s">
        <v>137</v>
      </c>
    </row>
    <row r="105" spans="1:78" s="24" customFormat="1" ht="112.5" x14ac:dyDescent="0.2">
      <c r="A105" s="273">
        <v>103</v>
      </c>
      <c r="B105" s="272">
        <v>64</v>
      </c>
      <c r="C105" s="174" t="s">
        <v>141</v>
      </c>
      <c r="D105" s="237" t="s">
        <v>643</v>
      </c>
      <c r="E105" s="234" t="s">
        <v>482</v>
      </c>
      <c r="F105" s="246" t="s">
        <v>483</v>
      </c>
      <c r="G105" s="114">
        <v>3</v>
      </c>
      <c r="H105" s="103" t="s">
        <v>141</v>
      </c>
      <c r="I105" s="7"/>
      <c r="J105" s="33"/>
      <c r="K105" s="79"/>
      <c r="L105" s="80"/>
      <c r="M105" s="115" t="e">
        <f t="shared" si="38"/>
        <v>#DIV/0!</v>
      </c>
      <c r="N105" s="84" t="e">
        <f t="shared" si="20"/>
        <v>#DIV/0!</v>
      </c>
      <c r="O105" s="80"/>
      <c r="P105" s="81" t="e">
        <f t="shared" si="21"/>
        <v>#DIV/0!</v>
      </c>
      <c r="Q105" s="82" t="e">
        <f t="shared" si="22"/>
        <v>#DIV/0!</v>
      </c>
      <c r="R105" s="29"/>
      <c r="S105" s="26"/>
      <c r="T105" s="106" t="e">
        <f t="shared" si="23"/>
        <v>#DIV/0!</v>
      </c>
      <c r="U105" s="69" t="e">
        <f t="shared" si="24"/>
        <v>#DIV/0!</v>
      </c>
      <c r="V105" s="94"/>
      <c r="W105" s="95" t="e">
        <f t="shared" si="25"/>
        <v>#DIV/0!</v>
      </c>
      <c r="X105" s="58" t="e">
        <f t="shared" si="26"/>
        <v>#DIV/0!</v>
      </c>
      <c r="Y105" s="47"/>
      <c r="Z105" s="120"/>
      <c r="AA105" s="22"/>
      <c r="AB105" s="118">
        <f t="shared" si="27"/>
        <v>0</v>
      </c>
      <c r="AC105" s="8"/>
      <c r="AD105" s="118">
        <f t="shared" si="28"/>
        <v>0</v>
      </c>
      <c r="AE105" s="8"/>
      <c r="AF105" s="118">
        <f t="shared" si="29"/>
        <v>0</v>
      </c>
      <c r="AG105" s="38">
        <f t="shared" si="30"/>
        <v>0</v>
      </c>
      <c r="AH105" s="39">
        <f t="shared" si="31"/>
        <v>0</v>
      </c>
      <c r="AI105" s="22"/>
      <c r="AJ105" s="118">
        <f t="shared" si="32"/>
        <v>0</v>
      </c>
      <c r="AK105" s="9"/>
      <c r="AL105" s="118"/>
      <c r="AM105" s="40">
        <f t="shared" si="33"/>
        <v>0</v>
      </c>
      <c r="AN105" s="39">
        <f t="shared" si="34"/>
        <v>0</v>
      </c>
      <c r="AO105" s="41">
        <f t="shared" si="35"/>
        <v>0</v>
      </c>
      <c r="AQ105" s="99" t="str">
        <f t="shared" si="36"/>
        <v/>
      </c>
      <c r="AR105" s="99">
        <f t="shared" si="37"/>
        <v>0</v>
      </c>
      <c r="AS105" s="8"/>
      <c r="AT105" s="43"/>
      <c r="AU105" s="44"/>
      <c r="AV105" s="44"/>
      <c r="AW105" s="44"/>
      <c r="AX105" s="44"/>
      <c r="AY105" s="11"/>
      <c r="AZ105" s="11"/>
      <c r="BA105" s="12"/>
      <c r="BB105" s="48"/>
      <c r="BC105" s="46"/>
      <c r="BD105" s="59"/>
      <c r="BE105" s="112"/>
      <c r="BF105" s="124"/>
      <c r="BG105" s="151"/>
      <c r="BH105" s="131" t="s">
        <v>640</v>
      </c>
      <c r="BI105" s="161" t="s">
        <v>88</v>
      </c>
      <c r="BJ105" s="162" t="s">
        <v>608</v>
      </c>
      <c r="BK105" s="163" t="s">
        <v>440</v>
      </c>
      <c r="BL105" s="131" t="s">
        <v>14</v>
      </c>
      <c r="BM105" s="164" t="s">
        <v>641</v>
      </c>
      <c r="BN105" s="164"/>
      <c r="BO105" s="143" t="s">
        <v>642</v>
      </c>
      <c r="BP105" s="143" t="s">
        <v>643</v>
      </c>
      <c r="BQ105" s="143" t="s">
        <v>644</v>
      </c>
      <c r="BR105" s="143" t="s">
        <v>642</v>
      </c>
      <c r="BS105" s="143" t="s">
        <v>643</v>
      </c>
      <c r="BT105" s="143" t="s">
        <v>644</v>
      </c>
      <c r="BU105" s="164" t="s">
        <v>645</v>
      </c>
      <c r="BV105" s="164" t="s">
        <v>645</v>
      </c>
      <c r="BW105" s="143" t="s">
        <v>98</v>
      </c>
      <c r="BX105" s="143" t="s">
        <v>646</v>
      </c>
      <c r="BY105" s="164" t="s">
        <v>647</v>
      </c>
      <c r="BZ105" s="143" t="s">
        <v>648</v>
      </c>
    </row>
    <row r="106" spans="1:78" s="24" customFormat="1" ht="112.5" x14ac:dyDescent="0.2">
      <c r="A106" s="273">
        <v>104</v>
      </c>
      <c r="B106" s="272">
        <v>65</v>
      </c>
      <c r="C106" s="174" t="s">
        <v>141</v>
      </c>
      <c r="D106" s="237" t="s">
        <v>643</v>
      </c>
      <c r="E106" s="234" t="s">
        <v>484</v>
      </c>
      <c r="F106" s="234" t="s">
        <v>483</v>
      </c>
      <c r="G106" s="178"/>
      <c r="H106" s="103" t="s">
        <v>141</v>
      </c>
      <c r="I106" s="192"/>
      <c r="J106" s="193"/>
      <c r="K106" s="194"/>
      <c r="L106" s="179"/>
      <c r="M106" s="195" t="e">
        <f t="shared" si="38"/>
        <v>#DIV/0!</v>
      </c>
      <c r="N106" s="84" t="e">
        <f t="shared" si="20"/>
        <v>#DIV/0!</v>
      </c>
      <c r="O106" s="179"/>
      <c r="P106" s="196" t="e">
        <f t="shared" si="21"/>
        <v>#DIV/0!</v>
      </c>
      <c r="Q106" s="82" t="e">
        <f t="shared" si="22"/>
        <v>#DIV/0!</v>
      </c>
      <c r="R106" s="197"/>
      <c r="S106" s="198"/>
      <c r="T106" s="199" t="e">
        <f t="shared" si="23"/>
        <v>#DIV/0!</v>
      </c>
      <c r="U106" s="69" t="e">
        <f t="shared" si="24"/>
        <v>#DIV/0!</v>
      </c>
      <c r="V106" s="200"/>
      <c r="W106" s="201" t="e">
        <f t="shared" si="25"/>
        <v>#DIV/0!</v>
      </c>
      <c r="X106" s="58" t="e">
        <f t="shared" si="26"/>
        <v>#DIV/0!</v>
      </c>
      <c r="Y106" s="202"/>
      <c r="Z106" s="203"/>
      <c r="AA106" s="173"/>
      <c r="AB106" s="204">
        <f t="shared" si="27"/>
        <v>0</v>
      </c>
      <c r="AC106" s="8"/>
      <c r="AD106" s="204">
        <f t="shared" si="28"/>
        <v>0</v>
      </c>
      <c r="AE106" s="205"/>
      <c r="AF106" s="204">
        <f t="shared" si="29"/>
        <v>0</v>
      </c>
      <c r="AG106" s="206">
        <f t="shared" si="30"/>
        <v>0</v>
      </c>
      <c r="AH106" s="207">
        <f t="shared" si="31"/>
        <v>0</v>
      </c>
      <c r="AI106" s="173"/>
      <c r="AJ106" s="204">
        <f t="shared" si="32"/>
        <v>0</v>
      </c>
      <c r="AK106" s="208"/>
      <c r="AL106" s="204"/>
      <c r="AM106" s="209">
        <f t="shared" si="33"/>
        <v>0</v>
      </c>
      <c r="AN106" s="207">
        <f t="shared" si="34"/>
        <v>0</v>
      </c>
      <c r="AO106" s="210">
        <f t="shared" si="35"/>
        <v>0</v>
      </c>
      <c r="AP106" s="211"/>
      <c r="AQ106" s="212" t="str">
        <f t="shared" si="36"/>
        <v/>
      </c>
      <c r="AR106" s="212">
        <f t="shared" si="37"/>
        <v>0</v>
      </c>
      <c r="AS106" s="205"/>
      <c r="AT106" s="214"/>
      <c r="AU106" s="215"/>
      <c r="AV106" s="215"/>
      <c r="AW106" s="215"/>
      <c r="AX106" s="215"/>
      <c r="AY106" s="264"/>
      <c r="AZ106" s="264"/>
      <c r="BA106" s="253"/>
      <c r="BB106" s="218"/>
      <c r="BC106" s="157"/>
      <c r="BD106" s="219"/>
      <c r="BE106" s="220"/>
      <c r="BF106" s="221"/>
      <c r="BG106" s="222"/>
      <c r="BH106" s="223" t="s">
        <v>649</v>
      </c>
      <c r="BI106" s="224" t="s">
        <v>88</v>
      </c>
      <c r="BJ106" s="225" t="s">
        <v>608</v>
      </c>
      <c r="BK106" s="226" t="s">
        <v>440</v>
      </c>
      <c r="BL106" s="223" t="s">
        <v>14</v>
      </c>
      <c r="BM106" s="227" t="s">
        <v>641</v>
      </c>
      <c r="BN106" s="227"/>
      <c r="BO106" s="230" t="s">
        <v>642</v>
      </c>
      <c r="BP106" s="230" t="s">
        <v>643</v>
      </c>
      <c r="BQ106" s="230" t="s">
        <v>644</v>
      </c>
      <c r="BR106" s="230" t="s">
        <v>642</v>
      </c>
      <c r="BS106" s="230" t="s">
        <v>643</v>
      </c>
      <c r="BT106" s="230" t="s">
        <v>644</v>
      </c>
      <c r="BU106" s="227" t="s">
        <v>645</v>
      </c>
      <c r="BV106" s="227" t="s">
        <v>645</v>
      </c>
      <c r="BW106" s="230" t="s">
        <v>98</v>
      </c>
      <c r="BX106" s="230" t="s">
        <v>646</v>
      </c>
      <c r="BY106" s="227" t="s">
        <v>647</v>
      </c>
      <c r="BZ106" s="230" t="s">
        <v>648</v>
      </c>
    </row>
    <row r="107" spans="1:78" s="24" customFormat="1" ht="78.75" x14ac:dyDescent="0.2">
      <c r="A107" s="273">
        <v>105</v>
      </c>
      <c r="B107" s="271">
        <v>139</v>
      </c>
      <c r="C107" s="73" t="s">
        <v>440</v>
      </c>
      <c r="D107" s="238" t="s">
        <v>643</v>
      </c>
      <c r="E107" s="181" t="s">
        <v>1232</v>
      </c>
      <c r="F107" s="181" t="s">
        <v>1233</v>
      </c>
      <c r="G107" s="114">
        <v>3</v>
      </c>
      <c r="H107" s="102" t="s">
        <v>1458</v>
      </c>
      <c r="I107" s="7"/>
      <c r="J107" s="33"/>
      <c r="K107" s="79">
        <v>148083.1</v>
      </c>
      <c r="L107" s="80">
        <v>88000</v>
      </c>
      <c r="M107" s="115">
        <f t="shared" si="38"/>
        <v>59.426092511569514</v>
      </c>
      <c r="N107" s="84" t="str">
        <f t="shared" si="20"/>
        <v/>
      </c>
      <c r="O107" s="80">
        <v>60083.1</v>
      </c>
      <c r="P107" s="81">
        <f t="shared" si="21"/>
        <v>40.573907488430478</v>
      </c>
      <c r="Q107" s="82">
        <f t="shared" si="22"/>
        <v>100</v>
      </c>
      <c r="R107" s="29"/>
      <c r="S107" s="26"/>
      <c r="T107" s="106" t="e">
        <f t="shared" si="23"/>
        <v>#DIV/0!</v>
      </c>
      <c r="U107" s="69" t="e">
        <f t="shared" si="24"/>
        <v>#DIV/0!</v>
      </c>
      <c r="V107" s="94"/>
      <c r="W107" s="95" t="e">
        <f t="shared" si="25"/>
        <v>#DIV/0!</v>
      </c>
      <c r="X107" s="58" t="e">
        <f t="shared" si="26"/>
        <v>#DIV/0!</v>
      </c>
      <c r="Y107" s="47" t="s">
        <v>45</v>
      </c>
      <c r="Z107" s="120"/>
      <c r="AA107" s="22"/>
      <c r="AB107" s="118">
        <f t="shared" si="27"/>
        <v>0</v>
      </c>
      <c r="AC107" s="8">
        <v>15</v>
      </c>
      <c r="AD107" s="118">
        <f t="shared" si="28"/>
        <v>1.5</v>
      </c>
      <c r="AE107" s="8">
        <v>0</v>
      </c>
      <c r="AF107" s="118">
        <f t="shared" si="29"/>
        <v>0</v>
      </c>
      <c r="AG107" s="38">
        <f t="shared" si="30"/>
        <v>15</v>
      </c>
      <c r="AH107" s="39">
        <f t="shared" si="31"/>
        <v>1.5</v>
      </c>
      <c r="AI107" s="22"/>
      <c r="AJ107" s="118">
        <f t="shared" si="32"/>
        <v>0</v>
      </c>
      <c r="AK107" s="9"/>
      <c r="AL107" s="118"/>
      <c r="AM107" s="40">
        <f t="shared" si="33"/>
        <v>0</v>
      </c>
      <c r="AN107" s="39">
        <f t="shared" si="34"/>
        <v>0</v>
      </c>
      <c r="AO107" s="41">
        <f t="shared" si="35"/>
        <v>1.5</v>
      </c>
      <c r="AQ107" s="99" t="str">
        <f t="shared" si="36"/>
        <v/>
      </c>
      <c r="AR107" s="99">
        <f t="shared" si="37"/>
        <v>0</v>
      </c>
      <c r="AS107" s="8"/>
      <c r="AT107" s="43" t="s">
        <v>33</v>
      </c>
      <c r="AU107" s="44"/>
      <c r="AV107" s="44"/>
      <c r="AW107" s="44"/>
      <c r="AX107" s="44"/>
      <c r="AY107" s="11"/>
      <c r="AZ107" s="11"/>
      <c r="BA107" s="12"/>
      <c r="BB107" s="48"/>
      <c r="BC107" s="46"/>
      <c r="BD107" s="59"/>
      <c r="BE107" s="112"/>
      <c r="BF107" s="124"/>
      <c r="BG107" s="151"/>
      <c r="BH107" s="156" t="s">
        <v>1049</v>
      </c>
      <c r="BI107" s="239" t="s">
        <v>88</v>
      </c>
      <c r="BJ107" s="153" t="s">
        <v>1010</v>
      </c>
      <c r="BK107" s="154" t="s">
        <v>440</v>
      </c>
      <c r="BL107" s="131" t="s">
        <v>14</v>
      </c>
      <c r="BM107" s="156" t="s">
        <v>641</v>
      </c>
      <c r="BN107" s="156"/>
      <c r="BO107" s="155" t="s">
        <v>642</v>
      </c>
      <c r="BP107" s="155" t="s">
        <v>643</v>
      </c>
      <c r="BQ107" s="155" t="s">
        <v>644</v>
      </c>
      <c r="BR107" s="155" t="s">
        <v>642</v>
      </c>
      <c r="BS107" s="155" t="s">
        <v>643</v>
      </c>
      <c r="BT107" s="155" t="s">
        <v>644</v>
      </c>
      <c r="BU107" s="156" t="s">
        <v>645</v>
      </c>
      <c r="BV107" s="156" t="s">
        <v>645</v>
      </c>
      <c r="BW107" s="155" t="s">
        <v>98</v>
      </c>
      <c r="BX107" s="155" t="s">
        <v>646</v>
      </c>
      <c r="BY107" s="156" t="s">
        <v>647</v>
      </c>
      <c r="BZ107" s="155" t="s">
        <v>648</v>
      </c>
    </row>
    <row r="108" spans="1:78" s="24" customFormat="1" ht="78.75" x14ac:dyDescent="0.2">
      <c r="A108" s="273">
        <v>106</v>
      </c>
      <c r="B108" s="271">
        <v>140</v>
      </c>
      <c r="C108" s="73" t="s">
        <v>440</v>
      </c>
      <c r="D108" s="238" t="s">
        <v>643</v>
      </c>
      <c r="E108" s="181" t="s">
        <v>1234</v>
      </c>
      <c r="F108" s="181" t="s">
        <v>1235</v>
      </c>
      <c r="G108" s="114"/>
      <c r="H108" s="102" t="s">
        <v>1769</v>
      </c>
      <c r="I108" s="7"/>
      <c r="J108" s="33"/>
      <c r="K108" s="79">
        <v>22896.83</v>
      </c>
      <c r="L108" s="80">
        <v>13700</v>
      </c>
      <c r="M108" s="115">
        <f t="shared" si="38"/>
        <v>59.833610154768145</v>
      </c>
      <c r="N108" s="84" t="str">
        <f t="shared" si="20"/>
        <v/>
      </c>
      <c r="O108" s="80">
        <v>9196.83</v>
      </c>
      <c r="P108" s="81">
        <f t="shared" si="21"/>
        <v>40.166389845231848</v>
      </c>
      <c r="Q108" s="82">
        <f t="shared" si="22"/>
        <v>100</v>
      </c>
      <c r="R108" s="29"/>
      <c r="S108" s="26"/>
      <c r="T108" s="106" t="e">
        <f t="shared" si="23"/>
        <v>#DIV/0!</v>
      </c>
      <c r="U108" s="69" t="e">
        <f t="shared" si="24"/>
        <v>#DIV/0!</v>
      </c>
      <c r="V108" s="94"/>
      <c r="W108" s="95" t="e">
        <f t="shared" si="25"/>
        <v>#DIV/0!</v>
      </c>
      <c r="X108" s="58" t="e">
        <f t="shared" si="26"/>
        <v>#DIV/0!</v>
      </c>
      <c r="Y108" s="47" t="s">
        <v>45</v>
      </c>
      <c r="Z108" s="120"/>
      <c r="AA108" s="22"/>
      <c r="AB108" s="118">
        <f t="shared" si="27"/>
        <v>0</v>
      </c>
      <c r="AC108" s="8">
        <v>15</v>
      </c>
      <c r="AD108" s="118">
        <f t="shared" si="28"/>
        <v>1.5</v>
      </c>
      <c r="AE108" s="8">
        <v>0</v>
      </c>
      <c r="AF108" s="118">
        <f t="shared" si="29"/>
        <v>0</v>
      </c>
      <c r="AG108" s="38">
        <f t="shared" si="30"/>
        <v>15</v>
      </c>
      <c r="AH108" s="39">
        <f t="shared" si="31"/>
        <v>1.5</v>
      </c>
      <c r="AI108" s="22"/>
      <c r="AJ108" s="118">
        <f t="shared" si="32"/>
        <v>0</v>
      </c>
      <c r="AK108" s="9"/>
      <c r="AL108" s="118"/>
      <c r="AM108" s="40">
        <f t="shared" si="33"/>
        <v>0</v>
      </c>
      <c r="AN108" s="39">
        <f t="shared" si="34"/>
        <v>0</v>
      </c>
      <c r="AO108" s="41">
        <f t="shared" si="35"/>
        <v>1.5</v>
      </c>
      <c r="AQ108" s="99" t="str">
        <f t="shared" si="36"/>
        <v/>
      </c>
      <c r="AR108" s="99">
        <f t="shared" si="37"/>
        <v>0</v>
      </c>
      <c r="AS108" s="8"/>
      <c r="AT108" s="43" t="s">
        <v>33</v>
      </c>
      <c r="AU108" s="44"/>
      <c r="AV108" s="44"/>
      <c r="AW108" s="44"/>
      <c r="AX108" s="44"/>
      <c r="AY108" s="11"/>
      <c r="AZ108" s="11"/>
      <c r="BA108" s="12"/>
      <c r="BB108" s="48"/>
      <c r="BC108" s="46"/>
      <c r="BD108" s="59"/>
      <c r="BE108" s="112"/>
      <c r="BF108" s="124"/>
      <c r="BG108" s="151"/>
      <c r="BH108" s="156" t="s">
        <v>1050</v>
      </c>
      <c r="BI108" s="239" t="s">
        <v>88</v>
      </c>
      <c r="BJ108" s="153" t="s">
        <v>1010</v>
      </c>
      <c r="BK108" s="154" t="s">
        <v>440</v>
      </c>
      <c r="BL108" s="131" t="s">
        <v>14</v>
      </c>
      <c r="BM108" s="156" t="s">
        <v>641</v>
      </c>
      <c r="BN108" s="156"/>
      <c r="BO108" s="155" t="s">
        <v>642</v>
      </c>
      <c r="BP108" s="155" t="s">
        <v>643</v>
      </c>
      <c r="BQ108" s="155" t="s">
        <v>644</v>
      </c>
      <c r="BR108" s="155" t="s">
        <v>642</v>
      </c>
      <c r="BS108" s="155" t="s">
        <v>643</v>
      </c>
      <c r="BT108" s="155" t="s">
        <v>644</v>
      </c>
      <c r="BU108" s="156" t="s">
        <v>645</v>
      </c>
      <c r="BV108" s="156" t="s">
        <v>645</v>
      </c>
      <c r="BW108" s="155" t="s">
        <v>98</v>
      </c>
      <c r="BX108" s="155" t="s">
        <v>646</v>
      </c>
      <c r="BY108" s="156" t="s">
        <v>647</v>
      </c>
      <c r="BZ108" s="155" t="s">
        <v>648</v>
      </c>
    </row>
    <row r="109" spans="1:78" s="24" customFormat="1" ht="67.5" x14ac:dyDescent="0.2">
      <c r="A109" s="273">
        <v>107</v>
      </c>
      <c r="B109" s="271">
        <v>68</v>
      </c>
      <c r="C109" s="73" t="s">
        <v>443</v>
      </c>
      <c r="D109" s="238" t="s">
        <v>671</v>
      </c>
      <c r="E109" s="181" t="s">
        <v>486</v>
      </c>
      <c r="F109" s="181" t="s">
        <v>873</v>
      </c>
      <c r="G109" s="114">
        <v>3</v>
      </c>
      <c r="H109" s="102" t="s">
        <v>874</v>
      </c>
      <c r="I109" s="7"/>
      <c r="J109" s="33"/>
      <c r="K109" s="79">
        <v>63550</v>
      </c>
      <c r="L109" s="179">
        <v>31139.5</v>
      </c>
      <c r="M109" s="115">
        <f t="shared" si="38"/>
        <v>49</v>
      </c>
      <c r="N109" s="84" t="str">
        <f t="shared" si="20"/>
        <v/>
      </c>
      <c r="O109" s="179">
        <v>32410.5</v>
      </c>
      <c r="P109" s="81">
        <f t="shared" si="21"/>
        <v>51</v>
      </c>
      <c r="Q109" s="82">
        <f t="shared" si="22"/>
        <v>100</v>
      </c>
      <c r="R109" s="29"/>
      <c r="S109" s="26"/>
      <c r="T109" s="106" t="e">
        <f t="shared" si="23"/>
        <v>#DIV/0!</v>
      </c>
      <c r="U109" s="69" t="e">
        <f t="shared" si="24"/>
        <v>#DIV/0!</v>
      </c>
      <c r="V109" s="94"/>
      <c r="W109" s="95" t="e">
        <f t="shared" si="25"/>
        <v>#DIV/0!</v>
      </c>
      <c r="X109" s="58" t="e">
        <f t="shared" si="26"/>
        <v>#DIV/0!</v>
      </c>
      <c r="Y109" s="47" t="s">
        <v>45</v>
      </c>
      <c r="Z109" s="120"/>
      <c r="AA109" s="22"/>
      <c r="AB109" s="118">
        <f t="shared" si="27"/>
        <v>0</v>
      </c>
      <c r="AC109" s="8">
        <v>15</v>
      </c>
      <c r="AD109" s="118">
        <f t="shared" si="28"/>
        <v>1.5</v>
      </c>
      <c r="AE109" s="8">
        <v>7</v>
      </c>
      <c r="AF109" s="118">
        <f t="shared" si="29"/>
        <v>1.75</v>
      </c>
      <c r="AG109" s="38">
        <f t="shared" si="30"/>
        <v>22</v>
      </c>
      <c r="AH109" s="39">
        <f t="shared" si="31"/>
        <v>3.25</v>
      </c>
      <c r="AI109" s="22"/>
      <c r="AJ109" s="118">
        <f t="shared" si="32"/>
        <v>0</v>
      </c>
      <c r="AK109" s="9"/>
      <c r="AL109" s="118"/>
      <c r="AM109" s="40">
        <f t="shared" si="33"/>
        <v>0</v>
      </c>
      <c r="AN109" s="39">
        <f t="shared" si="34"/>
        <v>0</v>
      </c>
      <c r="AO109" s="41">
        <f t="shared" si="35"/>
        <v>3.25</v>
      </c>
      <c r="AQ109" s="99" t="str">
        <f t="shared" si="36"/>
        <v/>
      </c>
      <c r="AR109" s="99">
        <f t="shared" si="37"/>
        <v>0</v>
      </c>
      <c r="AS109" s="8"/>
      <c r="AT109" s="43" t="s">
        <v>33</v>
      </c>
      <c r="AU109" s="44"/>
      <c r="AV109" s="44"/>
      <c r="AW109" s="44"/>
      <c r="AX109" s="44"/>
      <c r="AY109" s="11"/>
      <c r="AZ109" s="11"/>
      <c r="BA109" s="12"/>
      <c r="BB109" s="48"/>
      <c r="BC109" s="46"/>
      <c r="BD109" s="59"/>
      <c r="BE109" s="112"/>
      <c r="BF109" s="124"/>
      <c r="BG109" s="151"/>
      <c r="BH109" s="131" t="s">
        <v>667</v>
      </c>
      <c r="BI109" s="161" t="s">
        <v>88</v>
      </c>
      <c r="BJ109" s="162" t="s">
        <v>608</v>
      </c>
      <c r="BK109" s="163" t="s">
        <v>443</v>
      </c>
      <c r="BL109" s="131" t="s">
        <v>14</v>
      </c>
      <c r="BM109" s="164" t="s">
        <v>668</v>
      </c>
      <c r="BN109" s="164" t="s">
        <v>669</v>
      </c>
      <c r="BO109" s="143" t="s">
        <v>670</v>
      </c>
      <c r="BP109" s="143" t="s">
        <v>671</v>
      </c>
      <c r="BQ109" s="143" t="s">
        <v>672</v>
      </c>
      <c r="BR109" s="143" t="s">
        <v>670</v>
      </c>
      <c r="BS109" s="143" t="s">
        <v>671</v>
      </c>
      <c r="BT109" s="143" t="s">
        <v>672</v>
      </c>
      <c r="BU109" s="164" t="s">
        <v>673</v>
      </c>
      <c r="BV109" s="164" t="s">
        <v>673</v>
      </c>
      <c r="BW109" s="143"/>
      <c r="BX109" s="143" t="s">
        <v>674</v>
      </c>
      <c r="BY109" s="164" t="s">
        <v>675</v>
      </c>
      <c r="BZ109" s="143" t="s">
        <v>676</v>
      </c>
    </row>
    <row r="110" spans="1:78" s="24" customFormat="1" ht="33.75" x14ac:dyDescent="0.2">
      <c r="A110" s="273">
        <v>108</v>
      </c>
      <c r="B110" s="271">
        <v>69</v>
      </c>
      <c r="C110" s="73" t="s">
        <v>443</v>
      </c>
      <c r="D110" s="238" t="s">
        <v>671</v>
      </c>
      <c r="E110" s="181" t="s">
        <v>487</v>
      </c>
      <c r="F110" s="181" t="s">
        <v>488</v>
      </c>
      <c r="G110" s="114">
        <v>5</v>
      </c>
      <c r="H110" s="102" t="s">
        <v>875</v>
      </c>
      <c r="I110" s="7"/>
      <c r="J110" s="33"/>
      <c r="K110" s="79">
        <v>35000</v>
      </c>
      <c r="L110" s="80">
        <v>17150</v>
      </c>
      <c r="M110" s="115">
        <f t="shared" si="38"/>
        <v>49</v>
      </c>
      <c r="N110" s="84" t="str">
        <f t="shared" si="20"/>
        <v/>
      </c>
      <c r="O110" s="80">
        <v>17850</v>
      </c>
      <c r="P110" s="81">
        <f t="shared" si="21"/>
        <v>51</v>
      </c>
      <c r="Q110" s="82">
        <f t="shared" si="22"/>
        <v>100</v>
      </c>
      <c r="R110" s="29"/>
      <c r="S110" s="26"/>
      <c r="T110" s="106" t="e">
        <f t="shared" si="23"/>
        <v>#DIV/0!</v>
      </c>
      <c r="U110" s="69" t="e">
        <f t="shared" si="24"/>
        <v>#DIV/0!</v>
      </c>
      <c r="V110" s="94"/>
      <c r="W110" s="95" t="e">
        <f t="shared" si="25"/>
        <v>#DIV/0!</v>
      </c>
      <c r="X110" s="58" t="e">
        <f t="shared" si="26"/>
        <v>#DIV/0!</v>
      </c>
      <c r="Y110" s="47" t="s">
        <v>45</v>
      </c>
      <c r="Z110" s="120"/>
      <c r="AA110" s="22"/>
      <c r="AB110" s="118">
        <f t="shared" si="27"/>
        <v>0</v>
      </c>
      <c r="AC110" s="8">
        <v>15</v>
      </c>
      <c r="AD110" s="118">
        <f t="shared" si="28"/>
        <v>1.5</v>
      </c>
      <c r="AE110" s="8">
        <v>7</v>
      </c>
      <c r="AF110" s="118">
        <f t="shared" si="29"/>
        <v>1.75</v>
      </c>
      <c r="AG110" s="38">
        <f t="shared" si="30"/>
        <v>22</v>
      </c>
      <c r="AH110" s="39">
        <f t="shared" si="31"/>
        <v>3.25</v>
      </c>
      <c r="AI110" s="22"/>
      <c r="AJ110" s="118">
        <f t="shared" si="32"/>
        <v>0</v>
      </c>
      <c r="AK110" s="9"/>
      <c r="AL110" s="118"/>
      <c r="AM110" s="40">
        <f t="shared" si="33"/>
        <v>0</v>
      </c>
      <c r="AN110" s="39">
        <f t="shared" si="34"/>
        <v>0</v>
      </c>
      <c r="AO110" s="41">
        <f t="shared" si="35"/>
        <v>3.25</v>
      </c>
      <c r="AQ110" s="99" t="str">
        <f t="shared" si="36"/>
        <v/>
      </c>
      <c r="AR110" s="99">
        <f t="shared" si="37"/>
        <v>0</v>
      </c>
      <c r="AS110" s="8"/>
      <c r="AT110" s="43" t="s">
        <v>33</v>
      </c>
      <c r="AU110" s="44"/>
      <c r="AV110" s="44"/>
      <c r="AW110" s="44"/>
      <c r="AX110" s="44"/>
      <c r="AY110" s="11"/>
      <c r="AZ110" s="11"/>
      <c r="BA110" s="12"/>
      <c r="BB110" s="48"/>
      <c r="BC110" s="46"/>
      <c r="BD110" s="59"/>
      <c r="BE110" s="112"/>
      <c r="BF110" s="124"/>
      <c r="BG110" s="151"/>
      <c r="BH110" s="131" t="s">
        <v>677</v>
      </c>
      <c r="BI110" s="161" t="s">
        <v>88</v>
      </c>
      <c r="BJ110" s="162" t="s">
        <v>608</v>
      </c>
      <c r="BK110" s="163" t="s">
        <v>443</v>
      </c>
      <c r="BL110" s="131" t="s">
        <v>14</v>
      </c>
      <c r="BM110" s="164" t="s">
        <v>668</v>
      </c>
      <c r="BN110" s="164" t="s">
        <v>669</v>
      </c>
      <c r="BO110" s="143" t="s">
        <v>670</v>
      </c>
      <c r="BP110" s="143" t="s">
        <v>671</v>
      </c>
      <c r="BQ110" s="143" t="s">
        <v>672</v>
      </c>
      <c r="BR110" s="143" t="s">
        <v>670</v>
      </c>
      <c r="BS110" s="143" t="s">
        <v>671</v>
      </c>
      <c r="BT110" s="143" t="s">
        <v>672</v>
      </c>
      <c r="BU110" s="164" t="s">
        <v>673</v>
      </c>
      <c r="BV110" s="164" t="s">
        <v>673</v>
      </c>
      <c r="BW110" s="143"/>
      <c r="BX110" s="143" t="s">
        <v>674</v>
      </c>
      <c r="BY110" s="164" t="s">
        <v>675</v>
      </c>
      <c r="BZ110" s="143" t="s">
        <v>676</v>
      </c>
    </row>
    <row r="111" spans="1:78" s="24" customFormat="1" ht="67.5" x14ac:dyDescent="0.2">
      <c r="A111" s="273">
        <v>109</v>
      </c>
      <c r="B111" s="271">
        <v>202</v>
      </c>
      <c r="C111" s="73" t="s">
        <v>1297</v>
      </c>
      <c r="D111" s="238" t="s">
        <v>1447</v>
      </c>
      <c r="E111" s="181" t="s">
        <v>167</v>
      </c>
      <c r="F111" s="181" t="s">
        <v>167</v>
      </c>
      <c r="G111" s="114">
        <v>3</v>
      </c>
      <c r="H111" s="102" t="s">
        <v>1759</v>
      </c>
      <c r="I111" s="7"/>
      <c r="J111" s="33"/>
      <c r="K111" s="79">
        <v>50920</v>
      </c>
      <c r="L111" s="80">
        <v>25460</v>
      </c>
      <c r="M111" s="115">
        <f t="shared" si="38"/>
        <v>50</v>
      </c>
      <c r="N111" s="84" t="str">
        <f t="shared" si="20"/>
        <v/>
      </c>
      <c r="O111" s="80">
        <v>25460</v>
      </c>
      <c r="P111" s="81">
        <f t="shared" si="21"/>
        <v>50</v>
      </c>
      <c r="Q111" s="82">
        <f t="shared" si="22"/>
        <v>100</v>
      </c>
      <c r="R111" s="29"/>
      <c r="S111" s="26"/>
      <c r="T111" s="106" t="e">
        <f t="shared" si="23"/>
        <v>#DIV/0!</v>
      </c>
      <c r="U111" s="69" t="e">
        <f t="shared" si="24"/>
        <v>#DIV/0!</v>
      </c>
      <c r="V111" s="94"/>
      <c r="W111" s="95" t="e">
        <f t="shared" si="25"/>
        <v>#DIV/0!</v>
      </c>
      <c r="X111" s="58" t="e">
        <f t="shared" si="26"/>
        <v>#DIV/0!</v>
      </c>
      <c r="Y111" s="47" t="s">
        <v>45</v>
      </c>
      <c r="Z111" s="120"/>
      <c r="AA111" s="22"/>
      <c r="AB111" s="118">
        <f t="shared" si="27"/>
        <v>0</v>
      </c>
      <c r="AC111" s="8">
        <v>15</v>
      </c>
      <c r="AD111" s="118">
        <f t="shared" si="28"/>
        <v>1.5</v>
      </c>
      <c r="AE111" s="8">
        <v>7</v>
      </c>
      <c r="AF111" s="118">
        <f t="shared" si="29"/>
        <v>1.75</v>
      </c>
      <c r="AG111" s="38">
        <f t="shared" si="30"/>
        <v>22</v>
      </c>
      <c r="AH111" s="39">
        <f t="shared" si="31"/>
        <v>3.25</v>
      </c>
      <c r="AI111" s="22"/>
      <c r="AJ111" s="118">
        <f t="shared" si="32"/>
        <v>0</v>
      </c>
      <c r="AK111" s="9"/>
      <c r="AL111" s="118"/>
      <c r="AM111" s="40">
        <f t="shared" si="33"/>
        <v>0</v>
      </c>
      <c r="AN111" s="39">
        <f t="shared" si="34"/>
        <v>0</v>
      </c>
      <c r="AO111" s="41">
        <f t="shared" si="35"/>
        <v>3.25</v>
      </c>
      <c r="AQ111" s="99" t="str">
        <f t="shared" si="36"/>
        <v/>
      </c>
      <c r="AR111" s="99">
        <f t="shared" si="37"/>
        <v>0</v>
      </c>
      <c r="AS111" s="8"/>
      <c r="AT111" s="43"/>
      <c r="AU111" s="44"/>
      <c r="AV111" s="44"/>
      <c r="AW111" s="44"/>
      <c r="AX111" s="44"/>
      <c r="AY111" s="11"/>
      <c r="AZ111" s="11"/>
      <c r="BA111" s="12"/>
      <c r="BB111" s="48"/>
      <c r="BC111" s="46"/>
      <c r="BD111" s="59"/>
      <c r="BE111" s="112"/>
      <c r="BF111" s="124"/>
      <c r="BG111" s="151"/>
      <c r="BH111" s="156" t="s">
        <v>1444</v>
      </c>
      <c r="BI111" s="239" t="s">
        <v>88</v>
      </c>
      <c r="BJ111" s="153" t="s">
        <v>1424</v>
      </c>
      <c r="BK111" s="154" t="s">
        <v>1297</v>
      </c>
      <c r="BL111" s="131" t="s">
        <v>14</v>
      </c>
      <c r="BM111" s="156" t="s">
        <v>1445</v>
      </c>
      <c r="BN111" s="156"/>
      <c r="BO111" s="155" t="s">
        <v>1446</v>
      </c>
      <c r="BP111" s="155" t="s">
        <v>1447</v>
      </c>
      <c r="BQ111" s="155" t="s">
        <v>1448</v>
      </c>
      <c r="BR111" s="155" t="s">
        <v>1446</v>
      </c>
      <c r="BS111" s="155" t="s">
        <v>1447</v>
      </c>
      <c r="BT111" s="155" t="s">
        <v>1448</v>
      </c>
      <c r="BU111" s="156" t="s">
        <v>1449</v>
      </c>
      <c r="BV111" s="156" t="s">
        <v>1449</v>
      </c>
      <c r="BW111" s="155"/>
      <c r="BX111" s="155" t="s">
        <v>1450</v>
      </c>
      <c r="BY111" s="156" t="s">
        <v>1451</v>
      </c>
      <c r="BZ111" s="155" t="s">
        <v>1452</v>
      </c>
    </row>
    <row r="112" spans="1:78" s="24" customFormat="1" ht="67.5" x14ac:dyDescent="0.2">
      <c r="A112" s="273">
        <v>110</v>
      </c>
      <c r="B112" s="271">
        <v>209</v>
      </c>
      <c r="C112" s="73" t="s">
        <v>1297</v>
      </c>
      <c r="D112" s="238" t="s">
        <v>1447</v>
      </c>
      <c r="E112" s="181" t="s">
        <v>167</v>
      </c>
      <c r="F112" s="181" t="s">
        <v>179</v>
      </c>
      <c r="G112" s="114">
        <v>6</v>
      </c>
      <c r="H112" s="102" t="s">
        <v>1760</v>
      </c>
      <c r="I112" s="7"/>
      <c r="J112" s="33"/>
      <c r="K112" s="79">
        <v>18364</v>
      </c>
      <c r="L112" s="80">
        <v>9182</v>
      </c>
      <c r="M112" s="115">
        <f t="shared" si="38"/>
        <v>50</v>
      </c>
      <c r="N112" s="84" t="str">
        <f t="shared" si="20"/>
        <v/>
      </c>
      <c r="O112" s="80">
        <v>9182</v>
      </c>
      <c r="P112" s="81">
        <f t="shared" si="21"/>
        <v>50</v>
      </c>
      <c r="Q112" s="82">
        <f t="shared" si="22"/>
        <v>100</v>
      </c>
      <c r="R112" s="29"/>
      <c r="S112" s="26"/>
      <c r="T112" s="106" t="e">
        <f t="shared" si="23"/>
        <v>#DIV/0!</v>
      </c>
      <c r="U112" s="69" t="e">
        <f t="shared" si="24"/>
        <v>#DIV/0!</v>
      </c>
      <c r="V112" s="94"/>
      <c r="W112" s="95" t="e">
        <f t="shared" si="25"/>
        <v>#DIV/0!</v>
      </c>
      <c r="X112" s="58" t="e">
        <f t="shared" si="26"/>
        <v>#DIV/0!</v>
      </c>
      <c r="Y112" s="47" t="s">
        <v>45</v>
      </c>
      <c r="Z112" s="120"/>
      <c r="AA112" s="22"/>
      <c r="AB112" s="118">
        <f t="shared" si="27"/>
        <v>0</v>
      </c>
      <c r="AC112" s="8">
        <v>15</v>
      </c>
      <c r="AD112" s="118">
        <f t="shared" si="28"/>
        <v>1.5</v>
      </c>
      <c r="AE112" s="8">
        <v>7</v>
      </c>
      <c r="AF112" s="118">
        <f t="shared" si="29"/>
        <v>1.75</v>
      </c>
      <c r="AG112" s="38">
        <f t="shared" si="30"/>
        <v>22</v>
      </c>
      <c r="AH112" s="39">
        <f t="shared" si="31"/>
        <v>3.25</v>
      </c>
      <c r="AI112" s="22"/>
      <c r="AJ112" s="118">
        <f t="shared" si="32"/>
        <v>0</v>
      </c>
      <c r="AK112" s="9"/>
      <c r="AL112" s="118"/>
      <c r="AM112" s="40">
        <f t="shared" si="33"/>
        <v>0</v>
      </c>
      <c r="AN112" s="39">
        <f t="shared" si="34"/>
        <v>0</v>
      </c>
      <c r="AO112" s="41">
        <f t="shared" si="35"/>
        <v>3.25</v>
      </c>
      <c r="AQ112" s="99" t="str">
        <f t="shared" si="36"/>
        <v/>
      </c>
      <c r="AR112" s="99">
        <f t="shared" si="37"/>
        <v>0</v>
      </c>
      <c r="AS112" s="8"/>
      <c r="AT112" s="43"/>
      <c r="AU112" s="44"/>
      <c r="AV112" s="44"/>
      <c r="AW112" s="44"/>
      <c r="AX112" s="44"/>
      <c r="AY112" s="11"/>
      <c r="AZ112" s="11"/>
      <c r="BA112" s="12"/>
      <c r="BB112" s="48"/>
      <c r="BC112" s="46"/>
      <c r="BD112" s="59"/>
      <c r="BE112" s="112"/>
      <c r="BF112" s="124"/>
      <c r="BG112" s="151"/>
      <c r="BH112" s="156" t="s">
        <v>1549</v>
      </c>
      <c r="BI112" s="239" t="s">
        <v>88</v>
      </c>
      <c r="BJ112" s="153" t="s">
        <v>1424</v>
      </c>
      <c r="BK112" s="154" t="s">
        <v>1297</v>
      </c>
      <c r="BL112" s="131" t="s">
        <v>14</v>
      </c>
      <c r="BM112" s="156" t="s">
        <v>1445</v>
      </c>
      <c r="BN112" s="156"/>
      <c r="BO112" s="155" t="s">
        <v>1446</v>
      </c>
      <c r="BP112" s="155" t="s">
        <v>1447</v>
      </c>
      <c r="BQ112" s="155" t="s">
        <v>1448</v>
      </c>
      <c r="BR112" s="155" t="s">
        <v>1446</v>
      </c>
      <c r="BS112" s="155" t="s">
        <v>1447</v>
      </c>
      <c r="BT112" s="155" t="s">
        <v>1448</v>
      </c>
      <c r="BU112" s="156" t="s">
        <v>1449</v>
      </c>
      <c r="BV112" s="156" t="s">
        <v>1449</v>
      </c>
      <c r="BW112" s="155"/>
      <c r="BX112" s="155" t="s">
        <v>1450</v>
      </c>
      <c r="BY112" s="156" t="s">
        <v>1451</v>
      </c>
      <c r="BZ112" s="155" t="s">
        <v>1452</v>
      </c>
    </row>
    <row r="113" spans="1:78" s="24" customFormat="1" ht="67.5" x14ac:dyDescent="0.2">
      <c r="A113" s="273">
        <v>111</v>
      </c>
      <c r="B113" s="271">
        <v>217</v>
      </c>
      <c r="C113" s="73" t="s">
        <v>1297</v>
      </c>
      <c r="D113" s="238" t="s">
        <v>1447</v>
      </c>
      <c r="E113" s="181" t="s">
        <v>167</v>
      </c>
      <c r="F113" s="181" t="s">
        <v>1265</v>
      </c>
      <c r="G113" s="114">
        <v>4</v>
      </c>
      <c r="H113" s="102" t="s">
        <v>1761</v>
      </c>
      <c r="I113" s="7"/>
      <c r="J113" s="33"/>
      <c r="K113" s="79">
        <v>29645</v>
      </c>
      <c r="L113" s="80">
        <v>14822</v>
      </c>
      <c r="M113" s="115">
        <f t="shared" si="38"/>
        <v>49.998313374936757</v>
      </c>
      <c r="N113" s="84" t="str">
        <f t="shared" si="20"/>
        <v/>
      </c>
      <c r="O113" s="80">
        <v>14823</v>
      </c>
      <c r="P113" s="81">
        <f t="shared" si="21"/>
        <v>50.001686625063243</v>
      </c>
      <c r="Q113" s="82">
        <f t="shared" si="22"/>
        <v>100</v>
      </c>
      <c r="R113" s="29"/>
      <c r="S113" s="26"/>
      <c r="T113" s="106" t="e">
        <f t="shared" si="23"/>
        <v>#DIV/0!</v>
      </c>
      <c r="U113" s="69" t="e">
        <f t="shared" si="24"/>
        <v>#DIV/0!</v>
      </c>
      <c r="V113" s="94"/>
      <c r="W113" s="95" t="e">
        <f t="shared" si="25"/>
        <v>#DIV/0!</v>
      </c>
      <c r="X113" s="58" t="e">
        <f t="shared" si="26"/>
        <v>#DIV/0!</v>
      </c>
      <c r="Y113" s="47" t="s">
        <v>45</v>
      </c>
      <c r="Z113" s="120"/>
      <c r="AA113" s="22"/>
      <c r="AB113" s="118">
        <f t="shared" si="27"/>
        <v>0</v>
      </c>
      <c r="AC113" s="8">
        <v>15</v>
      </c>
      <c r="AD113" s="118">
        <f t="shared" si="28"/>
        <v>1.5</v>
      </c>
      <c r="AE113" s="8">
        <v>7</v>
      </c>
      <c r="AF113" s="118">
        <f t="shared" si="29"/>
        <v>1.75</v>
      </c>
      <c r="AG113" s="38">
        <f t="shared" si="30"/>
        <v>22</v>
      </c>
      <c r="AH113" s="39">
        <f t="shared" si="31"/>
        <v>3.25</v>
      </c>
      <c r="AI113" s="22"/>
      <c r="AJ113" s="118">
        <f t="shared" si="32"/>
        <v>0</v>
      </c>
      <c r="AK113" s="9"/>
      <c r="AL113" s="118"/>
      <c r="AM113" s="40">
        <f t="shared" si="33"/>
        <v>0</v>
      </c>
      <c r="AN113" s="39">
        <f t="shared" si="34"/>
        <v>0</v>
      </c>
      <c r="AO113" s="41">
        <f t="shared" si="35"/>
        <v>3.25</v>
      </c>
      <c r="AQ113" s="99" t="str">
        <f t="shared" si="36"/>
        <v/>
      </c>
      <c r="AR113" s="99">
        <f t="shared" si="37"/>
        <v>0</v>
      </c>
      <c r="AS113" s="8"/>
      <c r="AT113" s="43"/>
      <c r="AU113" s="44"/>
      <c r="AV113" s="44"/>
      <c r="AW113" s="44"/>
      <c r="AX113" s="44"/>
      <c r="AY113" s="42"/>
      <c r="AZ113" s="42"/>
      <c r="BA113" s="45"/>
      <c r="BB113" s="48"/>
      <c r="BC113" s="46"/>
      <c r="BD113" s="59"/>
      <c r="BE113" s="112"/>
      <c r="BF113" s="124"/>
      <c r="BG113" s="151"/>
      <c r="BH113" s="156" t="s">
        <v>1579</v>
      </c>
      <c r="BI113" s="239" t="s">
        <v>88</v>
      </c>
      <c r="BJ113" s="153" t="s">
        <v>1424</v>
      </c>
      <c r="BK113" s="154" t="s">
        <v>1297</v>
      </c>
      <c r="BL113" s="131" t="s">
        <v>14</v>
      </c>
      <c r="BM113" s="156" t="s">
        <v>1445</v>
      </c>
      <c r="BN113" s="156"/>
      <c r="BO113" s="155" t="s">
        <v>1446</v>
      </c>
      <c r="BP113" s="155" t="s">
        <v>1447</v>
      </c>
      <c r="BQ113" s="155" t="s">
        <v>1448</v>
      </c>
      <c r="BR113" s="155" t="s">
        <v>1446</v>
      </c>
      <c r="BS113" s="155" t="s">
        <v>1447</v>
      </c>
      <c r="BT113" s="155" t="s">
        <v>1448</v>
      </c>
      <c r="BU113" s="156" t="s">
        <v>1449</v>
      </c>
      <c r="BV113" s="156" t="s">
        <v>1449</v>
      </c>
      <c r="BW113" s="155"/>
      <c r="BX113" s="155" t="s">
        <v>1450</v>
      </c>
      <c r="BY113" s="156" t="s">
        <v>1451</v>
      </c>
      <c r="BZ113" s="155" t="s">
        <v>1452</v>
      </c>
    </row>
    <row r="114" spans="1:78" s="24" customFormat="1" ht="78.75" x14ac:dyDescent="0.2">
      <c r="A114" s="273">
        <v>112</v>
      </c>
      <c r="B114" s="272">
        <v>41</v>
      </c>
      <c r="C114" s="174" t="s">
        <v>141</v>
      </c>
      <c r="D114" s="237" t="s">
        <v>156</v>
      </c>
      <c r="E114" s="253" t="s">
        <v>197</v>
      </c>
      <c r="F114" s="253" t="s">
        <v>198</v>
      </c>
      <c r="G114" s="178" t="s">
        <v>46</v>
      </c>
      <c r="H114" s="103" t="s">
        <v>141</v>
      </c>
      <c r="I114" s="192"/>
      <c r="J114" s="193"/>
      <c r="K114" s="194"/>
      <c r="L114" s="179"/>
      <c r="M114" s="195" t="e">
        <f t="shared" si="38"/>
        <v>#DIV/0!</v>
      </c>
      <c r="N114" s="84" t="e">
        <f t="shared" si="20"/>
        <v>#DIV/0!</v>
      </c>
      <c r="O114" s="179"/>
      <c r="P114" s="196" t="e">
        <f t="shared" si="21"/>
        <v>#DIV/0!</v>
      </c>
      <c r="Q114" s="82" t="e">
        <f t="shared" si="22"/>
        <v>#DIV/0!</v>
      </c>
      <c r="R114" s="197"/>
      <c r="S114" s="198"/>
      <c r="T114" s="199" t="e">
        <f t="shared" si="23"/>
        <v>#DIV/0!</v>
      </c>
      <c r="U114" s="69" t="e">
        <f t="shared" si="24"/>
        <v>#DIV/0!</v>
      </c>
      <c r="V114" s="200"/>
      <c r="W114" s="201" t="e">
        <f t="shared" si="25"/>
        <v>#DIV/0!</v>
      </c>
      <c r="X114" s="58" t="e">
        <f t="shared" si="26"/>
        <v>#DIV/0!</v>
      </c>
      <c r="Y114" s="202" t="s">
        <v>1638</v>
      </c>
      <c r="Z114" s="203"/>
      <c r="AA114" s="173"/>
      <c r="AB114" s="204">
        <f t="shared" si="27"/>
        <v>0</v>
      </c>
      <c r="AC114" s="8"/>
      <c r="AD114" s="204">
        <f t="shared" si="28"/>
        <v>0</v>
      </c>
      <c r="AE114" s="205"/>
      <c r="AF114" s="204">
        <f t="shared" si="29"/>
        <v>0</v>
      </c>
      <c r="AG114" s="206">
        <f t="shared" si="30"/>
        <v>0</v>
      </c>
      <c r="AH114" s="207">
        <f t="shared" si="31"/>
        <v>0</v>
      </c>
      <c r="AI114" s="173"/>
      <c r="AJ114" s="204">
        <f t="shared" si="32"/>
        <v>0</v>
      </c>
      <c r="AK114" s="208"/>
      <c r="AL114" s="204"/>
      <c r="AM114" s="209">
        <f t="shared" si="33"/>
        <v>0</v>
      </c>
      <c r="AN114" s="207">
        <f t="shared" si="34"/>
        <v>0</v>
      </c>
      <c r="AO114" s="210">
        <f t="shared" si="35"/>
        <v>0</v>
      </c>
      <c r="AP114" s="211"/>
      <c r="AQ114" s="212" t="str">
        <f t="shared" si="36"/>
        <v/>
      </c>
      <c r="AR114" s="212">
        <f t="shared" si="37"/>
        <v>0</v>
      </c>
      <c r="AS114" s="205"/>
      <c r="AT114" s="214"/>
      <c r="AU114" s="215"/>
      <c r="AV114" s="215"/>
      <c r="AW114" s="215"/>
      <c r="AX114" s="215"/>
      <c r="AY114" s="264"/>
      <c r="AZ114" s="216"/>
      <c r="BA114" s="253"/>
      <c r="BB114" s="218"/>
      <c r="BC114" s="157"/>
      <c r="BD114" s="219"/>
      <c r="BE114" s="220"/>
      <c r="BF114" s="221"/>
      <c r="BG114" s="222"/>
      <c r="BH114" s="223" t="s">
        <v>233</v>
      </c>
      <c r="BI114" s="224" t="s">
        <v>88</v>
      </c>
      <c r="BJ114" s="225" t="s">
        <v>229</v>
      </c>
      <c r="BK114" s="226" t="s">
        <v>156</v>
      </c>
      <c r="BL114" s="223" t="s">
        <v>14</v>
      </c>
      <c r="BM114" s="227" t="s">
        <v>357</v>
      </c>
      <c r="BN114" s="227"/>
      <c r="BO114" s="228" t="s">
        <v>358</v>
      </c>
      <c r="BP114" s="229" t="s">
        <v>156</v>
      </c>
      <c r="BQ114" s="230" t="s">
        <v>342</v>
      </c>
      <c r="BR114" s="228" t="s">
        <v>358</v>
      </c>
      <c r="BS114" s="228" t="s">
        <v>156</v>
      </c>
      <c r="BT114" s="230" t="s">
        <v>342</v>
      </c>
      <c r="BU114" s="227" t="s">
        <v>359</v>
      </c>
      <c r="BV114" s="227" t="s">
        <v>359</v>
      </c>
      <c r="BW114" s="230"/>
      <c r="BX114" s="230" t="s">
        <v>360</v>
      </c>
      <c r="BY114" s="227">
        <v>481321681</v>
      </c>
      <c r="BZ114" s="230"/>
    </row>
    <row r="115" spans="1:78" s="24" customFormat="1" ht="67.5" x14ac:dyDescent="0.2">
      <c r="A115" s="273">
        <v>113</v>
      </c>
      <c r="B115" s="271">
        <v>42</v>
      </c>
      <c r="C115" s="73" t="s">
        <v>417</v>
      </c>
      <c r="D115" s="238" t="s">
        <v>156</v>
      </c>
      <c r="E115" s="12" t="s">
        <v>199</v>
      </c>
      <c r="F115" s="12" t="s">
        <v>167</v>
      </c>
      <c r="G115" s="114">
        <v>3</v>
      </c>
      <c r="H115" s="102" t="s">
        <v>418</v>
      </c>
      <c r="I115" s="7"/>
      <c r="J115" s="33"/>
      <c r="K115" s="79">
        <v>81733</v>
      </c>
      <c r="L115" s="80">
        <v>40050</v>
      </c>
      <c r="M115" s="115">
        <f t="shared" si="38"/>
        <v>49.001015501694539</v>
      </c>
      <c r="N115" s="84" t="str">
        <f t="shared" si="20"/>
        <v/>
      </c>
      <c r="O115" s="80">
        <v>41683</v>
      </c>
      <c r="P115" s="81">
        <f t="shared" si="21"/>
        <v>50.998984498305454</v>
      </c>
      <c r="Q115" s="82">
        <f t="shared" si="22"/>
        <v>100</v>
      </c>
      <c r="R115" s="29"/>
      <c r="S115" s="26"/>
      <c r="T115" s="106" t="e">
        <f t="shared" si="23"/>
        <v>#DIV/0!</v>
      </c>
      <c r="U115" s="69" t="e">
        <f t="shared" si="24"/>
        <v>#DIV/0!</v>
      </c>
      <c r="V115" s="94"/>
      <c r="W115" s="95" t="e">
        <f t="shared" si="25"/>
        <v>#DIV/0!</v>
      </c>
      <c r="X115" s="58" t="e">
        <f t="shared" si="26"/>
        <v>#DIV/0!</v>
      </c>
      <c r="Y115" s="47" t="s">
        <v>45</v>
      </c>
      <c r="Z115" s="120"/>
      <c r="AA115" s="22"/>
      <c r="AB115" s="118">
        <f t="shared" si="27"/>
        <v>0</v>
      </c>
      <c r="AC115" s="8">
        <v>15</v>
      </c>
      <c r="AD115" s="118">
        <f t="shared" si="28"/>
        <v>1.5</v>
      </c>
      <c r="AE115" s="8">
        <v>7</v>
      </c>
      <c r="AF115" s="118">
        <f t="shared" si="29"/>
        <v>1.75</v>
      </c>
      <c r="AG115" s="38">
        <f t="shared" si="30"/>
        <v>22</v>
      </c>
      <c r="AH115" s="39">
        <f t="shared" si="31"/>
        <v>3.25</v>
      </c>
      <c r="AI115" s="22"/>
      <c r="AJ115" s="118">
        <f t="shared" si="32"/>
        <v>0</v>
      </c>
      <c r="AK115" s="9"/>
      <c r="AL115" s="118"/>
      <c r="AM115" s="40">
        <f t="shared" si="33"/>
        <v>0</v>
      </c>
      <c r="AN115" s="39">
        <f t="shared" si="34"/>
        <v>0</v>
      </c>
      <c r="AO115" s="41">
        <f t="shared" si="35"/>
        <v>3.25</v>
      </c>
      <c r="AQ115" s="99" t="str">
        <f t="shared" si="36"/>
        <v/>
      </c>
      <c r="AR115" s="99">
        <f t="shared" si="37"/>
        <v>0</v>
      </c>
      <c r="AS115" s="8"/>
      <c r="AT115" s="7"/>
      <c r="AU115" s="44"/>
      <c r="AV115" s="44"/>
      <c r="AW115" s="44"/>
      <c r="AX115" s="44"/>
      <c r="AY115" s="11"/>
      <c r="AZ115" s="11"/>
      <c r="BA115" s="12"/>
      <c r="BB115" s="48"/>
      <c r="BC115" s="46"/>
      <c r="BD115" s="59"/>
      <c r="BE115" s="112"/>
      <c r="BF115" s="124"/>
      <c r="BG115" s="151"/>
      <c r="BH115" s="131" t="s">
        <v>234</v>
      </c>
      <c r="BI115" s="161" t="s">
        <v>88</v>
      </c>
      <c r="BJ115" s="162" t="s">
        <v>229</v>
      </c>
      <c r="BK115" s="163" t="s">
        <v>157</v>
      </c>
      <c r="BL115" s="131" t="s">
        <v>14</v>
      </c>
      <c r="BM115" s="164" t="s">
        <v>357</v>
      </c>
      <c r="BN115" s="164"/>
      <c r="BO115" s="166" t="s">
        <v>358</v>
      </c>
      <c r="BP115" s="171" t="s">
        <v>156</v>
      </c>
      <c r="BQ115" s="143" t="s">
        <v>342</v>
      </c>
      <c r="BR115" s="166" t="s">
        <v>358</v>
      </c>
      <c r="BS115" s="166" t="s">
        <v>156</v>
      </c>
      <c r="BT115" s="143" t="s">
        <v>342</v>
      </c>
      <c r="BU115" s="164" t="s">
        <v>359</v>
      </c>
      <c r="BV115" s="164" t="s">
        <v>359</v>
      </c>
      <c r="BW115" s="143"/>
      <c r="BX115" s="143" t="s">
        <v>360</v>
      </c>
      <c r="BY115" s="164" t="s">
        <v>361</v>
      </c>
      <c r="BZ115" s="143" t="s">
        <v>362</v>
      </c>
    </row>
    <row r="116" spans="1:78" s="24" customFormat="1" ht="45" x14ac:dyDescent="0.2">
      <c r="A116" s="273">
        <v>114</v>
      </c>
      <c r="B116" s="271">
        <v>70</v>
      </c>
      <c r="C116" s="73" t="s">
        <v>417</v>
      </c>
      <c r="D116" s="238" t="s">
        <v>156</v>
      </c>
      <c r="E116" s="181" t="s">
        <v>197</v>
      </c>
      <c r="F116" s="181" t="s">
        <v>198</v>
      </c>
      <c r="G116" s="114" t="s">
        <v>46</v>
      </c>
      <c r="H116" s="102" t="s">
        <v>876</v>
      </c>
      <c r="I116" s="7"/>
      <c r="J116" s="33"/>
      <c r="K116" s="79">
        <v>27354</v>
      </c>
      <c r="L116" s="80">
        <v>13404</v>
      </c>
      <c r="M116" s="115">
        <f t="shared" si="38"/>
        <v>49.001974117130949</v>
      </c>
      <c r="N116" s="84" t="str">
        <f t="shared" si="20"/>
        <v/>
      </c>
      <c r="O116" s="80">
        <v>13950</v>
      </c>
      <c r="P116" s="81">
        <f t="shared" si="21"/>
        <v>50.998025882869044</v>
      </c>
      <c r="Q116" s="82">
        <f t="shared" si="22"/>
        <v>100</v>
      </c>
      <c r="R116" s="29"/>
      <c r="S116" s="26"/>
      <c r="T116" s="106" t="e">
        <f t="shared" si="23"/>
        <v>#DIV/0!</v>
      </c>
      <c r="U116" s="69" t="e">
        <f t="shared" si="24"/>
        <v>#DIV/0!</v>
      </c>
      <c r="V116" s="94"/>
      <c r="W116" s="95" t="e">
        <f t="shared" si="25"/>
        <v>#DIV/0!</v>
      </c>
      <c r="X116" s="58" t="e">
        <f t="shared" si="26"/>
        <v>#DIV/0!</v>
      </c>
      <c r="Y116" s="47" t="s">
        <v>45</v>
      </c>
      <c r="Z116" s="120"/>
      <c r="AA116" s="22"/>
      <c r="AB116" s="118">
        <f t="shared" si="27"/>
        <v>0</v>
      </c>
      <c r="AC116" s="8">
        <v>15</v>
      </c>
      <c r="AD116" s="118">
        <f t="shared" si="28"/>
        <v>1.5</v>
      </c>
      <c r="AE116" s="8">
        <v>7</v>
      </c>
      <c r="AF116" s="118">
        <f t="shared" si="29"/>
        <v>1.75</v>
      </c>
      <c r="AG116" s="38">
        <f t="shared" si="30"/>
        <v>22</v>
      </c>
      <c r="AH116" s="39">
        <f t="shared" si="31"/>
        <v>3.25</v>
      </c>
      <c r="AI116" s="22"/>
      <c r="AJ116" s="118">
        <f t="shared" si="32"/>
        <v>0</v>
      </c>
      <c r="AK116" s="9"/>
      <c r="AL116" s="118"/>
      <c r="AM116" s="40">
        <f t="shared" si="33"/>
        <v>0</v>
      </c>
      <c r="AN116" s="39">
        <f t="shared" si="34"/>
        <v>0</v>
      </c>
      <c r="AO116" s="41">
        <f t="shared" si="35"/>
        <v>3.25</v>
      </c>
      <c r="AQ116" s="99" t="str">
        <f t="shared" si="36"/>
        <v/>
      </c>
      <c r="AR116" s="99">
        <f t="shared" si="37"/>
        <v>0</v>
      </c>
      <c r="AS116" s="8"/>
      <c r="AT116" s="7"/>
      <c r="AU116" s="44"/>
      <c r="AV116" s="44"/>
      <c r="AW116" s="44"/>
      <c r="AX116" s="44"/>
      <c r="AY116" s="11"/>
      <c r="AZ116" s="11"/>
      <c r="BA116" s="12"/>
      <c r="BB116" s="48"/>
      <c r="BC116" s="46"/>
      <c r="BD116" s="59"/>
      <c r="BE116" s="112"/>
      <c r="BF116" s="124"/>
      <c r="BG116" s="151"/>
      <c r="BH116" s="131" t="s">
        <v>678</v>
      </c>
      <c r="BI116" s="161" t="s">
        <v>88</v>
      </c>
      <c r="BJ116" s="162" t="s">
        <v>608</v>
      </c>
      <c r="BK116" s="163" t="s">
        <v>156</v>
      </c>
      <c r="BL116" s="131" t="s">
        <v>14</v>
      </c>
      <c r="BM116" s="164" t="s">
        <v>357</v>
      </c>
      <c r="BN116" s="164"/>
      <c r="BO116" s="143" t="s">
        <v>358</v>
      </c>
      <c r="BP116" s="143" t="s">
        <v>156</v>
      </c>
      <c r="BQ116" s="143" t="s">
        <v>342</v>
      </c>
      <c r="BR116" s="143" t="s">
        <v>358</v>
      </c>
      <c r="BS116" s="143" t="s">
        <v>156</v>
      </c>
      <c r="BT116" s="143" t="s">
        <v>342</v>
      </c>
      <c r="BU116" s="164" t="s">
        <v>359</v>
      </c>
      <c r="BV116" s="164" t="s">
        <v>359</v>
      </c>
      <c r="BW116" s="143"/>
      <c r="BX116" s="143" t="s">
        <v>360</v>
      </c>
      <c r="BY116" s="164" t="s">
        <v>361</v>
      </c>
      <c r="BZ116" s="143"/>
    </row>
    <row r="117" spans="1:78" s="24" customFormat="1" ht="67.5" x14ac:dyDescent="0.2">
      <c r="A117" s="273">
        <v>115</v>
      </c>
      <c r="B117" s="271">
        <v>124</v>
      </c>
      <c r="C117" s="73" t="s">
        <v>1000</v>
      </c>
      <c r="D117" s="238" t="s">
        <v>1003</v>
      </c>
      <c r="E117" s="181" t="s">
        <v>1213</v>
      </c>
      <c r="F117" s="191" t="s">
        <v>1241</v>
      </c>
      <c r="G117" s="114" t="s">
        <v>388</v>
      </c>
      <c r="H117" s="102" t="s">
        <v>1706</v>
      </c>
      <c r="I117" s="7"/>
      <c r="J117" s="33"/>
      <c r="K117" s="79">
        <v>1206869.3</v>
      </c>
      <c r="L117" s="80">
        <v>724121.59999999998</v>
      </c>
      <c r="M117" s="115">
        <f t="shared" si="38"/>
        <v>60.00000165718027</v>
      </c>
      <c r="N117" s="84" t="str">
        <f t="shared" si="20"/>
        <v>!!!</v>
      </c>
      <c r="O117" s="80">
        <v>482747.7</v>
      </c>
      <c r="P117" s="81">
        <f t="shared" si="21"/>
        <v>39.999998342819723</v>
      </c>
      <c r="Q117" s="82">
        <f t="shared" si="22"/>
        <v>100</v>
      </c>
      <c r="R117" s="29"/>
      <c r="S117" s="26"/>
      <c r="T117" s="106" t="e">
        <f t="shared" si="23"/>
        <v>#DIV/0!</v>
      </c>
      <c r="U117" s="69" t="e">
        <f t="shared" si="24"/>
        <v>#DIV/0!</v>
      </c>
      <c r="V117" s="94"/>
      <c r="W117" s="95" t="e">
        <f t="shared" si="25"/>
        <v>#DIV/0!</v>
      </c>
      <c r="X117" s="58" t="e">
        <f t="shared" si="26"/>
        <v>#DIV/0!</v>
      </c>
      <c r="Y117" s="47" t="s">
        <v>45</v>
      </c>
      <c r="Z117" s="120"/>
      <c r="AA117" s="22"/>
      <c r="AB117" s="118">
        <f t="shared" si="27"/>
        <v>0</v>
      </c>
      <c r="AC117" s="8">
        <v>15</v>
      </c>
      <c r="AD117" s="118">
        <f t="shared" si="28"/>
        <v>1.5</v>
      </c>
      <c r="AE117" s="8">
        <v>0</v>
      </c>
      <c r="AF117" s="118">
        <f t="shared" si="29"/>
        <v>0</v>
      </c>
      <c r="AG117" s="38">
        <f t="shared" si="30"/>
        <v>15</v>
      </c>
      <c r="AH117" s="39">
        <f t="shared" si="31"/>
        <v>1.5</v>
      </c>
      <c r="AI117" s="22"/>
      <c r="AJ117" s="118">
        <f t="shared" si="32"/>
        <v>0</v>
      </c>
      <c r="AK117" s="9"/>
      <c r="AL117" s="118"/>
      <c r="AM117" s="40">
        <f t="shared" si="33"/>
        <v>0</v>
      </c>
      <c r="AN117" s="39">
        <f t="shared" si="34"/>
        <v>0</v>
      </c>
      <c r="AO117" s="41">
        <f t="shared" si="35"/>
        <v>1.5</v>
      </c>
      <c r="AQ117" s="99" t="str">
        <f t="shared" si="36"/>
        <v/>
      </c>
      <c r="AR117" s="99">
        <f t="shared" si="37"/>
        <v>0</v>
      </c>
      <c r="AS117" s="8"/>
      <c r="AT117" s="176" t="s">
        <v>401</v>
      </c>
      <c r="AU117" s="44"/>
      <c r="AV117" s="44"/>
      <c r="AW117" s="44"/>
      <c r="AX117" s="44"/>
      <c r="AY117" s="11"/>
      <c r="AZ117" s="11"/>
      <c r="BA117" s="12"/>
      <c r="BB117" s="48"/>
      <c r="BC117" s="46"/>
      <c r="BD117" s="59"/>
      <c r="BE117" s="112"/>
      <c r="BF117" s="124"/>
      <c r="BG117" s="151"/>
      <c r="BH117" s="156" t="s">
        <v>999</v>
      </c>
      <c r="BI117" s="239" t="s">
        <v>88</v>
      </c>
      <c r="BJ117" s="153" t="s">
        <v>715</v>
      </c>
      <c r="BK117" s="154" t="s">
        <v>1000</v>
      </c>
      <c r="BL117" s="131" t="s">
        <v>14</v>
      </c>
      <c r="BM117" s="156" t="s">
        <v>1001</v>
      </c>
      <c r="BN117" s="156"/>
      <c r="BO117" s="155" t="s">
        <v>1002</v>
      </c>
      <c r="BP117" s="155" t="s">
        <v>1003</v>
      </c>
      <c r="BQ117" s="155" t="s">
        <v>1004</v>
      </c>
      <c r="BR117" s="155" t="s">
        <v>1002</v>
      </c>
      <c r="BS117" s="155" t="s">
        <v>1003</v>
      </c>
      <c r="BT117" s="155" t="s">
        <v>1004</v>
      </c>
      <c r="BU117" s="156" t="s">
        <v>1005</v>
      </c>
      <c r="BV117" s="156" t="s">
        <v>1005</v>
      </c>
      <c r="BW117" s="155"/>
      <c r="BX117" s="155" t="s">
        <v>1006</v>
      </c>
      <c r="BY117" s="156" t="s">
        <v>1007</v>
      </c>
      <c r="BZ117" s="155" t="s">
        <v>1008</v>
      </c>
    </row>
    <row r="118" spans="1:78" s="24" customFormat="1" ht="56.25" x14ac:dyDescent="0.2">
      <c r="A118" s="273">
        <v>116</v>
      </c>
      <c r="B118" s="271">
        <v>183</v>
      </c>
      <c r="C118" s="73" t="s">
        <v>1290</v>
      </c>
      <c r="D118" s="238" t="s">
        <v>1360</v>
      </c>
      <c r="E118" s="181" t="s">
        <v>1304</v>
      </c>
      <c r="F118" s="257" t="s">
        <v>167</v>
      </c>
      <c r="G118" s="114">
        <v>3</v>
      </c>
      <c r="H118" s="102" t="s">
        <v>1687</v>
      </c>
      <c r="I118" s="7"/>
      <c r="J118" s="33"/>
      <c r="K118" s="79">
        <v>112629</v>
      </c>
      <c r="L118" s="80">
        <v>55188</v>
      </c>
      <c r="M118" s="115">
        <f t="shared" si="38"/>
        <v>48.999813547132618</v>
      </c>
      <c r="N118" s="84" t="str">
        <f t="shared" si="20"/>
        <v/>
      </c>
      <c r="O118" s="80">
        <v>57441</v>
      </c>
      <c r="P118" s="81">
        <f t="shared" si="21"/>
        <v>51.000186452867382</v>
      </c>
      <c r="Q118" s="82">
        <f t="shared" si="22"/>
        <v>100</v>
      </c>
      <c r="R118" s="29"/>
      <c r="S118" s="26"/>
      <c r="T118" s="106" t="e">
        <f t="shared" si="23"/>
        <v>#DIV/0!</v>
      </c>
      <c r="U118" s="69" t="e">
        <f t="shared" si="24"/>
        <v>#DIV/0!</v>
      </c>
      <c r="V118" s="94"/>
      <c r="W118" s="95" t="e">
        <f t="shared" si="25"/>
        <v>#DIV/0!</v>
      </c>
      <c r="X118" s="58" t="e">
        <f t="shared" si="26"/>
        <v>#DIV/0!</v>
      </c>
      <c r="Y118" s="47" t="s">
        <v>45</v>
      </c>
      <c r="Z118" s="120"/>
      <c r="AA118" s="22"/>
      <c r="AB118" s="118">
        <f t="shared" si="27"/>
        <v>0</v>
      </c>
      <c r="AC118" s="8">
        <v>15</v>
      </c>
      <c r="AD118" s="118">
        <f t="shared" si="28"/>
        <v>1.5</v>
      </c>
      <c r="AE118" s="8">
        <v>7</v>
      </c>
      <c r="AF118" s="118">
        <f t="shared" si="29"/>
        <v>1.75</v>
      </c>
      <c r="AG118" s="38">
        <f t="shared" si="30"/>
        <v>22</v>
      </c>
      <c r="AH118" s="39">
        <f t="shared" si="31"/>
        <v>3.25</v>
      </c>
      <c r="AI118" s="22"/>
      <c r="AJ118" s="118">
        <f t="shared" si="32"/>
        <v>0</v>
      </c>
      <c r="AK118" s="9"/>
      <c r="AL118" s="118"/>
      <c r="AM118" s="40">
        <f t="shared" si="33"/>
        <v>0</v>
      </c>
      <c r="AN118" s="39">
        <f t="shared" si="34"/>
        <v>0</v>
      </c>
      <c r="AO118" s="41">
        <f t="shared" si="35"/>
        <v>3.25</v>
      </c>
      <c r="AQ118" s="99" t="str">
        <f t="shared" si="36"/>
        <v/>
      </c>
      <c r="AR118" s="99">
        <f t="shared" si="37"/>
        <v>0</v>
      </c>
      <c r="AS118" s="8"/>
      <c r="AT118" s="43"/>
      <c r="AU118" s="44"/>
      <c r="AV118" s="44"/>
      <c r="AW118" s="44"/>
      <c r="AX118" s="44"/>
      <c r="AY118" s="42"/>
      <c r="AZ118" s="42"/>
      <c r="BA118" s="45"/>
      <c r="BB118" s="48"/>
      <c r="BC118" s="46"/>
      <c r="BD118" s="59"/>
      <c r="BE118" s="112"/>
      <c r="BF118" s="124"/>
      <c r="BG118" s="151"/>
      <c r="BH118" s="156" t="s">
        <v>1357</v>
      </c>
      <c r="BI118" s="239" t="s">
        <v>88</v>
      </c>
      <c r="BJ118" s="153" t="s">
        <v>1104</v>
      </c>
      <c r="BK118" s="154" t="s">
        <v>1290</v>
      </c>
      <c r="BL118" s="131" t="s">
        <v>14</v>
      </c>
      <c r="BM118" s="156" t="s">
        <v>1358</v>
      </c>
      <c r="BN118" s="156"/>
      <c r="BO118" s="155" t="s">
        <v>1359</v>
      </c>
      <c r="BP118" s="155" t="s">
        <v>1360</v>
      </c>
      <c r="BQ118" s="155" t="s">
        <v>1361</v>
      </c>
      <c r="BR118" s="155" t="s">
        <v>1359</v>
      </c>
      <c r="BS118" s="155" t="s">
        <v>1360</v>
      </c>
      <c r="BT118" s="155" t="s">
        <v>1361</v>
      </c>
      <c r="BU118" s="156" t="s">
        <v>1362</v>
      </c>
      <c r="BV118" s="156" t="s">
        <v>1362</v>
      </c>
      <c r="BW118" s="155"/>
      <c r="BX118" s="155" t="s">
        <v>1363</v>
      </c>
      <c r="BY118" s="156" t="s">
        <v>1364</v>
      </c>
      <c r="BZ118" s="155" t="s">
        <v>1365</v>
      </c>
    </row>
    <row r="119" spans="1:78" s="24" customFormat="1" ht="146.25" x14ac:dyDescent="0.2">
      <c r="A119" s="273">
        <v>117</v>
      </c>
      <c r="B119" s="271">
        <v>188</v>
      </c>
      <c r="C119" s="248" t="s">
        <v>1290</v>
      </c>
      <c r="D119" s="238" t="s">
        <v>1360</v>
      </c>
      <c r="E119" s="181" t="s">
        <v>1313</v>
      </c>
      <c r="F119" s="231" t="s">
        <v>1314</v>
      </c>
      <c r="G119" s="114" t="s">
        <v>46</v>
      </c>
      <c r="H119" s="102" t="s">
        <v>1688</v>
      </c>
      <c r="I119" s="7"/>
      <c r="J119" s="33"/>
      <c r="K119" s="79" t="s">
        <v>1690</v>
      </c>
      <c r="L119" s="80" t="s">
        <v>1689</v>
      </c>
      <c r="M119" s="115" t="e">
        <f t="shared" si="38"/>
        <v>#VALUE!</v>
      </c>
      <c r="N119" s="84" t="e">
        <f t="shared" si="20"/>
        <v>#VALUE!</v>
      </c>
      <c r="O119" s="80"/>
      <c r="P119" s="81" t="e">
        <f t="shared" si="21"/>
        <v>#VALUE!</v>
      </c>
      <c r="Q119" s="82" t="e">
        <f t="shared" si="22"/>
        <v>#VALUE!</v>
      </c>
      <c r="R119" s="29"/>
      <c r="S119" s="26"/>
      <c r="T119" s="106" t="e">
        <f t="shared" si="23"/>
        <v>#DIV/0!</v>
      </c>
      <c r="U119" s="69" t="e">
        <f t="shared" si="24"/>
        <v>#DIV/0!</v>
      </c>
      <c r="V119" s="94"/>
      <c r="W119" s="95" t="e">
        <f t="shared" si="25"/>
        <v>#DIV/0!</v>
      </c>
      <c r="X119" s="58" t="e">
        <f t="shared" si="26"/>
        <v>#DIV/0!</v>
      </c>
      <c r="Y119" s="233" t="s">
        <v>1691</v>
      </c>
      <c r="Z119" s="120"/>
      <c r="AA119" s="22"/>
      <c r="AB119" s="118">
        <f t="shared" si="27"/>
        <v>0</v>
      </c>
      <c r="AC119" s="8"/>
      <c r="AD119" s="118">
        <f t="shared" si="28"/>
        <v>0</v>
      </c>
      <c r="AE119" s="8"/>
      <c r="AF119" s="118">
        <f t="shared" si="29"/>
        <v>0</v>
      </c>
      <c r="AG119" s="38">
        <f t="shared" si="30"/>
        <v>0</v>
      </c>
      <c r="AH119" s="39">
        <f t="shared" si="31"/>
        <v>0</v>
      </c>
      <c r="AI119" s="22"/>
      <c r="AJ119" s="118">
        <f t="shared" si="32"/>
        <v>0</v>
      </c>
      <c r="AK119" s="9"/>
      <c r="AL119" s="118"/>
      <c r="AM119" s="40">
        <f t="shared" si="33"/>
        <v>0</v>
      </c>
      <c r="AN119" s="39">
        <f t="shared" si="34"/>
        <v>0</v>
      </c>
      <c r="AO119" s="41">
        <f t="shared" si="35"/>
        <v>0</v>
      </c>
      <c r="AQ119" s="99" t="str">
        <f t="shared" si="36"/>
        <v/>
      </c>
      <c r="AR119" s="99">
        <f t="shared" si="37"/>
        <v>0</v>
      </c>
      <c r="AS119" s="8"/>
      <c r="AT119" s="7"/>
      <c r="AU119" s="44"/>
      <c r="AV119" s="44"/>
      <c r="AW119" s="44"/>
      <c r="AX119" s="44"/>
      <c r="AY119" s="42"/>
      <c r="AZ119" s="42"/>
      <c r="BA119" s="45"/>
      <c r="BB119" s="48"/>
      <c r="BC119" s="46"/>
      <c r="BD119" s="59"/>
      <c r="BE119" s="112"/>
      <c r="BF119" s="124"/>
      <c r="BG119" s="151"/>
      <c r="BH119" s="156" t="s">
        <v>1377</v>
      </c>
      <c r="BI119" s="239" t="s">
        <v>88</v>
      </c>
      <c r="BJ119" s="153" t="s">
        <v>1104</v>
      </c>
      <c r="BK119" s="154" t="s">
        <v>1290</v>
      </c>
      <c r="BL119" s="131" t="s">
        <v>14</v>
      </c>
      <c r="BM119" s="156" t="s">
        <v>1358</v>
      </c>
      <c r="BN119" s="156"/>
      <c r="BO119" s="155" t="s">
        <v>1359</v>
      </c>
      <c r="BP119" s="155" t="s">
        <v>1360</v>
      </c>
      <c r="BQ119" s="155" t="s">
        <v>1361</v>
      </c>
      <c r="BR119" s="155" t="s">
        <v>1359</v>
      </c>
      <c r="BS119" s="155" t="s">
        <v>1360</v>
      </c>
      <c r="BT119" s="155" t="s">
        <v>1361</v>
      </c>
      <c r="BU119" s="156" t="s">
        <v>1362</v>
      </c>
      <c r="BV119" s="156" t="s">
        <v>1362</v>
      </c>
      <c r="BW119" s="155"/>
      <c r="BX119" s="155" t="s">
        <v>1363</v>
      </c>
      <c r="BY119" s="156" t="s">
        <v>1364</v>
      </c>
      <c r="BZ119" s="155" t="s">
        <v>1365</v>
      </c>
    </row>
    <row r="120" spans="1:78" s="24" customFormat="1" ht="67.5" x14ac:dyDescent="0.2">
      <c r="A120" s="273">
        <v>118</v>
      </c>
      <c r="B120" s="271">
        <v>211</v>
      </c>
      <c r="C120" s="73" t="s">
        <v>1487</v>
      </c>
      <c r="D120" s="238" t="s">
        <v>1554</v>
      </c>
      <c r="E120" s="181" t="s">
        <v>1500</v>
      </c>
      <c r="F120" s="181" t="s">
        <v>187</v>
      </c>
      <c r="G120" s="114">
        <v>6</v>
      </c>
      <c r="H120" s="102" t="s">
        <v>1740</v>
      </c>
      <c r="I120" s="7"/>
      <c r="J120" s="33"/>
      <c r="K120" s="79">
        <v>310998</v>
      </c>
      <c r="L120" s="80">
        <v>186590</v>
      </c>
      <c r="M120" s="115">
        <f t="shared" si="38"/>
        <v>59.99717039980964</v>
      </c>
      <c r="N120" s="84" t="str">
        <f t="shared" si="20"/>
        <v/>
      </c>
      <c r="O120" s="80">
        <v>124408</v>
      </c>
      <c r="P120" s="81">
        <f t="shared" si="21"/>
        <v>40.002829600190353</v>
      </c>
      <c r="Q120" s="82">
        <f t="shared" si="22"/>
        <v>100</v>
      </c>
      <c r="R120" s="29"/>
      <c r="S120" s="26"/>
      <c r="T120" s="106" t="e">
        <f t="shared" si="23"/>
        <v>#DIV/0!</v>
      </c>
      <c r="U120" s="69" t="e">
        <f t="shared" si="24"/>
        <v>#DIV/0!</v>
      </c>
      <c r="V120" s="94"/>
      <c r="W120" s="95" t="e">
        <f t="shared" si="25"/>
        <v>#DIV/0!</v>
      </c>
      <c r="X120" s="58" t="e">
        <f t="shared" si="26"/>
        <v>#DIV/0!</v>
      </c>
      <c r="Y120" s="47" t="s">
        <v>45</v>
      </c>
      <c r="Z120" s="120"/>
      <c r="AA120" s="22"/>
      <c r="AB120" s="118">
        <f t="shared" si="27"/>
        <v>0</v>
      </c>
      <c r="AC120" s="8">
        <v>15</v>
      </c>
      <c r="AD120" s="118">
        <f t="shared" si="28"/>
        <v>1.5</v>
      </c>
      <c r="AE120" s="8">
        <v>0</v>
      </c>
      <c r="AF120" s="118">
        <f t="shared" si="29"/>
        <v>0</v>
      </c>
      <c r="AG120" s="38">
        <f t="shared" si="30"/>
        <v>15</v>
      </c>
      <c r="AH120" s="39">
        <f t="shared" si="31"/>
        <v>1.5</v>
      </c>
      <c r="AI120" s="22"/>
      <c r="AJ120" s="118">
        <f t="shared" si="32"/>
        <v>0</v>
      </c>
      <c r="AK120" s="9"/>
      <c r="AL120" s="118"/>
      <c r="AM120" s="40">
        <f t="shared" si="33"/>
        <v>0</v>
      </c>
      <c r="AN120" s="39">
        <f t="shared" si="34"/>
        <v>0</v>
      </c>
      <c r="AO120" s="41">
        <f t="shared" si="35"/>
        <v>1.5</v>
      </c>
      <c r="AQ120" s="99" t="str">
        <f t="shared" si="36"/>
        <v/>
      </c>
      <c r="AR120" s="99">
        <f t="shared" si="37"/>
        <v>0</v>
      </c>
      <c r="AS120" s="8"/>
      <c r="AT120" s="176" t="s">
        <v>401</v>
      </c>
      <c r="AU120" s="44"/>
      <c r="AV120" s="44"/>
      <c r="AW120" s="44"/>
      <c r="AX120" s="44"/>
      <c r="AY120" s="11"/>
      <c r="AZ120" s="11"/>
      <c r="BA120" s="12"/>
      <c r="BB120" s="48"/>
      <c r="BC120" s="46"/>
      <c r="BD120" s="59"/>
      <c r="BE120" s="112"/>
      <c r="BF120" s="124"/>
      <c r="BG120" s="151"/>
      <c r="BH120" s="156" t="s">
        <v>1551</v>
      </c>
      <c r="BI120" s="239" t="s">
        <v>88</v>
      </c>
      <c r="BJ120" s="153" t="s">
        <v>1424</v>
      </c>
      <c r="BK120" s="154" t="s">
        <v>1487</v>
      </c>
      <c r="BL120" s="131" t="s">
        <v>14</v>
      </c>
      <c r="BM120" s="156" t="s">
        <v>1552</v>
      </c>
      <c r="BN120" s="156"/>
      <c r="BO120" s="155" t="s">
        <v>1553</v>
      </c>
      <c r="BP120" s="155" t="s">
        <v>1554</v>
      </c>
      <c r="BQ120" s="155" t="s">
        <v>1555</v>
      </c>
      <c r="BR120" s="155" t="s">
        <v>1553</v>
      </c>
      <c r="BS120" s="155" t="s">
        <v>1554</v>
      </c>
      <c r="BT120" s="155" t="s">
        <v>1555</v>
      </c>
      <c r="BU120" s="156" t="s">
        <v>1556</v>
      </c>
      <c r="BV120" s="156" t="s">
        <v>1556</v>
      </c>
      <c r="BW120" s="155" t="s">
        <v>243</v>
      </c>
      <c r="BX120" s="155" t="s">
        <v>1557</v>
      </c>
      <c r="BY120" s="156" t="s">
        <v>1558</v>
      </c>
      <c r="BZ120" s="155" t="s">
        <v>1559</v>
      </c>
    </row>
    <row r="121" spans="1:78" s="24" customFormat="1" ht="67.5" x14ac:dyDescent="0.2">
      <c r="A121" s="273">
        <v>119</v>
      </c>
      <c r="B121" s="271">
        <v>212</v>
      </c>
      <c r="C121" s="73" t="s">
        <v>1487</v>
      </c>
      <c r="D121" s="238" t="s">
        <v>1554</v>
      </c>
      <c r="E121" s="181" t="s">
        <v>1501</v>
      </c>
      <c r="F121" s="181" t="s">
        <v>1502</v>
      </c>
      <c r="G121" s="114" t="s">
        <v>388</v>
      </c>
      <c r="H121" s="102" t="s">
        <v>1742</v>
      </c>
      <c r="I121" s="7"/>
      <c r="J121" s="33"/>
      <c r="K121" s="79">
        <v>160000</v>
      </c>
      <c r="L121" s="80">
        <v>96000</v>
      </c>
      <c r="M121" s="115">
        <f t="shared" si="38"/>
        <v>60</v>
      </c>
      <c r="N121" s="84" t="str">
        <f t="shared" si="20"/>
        <v/>
      </c>
      <c r="O121" s="80">
        <v>64000</v>
      </c>
      <c r="P121" s="81">
        <f t="shared" si="21"/>
        <v>40</v>
      </c>
      <c r="Q121" s="82">
        <f t="shared" si="22"/>
        <v>100</v>
      </c>
      <c r="R121" s="29"/>
      <c r="S121" s="26"/>
      <c r="T121" s="106" t="e">
        <f t="shared" si="23"/>
        <v>#DIV/0!</v>
      </c>
      <c r="U121" s="69" t="e">
        <f t="shared" si="24"/>
        <v>#DIV/0!</v>
      </c>
      <c r="V121" s="94"/>
      <c r="W121" s="95" t="e">
        <f t="shared" si="25"/>
        <v>#DIV/0!</v>
      </c>
      <c r="X121" s="58" t="e">
        <f t="shared" si="26"/>
        <v>#DIV/0!</v>
      </c>
      <c r="Y121" s="47" t="s">
        <v>45</v>
      </c>
      <c r="Z121" s="120"/>
      <c r="AA121" s="22"/>
      <c r="AB121" s="118">
        <f t="shared" si="27"/>
        <v>0</v>
      </c>
      <c r="AC121" s="8">
        <v>15</v>
      </c>
      <c r="AD121" s="118">
        <f t="shared" si="28"/>
        <v>1.5</v>
      </c>
      <c r="AE121" s="8">
        <v>0</v>
      </c>
      <c r="AF121" s="118">
        <f t="shared" si="29"/>
        <v>0</v>
      </c>
      <c r="AG121" s="38">
        <f t="shared" si="30"/>
        <v>15</v>
      </c>
      <c r="AH121" s="39">
        <f t="shared" si="31"/>
        <v>1.5</v>
      </c>
      <c r="AI121" s="22"/>
      <c r="AJ121" s="118">
        <f t="shared" si="32"/>
        <v>0</v>
      </c>
      <c r="AK121" s="9"/>
      <c r="AL121" s="118"/>
      <c r="AM121" s="40">
        <f t="shared" si="33"/>
        <v>0</v>
      </c>
      <c r="AN121" s="39">
        <f t="shared" si="34"/>
        <v>0</v>
      </c>
      <c r="AO121" s="41">
        <f t="shared" si="35"/>
        <v>1.5</v>
      </c>
      <c r="AQ121" s="99" t="str">
        <f t="shared" si="36"/>
        <v/>
      </c>
      <c r="AR121" s="99">
        <f t="shared" si="37"/>
        <v>0</v>
      </c>
      <c r="AS121" s="8"/>
      <c r="AT121" s="270" t="s">
        <v>1743</v>
      </c>
      <c r="AU121" s="10"/>
      <c r="AV121" s="44"/>
      <c r="AW121" s="44"/>
      <c r="AX121" s="44"/>
      <c r="AY121" s="11"/>
      <c r="AZ121" s="11"/>
      <c r="BA121" s="12"/>
      <c r="BB121" s="48"/>
      <c r="BC121" s="28"/>
      <c r="BD121" s="28"/>
      <c r="BE121" s="112"/>
      <c r="BF121" s="124"/>
      <c r="BG121" s="151"/>
      <c r="BH121" s="156" t="s">
        <v>1560</v>
      </c>
      <c r="BI121" s="239" t="s">
        <v>88</v>
      </c>
      <c r="BJ121" s="153" t="s">
        <v>1424</v>
      </c>
      <c r="BK121" s="154" t="s">
        <v>1487</v>
      </c>
      <c r="BL121" s="131" t="s">
        <v>14</v>
      </c>
      <c r="BM121" s="156" t="s">
        <v>1552</v>
      </c>
      <c r="BN121" s="156"/>
      <c r="BO121" s="155" t="s">
        <v>1553</v>
      </c>
      <c r="BP121" s="155" t="s">
        <v>1554</v>
      </c>
      <c r="BQ121" s="155" t="s">
        <v>1555</v>
      </c>
      <c r="BR121" s="155" t="s">
        <v>1553</v>
      </c>
      <c r="BS121" s="155" t="s">
        <v>1554</v>
      </c>
      <c r="BT121" s="155" t="s">
        <v>1555</v>
      </c>
      <c r="BU121" s="156" t="s">
        <v>1556</v>
      </c>
      <c r="BV121" s="156" t="s">
        <v>1556</v>
      </c>
      <c r="BW121" s="155" t="s">
        <v>243</v>
      </c>
      <c r="BX121" s="155" t="s">
        <v>1557</v>
      </c>
      <c r="BY121" s="156" t="s">
        <v>1558</v>
      </c>
      <c r="BZ121" s="155" t="s">
        <v>1559</v>
      </c>
    </row>
    <row r="122" spans="1:78" s="24" customFormat="1" ht="67.5" x14ac:dyDescent="0.2">
      <c r="A122" s="273">
        <v>120</v>
      </c>
      <c r="B122" s="271">
        <v>213</v>
      </c>
      <c r="C122" s="73" t="s">
        <v>1487</v>
      </c>
      <c r="D122" s="238" t="s">
        <v>1554</v>
      </c>
      <c r="E122" s="181" t="s">
        <v>1503</v>
      </c>
      <c r="F122" s="181" t="s">
        <v>1504</v>
      </c>
      <c r="G122" s="114" t="s">
        <v>46</v>
      </c>
      <c r="H122" s="102" t="s">
        <v>1741</v>
      </c>
      <c r="I122" s="7"/>
      <c r="J122" s="33"/>
      <c r="K122" s="79">
        <v>25460</v>
      </c>
      <c r="L122" s="80">
        <v>15200</v>
      </c>
      <c r="M122" s="115">
        <f t="shared" si="38"/>
        <v>59.701492537313428</v>
      </c>
      <c r="N122" s="84" t="str">
        <f t="shared" si="20"/>
        <v/>
      </c>
      <c r="O122" s="80">
        <v>10260</v>
      </c>
      <c r="P122" s="81">
        <f t="shared" si="21"/>
        <v>40.298507462686565</v>
      </c>
      <c r="Q122" s="82">
        <f t="shared" si="22"/>
        <v>100</v>
      </c>
      <c r="R122" s="29"/>
      <c r="S122" s="26"/>
      <c r="T122" s="106" t="e">
        <f t="shared" si="23"/>
        <v>#DIV/0!</v>
      </c>
      <c r="U122" s="69" t="e">
        <f t="shared" si="24"/>
        <v>#DIV/0!</v>
      </c>
      <c r="V122" s="94"/>
      <c r="W122" s="95" t="e">
        <f t="shared" si="25"/>
        <v>#DIV/0!</v>
      </c>
      <c r="X122" s="58" t="e">
        <f t="shared" si="26"/>
        <v>#DIV/0!</v>
      </c>
      <c r="Y122" s="47" t="s">
        <v>45</v>
      </c>
      <c r="Z122" s="120"/>
      <c r="AA122" s="22"/>
      <c r="AB122" s="118">
        <f t="shared" si="27"/>
        <v>0</v>
      </c>
      <c r="AC122" s="8">
        <v>15</v>
      </c>
      <c r="AD122" s="118">
        <f t="shared" si="28"/>
        <v>1.5</v>
      </c>
      <c r="AE122" s="8">
        <v>0</v>
      </c>
      <c r="AF122" s="118">
        <f t="shared" si="29"/>
        <v>0</v>
      </c>
      <c r="AG122" s="38">
        <f t="shared" si="30"/>
        <v>15</v>
      </c>
      <c r="AH122" s="39">
        <f t="shared" si="31"/>
        <v>1.5</v>
      </c>
      <c r="AI122" s="22"/>
      <c r="AJ122" s="118">
        <f t="shared" si="32"/>
        <v>0</v>
      </c>
      <c r="AK122" s="9"/>
      <c r="AL122" s="118"/>
      <c r="AM122" s="40">
        <f t="shared" si="33"/>
        <v>0</v>
      </c>
      <c r="AN122" s="39">
        <f t="shared" si="34"/>
        <v>0</v>
      </c>
      <c r="AO122" s="41">
        <f t="shared" si="35"/>
        <v>1.5</v>
      </c>
      <c r="AQ122" s="99" t="str">
        <f t="shared" si="36"/>
        <v/>
      </c>
      <c r="AR122" s="99">
        <f t="shared" si="37"/>
        <v>0</v>
      </c>
      <c r="AS122" s="8"/>
      <c r="AT122" s="43" t="s">
        <v>33</v>
      </c>
      <c r="AU122" s="10"/>
      <c r="AV122" s="44"/>
      <c r="AW122" s="44"/>
      <c r="AX122" s="44"/>
      <c r="AY122" s="11"/>
      <c r="AZ122" s="11"/>
      <c r="BA122" s="12"/>
      <c r="BB122" s="48"/>
      <c r="BC122" s="28"/>
      <c r="BD122" s="28"/>
      <c r="BE122" s="112"/>
      <c r="BF122" s="124"/>
      <c r="BG122" s="151"/>
      <c r="BH122" s="156" t="s">
        <v>1561</v>
      </c>
      <c r="BI122" s="239" t="s">
        <v>88</v>
      </c>
      <c r="BJ122" s="153" t="s">
        <v>1424</v>
      </c>
      <c r="BK122" s="154" t="s">
        <v>1487</v>
      </c>
      <c r="BL122" s="131" t="s">
        <v>14</v>
      </c>
      <c r="BM122" s="156" t="s">
        <v>1552</v>
      </c>
      <c r="BN122" s="156"/>
      <c r="BO122" s="155" t="s">
        <v>1553</v>
      </c>
      <c r="BP122" s="155" t="s">
        <v>1554</v>
      </c>
      <c r="BQ122" s="155" t="s">
        <v>1555</v>
      </c>
      <c r="BR122" s="155" t="s">
        <v>1553</v>
      </c>
      <c r="BS122" s="155" t="s">
        <v>1554</v>
      </c>
      <c r="BT122" s="155" t="s">
        <v>1555</v>
      </c>
      <c r="BU122" s="156" t="s">
        <v>1556</v>
      </c>
      <c r="BV122" s="156" t="s">
        <v>1556</v>
      </c>
      <c r="BW122" s="155" t="s">
        <v>243</v>
      </c>
      <c r="BX122" s="155" t="s">
        <v>1557</v>
      </c>
      <c r="BY122" s="156" t="s">
        <v>1558</v>
      </c>
      <c r="BZ122" s="155" t="s">
        <v>1559</v>
      </c>
    </row>
    <row r="123" spans="1:78" s="24" customFormat="1" ht="14.25" x14ac:dyDescent="0.2">
      <c r="A123" s="273">
        <v>121</v>
      </c>
      <c r="B123" s="272">
        <v>74</v>
      </c>
      <c r="C123" s="174" t="s">
        <v>141</v>
      </c>
      <c r="D123" s="237" t="s">
        <v>823</v>
      </c>
      <c r="E123" s="234"/>
      <c r="F123" s="234"/>
      <c r="G123" s="178"/>
      <c r="H123" s="103" t="s">
        <v>141</v>
      </c>
      <c r="I123" s="192"/>
      <c r="J123" s="193"/>
      <c r="K123" s="194"/>
      <c r="L123" s="179"/>
      <c r="M123" s="195" t="e">
        <f t="shared" si="38"/>
        <v>#DIV/0!</v>
      </c>
      <c r="N123" s="84" t="e">
        <f t="shared" si="20"/>
        <v>#DIV/0!</v>
      </c>
      <c r="O123" s="179"/>
      <c r="P123" s="196" t="e">
        <f t="shared" si="21"/>
        <v>#DIV/0!</v>
      </c>
      <c r="Q123" s="82" t="e">
        <f t="shared" si="22"/>
        <v>#DIV/0!</v>
      </c>
      <c r="R123" s="197"/>
      <c r="S123" s="198"/>
      <c r="T123" s="199" t="e">
        <f t="shared" si="23"/>
        <v>#DIV/0!</v>
      </c>
      <c r="U123" s="69" t="e">
        <f t="shared" si="24"/>
        <v>#DIV/0!</v>
      </c>
      <c r="V123" s="200"/>
      <c r="W123" s="201" t="e">
        <f t="shared" si="25"/>
        <v>#DIV/0!</v>
      </c>
      <c r="X123" s="58" t="e">
        <f t="shared" si="26"/>
        <v>#DIV/0!</v>
      </c>
      <c r="Y123" s="202"/>
      <c r="Z123" s="203"/>
      <c r="AA123" s="173"/>
      <c r="AB123" s="204">
        <f t="shared" si="27"/>
        <v>0</v>
      </c>
      <c r="AC123" s="8"/>
      <c r="AD123" s="204">
        <f t="shared" si="28"/>
        <v>0</v>
      </c>
      <c r="AE123" s="205"/>
      <c r="AF123" s="204">
        <f t="shared" si="29"/>
        <v>0</v>
      </c>
      <c r="AG123" s="206">
        <f t="shared" si="30"/>
        <v>0</v>
      </c>
      <c r="AH123" s="207">
        <f t="shared" si="31"/>
        <v>0</v>
      </c>
      <c r="AI123" s="173"/>
      <c r="AJ123" s="204">
        <f t="shared" si="32"/>
        <v>0</v>
      </c>
      <c r="AK123" s="208"/>
      <c r="AL123" s="204"/>
      <c r="AM123" s="209">
        <f t="shared" si="33"/>
        <v>0</v>
      </c>
      <c r="AN123" s="207">
        <f t="shared" si="34"/>
        <v>0</v>
      </c>
      <c r="AO123" s="210">
        <f t="shared" si="35"/>
        <v>0</v>
      </c>
      <c r="AP123" s="211"/>
      <c r="AQ123" s="212" t="str">
        <f t="shared" si="36"/>
        <v/>
      </c>
      <c r="AR123" s="212">
        <f t="shared" si="37"/>
        <v>0</v>
      </c>
      <c r="AS123" s="205"/>
      <c r="AT123" s="214"/>
      <c r="AU123" s="263"/>
      <c r="AV123" s="215"/>
      <c r="AW123" s="215"/>
      <c r="AX123" s="215"/>
      <c r="AY123" s="264"/>
      <c r="AZ123" s="264"/>
      <c r="BA123" s="253"/>
      <c r="BB123" s="218"/>
      <c r="BC123" s="265"/>
      <c r="BD123" s="265"/>
      <c r="BE123" s="220"/>
      <c r="BF123" s="221"/>
      <c r="BG123" s="222"/>
      <c r="BH123" s="223">
        <v>74</v>
      </c>
      <c r="BI123" s="224"/>
      <c r="BJ123" s="225"/>
      <c r="BK123" s="226" t="s">
        <v>141</v>
      </c>
      <c r="BL123" s="223" t="s">
        <v>14</v>
      </c>
      <c r="BM123" s="227"/>
      <c r="BN123" s="227"/>
      <c r="BO123" s="230"/>
      <c r="BP123" s="230"/>
      <c r="BQ123" s="230"/>
      <c r="BR123" s="230"/>
      <c r="BS123" s="230"/>
      <c r="BT123" s="230"/>
      <c r="BU123" s="227"/>
      <c r="BV123" s="227"/>
      <c r="BW123" s="230"/>
      <c r="BX123" s="230"/>
      <c r="BY123" s="227"/>
      <c r="BZ123" s="230"/>
    </row>
    <row r="124" spans="1:78" s="24" customFormat="1" ht="14.25" x14ac:dyDescent="0.2">
      <c r="A124" s="273">
        <v>122</v>
      </c>
      <c r="B124" s="272">
        <v>98</v>
      </c>
      <c r="C124" s="174" t="s">
        <v>141</v>
      </c>
      <c r="D124" s="237" t="s">
        <v>823</v>
      </c>
      <c r="E124" s="234"/>
      <c r="F124" s="234"/>
      <c r="G124" s="114"/>
      <c r="H124" s="103" t="s">
        <v>141</v>
      </c>
      <c r="I124" s="7"/>
      <c r="J124" s="33"/>
      <c r="K124" s="79"/>
      <c r="L124" s="80"/>
      <c r="M124" s="115" t="e">
        <f t="shared" si="38"/>
        <v>#DIV/0!</v>
      </c>
      <c r="N124" s="84" t="e">
        <f t="shared" si="20"/>
        <v>#DIV/0!</v>
      </c>
      <c r="O124" s="80"/>
      <c r="P124" s="81" t="e">
        <f t="shared" si="21"/>
        <v>#DIV/0!</v>
      </c>
      <c r="Q124" s="82" t="e">
        <f t="shared" si="22"/>
        <v>#DIV/0!</v>
      </c>
      <c r="R124" s="29"/>
      <c r="S124" s="26"/>
      <c r="T124" s="106" t="e">
        <f t="shared" si="23"/>
        <v>#DIV/0!</v>
      </c>
      <c r="U124" s="69" t="e">
        <f t="shared" si="24"/>
        <v>#DIV/0!</v>
      </c>
      <c r="V124" s="94"/>
      <c r="W124" s="95" t="e">
        <f t="shared" si="25"/>
        <v>#DIV/0!</v>
      </c>
      <c r="X124" s="58" t="e">
        <f t="shared" si="26"/>
        <v>#DIV/0!</v>
      </c>
      <c r="Y124" s="47"/>
      <c r="Z124" s="120"/>
      <c r="AA124" s="22"/>
      <c r="AB124" s="118">
        <f t="shared" si="27"/>
        <v>0</v>
      </c>
      <c r="AC124" s="8"/>
      <c r="AD124" s="118">
        <f t="shared" si="28"/>
        <v>0</v>
      </c>
      <c r="AE124" s="8"/>
      <c r="AF124" s="118">
        <f t="shared" si="29"/>
        <v>0</v>
      </c>
      <c r="AG124" s="38">
        <f t="shared" si="30"/>
        <v>0</v>
      </c>
      <c r="AH124" s="39">
        <f t="shared" si="31"/>
        <v>0</v>
      </c>
      <c r="AI124" s="22"/>
      <c r="AJ124" s="118">
        <f t="shared" si="32"/>
        <v>0</v>
      </c>
      <c r="AK124" s="9"/>
      <c r="AL124" s="118"/>
      <c r="AM124" s="40">
        <f t="shared" si="33"/>
        <v>0</v>
      </c>
      <c r="AN124" s="39">
        <f t="shared" si="34"/>
        <v>0</v>
      </c>
      <c r="AO124" s="41">
        <f t="shared" si="35"/>
        <v>0</v>
      </c>
      <c r="AQ124" s="99" t="str">
        <f t="shared" si="36"/>
        <v/>
      </c>
      <c r="AR124" s="99">
        <f t="shared" si="37"/>
        <v>0</v>
      </c>
      <c r="AS124" s="8"/>
      <c r="AT124" s="43"/>
      <c r="AU124" s="10"/>
      <c r="AV124" s="44"/>
      <c r="AW124" s="44"/>
      <c r="AX124" s="44"/>
      <c r="AY124" s="11"/>
      <c r="AZ124" s="11"/>
      <c r="BA124" s="12"/>
      <c r="BB124" s="48"/>
      <c r="BC124" s="28"/>
      <c r="BD124" s="28"/>
      <c r="BE124" s="112"/>
      <c r="BF124" s="124"/>
      <c r="BG124" s="151"/>
      <c r="BH124" s="131">
        <v>98</v>
      </c>
      <c r="BI124" s="161"/>
      <c r="BJ124" s="162"/>
      <c r="BK124" s="163" t="s">
        <v>141</v>
      </c>
      <c r="BL124" s="131" t="s">
        <v>14</v>
      </c>
      <c r="BM124" s="164"/>
      <c r="BN124" s="164"/>
      <c r="BO124" s="143"/>
      <c r="BP124" s="143"/>
      <c r="BQ124" s="143"/>
      <c r="BR124" s="143"/>
      <c r="BS124" s="143"/>
      <c r="BT124" s="143"/>
      <c r="BU124" s="164"/>
      <c r="BV124" s="164"/>
      <c r="BW124" s="143"/>
      <c r="BX124" s="143"/>
      <c r="BY124" s="164"/>
      <c r="BZ124" s="143"/>
    </row>
    <row r="125" spans="1:78" s="24" customFormat="1" ht="14.25" x14ac:dyDescent="0.2">
      <c r="A125" s="273">
        <v>123</v>
      </c>
      <c r="B125" s="272">
        <v>100</v>
      </c>
      <c r="C125" s="174" t="s">
        <v>141</v>
      </c>
      <c r="D125" s="237" t="s">
        <v>823</v>
      </c>
      <c r="E125" s="234"/>
      <c r="F125" s="234"/>
      <c r="G125" s="114"/>
      <c r="H125" s="103" t="s">
        <v>141</v>
      </c>
      <c r="I125" s="7"/>
      <c r="J125" s="33"/>
      <c r="K125" s="79"/>
      <c r="L125" s="80"/>
      <c r="M125" s="115" t="e">
        <f t="shared" si="38"/>
        <v>#DIV/0!</v>
      </c>
      <c r="N125" s="84" t="e">
        <f t="shared" si="20"/>
        <v>#DIV/0!</v>
      </c>
      <c r="O125" s="80"/>
      <c r="P125" s="81" t="e">
        <f t="shared" si="21"/>
        <v>#DIV/0!</v>
      </c>
      <c r="Q125" s="82" t="e">
        <f t="shared" si="22"/>
        <v>#DIV/0!</v>
      </c>
      <c r="R125" s="29"/>
      <c r="S125" s="26"/>
      <c r="T125" s="106" t="e">
        <f t="shared" si="23"/>
        <v>#DIV/0!</v>
      </c>
      <c r="U125" s="69" t="e">
        <f t="shared" si="24"/>
        <v>#DIV/0!</v>
      </c>
      <c r="V125" s="94"/>
      <c r="W125" s="95" t="e">
        <f t="shared" si="25"/>
        <v>#DIV/0!</v>
      </c>
      <c r="X125" s="58" t="e">
        <f t="shared" si="26"/>
        <v>#DIV/0!</v>
      </c>
      <c r="Y125" s="47"/>
      <c r="Z125" s="120"/>
      <c r="AA125" s="22"/>
      <c r="AB125" s="118">
        <f t="shared" si="27"/>
        <v>0</v>
      </c>
      <c r="AC125" s="8"/>
      <c r="AD125" s="118">
        <f t="shared" si="28"/>
        <v>0</v>
      </c>
      <c r="AE125" s="8"/>
      <c r="AF125" s="118">
        <f t="shared" si="29"/>
        <v>0</v>
      </c>
      <c r="AG125" s="38">
        <f t="shared" si="30"/>
        <v>0</v>
      </c>
      <c r="AH125" s="39">
        <f t="shared" si="31"/>
        <v>0</v>
      </c>
      <c r="AI125" s="22"/>
      <c r="AJ125" s="118">
        <f t="shared" si="32"/>
        <v>0</v>
      </c>
      <c r="AK125" s="9"/>
      <c r="AL125" s="118"/>
      <c r="AM125" s="40">
        <f t="shared" si="33"/>
        <v>0</v>
      </c>
      <c r="AN125" s="39">
        <f t="shared" si="34"/>
        <v>0</v>
      </c>
      <c r="AO125" s="41">
        <f t="shared" si="35"/>
        <v>0</v>
      </c>
      <c r="AQ125" s="99" t="str">
        <f t="shared" si="36"/>
        <v/>
      </c>
      <c r="AR125" s="99">
        <f t="shared" si="37"/>
        <v>0</v>
      </c>
      <c r="AS125" s="8"/>
      <c r="AT125" s="43"/>
      <c r="AU125" s="44"/>
      <c r="AV125" s="44"/>
      <c r="AW125" s="44"/>
      <c r="AX125" s="44"/>
      <c r="AY125" s="11"/>
      <c r="AZ125" s="11"/>
      <c r="BA125" s="12"/>
      <c r="BB125" s="48"/>
      <c r="BC125" s="46"/>
      <c r="BD125" s="59"/>
      <c r="BE125" s="112"/>
      <c r="BF125" s="124"/>
      <c r="BG125" s="151"/>
      <c r="BH125" s="131">
        <v>100</v>
      </c>
      <c r="BI125" s="161"/>
      <c r="BJ125" s="162"/>
      <c r="BK125" s="163" t="s">
        <v>141</v>
      </c>
      <c r="BL125" s="131" t="s">
        <v>14</v>
      </c>
      <c r="BM125" s="164"/>
      <c r="BN125" s="164"/>
      <c r="BO125" s="143"/>
      <c r="BP125" s="143"/>
      <c r="BQ125" s="143"/>
      <c r="BR125" s="143"/>
      <c r="BS125" s="143"/>
      <c r="BT125" s="143"/>
      <c r="BU125" s="164"/>
      <c r="BV125" s="164"/>
      <c r="BW125" s="143"/>
      <c r="BX125" s="143"/>
      <c r="BY125" s="164"/>
      <c r="BZ125" s="143"/>
    </row>
    <row r="126" spans="1:78" s="24" customFormat="1" ht="33.75" x14ac:dyDescent="0.2">
      <c r="A126" s="273">
        <v>124</v>
      </c>
      <c r="B126" s="271">
        <v>104</v>
      </c>
      <c r="C126" s="73" t="s">
        <v>458</v>
      </c>
      <c r="D126" s="238" t="s">
        <v>823</v>
      </c>
      <c r="E126" s="181" t="s">
        <v>44</v>
      </c>
      <c r="F126" s="181" t="s">
        <v>520</v>
      </c>
      <c r="G126" s="114">
        <v>3</v>
      </c>
      <c r="H126" s="102" t="s">
        <v>923</v>
      </c>
      <c r="I126" s="7"/>
      <c r="J126" s="33"/>
      <c r="K126" s="79">
        <v>300824</v>
      </c>
      <c r="L126" s="80">
        <v>180494.4</v>
      </c>
      <c r="M126" s="115">
        <f t="shared" si="38"/>
        <v>60</v>
      </c>
      <c r="N126" s="84" t="str">
        <f t="shared" si="20"/>
        <v/>
      </c>
      <c r="O126" s="80">
        <v>120329.60000000001</v>
      </c>
      <c r="P126" s="81">
        <f t="shared" si="21"/>
        <v>40</v>
      </c>
      <c r="Q126" s="82">
        <f t="shared" si="22"/>
        <v>100</v>
      </c>
      <c r="R126" s="29"/>
      <c r="S126" s="26"/>
      <c r="T126" s="106" t="e">
        <f t="shared" si="23"/>
        <v>#DIV/0!</v>
      </c>
      <c r="U126" s="69" t="e">
        <f t="shared" si="24"/>
        <v>#DIV/0!</v>
      </c>
      <c r="V126" s="94"/>
      <c r="W126" s="95" t="e">
        <f t="shared" si="25"/>
        <v>#DIV/0!</v>
      </c>
      <c r="X126" s="58" t="e">
        <f t="shared" si="26"/>
        <v>#DIV/0!</v>
      </c>
      <c r="Y126" s="47" t="s">
        <v>45</v>
      </c>
      <c r="Z126" s="120"/>
      <c r="AA126" s="22"/>
      <c r="AB126" s="118">
        <f t="shared" si="27"/>
        <v>0</v>
      </c>
      <c r="AC126" s="8">
        <v>15</v>
      </c>
      <c r="AD126" s="118">
        <f t="shared" si="28"/>
        <v>1.5</v>
      </c>
      <c r="AE126" s="8">
        <v>0</v>
      </c>
      <c r="AF126" s="118">
        <f t="shared" si="29"/>
        <v>0</v>
      </c>
      <c r="AG126" s="38">
        <f t="shared" si="30"/>
        <v>15</v>
      </c>
      <c r="AH126" s="39">
        <f t="shared" si="31"/>
        <v>1.5</v>
      </c>
      <c r="AI126" s="22"/>
      <c r="AJ126" s="118">
        <f t="shared" si="32"/>
        <v>0</v>
      </c>
      <c r="AK126" s="9"/>
      <c r="AL126" s="118"/>
      <c r="AM126" s="40">
        <f t="shared" si="33"/>
        <v>0</v>
      </c>
      <c r="AN126" s="39">
        <f t="shared" si="34"/>
        <v>0</v>
      </c>
      <c r="AO126" s="41">
        <f t="shared" si="35"/>
        <v>1.5</v>
      </c>
      <c r="AQ126" s="99" t="str">
        <f t="shared" si="36"/>
        <v/>
      </c>
      <c r="AR126" s="99">
        <f t="shared" si="37"/>
        <v>0</v>
      </c>
      <c r="AS126" s="8"/>
      <c r="AT126" s="43" t="s">
        <v>33</v>
      </c>
      <c r="AU126" s="44"/>
      <c r="AV126" s="44"/>
      <c r="AW126" s="44"/>
      <c r="AX126" s="44"/>
      <c r="AY126" s="11"/>
      <c r="AZ126" s="11"/>
      <c r="BA126" s="12"/>
      <c r="BB126" s="48"/>
      <c r="BC126" s="46"/>
      <c r="BD126" s="59"/>
      <c r="BE126" s="112"/>
      <c r="BF126" s="124"/>
      <c r="BG126" s="151"/>
      <c r="BH126" s="131" t="s">
        <v>820</v>
      </c>
      <c r="BI126" s="161" t="s">
        <v>88</v>
      </c>
      <c r="BJ126" s="162" t="s">
        <v>715</v>
      </c>
      <c r="BK126" s="163" t="s">
        <v>458</v>
      </c>
      <c r="BL126" s="131" t="s">
        <v>14</v>
      </c>
      <c r="BM126" s="164" t="s">
        <v>821</v>
      </c>
      <c r="BN126" s="164"/>
      <c r="BO126" s="143" t="s">
        <v>822</v>
      </c>
      <c r="BP126" s="143" t="s">
        <v>823</v>
      </c>
      <c r="BQ126" s="143" t="s">
        <v>824</v>
      </c>
      <c r="BR126" s="143" t="s">
        <v>822</v>
      </c>
      <c r="BS126" s="143" t="s">
        <v>823</v>
      </c>
      <c r="BT126" s="143" t="s">
        <v>824</v>
      </c>
      <c r="BU126" s="164" t="s">
        <v>825</v>
      </c>
      <c r="BV126" s="164" t="s">
        <v>825</v>
      </c>
      <c r="BW126" s="143" t="s">
        <v>826</v>
      </c>
      <c r="BX126" s="143" t="s">
        <v>827</v>
      </c>
      <c r="BY126" s="164" t="s">
        <v>828</v>
      </c>
      <c r="BZ126" s="143" t="s">
        <v>829</v>
      </c>
    </row>
    <row r="127" spans="1:78" s="24" customFormat="1" ht="14.25" x14ac:dyDescent="0.2">
      <c r="A127" s="273">
        <v>125</v>
      </c>
      <c r="B127" s="272">
        <v>107</v>
      </c>
      <c r="C127" s="174" t="s">
        <v>141</v>
      </c>
      <c r="D127" s="237" t="s">
        <v>823</v>
      </c>
      <c r="E127" s="234"/>
      <c r="F127" s="234"/>
      <c r="G127" s="114"/>
      <c r="H127" s="103" t="s">
        <v>141</v>
      </c>
      <c r="I127" s="7"/>
      <c r="J127" s="33"/>
      <c r="K127" s="79"/>
      <c r="L127" s="80"/>
      <c r="M127" s="115" t="e">
        <f t="shared" si="38"/>
        <v>#DIV/0!</v>
      </c>
      <c r="N127" s="84" t="e">
        <f t="shared" si="20"/>
        <v>#DIV/0!</v>
      </c>
      <c r="O127" s="80"/>
      <c r="P127" s="81" t="e">
        <f t="shared" si="21"/>
        <v>#DIV/0!</v>
      </c>
      <c r="Q127" s="82" t="e">
        <f t="shared" si="22"/>
        <v>#DIV/0!</v>
      </c>
      <c r="R127" s="29"/>
      <c r="S127" s="26"/>
      <c r="T127" s="106" t="e">
        <f t="shared" si="23"/>
        <v>#DIV/0!</v>
      </c>
      <c r="U127" s="69" t="e">
        <f t="shared" si="24"/>
        <v>#DIV/0!</v>
      </c>
      <c r="V127" s="94"/>
      <c r="W127" s="95" t="e">
        <f t="shared" si="25"/>
        <v>#DIV/0!</v>
      </c>
      <c r="X127" s="58" t="e">
        <f t="shared" si="26"/>
        <v>#DIV/0!</v>
      </c>
      <c r="Y127" s="47"/>
      <c r="Z127" s="120"/>
      <c r="AA127" s="22"/>
      <c r="AB127" s="118">
        <f t="shared" si="27"/>
        <v>0</v>
      </c>
      <c r="AC127" s="8"/>
      <c r="AD127" s="118">
        <f t="shared" si="28"/>
        <v>0</v>
      </c>
      <c r="AE127" s="8"/>
      <c r="AF127" s="118">
        <f t="shared" si="29"/>
        <v>0</v>
      </c>
      <c r="AG127" s="38">
        <f t="shared" si="30"/>
        <v>0</v>
      </c>
      <c r="AH127" s="39">
        <f t="shared" si="31"/>
        <v>0</v>
      </c>
      <c r="AI127" s="22"/>
      <c r="AJ127" s="118">
        <f t="shared" si="32"/>
        <v>0</v>
      </c>
      <c r="AK127" s="9"/>
      <c r="AL127" s="118"/>
      <c r="AM127" s="40">
        <f t="shared" si="33"/>
        <v>0</v>
      </c>
      <c r="AN127" s="39">
        <f t="shared" si="34"/>
        <v>0</v>
      </c>
      <c r="AO127" s="41">
        <f t="shared" si="35"/>
        <v>0</v>
      </c>
      <c r="AQ127" s="99" t="str">
        <f t="shared" si="36"/>
        <v/>
      </c>
      <c r="AR127" s="99">
        <f t="shared" si="37"/>
        <v>0</v>
      </c>
      <c r="AS127" s="8"/>
      <c r="AT127" s="43"/>
      <c r="AU127" s="44"/>
      <c r="AV127" s="44"/>
      <c r="AW127" s="44"/>
      <c r="AX127" s="44"/>
      <c r="AY127" s="11"/>
      <c r="AZ127" s="11"/>
      <c r="BA127" s="12"/>
      <c r="BB127" s="48"/>
      <c r="BC127" s="46"/>
      <c r="BD127" s="59"/>
      <c r="BE127" s="112"/>
      <c r="BF127" s="124"/>
      <c r="BG127" s="151"/>
      <c r="BH127" s="131">
        <v>107</v>
      </c>
      <c r="BI127" s="161"/>
      <c r="BJ127" s="162"/>
      <c r="BK127" s="163" t="s">
        <v>141</v>
      </c>
      <c r="BL127" s="131" t="s">
        <v>14</v>
      </c>
      <c r="BM127" s="164"/>
      <c r="BN127" s="164"/>
      <c r="BO127" s="143"/>
      <c r="BP127" s="143"/>
      <c r="BQ127" s="143"/>
      <c r="BR127" s="143"/>
      <c r="BS127" s="143"/>
      <c r="BT127" s="143"/>
      <c r="BU127" s="164"/>
      <c r="BV127" s="164"/>
      <c r="BW127" s="143"/>
      <c r="BX127" s="143"/>
      <c r="BY127" s="164"/>
      <c r="BZ127" s="143"/>
    </row>
    <row r="128" spans="1:78" s="24" customFormat="1" ht="56.25" x14ac:dyDescent="0.2">
      <c r="A128" s="273">
        <v>126</v>
      </c>
      <c r="B128" s="271">
        <v>109</v>
      </c>
      <c r="C128" s="73" t="s">
        <v>458</v>
      </c>
      <c r="D128" s="238" t="s">
        <v>823</v>
      </c>
      <c r="E128" s="181" t="s">
        <v>525</v>
      </c>
      <c r="F128" s="181" t="s">
        <v>930</v>
      </c>
      <c r="G128" s="114" t="s">
        <v>426</v>
      </c>
      <c r="H128" s="102" t="s">
        <v>929</v>
      </c>
      <c r="I128" s="7"/>
      <c r="J128" s="33"/>
      <c r="K128" s="79">
        <v>22000</v>
      </c>
      <c r="L128" s="80">
        <v>13200</v>
      </c>
      <c r="M128" s="115">
        <f t="shared" si="38"/>
        <v>60</v>
      </c>
      <c r="N128" s="84" t="str">
        <f t="shared" si="20"/>
        <v/>
      </c>
      <c r="O128" s="80">
        <v>8800</v>
      </c>
      <c r="P128" s="81">
        <f t="shared" si="21"/>
        <v>40</v>
      </c>
      <c r="Q128" s="82">
        <f t="shared" si="22"/>
        <v>100</v>
      </c>
      <c r="R128" s="29"/>
      <c r="S128" s="26"/>
      <c r="T128" s="106" t="e">
        <f t="shared" si="23"/>
        <v>#DIV/0!</v>
      </c>
      <c r="U128" s="69" t="e">
        <f t="shared" si="24"/>
        <v>#DIV/0!</v>
      </c>
      <c r="V128" s="94"/>
      <c r="W128" s="95" t="e">
        <f t="shared" si="25"/>
        <v>#DIV/0!</v>
      </c>
      <c r="X128" s="58" t="e">
        <f t="shared" si="26"/>
        <v>#DIV/0!</v>
      </c>
      <c r="Y128" s="47" t="s">
        <v>45</v>
      </c>
      <c r="Z128" s="120"/>
      <c r="AA128" s="22"/>
      <c r="AB128" s="118">
        <f t="shared" si="27"/>
        <v>0</v>
      </c>
      <c r="AC128" s="8">
        <v>15</v>
      </c>
      <c r="AD128" s="118">
        <f t="shared" si="28"/>
        <v>1.5</v>
      </c>
      <c r="AE128" s="8">
        <v>0</v>
      </c>
      <c r="AF128" s="118">
        <f t="shared" si="29"/>
        <v>0</v>
      </c>
      <c r="AG128" s="38">
        <f t="shared" si="30"/>
        <v>15</v>
      </c>
      <c r="AH128" s="39">
        <f t="shared" si="31"/>
        <v>1.5</v>
      </c>
      <c r="AI128" s="22"/>
      <c r="AJ128" s="118">
        <f t="shared" si="32"/>
        <v>0</v>
      </c>
      <c r="AK128" s="9"/>
      <c r="AL128" s="118"/>
      <c r="AM128" s="40">
        <f t="shared" si="33"/>
        <v>0</v>
      </c>
      <c r="AN128" s="39">
        <f t="shared" si="34"/>
        <v>0</v>
      </c>
      <c r="AO128" s="41">
        <f t="shared" si="35"/>
        <v>1.5</v>
      </c>
      <c r="AQ128" s="99" t="str">
        <f t="shared" si="36"/>
        <v/>
      </c>
      <c r="AR128" s="99">
        <f t="shared" si="37"/>
        <v>0</v>
      </c>
      <c r="AS128" s="8"/>
      <c r="AT128" s="43"/>
      <c r="AU128" s="44"/>
      <c r="AV128" s="44"/>
      <c r="AW128" s="44"/>
      <c r="AX128" s="44"/>
      <c r="AY128" s="11"/>
      <c r="AZ128" s="11"/>
      <c r="BA128" s="12"/>
      <c r="BB128" s="48"/>
      <c r="BC128" s="46"/>
      <c r="BD128" s="59"/>
      <c r="BE128" s="112"/>
      <c r="BF128" s="124"/>
      <c r="BG128" s="151"/>
      <c r="BH128" s="131" t="s">
        <v>842</v>
      </c>
      <c r="BI128" s="161" t="s">
        <v>88</v>
      </c>
      <c r="BJ128" s="162" t="s">
        <v>715</v>
      </c>
      <c r="BK128" s="163" t="s">
        <v>458</v>
      </c>
      <c r="BL128" s="131" t="s">
        <v>14</v>
      </c>
      <c r="BM128" s="164" t="s">
        <v>821</v>
      </c>
      <c r="BN128" s="164"/>
      <c r="BO128" s="143" t="s">
        <v>822</v>
      </c>
      <c r="BP128" s="143" t="s">
        <v>823</v>
      </c>
      <c r="BQ128" s="143" t="s">
        <v>824</v>
      </c>
      <c r="BR128" s="143" t="s">
        <v>822</v>
      </c>
      <c r="BS128" s="143" t="s">
        <v>823</v>
      </c>
      <c r="BT128" s="143" t="s">
        <v>824</v>
      </c>
      <c r="BU128" s="164" t="s">
        <v>825</v>
      </c>
      <c r="BV128" s="164" t="s">
        <v>825</v>
      </c>
      <c r="BW128" s="143" t="s">
        <v>826</v>
      </c>
      <c r="BX128" s="143" t="s">
        <v>827</v>
      </c>
      <c r="BY128" s="164" t="s">
        <v>828</v>
      </c>
      <c r="BZ128" s="143" t="s">
        <v>829</v>
      </c>
    </row>
    <row r="129" spans="1:78" s="24" customFormat="1" ht="67.5" x14ac:dyDescent="0.2">
      <c r="A129" s="273">
        <v>127</v>
      </c>
      <c r="B129" s="271">
        <v>119</v>
      </c>
      <c r="C129" s="73" t="s">
        <v>458</v>
      </c>
      <c r="D129" s="238" t="s">
        <v>823</v>
      </c>
      <c r="E129" s="181" t="s">
        <v>1208</v>
      </c>
      <c r="F129" s="181" t="s">
        <v>1473</v>
      </c>
      <c r="G129" s="114">
        <v>6</v>
      </c>
      <c r="H129" s="102" t="s">
        <v>1482</v>
      </c>
      <c r="I129" s="7"/>
      <c r="J129" s="33"/>
      <c r="K129" s="79">
        <v>194810</v>
      </c>
      <c r="L129" s="80">
        <v>116886</v>
      </c>
      <c r="M129" s="115">
        <f t="shared" si="38"/>
        <v>60</v>
      </c>
      <c r="N129" s="84" t="str">
        <f t="shared" si="20"/>
        <v/>
      </c>
      <c r="O129" s="80">
        <v>77924</v>
      </c>
      <c r="P129" s="81">
        <f t="shared" si="21"/>
        <v>40</v>
      </c>
      <c r="Q129" s="82">
        <f t="shared" si="22"/>
        <v>100</v>
      </c>
      <c r="R129" s="29"/>
      <c r="S129" s="26"/>
      <c r="T129" s="106" t="e">
        <f t="shared" si="23"/>
        <v>#DIV/0!</v>
      </c>
      <c r="U129" s="69" t="e">
        <f t="shared" si="24"/>
        <v>#DIV/0!</v>
      </c>
      <c r="V129" s="94"/>
      <c r="W129" s="95" t="e">
        <f t="shared" si="25"/>
        <v>#DIV/0!</v>
      </c>
      <c r="X129" s="58" t="e">
        <f t="shared" si="26"/>
        <v>#DIV/0!</v>
      </c>
      <c r="Y129" s="47" t="s">
        <v>45</v>
      </c>
      <c r="Z129" s="120"/>
      <c r="AA129" s="22"/>
      <c r="AB129" s="118">
        <f t="shared" si="27"/>
        <v>0</v>
      </c>
      <c r="AC129" s="8">
        <v>15</v>
      </c>
      <c r="AD129" s="118">
        <f t="shared" si="28"/>
        <v>1.5</v>
      </c>
      <c r="AE129" s="8">
        <v>0</v>
      </c>
      <c r="AF129" s="118">
        <f t="shared" si="29"/>
        <v>0</v>
      </c>
      <c r="AG129" s="38">
        <f t="shared" si="30"/>
        <v>15</v>
      </c>
      <c r="AH129" s="39">
        <f t="shared" si="31"/>
        <v>1.5</v>
      </c>
      <c r="AI129" s="22"/>
      <c r="AJ129" s="118">
        <f t="shared" si="32"/>
        <v>0</v>
      </c>
      <c r="AK129" s="9"/>
      <c r="AL129" s="118"/>
      <c r="AM129" s="40">
        <f t="shared" si="33"/>
        <v>0</v>
      </c>
      <c r="AN129" s="39">
        <f t="shared" si="34"/>
        <v>0</v>
      </c>
      <c r="AO129" s="41">
        <f t="shared" si="35"/>
        <v>1.5</v>
      </c>
      <c r="AQ129" s="99" t="str">
        <f t="shared" si="36"/>
        <v/>
      </c>
      <c r="AR129" s="99">
        <f t="shared" si="37"/>
        <v>0</v>
      </c>
      <c r="AS129" s="8"/>
      <c r="AT129" s="43"/>
      <c r="AU129" s="44"/>
      <c r="AV129" s="44"/>
      <c r="AW129" s="44"/>
      <c r="AX129" s="44"/>
      <c r="AY129" s="11"/>
      <c r="AZ129" s="11"/>
      <c r="BA129" s="12"/>
      <c r="BB129" s="48"/>
      <c r="BC129" s="46"/>
      <c r="BD129" s="59"/>
      <c r="BE129" s="112"/>
      <c r="BF129" s="124"/>
      <c r="BG129" s="151"/>
      <c r="BH129" s="156" t="s">
        <v>986</v>
      </c>
      <c r="BI129" s="239" t="s">
        <v>88</v>
      </c>
      <c r="BJ129" s="153" t="s">
        <v>715</v>
      </c>
      <c r="BK129" s="154" t="s">
        <v>458</v>
      </c>
      <c r="BL129" s="131" t="s">
        <v>14</v>
      </c>
      <c r="BM129" s="156" t="s">
        <v>821</v>
      </c>
      <c r="BN129" s="156"/>
      <c r="BO129" s="155" t="s">
        <v>822</v>
      </c>
      <c r="BP129" s="155" t="s">
        <v>823</v>
      </c>
      <c r="BQ129" s="155" t="s">
        <v>824</v>
      </c>
      <c r="BR129" s="155" t="s">
        <v>822</v>
      </c>
      <c r="BS129" s="155" t="s">
        <v>823</v>
      </c>
      <c r="BT129" s="155" t="s">
        <v>824</v>
      </c>
      <c r="BU129" s="156" t="s">
        <v>825</v>
      </c>
      <c r="BV129" s="156" t="s">
        <v>825</v>
      </c>
      <c r="BW129" s="155" t="s">
        <v>826</v>
      </c>
      <c r="BX129" s="155" t="s">
        <v>827</v>
      </c>
      <c r="BY129" s="156" t="s">
        <v>828</v>
      </c>
      <c r="BZ129" s="155" t="s">
        <v>829</v>
      </c>
    </row>
    <row r="130" spans="1:78" s="24" customFormat="1" ht="22.5" x14ac:dyDescent="0.2">
      <c r="A130" s="273">
        <v>128</v>
      </c>
      <c r="B130" s="271">
        <v>181</v>
      </c>
      <c r="C130" s="73" t="s">
        <v>1288</v>
      </c>
      <c r="D130" s="238" t="s">
        <v>1345</v>
      </c>
      <c r="E130" s="181" t="s">
        <v>1302</v>
      </c>
      <c r="F130" s="181" t="s">
        <v>173</v>
      </c>
      <c r="G130" s="114" t="s">
        <v>46</v>
      </c>
      <c r="H130" s="102" t="s">
        <v>1664</v>
      </c>
      <c r="I130" s="7"/>
      <c r="J130" s="33"/>
      <c r="K130" s="79">
        <v>45268</v>
      </c>
      <c r="L130" s="80">
        <v>20000</v>
      </c>
      <c r="M130" s="115">
        <f t="shared" si="38"/>
        <v>44.181320137845717</v>
      </c>
      <c r="N130" s="84" t="str">
        <f t="shared" si="20"/>
        <v/>
      </c>
      <c r="O130" s="80">
        <v>25268</v>
      </c>
      <c r="P130" s="81">
        <f t="shared" si="21"/>
        <v>55.818679862154283</v>
      </c>
      <c r="Q130" s="82">
        <f t="shared" si="22"/>
        <v>100</v>
      </c>
      <c r="R130" s="29"/>
      <c r="S130" s="26"/>
      <c r="T130" s="106" t="e">
        <f t="shared" si="23"/>
        <v>#DIV/0!</v>
      </c>
      <c r="U130" s="69" t="e">
        <f t="shared" si="24"/>
        <v>#DIV/0!</v>
      </c>
      <c r="V130" s="94"/>
      <c r="W130" s="95" t="e">
        <f t="shared" si="25"/>
        <v>#DIV/0!</v>
      </c>
      <c r="X130" s="58" t="e">
        <f t="shared" si="26"/>
        <v>#DIV/0!</v>
      </c>
      <c r="Y130" s="47" t="s">
        <v>45</v>
      </c>
      <c r="Z130" s="120"/>
      <c r="AA130" s="22"/>
      <c r="AB130" s="118">
        <f t="shared" si="27"/>
        <v>0</v>
      </c>
      <c r="AC130" s="8">
        <v>15</v>
      </c>
      <c r="AD130" s="118">
        <f t="shared" si="28"/>
        <v>1.5</v>
      </c>
      <c r="AE130" s="8">
        <v>7</v>
      </c>
      <c r="AF130" s="118">
        <f t="shared" si="29"/>
        <v>1.75</v>
      </c>
      <c r="AG130" s="38">
        <f t="shared" si="30"/>
        <v>22</v>
      </c>
      <c r="AH130" s="39">
        <f t="shared" si="31"/>
        <v>3.25</v>
      </c>
      <c r="AI130" s="22"/>
      <c r="AJ130" s="118">
        <f t="shared" si="32"/>
        <v>0</v>
      </c>
      <c r="AK130" s="9"/>
      <c r="AL130" s="118"/>
      <c r="AM130" s="40">
        <f t="shared" si="33"/>
        <v>0</v>
      </c>
      <c r="AN130" s="39">
        <f t="shared" si="34"/>
        <v>0</v>
      </c>
      <c r="AO130" s="41">
        <f t="shared" si="35"/>
        <v>3.25</v>
      </c>
      <c r="AQ130" s="99" t="str">
        <f t="shared" si="36"/>
        <v/>
      </c>
      <c r="AR130" s="99">
        <f t="shared" si="37"/>
        <v>0</v>
      </c>
      <c r="AS130" s="8"/>
      <c r="AT130" s="176" t="s">
        <v>401</v>
      </c>
      <c r="AU130" s="44"/>
      <c r="AV130" s="44"/>
      <c r="AW130" s="44"/>
      <c r="AX130" s="44"/>
      <c r="AY130" s="11"/>
      <c r="AZ130" s="11"/>
      <c r="BA130" s="12"/>
      <c r="BB130" s="48"/>
      <c r="BC130" s="46"/>
      <c r="BD130" s="28"/>
      <c r="BE130" s="112"/>
      <c r="BF130" s="124"/>
      <c r="BG130" s="151"/>
      <c r="BH130" s="156" t="s">
        <v>1342</v>
      </c>
      <c r="BI130" s="239" t="s">
        <v>88</v>
      </c>
      <c r="BJ130" s="153" t="s">
        <v>1104</v>
      </c>
      <c r="BK130" s="154" t="s">
        <v>1288</v>
      </c>
      <c r="BL130" s="131" t="s">
        <v>14</v>
      </c>
      <c r="BM130" s="156" t="s">
        <v>1343</v>
      </c>
      <c r="BN130" s="156"/>
      <c r="BO130" s="155" t="s">
        <v>1344</v>
      </c>
      <c r="BP130" s="155" t="s">
        <v>1345</v>
      </c>
      <c r="BQ130" s="155" t="s">
        <v>342</v>
      </c>
      <c r="BR130" s="155" t="s">
        <v>1344</v>
      </c>
      <c r="BS130" s="155" t="s">
        <v>1345</v>
      </c>
      <c r="BT130" s="155" t="s">
        <v>342</v>
      </c>
      <c r="BU130" s="156" t="s">
        <v>1346</v>
      </c>
      <c r="BV130" s="156" t="s">
        <v>1346</v>
      </c>
      <c r="BW130" s="155"/>
      <c r="BX130" s="155" t="s">
        <v>1347</v>
      </c>
      <c r="BY130" s="156" t="s">
        <v>1348</v>
      </c>
      <c r="BZ130" s="155"/>
    </row>
    <row r="131" spans="1:78" s="24" customFormat="1" ht="78.75" x14ac:dyDescent="0.2">
      <c r="A131" s="273">
        <v>129</v>
      </c>
      <c r="B131" s="272">
        <v>194</v>
      </c>
      <c r="C131" s="174" t="s">
        <v>141</v>
      </c>
      <c r="D131" s="237" t="s">
        <v>1408</v>
      </c>
      <c r="E131" s="234" t="s">
        <v>1321</v>
      </c>
      <c r="F131" s="234" t="s">
        <v>1322</v>
      </c>
      <c r="G131" s="114" t="s">
        <v>48</v>
      </c>
      <c r="H131" s="103" t="s">
        <v>141</v>
      </c>
      <c r="I131" s="7"/>
      <c r="J131" s="33"/>
      <c r="K131" s="79"/>
      <c r="L131" s="80"/>
      <c r="M131" s="115" t="e">
        <f t="shared" si="38"/>
        <v>#DIV/0!</v>
      </c>
      <c r="N131" s="84" t="e">
        <f t="shared" ref="N131:N194" si="39">IF(M131&lt;=60,"","!!!")</f>
        <v>#DIV/0!</v>
      </c>
      <c r="O131" s="80"/>
      <c r="P131" s="81" t="e">
        <f t="shared" ref="P131:P194" si="40">O131/K131*100</f>
        <v>#DIV/0!</v>
      </c>
      <c r="Q131" s="82" t="e">
        <f t="shared" ref="Q131:Q194" si="41">M131+P131</f>
        <v>#DIV/0!</v>
      </c>
      <c r="R131" s="29"/>
      <c r="S131" s="26"/>
      <c r="T131" s="106" t="e">
        <f t="shared" ref="T131:T194" si="42">ROUND(S131/R131*100,2)</f>
        <v>#DIV/0!</v>
      </c>
      <c r="U131" s="69" t="e">
        <f t="shared" ref="U131:U194" si="43">IF(T131&lt;=60,"","!!!")</f>
        <v>#DIV/0!</v>
      </c>
      <c r="V131" s="94"/>
      <c r="W131" s="95" t="e">
        <f t="shared" ref="W131:W194" si="44">ROUND(V131/R131*100,2)</f>
        <v>#DIV/0!</v>
      </c>
      <c r="X131" s="58" t="e">
        <f t="shared" ref="X131:X194" si="45">T131+W131</f>
        <v>#DIV/0!</v>
      </c>
      <c r="Y131" s="47"/>
      <c r="Z131" s="120"/>
      <c r="AA131" s="22"/>
      <c r="AB131" s="118">
        <f t="shared" ref="AB131:AB194" si="46">AA131*0.1</f>
        <v>0</v>
      </c>
      <c r="AC131" s="8">
        <v>15</v>
      </c>
      <c r="AD131" s="118">
        <f t="shared" ref="AD131:AD194" si="47">AC131*0.1</f>
        <v>1.5</v>
      </c>
      <c r="AE131" s="8">
        <v>0</v>
      </c>
      <c r="AF131" s="118">
        <f t="shared" ref="AF131:AF194" si="48">AE131*0.25</f>
        <v>0</v>
      </c>
      <c r="AG131" s="38">
        <f t="shared" ref="AG131:AG194" si="49">AA131+AC131+AE131</f>
        <v>15</v>
      </c>
      <c r="AH131" s="39">
        <f t="shared" ref="AH131:AH194" si="50">(AA131*0.1)+(AC131*0.1)+(AE131*0.25)</f>
        <v>1.5</v>
      </c>
      <c r="AI131" s="22"/>
      <c r="AJ131" s="118">
        <f t="shared" ref="AJ131:AJ194" si="51">AI131*0.55</f>
        <v>0</v>
      </c>
      <c r="AK131" s="9"/>
      <c r="AL131" s="118"/>
      <c r="AM131" s="40">
        <f t="shared" ref="AM131:AM194" si="52">AI131</f>
        <v>0</v>
      </c>
      <c r="AN131" s="39">
        <f t="shared" ref="AN131:AN194" si="53">(AI131*0.55)</f>
        <v>0</v>
      </c>
      <c r="AO131" s="41">
        <f t="shared" ref="AO131:AO194" si="54">AH131+AN131</f>
        <v>1.5</v>
      </c>
      <c r="AQ131" s="99" t="str">
        <f t="shared" ref="AQ131:AQ194" si="55">IF(S131&gt;100000,S131*0.9,"")</f>
        <v/>
      </c>
      <c r="AR131" s="99">
        <f t="shared" ref="AR131:AR194" si="56">IF(S131&lt;=100000,S131,"")</f>
        <v>0</v>
      </c>
      <c r="AS131" s="8"/>
      <c r="AT131" s="43"/>
      <c r="AU131" s="44"/>
      <c r="AV131" s="44"/>
      <c r="AW131" s="44"/>
      <c r="AX131" s="44"/>
      <c r="AY131" s="11"/>
      <c r="AZ131" s="11"/>
      <c r="BA131" s="12"/>
      <c r="BB131" s="48"/>
      <c r="BC131" s="46"/>
      <c r="BD131" s="28"/>
      <c r="BE131" s="112"/>
      <c r="BF131" s="124"/>
      <c r="BG131" s="151"/>
      <c r="BH131" s="156" t="s">
        <v>1404</v>
      </c>
      <c r="BI131" s="239" t="s">
        <v>88</v>
      </c>
      <c r="BJ131" s="153" t="s">
        <v>1393</v>
      </c>
      <c r="BK131" s="154" t="s">
        <v>1294</v>
      </c>
      <c r="BL131" s="131" t="s">
        <v>14</v>
      </c>
      <c r="BM131" s="156" t="s">
        <v>1405</v>
      </c>
      <c r="BN131" s="156" t="s">
        <v>1406</v>
      </c>
      <c r="BO131" s="155" t="s">
        <v>1407</v>
      </c>
      <c r="BP131" s="155" t="s">
        <v>1408</v>
      </c>
      <c r="BQ131" s="155" t="s">
        <v>1108</v>
      </c>
      <c r="BR131" s="155" t="s">
        <v>1407</v>
      </c>
      <c r="BS131" s="155" t="s">
        <v>1408</v>
      </c>
      <c r="BT131" s="155" t="s">
        <v>1108</v>
      </c>
      <c r="BU131" s="156" t="s">
        <v>1409</v>
      </c>
      <c r="BV131" s="156" t="s">
        <v>1409</v>
      </c>
      <c r="BW131" s="155"/>
      <c r="BX131" s="155" t="s">
        <v>1410</v>
      </c>
      <c r="BY131" s="156" t="s">
        <v>1411</v>
      </c>
      <c r="BZ131" s="155" t="s">
        <v>1412</v>
      </c>
    </row>
    <row r="132" spans="1:78" s="24" customFormat="1" ht="78.75" x14ac:dyDescent="0.2">
      <c r="A132" s="273">
        <v>130</v>
      </c>
      <c r="B132" s="271">
        <v>195</v>
      </c>
      <c r="C132" s="73" t="s">
        <v>1294</v>
      </c>
      <c r="D132" s="238" t="s">
        <v>1408</v>
      </c>
      <c r="E132" s="181" t="s">
        <v>1321</v>
      </c>
      <c r="F132" s="181" t="s">
        <v>1322</v>
      </c>
      <c r="G132" s="114" t="s">
        <v>48</v>
      </c>
      <c r="H132" s="102" t="s">
        <v>1701</v>
      </c>
      <c r="I132" s="7"/>
      <c r="J132" s="33"/>
      <c r="K132" s="79">
        <v>121000</v>
      </c>
      <c r="L132" s="80">
        <v>72600</v>
      </c>
      <c r="M132" s="115">
        <f t="shared" si="38"/>
        <v>60</v>
      </c>
      <c r="N132" s="84" t="str">
        <f t="shared" si="39"/>
        <v/>
      </c>
      <c r="O132" s="80">
        <v>48400</v>
      </c>
      <c r="P132" s="81">
        <f t="shared" si="40"/>
        <v>40</v>
      </c>
      <c r="Q132" s="82">
        <f t="shared" si="41"/>
        <v>100</v>
      </c>
      <c r="R132" s="29"/>
      <c r="S132" s="26"/>
      <c r="T132" s="106" t="e">
        <f t="shared" si="42"/>
        <v>#DIV/0!</v>
      </c>
      <c r="U132" s="69" t="e">
        <f t="shared" si="43"/>
        <v>#DIV/0!</v>
      </c>
      <c r="V132" s="94"/>
      <c r="W132" s="95" t="e">
        <f t="shared" si="44"/>
        <v>#DIV/0!</v>
      </c>
      <c r="X132" s="58" t="e">
        <f t="shared" si="45"/>
        <v>#DIV/0!</v>
      </c>
      <c r="Y132" s="47" t="s">
        <v>45</v>
      </c>
      <c r="Z132" s="120"/>
      <c r="AA132" s="22"/>
      <c r="AB132" s="118">
        <f t="shared" si="46"/>
        <v>0</v>
      </c>
      <c r="AC132" s="8">
        <v>15</v>
      </c>
      <c r="AD132" s="118">
        <f t="shared" si="47"/>
        <v>1.5</v>
      </c>
      <c r="AE132" s="8">
        <v>0</v>
      </c>
      <c r="AF132" s="118">
        <f t="shared" si="48"/>
        <v>0</v>
      </c>
      <c r="AG132" s="38">
        <f t="shared" si="49"/>
        <v>15</v>
      </c>
      <c r="AH132" s="39">
        <f t="shared" si="50"/>
        <v>1.5</v>
      </c>
      <c r="AI132" s="22"/>
      <c r="AJ132" s="118">
        <f t="shared" si="51"/>
        <v>0</v>
      </c>
      <c r="AK132" s="9"/>
      <c r="AL132" s="118"/>
      <c r="AM132" s="40">
        <f t="shared" si="52"/>
        <v>0</v>
      </c>
      <c r="AN132" s="39">
        <f t="shared" si="53"/>
        <v>0</v>
      </c>
      <c r="AO132" s="41">
        <f t="shared" si="54"/>
        <v>1.5</v>
      </c>
      <c r="AQ132" s="99" t="str">
        <f t="shared" si="55"/>
        <v/>
      </c>
      <c r="AR132" s="99">
        <f t="shared" si="56"/>
        <v>0</v>
      </c>
      <c r="AS132" s="8"/>
      <c r="AT132" s="7"/>
      <c r="AU132" s="44"/>
      <c r="AV132" s="44"/>
      <c r="AW132" s="44"/>
      <c r="AX132" s="44"/>
      <c r="AY132" s="11"/>
      <c r="AZ132" s="11"/>
      <c r="BA132" s="12"/>
      <c r="BB132" s="48"/>
      <c r="BC132" s="46"/>
      <c r="BD132" s="28"/>
      <c r="BE132" s="112"/>
      <c r="BF132" s="124"/>
      <c r="BG132" s="151"/>
      <c r="BH132" s="156" t="s">
        <v>1413</v>
      </c>
      <c r="BI132" s="239" t="s">
        <v>88</v>
      </c>
      <c r="BJ132" s="153" t="s">
        <v>1393</v>
      </c>
      <c r="BK132" s="154" t="s">
        <v>1294</v>
      </c>
      <c r="BL132" s="131" t="s">
        <v>14</v>
      </c>
      <c r="BM132" s="156" t="s">
        <v>1405</v>
      </c>
      <c r="BN132" s="156" t="s">
        <v>1406</v>
      </c>
      <c r="BO132" s="155" t="s">
        <v>1407</v>
      </c>
      <c r="BP132" s="155" t="s">
        <v>1408</v>
      </c>
      <c r="BQ132" s="155" t="s">
        <v>1108</v>
      </c>
      <c r="BR132" s="155" t="s">
        <v>1407</v>
      </c>
      <c r="BS132" s="155" t="s">
        <v>1408</v>
      </c>
      <c r="BT132" s="155" t="s">
        <v>1108</v>
      </c>
      <c r="BU132" s="156" t="s">
        <v>1409</v>
      </c>
      <c r="BV132" s="156" t="s">
        <v>1409</v>
      </c>
      <c r="BW132" s="155"/>
      <c r="BX132" s="155" t="s">
        <v>1410</v>
      </c>
      <c r="BY132" s="156" t="s">
        <v>1411</v>
      </c>
      <c r="BZ132" s="155" t="s">
        <v>1412</v>
      </c>
    </row>
    <row r="133" spans="1:78" s="24" customFormat="1" ht="56.25" x14ac:dyDescent="0.2">
      <c r="A133" s="273">
        <v>131</v>
      </c>
      <c r="B133" s="271">
        <v>160</v>
      </c>
      <c r="C133" s="73" t="s">
        <v>1139</v>
      </c>
      <c r="D133" s="238" t="s">
        <v>1142</v>
      </c>
      <c r="E133" s="181" t="s">
        <v>44</v>
      </c>
      <c r="F133" s="181" t="s">
        <v>167</v>
      </c>
      <c r="G133" s="114">
        <v>3</v>
      </c>
      <c r="H133" s="102" t="s">
        <v>1647</v>
      </c>
      <c r="I133" s="7"/>
      <c r="J133" s="33"/>
      <c r="K133" s="79">
        <v>151714</v>
      </c>
      <c r="L133" s="80">
        <v>75857</v>
      </c>
      <c r="M133" s="115">
        <f t="shared" si="38"/>
        <v>50</v>
      </c>
      <c r="N133" s="84" t="str">
        <f t="shared" si="39"/>
        <v/>
      </c>
      <c r="O133" s="80">
        <v>75857</v>
      </c>
      <c r="P133" s="81">
        <f t="shared" si="40"/>
        <v>50</v>
      </c>
      <c r="Q133" s="82">
        <f t="shared" si="41"/>
        <v>100</v>
      </c>
      <c r="R133" s="29"/>
      <c r="S133" s="26"/>
      <c r="T133" s="106" t="e">
        <f t="shared" si="42"/>
        <v>#DIV/0!</v>
      </c>
      <c r="U133" s="69" t="e">
        <f t="shared" si="43"/>
        <v>#DIV/0!</v>
      </c>
      <c r="V133" s="94"/>
      <c r="W133" s="95" t="e">
        <f t="shared" si="44"/>
        <v>#DIV/0!</v>
      </c>
      <c r="X133" s="58" t="e">
        <f t="shared" si="45"/>
        <v>#DIV/0!</v>
      </c>
      <c r="Y133" s="47" t="s">
        <v>45</v>
      </c>
      <c r="Z133" s="120"/>
      <c r="AA133" s="22"/>
      <c r="AB133" s="118">
        <f t="shared" si="46"/>
        <v>0</v>
      </c>
      <c r="AC133" s="8">
        <v>15</v>
      </c>
      <c r="AD133" s="118">
        <f t="shared" si="47"/>
        <v>1.5</v>
      </c>
      <c r="AE133" s="8">
        <v>7</v>
      </c>
      <c r="AF133" s="118">
        <f t="shared" si="48"/>
        <v>1.75</v>
      </c>
      <c r="AG133" s="38">
        <f t="shared" si="49"/>
        <v>22</v>
      </c>
      <c r="AH133" s="39">
        <f t="shared" si="50"/>
        <v>3.25</v>
      </c>
      <c r="AI133" s="22"/>
      <c r="AJ133" s="118">
        <f t="shared" si="51"/>
        <v>0</v>
      </c>
      <c r="AK133" s="9"/>
      <c r="AL133" s="118"/>
      <c r="AM133" s="40">
        <f t="shared" si="52"/>
        <v>0</v>
      </c>
      <c r="AN133" s="39">
        <f t="shared" si="53"/>
        <v>0</v>
      </c>
      <c r="AO133" s="41">
        <f t="shared" si="54"/>
        <v>3.25</v>
      </c>
      <c r="AQ133" s="99" t="str">
        <f t="shared" si="55"/>
        <v/>
      </c>
      <c r="AR133" s="99">
        <f t="shared" si="56"/>
        <v>0</v>
      </c>
      <c r="AS133" s="8"/>
      <c r="AT133" s="43"/>
      <c r="AU133" s="10"/>
      <c r="AV133" s="44"/>
      <c r="AW133" s="44"/>
      <c r="AX133" s="44"/>
      <c r="AY133" s="11"/>
      <c r="AZ133" s="11"/>
      <c r="BA133" s="12"/>
      <c r="BB133" s="48"/>
      <c r="BC133" s="28"/>
      <c r="BD133" s="28"/>
      <c r="BE133" s="112"/>
      <c r="BF133" s="124"/>
      <c r="BG133" s="151"/>
      <c r="BH133" s="156" t="s">
        <v>1138</v>
      </c>
      <c r="BI133" s="239" t="s">
        <v>88</v>
      </c>
      <c r="BJ133" s="153" t="s">
        <v>1104</v>
      </c>
      <c r="BK133" s="154" t="s">
        <v>1139</v>
      </c>
      <c r="BL133" s="131" t="s">
        <v>14</v>
      </c>
      <c r="BM133" s="156" t="s">
        <v>1140</v>
      </c>
      <c r="BN133" s="156"/>
      <c r="BO133" s="155" t="s">
        <v>1141</v>
      </c>
      <c r="BP133" s="155" t="s">
        <v>1142</v>
      </c>
      <c r="BQ133" s="155" t="s">
        <v>1143</v>
      </c>
      <c r="BR133" s="155" t="s">
        <v>1141</v>
      </c>
      <c r="BS133" s="155" t="s">
        <v>1142</v>
      </c>
      <c r="BT133" s="155" t="s">
        <v>1143</v>
      </c>
      <c r="BU133" s="156" t="s">
        <v>1144</v>
      </c>
      <c r="BV133" s="156" t="s">
        <v>1144</v>
      </c>
      <c r="BW133" s="155"/>
      <c r="BX133" s="155" t="s">
        <v>1145</v>
      </c>
      <c r="BY133" s="156" t="s">
        <v>1146</v>
      </c>
      <c r="BZ133" s="155" t="s">
        <v>1147</v>
      </c>
    </row>
    <row r="134" spans="1:78" s="24" customFormat="1" ht="45" x14ac:dyDescent="0.2">
      <c r="A134" s="273">
        <v>132</v>
      </c>
      <c r="B134" s="271">
        <v>162</v>
      </c>
      <c r="C134" s="73" t="s">
        <v>1139</v>
      </c>
      <c r="D134" s="238" t="s">
        <v>1142</v>
      </c>
      <c r="E134" s="181" t="s">
        <v>1262</v>
      </c>
      <c r="F134" s="181" t="s">
        <v>1263</v>
      </c>
      <c r="G134" s="114" t="s">
        <v>46</v>
      </c>
      <c r="H134" s="102" t="s">
        <v>1648</v>
      </c>
      <c r="I134" s="7"/>
      <c r="J134" s="33"/>
      <c r="K134" s="79">
        <v>31464</v>
      </c>
      <c r="L134" s="80">
        <v>18878</v>
      </c>
      <c r="M134" s="115">
        <f t="shared" si="38"/>
        <v>59.998728705822522</v>
      </c>
      <c r="N134" s="84" t="str">
        <f t="shared" si="39"/>
        <v/>
      </c>
      <c r="O134" s="80">
        <v>12586</v>
      </c>
      <c r="P134" s="81">
        <f t="shared" si="40"/>
        <v>40.001271294177471</v>
      </c>
      <c r="Q134" s="82">
        <f t="shared" si="41"/>
        <v>100</v>
      </c>
      <c r="R134" s="29"/>
      <c r="S134" s="26"/>
      <c r="T134" s="106" t="e">
        <f t="shared" si="42"/>
        <v>#DIV/0!</v>
      </c>
      <c r="U134" s="69" t="e">
        <f t="shared" si="43"/>
        <v>#DIV/0!</v>
      </c>
      <c r="V134" s="94"/>
      <c r="W134" s="95" t="e">
        <f t="shared" si="44"/>
        <v>#DIV/0!</v>
      </c>
      <c r="X134" s="58" t="e">
        <f t="shared" si="45"/>
        <v>#DIV/0!</v>
      </c>
      <c r="Y134" s="47" t="s">
        <v>45</v>
      </c>
      <c r="Z134" s="120"/>
      <c r="AA134" s="22"/>
      <c r="AB134" s="118">
        <f t="shared" si="46"/>
        <v>0</v>
      </c>
      <c r="AC134" s="8">
        <v>15</v>
      </c>
      <c r="AD134" s="118">
        <f t="shared" si="47"/>
        <v>1.5</v>
      </c>
      <c r="AE134" s="8">
        <v>0</v>
      </c>
      <c r="AF134" s="118">
        <f t="shared" si="48"/>
        <v>0</v>
      </c>
      <c r="AG134" s="38">
        <f t="shared" si="49"/>
        <v>15</v>
      </c>
      <c r="AH134" s="39">
        <f t="shared" si="50"/>
        <v>1.5</v>
      </c>
      <c r="AI134" s="22"/>
      <c r="AJ134" s="118">
        <f t="shared" si="51"/>
        <v>0</v>
      </c>
      <c r="AK134" s="9"/>
      <c r="AL134" s="118"/>
      <c r="AM134" s="40">
        <f t="shared" si="52"/>
        <v>0</v>
      </c>
      <c r="AN134" s="39">
        <f t="shared" si="53"/>
        <v>0</v>
      </c>
      <c r="AO134" s="41">
        <f t="shared" si="54"/>
        <v>1.5</v>
      </c>
      <c r="AQ134" s="99" t="str">
        <f t="shared" si="55"/>
        <v/>
      </c>
      <c r="AR134" s="99">
        <f t="shared" si="56"/>
        <v>0</v>
      </c>
      <c r="AS134" s="8"/>
      <c r="AT134" s="43"/>
      <c r="AU134" s="10"/>
      <c r="AV134" s="44"/>
      <c r="AW134" s="44"/>
      <c r="AX134" s="44"/>
      <c r="AY134" s="11"/>
      <c r="AZ134" s="11"/>
      <c r="BA134" s="12"/>
      <c r="BB134" s="48"/>
      <c r="BC134" s="28"/>
      <c r="BD134" s="28"/>
      <c r="BE134" s="112"/>
      <c r="BF134" s="124"/>
      <c r="BG134" s="151"/>
      <c r="BH134" s="156" t="s">
        <v>1149</v>
      </c>
      <c r="BI134" s="239" t="s">
        <v>88</v>
      </c>
      <c r="BJ134" s="153" t="s">
        <v>1104</v>
      </c>
      <c r="BK134" s="154" t="s">
        <v>1139</v>
      </c>
      <c r="BL134" s="131" t="s">
        <v>14</v>
      </c>
      <c r="BM134" s="156" t="s">
        <v>1140</v>
      </c>
      <c r="BN134" s="156"/>
      <c r="BO134" s="155" t="s">
        <v>1141</v>
      </c>
      <c r="BP134" s="155" t="s">
        <v>1142</v>
      </c>
      <c r="BQ134" s="155" t="s">
        <v>1143</v>
      </c>
      <c r="BR134" s="155" t="s">
        <v>1141</v>
      </c>
      <c r="BS134" s="155" t="s">
        <v>1142</v>
      </c>
      <c r="BT134" s="155" t="s">
        <v>1143</v>
      </c>
      <c r="BU134" s="156" t="s">
        <v>1144</v>
      </c>
      <c r="BV134" s="156" t="s">
        <v>1144</v>
      </c>
      <c r="BW134" s="155"/>
      <c r="BX134" s="155" t="s">
        <v>1145</v>
      </c>
      <c r="BY134" s="156" t="s">
        <v>1146</v>
      </c>
      <c r="BZ134" s="155" t="s">
        <v>1147</v>
      </c>
    </row>
    <row r="135" spans="1:78" s="24" customFormat="1" ht="33.75" x14ac:dyDescent="0.2">
      <c r="A135" s="273">
        <v>133</v>
      </c>
      <c r="B135" s="271">
        <v>59</v>
      </c>
      <c r="C135" s="73" t="s">
        <v>438</v>
      </c>
      <c r="D135" s="238" t="s">
        <v>620</v>
      </c>
      <c r="E135" s="181" t="s">
        <v>44</v>
      </c>
      <c r="F135" s="181" t="s">
        <v>476</v>
      </c>
      <c r="G135" s="114">
        <v>3</v>
      </c>
      <c r="H135" s="102" t="s">
        <v>853</v>
      </c>
      <c r="I135" s="7"/>
      <c r="J135" s="33"/>
      <c r="K135" s="79">
        <v>19200</v>
      </c>
      <c r="L135" s="80">
        <v>11520</v>
      </c>
      <c r="M135" s="115">
        <f t="shared" si="38"/>
        <v>60</v>
      </c>
      <c r="N135" s="84" t="str">
        <f t="shared" si="39"/>
        <v/>
      </c>
      <c r="O135" s="80">
        <v>7680</v>
      </c>
      <c r="P135" s="81">
        <f t="shared" si="40"/>
        <v>40</v>
      </c>
      <c r="Q135" s="82">
        <f t="shared" si="41"/>
        <v>100</v>
      </c>
      <c r="R135" s="29"/>
      <c r="S135" s="26"/>
      <c r="T135" s="106" t="e">
        <f t="shared" si="42"/>
        <v>#DIV/0!</v>
      </c>
      <c r="U135" s="69" t="e">
        <f t="shared" si="43"/>
        <v>#DIV/0!</v>
      </c>
      <c r="V135" s="94"/>
      <c r="W135" s="95" t="e">
        <f t="shared" si="44"/>
        <v>#DIV/0!</v>
      </c>
      <c r="X135" s="58" t="e">
        <f t="shared" si="45"/>
        <v>#DIV/0!</v>
      </c>
      <c r="Y135" s="47" t="s">
        <v>854</v>
      </c>
      <c r="Z135" s="120"/>
      <c r="AA135" s="22"/>
      <c r="AB135" s="118">
        <f t="shared" si="46"/>
        <v>0</v>
      </c>
      <c r="AC135" s="8">
        <v>15</v>
      </c>
      <c r="AD135" s="118">
        <f t="shared" si="47"/>
        <v>1.5</v>
      </c>
      <c r="AE135" s="8">
        <v>0</v>
      </c>
      <c r="AF135" s="118">
        <f t="shared" si="48"/>
        <v>0</v>
      </c>
      <c r="AG135" s="38">
        <f t="shared" si="49"/>
        <v>15</v>
      </c>
      <c r="AH135" s="39">
        <f t="shared" si="50"/>
        <v>1.5</v>
      </c>
      <c r="AI135" s="22"/>
      <c r="AJ135" s="118">
        <f t="shared" si="51"/>
        <v>0</v>
      </c>
      <c r="AK135" s="9"/>
      <c r="AL135" s="118"/>
      <c r="AM135" s="40">
        <f t="shared" si="52"/>
        <v>0</v>
      </c>
      <c r="AN135" s="39">
        <f t="shared" si="53"/>
        <v>0</v>
      </c>
      <c r="AO135" s="41">
        <f t="shared" si="54"/>
        <v>1.5</v>
      </c>
      <c r="AQ135" s="99" t="str">
        <f t="shared" si="55"/>
        <v/>
      </c>
      <c r="AR135" s="99">
        <f t="shared" si="56"/>
        <v>0</v>
      </c>
      <c r="AS135" s="8"/>
      <c r="AT135" s="43"/>
      <c r="AU135" s="10"/>
      <c r="AV135" s="44"/>
      <c r="AW135" s="44"/>
      <c r="AX135" s="44"/>
      <c r="AY135" s="11"/>
      <c r="AZ135" s="11"/>
      <c r="BA135" s="12"/>
      <c r="BB135" s="48"/>
      <c r="BC135" s="28"/>
      <c r="BD135" s="28"/>
      <c r="BE135" s="112"/>
      <c r="BF135" s="124"/>
      <c r="BG135" s="151"/>
      <c r="BH135" s="131" t="s">
        <v>617</v>
      </c>
      <c r="BI135" s="161" t="s">
        <v>88</v>
      </c>
      <c r="BJ135" s="162" t="s">
        <v>608</v>
      </c>
      <c r="BK135" s="163" t="s">
        <v>438</v>
      </c>
      <c r="BL135" s="131" t="s">
        <v>14</v>
      </c>
      <c r="BM135" s="164" t="s">
        <v>618</v>
      </c>
      <c r="BN135" s="164"/>
      <c r="BO135" s="143" t="s">
        <v>619</v>
      </c>
      <c r="BP135" s="143" t="s">
        <v>620</v>
      </c>
      <c r="BQ135" s="143" t="s">
        <v>621</v>
      </c>
      <c r="BR135" s="143" t="s">
        <v>619</v>
      </c>
      <c r="BS135" s="143" t="s">
        <v>620</v>
      </c>
      <c r="BT135" s="143" t="s">
        <v>621</v>
      </c>
      <c r="BU135" s="164" t="s">
        <v>622</v>
      </c>
      <c r="BV135" s="164" t="s">
        <v>622</v>
      </c>
      <c r="BW135" s="143"/>
      <c r="BX135" s="143" t="s">
        <v>623</v>
      </c>
      <c r="BY135" s="164" t="s">
        <v>624</v>
      </c>
      <c r="BZ135" s="143" t="s">
        <v>625</v>
      </c>
    </row>
    <row r="136" spans="1:78" s="24" customFormat="1" ht="67.5" x14ac:dyDescent="0.2">
      <c r="A136" s="273">
        <v>134</v>
      </c>
      <c r="B136" s="271">
        <v>141</v>
      </c>
      <c r="C136" s="73" t="s">
        <v>1052</v>
      </c>
      <c r="D136" s="238" t="s">
        <v>1056</v>
      </c>
      <c r="E136" s="181" t="s">
        <v>1236</v>
      </c>
      <c r="F136" s="191" t="s">
        <v>1474</v>
      </c>
      <c r="G136" s="114">
        <v>6</v>
      </c>
      <c r="H136" s="102" t="s">
        <v>1457</v>
      </c>
      <c r="I136" s="7"/>
      <c r="J136" s="33"/>
      <c r="K136" s="79">
        <v>132846</v>
      </c>
      <c r="L136" s="80">
        <v>79707</v>
      </c>
      <c r="M136" s="115">
        <f t="shared" si="38"/>
        <v>59.999548349216383</v>
      </c>
      <c r="N136" s="84" t="str">
        <f t="shared" si="39"/>
        <v/>
      </c>
      <c r="O136" s="80">
        <v>53139</v>
      </c>
      <c r="P136" s="81">
        <f t="shared" si="40"/>
        <v>40.000451650783617</v>
      </c>
      <c r="Q136" s="82">
        <f t="shared" si="41"/>
        <v>100</v>
      </c>
      <c r="R136" s="29"/>
      <c r="S136" s="26"/>
      <c r="T136" s="106" t="e">
        <f t="shared" si="42"/>
        <v>#DIV/0!</v>
      </c>
      <c r="U136" s="69" t="e">
        <f t="shared" si="43"/>
        <v>#DIV/0!</v>
      </c>
      <c r="V136" s="94"/>
      <c r="W136" s="95" t="e">
        <f t="shared" si="44"/>
        <v>#DIV/0!</v>
      </c>
      <c r="X136" s="58" t="e">
        <f t="shared" si="45"/>
        <v>#DIV/0!</v>
      </c>
      <c r="Y136" s="47"/>
      <c r="Z136" s="120"/>
      <c r="AA136" s="22"/>
      <c r="AB136" s="118">
        <f t="shared" si="46"/>
        <v>0</v>
      </c>
      <c r="AC136" s="8">
        <v>15</v>
      </c>
      <c r="AD136" s="118">
        <f t="shared" si="47"/>
        <v>1.5</v>
      </c>
      <c r="AE136" s="8">
        <v>0</v>
      </c>
      <c r="AF136" s="118">
        <f t="shared" si="48"/>
        <v>0</v>
      </c>
      <c r="AG136" s="38">
        <f t="shared" si="49"/>
        <v>15</v>
      </c>
      <c r="AH136" s="39">
        <f t="shared" si="50"/>
        <v>1.5</v>
      </c>
      <c r="AI136" s="22"/>
      <c r="AJ136" s="118">
        <f t="shared" si="51"/>
        <v>0</v>
      </c>
      <c r="AK136" s="9"/>
      <c r="AL136" s="118"/>
      <c r="AM136" s="40">
        <f t="shared" si="52"/>
        <v>0</v>
      </c>
      <c r="AN136" s="39">
        <f t="shared" si="53"/>
        <v>0</v>
      </c>
      <c r="AO136" s="41">
        <f t="shared" si="54"/>
        <v>1.5</v>
      </c>
      <c r="AQ136" s="99" t="str">
        <f t="shared" si="55"/>
        <v/>
      </c>
      <c r="AR136" s="99">
        <f t="shared" si="56"/>
        <v>0</v>
      </c>
      <c r="AS136" s="8"/>
      <c r="AT136" s="177" t="s">
        <v>398</v>
      </c>
      <c r="AU136" s="44"/>
      <c r="AV136" s="44"/>
      <c r="AW136" s="44"/>
      <c r="AX136" s="44"/>
      <c r="AY136" s="11"/>
      <c r="AZ136" s="11"/>
      <c r="BA136" s="12"/>
      <c r="BB136" s="48"/>
      <c r="BC136" s="46"/>
      <c r="BD136" s="59"/>
      <c r="BE136" s="112"/>
      <c r="BF136" s="124"/>
      <c r="BG136" s="151"/>
      <c r="BH136" s="156" t="s">
        <v>1051</v>
      </c>
      <c r="BI136" s="239" t="s">
        <v>88</v>
      </c>
      <c r="BJ136" s="153" t="s">
        <v>1010</v>
      </c>
      <c r="BK136" s="154" t="s">
        <v>1052</v>
      </c>
      <c r="BL136" s="131" t="s">
        <v>14</v>
      </c>
      <c r="BM136" s="156" t="s">
        <v>1053</v>
      </c>
      <c r="BN136" s="156" t="s">
        <v>1054</v>
      </c>
      <c r="BO136" s="155" t="s">
        <v>1055</v>
      </c>
      <c r="BP136" s="155" t="s">
        <v>1056</v>
      </c>
      <c r="BQ136" s="155" t="s">
        <v>1057</v>
      </c>
      <c r="BR136" s="155" t="s">
        <v>1055</v>
      </c>
      <c r="BS136" s="155" t="s">
        <v>1056</v>
      </c>
      <c r="BT136" s="155" t="s">
        <v>1057</v>
      </c>
      <c r="BU136" s="156" t="s">
        <v>1058</v>
      </c>
      <c r="BV136" s="156" t="s">
        <v>1058</v>
      </c>
      <c r="BW136" s="155" t="s">
        <v>243</v>
      </c>
      <c r="BX136" s="155" t="s">
        <v>1059</v>
      </c>
      <c r="BY136" s="156" t="s">
        <v>1060</v>
      </c>
      <c r="BZ136" s="155" t="s">
        <v>1061</v>
      </c>
    </row>
    <row r="137" spans="1:78" s="24" customFormat="1" ht="90" x14ac:dyDescent="0.2">
      <c r="A137" s="273">
        <v>135</v>
      </c>
      <c r="B137" s="271">
        <v>142</v>
      </c>
      <c r="C137" s="73" t="s">
        <v>1052</v>
      </c>
      <c r="D137" s="238" t="s">
        <v>1056</v>
      </c>
      <c r="E137" s="181" t="s">
        <v>1237</v>
      </c>
      <c r="F137" s="181" t="s">
        <v>1475</v>
      </c>
      <c r="G137" s="114" t="s">
        <v>46</v>
      </c>
      <c r="H137" s="102" t="s">
        <v>1476</v>
      </c>
      <c r="I137" s="7"/>
      <c r="J137" s="33"/>
      <c r="K137" s="79">
        <v>40881</v>
      </c>
      <c r="L137" s="80">
        <v>24528</v>
      </c>
      <c r="M137" s="115">
        <f t="shared" si="38"/>
        <v>59.998532325530199</v>
      </c>
      <c r="N137" s="84" t="str">
        <f t="shared" si="39"/>
        <v/>
      </c>
      <c r="O137" s="80">
        <v>16353</v>
      </c>
      <c r="P137" s="81">
        <f t="shared" si="40"/>
        <v>40.001467674469801</v>
      </c>
      <c r="Q137" s="82">
        <f t="shared" si="41"/>
        <v>100</v>
      </c>
      <c r="R137" s="29"/>
      <c r="S137" s="26"/>
      <c r="T137" s="106" t="e">
        <f t="shared" si="42"/>
        <v>#DIV/0!</v>
      </c>
      <c r="U137" s="69" t="e">
        <f t="shared" si="43"/>
        <v>#DIV/0!</v>
      </c>
      <c r="V137" s="94"/>
      <c r="W137" s="95" t="e">
        <f t="shared" si="44"/>
        <v>#DIV/0!</v>
      </c>
      <c r="X137" s="58" t="e">
        <f t="shared" si="45"/>
        <v>#DIV/0!</v>
      </c>
      <c r="Y137" s="47" t="s">
        <v>45</v>
      </c>
      <c r="Z137" s="120"/>
      <c r="AA137" s="22"/>
      <c r="AB137" s="118">
        <f t="shared" si="46"/>
        <v>0</v>
      </c>
      <c r="AC137" s="8">
        <v>15</v>
      </c>
      <c r="AD137" s="118">
        <f t="shared" si="47"/>
        <v>1.5</v>
      </c>
      <c r="AE137" s="8">
        <v>0</v>
      </c>
      <c r="AF137" s="118">
        <f t="shared" si="48"/>
        <v>0</v>
      </c>
      <c r="AG137" s="38">
        <f t="shared" si="49"/>
        <v>15</v>
      </c>
      <c r="AH137" s="39">
        <f t="shared" si="50"/>
        <v>1.5</v>
      </c>
      <c r="AI137" s="22"/>
      <c r="AJ137" s="118">
        <f t="shared" si="51"/>
        <v>0</v>
      </c>
      <c r="AK137" s="9"/>
      <c r="AL137" s="118"/>
      <c r="AM137" s="40">
        <f t="shared" si="52"/>
        <v>0</v>
      </c>
      <c r="AN137" s="39">
        <f t="shared" si="53"/>
        <v>0</v>
      </c>
      <c r="AO137" s="41">
        <f t="shared" si="54"/>
        <v>1.5</v>
      </c>
      <c r="AQ137" s="99" t="str">
        <f t="shared" si="55"/>
        <v/>
      </c>
      <c r="AR137" s="99">
        <f t="shared" si="56"/>
        <v>0</v>
      </c>
      <c r="AS137" s="8"/>
      <c r="AT137" s="43" t="s">
        <v>33</v>
      </c>
      <c r="AU137" s="44"/>
      <c r="AV137" s="44"/>
      <c r="AW137" s="44"/>
      <c r="AX137" s="44"/>
      <c r="AY137" s="11"/>
      <c r="AZ137" s="11"/>
      <c r="BA137" s="12"/>
      <c r="BB137" s="48"/>
      <c r="BC137" s="46"/>
      <c r="BD137" s="59"/>
      <c r="BE137" s="112"/>
      <c r="BF137" s="124"/>
      <c r="BG137" s="151"/>
      <c r="BH137" s="156" t="s">
        <v>1062</v>
      </c>
      <c r="BI137" s="239" t="s">
        <v>88</v>
      </c>
      <c r="BJ137" s="153" t="s">
        <v>1010</v>
      </c>
      <c r="BK137" s="154" t="s">
        <v>1052</v>
      </c>
      <c r="BL137" s="131" t="s">
        <v>14</v>
      </c>
      <c r="BM137" s="156" t="s">
        <v>1053</v>
      </c>
      <c r="BN137" s="156" t="s">
        <v>1054</v>
      </c>
      <c r="BO137" s="155" t="s">
        <v>1055</v>
      </c>
      <c r="BP137" s="155" t="s">
        <v>1056</v>
      </c>
      <c r="BQ137" s="155" t="s">
        <v>1057</v>
      </c>
      <c r="BR137" s="155" t="s">
        <v>1055</v>
      </c>
      <c r="BS137" s="155" t="s">
        <v>1056</v>
      </c>
      <c r="BT137" s="155" t="s">
        <v>1057</v>
      </c>
      <c r="BU137" s="156" t="s">
        <v>1058</v>
      </c>
      <c r="BV137" s="156" t="s">
        <v>1058</v>
      </c>
      <c r="BW137" s="155" t="s">
        <v>243</v>
      </c>
      <c r="BX137" s="155" t="s">
        <v>1059</v>
      </c>
      <c r="BY137" s="156" t="s">
        <v>1060</v>
      </c>
      <c r="BZ137" s="155" t="s">
        <v>1061</v>
      </c>
    </row>
    <row r="138" spans="1:78" s="24" customFormat="1" ht="67.5" x14ac:dyDescent="0.2">
      <c r="A138" s="273">
        <v>136</v>
      </c>
      <c r="B138" s="271">
        <v>75</v>
      </c>
      <c r="C138" s="248" t="s">
        <v>446</v>
      </c>
      <c r="D138" s="238" t="s">
        <v>700</v>
      </c>
      <c r="E138" s="181" t="s">
        <v>492</v>
      </c>
      <c r="F138" s="181" t="s">
        <v>493</v>
      </c>
      <c r="G138" s="114">
        <v>3</v>
      </c>
      <c r="H138" s="103" t="s">
        <v>884</v>
      </c>
      <c r="I138" s="7"/>
      <c r="J138" s="33"/>
      <c r="K138" s="79">
        <v>20000</v>
      </c>
      <c r="L138" s="179" t="s">
        <v>885</v>
      </c>
      <c r="M138" s="115" t="e">
        <f t="shared" si="38"/>
        <v>#VALUE!</v>
      </c>
      <c r="N138" s="84" t="e">
        <f t="shared" si="39"/>
        <v>#VALUE!</v>
      </c>
      <c r="O138" s="80"/>
      <c r="P138" s="81">
        <f t="shared" si="40"/>
        <v>0</v>
      </c>
      <c r="Q138" s="82" t="e">
        <f t="shared" si="41"/>
        <v>#VALUE!</v>
      </c>
      <c r="R138" s="29"/>
      <c r="S138" s="26"/>
      <c r="T138" s="106" t="e">
        <f t="shared" si="42"/>
        <v>#DIV/0!</v>
      </c>
      <c r="U138" s="69" t="e">
        <f t="shared" si="43"/>
        <v>#DIV/0!</v>
      </c>
      <c r="V138" s="94"/>
      <c r="W138" s="95" t="e">
        <f t="shared" si="44"/>
        <v>#DIV/0!</v>
      </c>
      <c r="X138" s="58" t="e">
        <f t="shared" si="45"/>
        <v>#DIV/0!</v>
      </c>
      <c r="Y138" s="202" t="s">
        <v>886</v>
      </c>
      <c r="Z138" s="120"/>
      <c r="AA138" s="22"/>
      <c r="AB138" s="118">
        <f t="shared" si="46"/>
        <v>0</v>
      </c>
      <c r="AC138" s="8"/>
      <c r="AD138" s="118">
        <f t="shared" si="47"/>
        <v>0</v>
      </c>
      <c r="AE138" s="8"/>
      <c r="AF138" s="118">
        <f t="shared" si="48"/>
        <v>0</v>
      </c>
      <c r="AG138" s="38">
        <f t="shared" si="49"/>
        <v>0</v>
      </c>
      <c r="AH138" s="39">
        <f t="shared" si="50"/>
        <v>0</v>
      </c>
      <c r="AI138" s="22"/>
      <c r="AJ138" s="118">
        <f t="shared" si="51"/>
        <v>0</v>
      </c>
      <c r="AK138" s="9"/>
      <c r="AL138" s="118"/>
      <c r="AM138" s="40">
        <f t="shared" si="52"/>
        <v>0</v>
      </c>
      <c r="AN138" s="39">
        <f t="shared" si="53"/>
        <v>0</v>
      </c>
      <c r="AO138" s="41">
        <f t="shared" si="54"/>
        <v>0</v>
      </c>
      <c r="AQ138" s="99" t="str">
        <f t="shared" si="55"/>
        <v/>
      </c>
      <c r="AR138" s="99">
        <f t="shared" si="56"/>
        <v>0</v>
      </c>
      <c r="AS138" s="8"/>
      <c r="AT138" s="43"/>
      <c r="AU138" s="44"/>
      <c r="AV138" s="44"/>
      <c r="AW138" s="44"/>
      <c r="AX138" s="44"/>
      <c r="AY138" s="11"/>
      <c r="AZ138" s="11"/>
      <c r="BA138" s="12"/>
      <c r="BB138" s="48"/>
      <c r="BC138" s="46"/>
      <c r="BD138" s="59"/>
      <c r="BE138" s="112"/>
      <c r="BF138" s="124"/>
      <c r="BG138" s="151"/>
      <c r="BH138" s="131" t="s">
        <v>697</v>
      </c>
      <c r="BI138" s="161" t="s">
        <v>88</v>
      </c>
      <c r="BJ138" s="162" t="s">
        <v>608</v>
      </c>
      <c r="BK138" s="163" t="s">
        <v>446</v>
      </c>
      <c r="BL138" s="131" t="s">
        <v>14</v>
      </c>
      <c r="BM138" s="164" t="s">
        <v>698</v>
      </c>
      <c r="BN138" s="164"/>
      <c r="BO138" s="143" t="s">
        <v>699</v>
      </c>
      <c r="BP138" s="143" t="s">
        <v>700</v>
      </c>
      <c r="BQ138" s="143" t="s">
        <v>241</v>
      </c>
      <c r="BR138" s="143" t="s">
        <v>699</v>
      </c>
      <c r="BS138" s="143" t="s">
        <v>700</v>
      </c>
      <c r="BT138" s="143" t="s">
        <v>241</v>
      </c>
      <c r="BU138" s="164" t="s">
        <v>701</v>
      </c>
      <c r="BV138" s="164" t="s">
        <v>701</v>
      </c>
      <c r="BW138" s="143"/>
      <c r="BX138" s="143" t="s">
        <v>702</v>
      </c>
      <c r="BY138" s="164" t="s">
        <v>703</v>
      </c>
      <c r="BZ138" s="143" t="s">
        <v>704</v>
      </c>
    </row>
    <row r="139" spans="1:78" s="24" customFormat="1" ht="67.5" x14ac:dyDescent="0.2">
      <c r="A139" s="273">
        <v>137</v>
      </c>
      <c r="B139" s="271">
        <v>56</v>
      </c>
      <c r="C139" s="73" t="s">
        <v>436</v>
      </c>
      <c r="D139" s="238" t="s">
        <v>601</v>
      </c>
      <c r="E139" s="181" t="s">
        <v>472</v>
      </c>
      <c r="F139" s="191" t="s">
        <v>857</v>
      </c>
      <c r="G139" s="114" t="s">
        <v>388</v>
      </c>
      <c r="H139" s="102" t="s">
        <v>861</v>
      </c>
      <c r="I139" s="7"/>
      <c r="J139" s="33"/>
      <c r="K139" s="79">
        <v>828850</v>
      </c>
      <c r="L139" s="80">
        <v>490000</v>
      </c>
      <c r="M139" s="115">
        <f t="shared" si="38"/>
        <v>59.118055136635093</v>
      </c>
      <c r="N139" s="84" t="str">
        <f t="shared" si="39"/>
        <v/>
      </c>
      <c r="O139" s="80">
        <v>338850</v>
      </c>
      <c r="P139" s="81">
        <f t="shared" si="40"/>
        <v>40.881944863364907</v>
      </c>
      <c r="Q139" s="82">
        <f t="shared" si="41"/>
        <v>100</v>
      </c>
      <c r="R139" s="29"/>
      <c r="S139" s="26"/>
      <c r="T139" s="106" t="e">
        <f t="shared" si="42"/>
        <v>#DIV/0!</v>
      </c>
      <c r="U139" s="69" t="e">
        <f t="shared" si="43"/>
        <v>#DIV/0!</v>
      </c>
      <c r="V139" s="94"/>
      <c r="W139" s="95" t="e">
        <f t="shared" si="44"/>
        <v>#DIV/0!</v>
      </c>
      <c r="X139" s="58" t="e">
        <f t="shared" si="45"/>
        <v>#DIV/0!</v>
      </c>
      <c r="Y139" s="47" t="s">
        <v>45</v>
      </c>
      <c r="Z139" s="120"/>
      <c r="AA139" s="22"/>
      <c r="AB139" s="118">
        <f t="shared" si="46"/>
        <v>0</v>
      </c>
      <c r="AC139" s="8">
        <v>15</v>
      </c>
      <c r="AD139" s="118">
        <f t="shared" si="47"/>
        <v>1.5</v>
      </c>
      <c r="AE139" s="8">
        <v>0</v>
      </c>
      <c r="AF139" s="118">
        <f t="shared" si="48"/>
        <v>0</v>
      </c>
      <c r="AG139" s="38">
        <f t="shared" si="49"/>
        <v>15</v>
      </c>
      <c r="AH139" s="39">
        <f t="shared" si="50"/>
        <v>1.5</v>
      </c>
      <c r="AI139" s="22"/>
      <c r="AJ139" s="118">
        <f t="shared" si="51"/>
        <v>0</v>
      </c>
      <c r="AK139" s="9"/>
      <c r="AL139" s="118"/>
      <c r="AM139" s="40">
        <f t="shared" si="52"/>
        <v>0</v>
      </c>
      <c r="AN139" s="39">
        <f t="shared" si="53"/>
        <v>0</v>
      </c>
      <c r="AO139" s="41">
        <f t="shared" si="54"/>
        <v>1.5</v>
      </c>
      <c r="AQ139" s="99" t="str">
        <f t="shared" si="55"/>
        <v/>
      </c>
      <c r="AR139" s="99">
        <f t="shared" si="56"/>
        <v>0</v>
      </c>
      <c r="AS139" s="8"/>
      <c r="AT139" s="176" t="s">
        <v>401</v>
      </c>
      <c r="AU139" s="44"/>
      <c r="AV139" s="44"/>
      <c r="AW139" s="44"/>
      <c r="AX139" s="44"/>
      <c r="AY139" s="11"/>
      <c r="AZ139" s="11"/>
      <c r="BA139" s="12"/>
      <c r="BB139" s="48"/>
      <c r="BC139" s="46"/>
      <c r="BD139" s="59"/>
      <c r="BE139" s="112"/>
      <c r="BF139" s="124"/>
      <c r="BG139" s="151"/>
      <c r="BH139" s="131" t="s">
        <v>598</v>
      </c>
      <c r="BI139" s="161" t="s">
        <v>88</v>
      </c>
      <c r="BJ139" s="162" t="s">
        <v>537</v>
      </c>
      <c r="BK139" s="163" t="s">
        <v>436</v>
      </c>
      <c r="BL139" s="131" t="s">
        <v>14</v>
      </c>
      <c r="BM139" s="164" t="s">
        <v>599</v>
      </c>
      <c r="BN139" s="164"/>
      <c r="BO139" s="143" t="s">
        <v>600</v>
      </c>
      <c r="BP139" s="143" t="s">
        <v>601</v>
      </c>
      <c r="BQ139" s="143" t="s">
        <v>602</v>
      </c>
      <c r="BR139" s="143" t="s">
        <v>600</v>
      </c>
      <c r="BS139" s="143" t="s">
        <v>601</v>
      </c>
      <c r="BT139" s="143" t="s">
        <v>602</v>
      </c>
      <c r="BU139" s="164" t="s">
        <v>603</v>
      </c>
      <c r="BV139" s="164" t="s">
        <v>603</v>
      </c>
      <c r="BW139" s="143"/>
      <c r="BX139" s="143" t="s">
        <v>604</v>
      </c>
      <c r="BY139" s="164" t="s">
        <v>605</v>
      </c>
      <c r="BZ139" s="143" t="s">
        <v>606</v>
      </c>
    </row>
    <row r="140" spans="1:78" s="24" customFormat="1" ht="146.25" x14ac:dyDescent="0.2">
      <c r="A140" s="273">
        <v>138</v>
      </c>
      <c r="B140" s="271">
        <v>46</v>
      </c>
      <c r="C140" s="73" t="s">
        <v>429</v>
      </c>
      <c r="D140" s="238" t="s">
        <v>530</v>
      </c>
      <c r="E140" s="181" t="s">
        <v>460</v>
      </c>
      <c r="F140" s="181" t="s">
        <v>461</v>
      </c>
      <c r="G140" s="114" t="s">
        <v>46</v>
      </c>
      <c r="H140" s="102" t="s">
        <v>846</v>
      </c>
      <c r="I140" s="7"/>
      <c r="J140" s="33"/>
      <c r="K140" s="79">
        <v>74213.31</v>
      </c>
      <c r="L140" s="80">
        <v>37106.65</v>
      </c>
      <c r="M140" s="115">
        <f t="shared" si="38"/>
        <v>49.99999326266407</v>
      </c>
      <c r="N140" s="84" t="str">
        <f t="shared" si="39"/>
        <v/>
      </c>
      <c r="O140" s="80">
        <v>37106.660000000003</v>
      </c>
      <c r="P140" s="81">
        <f t="shared" si="40"/>
        <v>50.000006737335937</v>
      </c>
      <c r="Q140" s="82">
        <f t="shared" si="41"/>
        <v>100</v>
      </c>
      <c r="R140" s="29"/>
      <c r="S140" s="26"/>
      <c r="T140" s="106" t="e">
        <f t="shared" si="42"/>
        <v>#DIV/0!</v>
      </c>
      <c r="U140" s="69" t="e">
        <f t="shared" si="43"/>
        <v>#DIV/0!</v>
      </c>
      <c r="V140" s="94"/>
      <c r="W140" s="95" t="e">
        <f t="shared" si="44"/>
        <v>#DIV/0!</v>
      </c>
      <c r="X140" s="58" t="e">
        <f t="shared" si="45"/>
        <v>#DIV/0!</v>
      </c>
      <c r="Y140" s="47" t="s">
        <v>45</v>
      </c>
      <c r="Z140" s="120"/>
      <c r="AA140" s="22"/>
      <c r="AB140" s="118">
        <f t="shared" si="46"/>
        <v>0</v>
      </c>
      <c r="AC140" s="8">
        <v>15</v>
      </c>
      <c r="AD140" s="118">
        <f t="shared" si="47"/>
        <v>1.5</v>
      </c>
      <c r="AE140" s="8">
        <v>7</v>
      </c>
      <c r="AF140" s="118">
        <f t="shared" si="48"/>
        <v>1.75</v>
      </c>
      <c r="AG140" s="38">
        <f t="shared" si="49"/>
        <v>22</v>
      </c>
      <c r="AH140" s="39">
        <f t="shared" si="50"/>
        <v>3.25</v>
      </c>
      <c r="AI140" s="22"/>
      <c r="AJ140" s="118">
        <f t="shared" si="51"/>
        <v>0</v>
      </c>
      <c r="AK140" s="9"/>
      <c r="AL140" s="118"/>
      <c r="AM140" s="40">
        <f t="shared" si="52"/>
        <v>0</v>
      </c>
      <c r="AN140" s="39">
        <f t="shared" si="53"/>
        <v>0</v>
      </c>
      <c r="AO140" s="41">
        <f t="shared" si="54"/>
        <v>3.25</v>
      </c>
      <c r="AQ140" s="99" t="str">
        <f t="shared" si="55"/>
        <v/>
      </c>
      <c r="AR140" s="99">
        <f t="shared" si="56"/>
        <v>0</v>
      </c>
      <c r="AS140" s="8"/>
      <c r="AT140" s="43"/>
      <c r="AU140" s="44"/>
      <c r="AV140" s="44"/>
      <c r="AW140" s="44"/>
      <c r="AX140" s="44"/>
      <c r="AY140" s="11"/>
      <c r="AZ140" s="11"/>
      <c r="BA140" s="12"/>
      <c r="BB140" s="48"/>
      <c r="BC140" s="46"/>
      <c r="BD140" s="59"/>
      <c r="BE140" s="112"/>
      <c r="BF140" s="124"/>
      <c r="BG140" s="151"/>
      <c r="BH140" s="131" t="s">
        <v>526</v>
      </c>
      <c r="BI140" s="161" t="s">
        <v>88</v>
      </c>
      <c r="BJ140" s="162" t="s">
        <v>527</v>
      </c>
      <c r="BK140" s="163" t="s">
        <v>429</v>
      </c>
      <c r="BL140" s="131" t="s">
        <v>14</v>
      </c>
      <c r="BM140" s="164" t="s">
        <v>528</v>
      </c>
      <c r="BN140" s="164"/>
      <c r="BO140" s="143" t="s">
        <v>529</v>
      </c>
      <c r="BP140" s="143" t="s">
        <v>530</v>
      </c>
      <c r="BQ140" s="143" t="s">
        <v>531</v>
      </c>
      <c r="BR140" s="143" t="s">
        <v>529</v>
      </c>
      <c r="BS140" s="143" t="s">
        <v>530</v>
      </c>
      <c r="BT140" s="143" t="s">
        <v>531</v>
      </c>
      <c r="BU140" s="164" t="s">
        <v>532</v>
      </c>
      <c r="BV140" s="164" t="s">
        <v>532</v>
      </c>
      <c r="BW140" s="143" t="s">
        <v>243</v>
      </c>
      <c r="BX140" s="143" t="s">
        <v>533</v>
      </c>
      <c r="BY140" s="164" t="s">
        <v>534</v>
      </c>
      <c r="BZ140" s="143" t="s">
        <v>535</v>
      </c>
    </row>
    <row r="141" spans="1:78" s="24" customFormat="1" ht="67.5" x14ac:dyDescent="0.2">
      <c r="A141" s="273">
        <v>139</v>
      </c>
      <c r="B141" s="271">
        <v>171</v>
      </c>
      <c r="C141" s="73" t="s">
        <v>1169</v>
      </c>
      <c r="D141" s="238" t="s">
        <v>1172</v>
      </c>
      <c r="E141" s="181" t="s">
        <v>1272</v>
      </c>
      <c r="F141" s="181" t="s">
        <v>167</v>
      </c>
      <c r="G141" s="114">
        <v>3</v>
      </c>
      <c r="H141" s="102" t="s">
        <v>1758</v>
      </c>
      <c r="I141" s="7"/>
      <c r="J141" s="33"/>
      <c r="K141" s="79">
        <v>29876</v>
      </c>
      <c r="L141" s="80">
        <v>14876</v>
      </c>
      <c r="M141" s="115">
        <f t="shared" si="38"/>
        <v>49.792475565671438</v>
      </c>
      <c r="N141" s="84" t="str">
        <f t="shared" si="39"/>
        <v/>
      </c>
      <c r="O141" s="80">
        <v>15000</v>
      </c>
      <c r="P141" s="81">
        <f t="shared" si="40"/>
        <v>50.207524434328555</v>
      </c>
      <c r="Q141" s="82">
        <f t="shared" si="41"/>
        <v>100</v>
      </c>
      <c r="R141" s="29"/>
      <c r="S141" s="26"/>
      <c r="T141" s="106" t="e">
        <f t="shared" si="42"/>
        <v>#DIV/0!</v>
      </c>
      <c r="U141" s="69" t="e">
        <f t="shared" si="43"/>
        <v>#DIV/0!</v>
      </c>
      <c r="V141" s="94"/>
      <c r="W141" s="95" t="e">
        <f t="shared" si="44"/>
        <v>#DIV/0!</v>
      </c>
      <c r="X141" s="58" t="e">
        <f t="shared" si="45"/>
        <v>#DIV/0!</v>
      </c>
      <c r="Y141" s="47" t="s">
        <v>45</v>
      </c>
      <c r="Z141" s="120"/>
      <c r="AA141" s="22"/>
      <c r="AB141" s="118">
        <f t="shared" si="46"/>
        <v>0</v>
      </c>
      <c r="AC141" s="8">
        <v>15</v>
      </c>
      <c r="AD141" s="118">
        <f t="shared" si="47"/>
        <v>1.5</v>
      </c>
      <c r="AE141" s="8">
        <v>7</v>
      </c>
      <c r="AF141" s="118">
        <f t="shared" si="48"/>
        <v>1.75</v>
      </c>
      <c r="AG141" s="38">
        <f t="shared" si="49"/>
        <v>22</v>
      </c>
      <c r="AH141" s="39">
        <f t="shared" si="50"/>
        <v>3.25</v>
      </c>
      <c r="AI141" s="22"/>
      <c r="AJ141" s="118">
        <f t="shared" si="51"/>
        <v>0</v>
      </c>
      <c r="AK141" s="9"/>
      <c r="AL141" s="118"/>
      <c r="AM141" s="40">
        <f t="shared" si="52"/>
        <v>0</v>
      </c>
      <c r="AN141" s="39">
        <f t="shared" si="53"/>
        <v>0</v>
      </c>
      <c r="AO141" s="41">
        <f t="shared" si="54"/>
        <v>3.25</v>
      </c>
      <c r="AQ141" s="99" t="str">
        <f t="shared" si="55"/>
        <v/>
      </c>
      <c r="AR141" s="99">
        <f t="shared" si="56"/>
        <v>0</v>
      </c>
      <c r="AS141" s="8"/>
      <c r="AT141" s="43" t="s">
        <v>33</v>
      </c>
      <c r="AU141" s="44"/>
      <c r="AV141" s="44"/>
      <c r="AW141" s="44"/>
      <c r="AX141" s="44"/>
      <c r="AY141" s="11"/>
      <c r="AZ141" s="11"/>
      <c r="BA141" s="12"/>
      <c r="BB141" s="48"/>
      <c r="BC141" s="46"/>
      <c r="BD141" s="59"/>
      <c r="BE141" s="112"/>
      <c r="BF141" s="124"/>
      <c r="BG141" s="151"/>
      <c r="BH141" s="156" t="s">
        <v>1168</v>
      </c>
      <c r="BI141" s="239" t="s">
        <v>88</v>
      </c>
      <c r="BJ141" s="153" t="s">
        <v>1104</v>
      </c>
      <c r="BK141" s="154" t="s">
        <v>1169</v>
      </c>
      <c r="BL141" s="131" t="s">
        <v>14</v>
      </c>
      <c r="BM141" s="156" t="s">
        <v>1170</v>
      </c>
      <c r="BN141" s="156"/>
      <c r="BO141" s="155" t="s">
        <v>1171</v>
      </c>
      <c r="BP141" s="155" t="s">
        <v>1172</v>
      </c>
      <c r="BQ141" s="155" t="s">
        <v>653</v>
      </c>
      <c r="BR141" s="155" t="s">
        <v>1171</v>
      </c>
      <c r="BS141" s="155" t="s">
        <v>1172</v>
      </c>
      <c r="BT141" s="155" t="s">
        <v>653</v>
      </c>
      <c r="BU141" s="156" t="s">
        <v>1173</v>
      </c>
      <c r="BV141" s="156" t="s">
        <v>1173</v>
      </c>
      <c r="BW141" s="155" t="s">
        <v>98</v>
      </c>
      <c r="BX141" s="155" t="s">
        <v>1174</v>
      </c>
      <c r="BY141" s="156" t="s">
        <v>1175</v>
      </c>
      <c r="BZ141" s="155" t="s">
        <v>1176</v>
      </c>
    </row>
    <row r="142" spans="1:78" s="24" customFormat="1" ht="67.5" x14ac:dyDescent="0.2">
      <c r="A142" s="273">
        <v>140</v>
      </c>
      <c r="B142" s="271">
        <v>229</v>
      </c>
      <c r="C142" s="73" t="s">
        <v>1492</v>
      </c>
      <c r="D142" s="238" t="s">
        <v>1615</v>
      </c>
      <c r="E142" s="181" t="s">
        <v>1520</v>
      </c>
      <c r="F142" s="181" t="s">
        <v>173</v>
      </c>
      <c r="G142" s="114" t="s">
        <v>46</v>
      </c>
      <c r="H142" s="102" t="s">
        <v>1730</v>
      </c>
      <c r="I142" s="7"/>
      <c r="J142" s="33"/>
      <c r="K142" s="79">
        <v>59927</v>
      </c>
      <c r="L142" s="80">
        <v>29000</v>
      </c>
      <c r="M142" s="115">
        <f t="shared" si="38"/>
        <v>48.392210522802742</v>
      </c>
      <c r="N142" s="84" t="str">
        <f t="shared" si="39"/>
        <v/>
      </c>
      <c r="O142" s="80">
        <v>30927</v>
      </c>
      <c r="P142" s="81">
        <f t="shared" si="40"/>
        <v>51.607789477197251</v>
      </c>
      <c r="Q142" s="82">
        <f t="shared" si="41"/>
        <v>100</v>
      </c>
      <c r="R142" s="29"/>
      <c r="S142" s="26"/>
      <c r="T142" s="106" t="e">
        <f t="shared" si="42"/>
        <v>#DIV/0!</v>
      </c>
      <c r="U142" s="69" t="e">
        <f t="shared" si="43"/>
        <v>#DIV/0!</v>
      </c>
      <c r="V142" s="94"/>
      <c r="W142" s="95" t="e">
        <f t="shared" si="44"/>
        <v>#DIV/0!</v>
      </c>
      <c r="X142" s="58" t="e">
        <f t="shared" si="45"/>
        <v>#DIV/0!</v>
      </c>
      <c r="Y142" s="47" t="s">
        <v>45</v>
      </c>
      <c r="Z142" s="120"/>
      <c r="AA142" s="22"/>
      <c r="AB142" s="118">
        <f t="shared" si="46"/>
        <v>0</v>
      </c>
      <c r="AC142" s="8">
        <v>15</v>
      </c>
      <c r="AD142" s="118">
        <f t="shared" si="47"/>
        <v>1.5</v>
      </c>
      <c r="AE142" s="8">
        <v>7</v>
      </c>
      <c r="AF142" s="118">
        <f t="shared" si="48"/>
        <v>1.75</v>
      </c>
      <c r="AG142" s="38">
        <f t="shared" si="49"/>
        <v>22</v>
      </c>
      <c r="AH142" s="39">
        <f t="shared" si="50"/>
        <v>3.25</v>
      </c>
      <c r="AI142" s="22"/>
      <c r="AJ142" s="118">
        <f t="shared" si="51"/>
        <v>0</v>
      </c>
      <c r="AK142" s="9"/>
      <c r="AL142" s="118"/>
      <c r="AM142" s="40">
        <f t="shared" si="52"/>
        <v>0</v>
      </c>
      <c r="AN142" s="39">
        <f t="shared" si="53"/>
        <v>0</v>
      </c>
      <c r="AO142" s="41">
        <f t="shared" si="54"/>
        <v>3.25</v>
      </c>
      <c r="AQ142" s="99" t="str">
        <f t="shared" si="55"/>
        <v/>
      </c>
      <c r="AR142" s="99">
        <f t="shared" si="56"/>
        <v>0</v>
      </c>
      <c r="AS142" s="8"/>
      <c r="AT142" s="43" t="s">
        <v>33</v>
      </c>
      <c r="AU142" s="44"/>
      <c r="AV142" s="44"/>
      <c r="AW142" s="44"/>
      <c r="AX142" s="44"/>
      <c r="AY142" s="11"/>
      <c r="AZ142" s="11"/>
      <c r="BA142" s="12"/>
      <c r="BB142" s="48"/>
      <c r="BC142" s="46"/>
      <c r="BD142" s="59"/>
      <c r="BE142" s="112"/>
      <c r="BF142" s="124"/>
      <c r="BG142" s="151"/>
      <c r="BH142" s="156" t="s">
        <v>1613</v>
      </c>
      <c r="BI142" s="239" t="s">
        <v>88</v>
      </c>
      <c r="BJ142" s="153" t="s">
        <v>1424</v>
      </c>
      <c r="BK142" s="154" t="s">
        <v>1492</v>
      </c>
      <c r="BL142" s="131" t="s">
        <v>14</v>
      </c>
      <c r="BM142" s="156" t="s">
        <v>314</v>
      </c>
      <c r="BN142" s="156"/>
      <c r="BO142" s="155" t="s">
        <v>1614</v>
      </c>
      <c r="BP142" s="155" t="s">
        <v>1615</v>
      </c>
      <c r="BQ142" s="155" t="s">
        <v>1616</v>
      </c>
      <c r="BR142" s="155" t="s">
        <v>1614</v>
      </c>
      <c r="BS142" s="155" t="s">
        <v>1615</v>
      </c>
      <c r="BT142" s="155" t="s">
        <v>1616</v>
      </c>
      <c r="BU142" s="156" t="s">
        <v>1617</v>
      </c>
      <c r="BV142" s="156" t="s">
        <v>1617</v>
      </c>
      <c r="BW142" s="155" t="s">
        <v>243</v>
      </c>
      <c r="BX142" s="155" t="s">
        <v>1618</v>
      </c>
      <c r="BY142" s="156" t="s">
        <v>1619</v>
      </c>
      <c r="BZ142" s="155" t="s">
        <v>1620</v>
      </c>
    </row>
    <row r="143" spans="1:78" s="24" customFormat="1" ht="101.25" x14ac:dyDescent="0.2">
      <c r="A143" s="273">
        <v>141</v>
      </c>
      <c r="B143" s="271">
        <v>230</v>
      </c>
      <c r="C143" s="73" t="s">
        <v>1492</v>
      </c>
      <c r="D143" s="238" t="s">
        <v>1615</v>
      </c>
      <c r="E143" s="181" t="s">
        <v>1521</v>
      </c>
      <c r="F143" s="181" t="s">
        <v>1521</v>
      </c>
      <c r="G143" s="114">
        <v>4</v>
      </c>
      <c r="H143" s="102" t="s">
        <v>1729</v>
      </c>
      <c r="I143" s="7"/>
      <c r="J143" s="33"/>
      <c r="K143" s="79">
        <v>78891</v>
      </c>
      <c r="L143" s="80">
        <v>39000</v>
      </c>
      <c r="M143" s="115">
        <f t="shared" si="38"/>
        <v>49.435296801916564</v>
      </c>
      <c r="N143" s="84" t="str">
        <f t="shared" si="39"/>
        <v/>
      </c>
      <c r="O143" s="80">
        <v>39891</v>
      </c>
      <c r="P143" s="81">
        <f t="shared" si="40"/>
        <v>50.564703198083429</v>
      </c>
      <c r="Q143" s="82">
        <f t="shared" si="41"/>
        <v>100</v>
      </c>
      <c r="R143" s="29"/>
      <c r="S143" s="26"/>
      <c r="T143" s="106" t="e">
        <f t="shared" si="42"/>
        <v>#DIV/0!</v>
      </c>
      <c r="U143" s="69" t="e">
        <f t="shared" si="43"/>
        <v>#DIV/0!</v>
      </c>
      <c r="V143" s="94"/>
      <c r="W143" s="95" t="e">
        <f t="shared" si="44"/>
        <v>#DIV/0!</v>
      </c>
      <c r="X143" s="58" t="e">
        <f t="shared" si="45"/>
        <v>#DIV/0!</v>
      </c>
      <c r="Y143" s="47" t="s">
        <v>45</v>
      </c>
      <c r="Z143" s="120"/>
      <c r="AA143" s="22"/>
      <c r="AB143" s="118">
        <f t="shared" si="46"/>
        <v>0</v>
      </c>
      <c r="AC143" s="8">
        <v>15</v>
      </c>
      <c r="AD143" s="118">
        <f t="shared" si="47"/>
        <v>1.5</v>
      </c>
      <c r="AE143" s="8">
        <v>7</v>
      </c>
      <c r="AF143" s="118">
        <f t="shared" si="48"/>
        <v>1.75</v>
      </c>
      <c r="AG143" s="38">
        <f t="shared" si="49"/>
        <v>22</v>
      </c>
      <c r="AH143" s="39">
        <f t="shared" si="50"/>
        <v>3.25</v>
      </c>
      <c r="AI143" s="22"/>
      <c r="AJ143" s="118">
        <f t="shared" si="51"/>
        <v>0</v>
      </c>
      <c r="AK143" s="9"/>
      <c r="AL143" s="118"/>
      <c r="AM143" s="40">
        <f t="shared" si="52"/>
        <v>0</v>
      </c>
      <c r="AN143" s="39">
        <f t="shared" si="53"/>
        <v>0</v>
      </c>
      <c r="AO143" s="41">
        <f t="shared" si="54"/>
        <v>3.25</v>
      </c>
      <c r="AQ143" s="99" t="str">
        <f t="shared" si="55"/>
        <v/>
      </c>
      <c r="AR143" s="99">
        <f t="shared" si="56"/>
        <v>0</v>
      </c>
      <c r="AS143" s="8"/>
      <c r="AT143" s="43" t="s">
        <v>33</v>
      </c>
      <c r="AU143" s="44"/>
      <c r="AV143" s="44"/>
      <c r="AW143" s="44"/>
      <c r="AX143" s="44"/>
      <c r="AY143" s="42"/>
      <c r="AZ143" s="42"/>
      <c r="BA143" s="45"/>
      <c r="BB143" s="48"/>
      <c r="BC143" s="46"/>
      <c r="BD143" s="59"/>
      <c r="BE143" s="112"/>
      <c r="BF143" s="124"/>
      <c r="BG143" s="151"/>
      <c r="BH143" s="156" t="s">
        <v>1621</v>
      </c>
      <c r="BI143" s="239" t="s">
        <v>88</v>
      </c>
      <c r="BJ143" s="153" t="s">
        <v>1424</v>
      </c>
      <c r="BK143" s="154" t="s">
        <v>1492</v>
      </c>
      <c r="BL143" s="131" t="s">
        <v>14</v>
      </c>
      <c r="BM143" s="156" t="s">
        <v>1622</v>
      </c>
      <c r="BN143" s="156"/>
      <c r="BO143" s="155" t="s">
        <v>1614</v>
      </c>
      <c r="BP143" s="155" t="s">
        <v>1615</v>
      </c>
      <c r="BQ143" s="155" t="s">
        <v>1616</v>
      </c>
      <c r="BR143" s="155" t="s">
        <v>1614</v>
      </c>
      <c r="BS143" s="155" t="s">
        <v>1615</v>
      </c>
      <c r="BT143" s="155" t="s">
        <v>1616</v>
      </c>
      <c r="BU143" s="156" t="s">
        <v>1617</v>
      </c>
      <c r="BV143" s="156" t="s">
        <v>1617</v>
      </c>
      <c r="BW143" s="155" t="s">
        <v>243</v>
      </c>
      <c r="BX143" s="155" t="s">
        <v>1618</v>
      </c>
      <c r="BY143" s="156" t="s">
        <v>1623</v>
      </c>
      <c r="BZ143" s="155" t="s">
        <v>1620</v>
      </c>
    </row>
    <row r="144" spans="1:78" s="24" customFormat="1" ht="67.5" x14ac:dyDescent="0.2">
      <c r="A144" s="273">
        <v>142</v>
      </c>
      <c r="B144" s="271">
        <v>177</v>
      </c>
      <c r="C144" s="73" t="s">
        <v>1287</v>
      </c>
      <c r="D144" s="238" t="s">
        <v>1454</v>
      </c>
      <c r="E144" s="181" t="s">
        <v>1298</v>
      </c>
      <c r="F144" s="181" t="s">
        <v>1655</v>
      </c>
      <c r="G144" s="114"/>
      <c r="H144" s="102" t="s">
        <v>1654</v>
      </c>
      <c r="I144" s="7"/>
      <c r="J144" s="33"/>
      <c r="K144" s="79">
        <v>4700000</v>
      </c>
      <c r="L144" s="80">
        <v>800000</v>
      </c>
      <c r="M144" s="115">
        <f t="shared" si="38"/>
        <v>17.021276595744681</v>
      </c>
      <c r="N144" s="84" t="str">
        <f t="shared" si="39"/>
        <v/>
      </c>
      <c r="O144" s="80">
        <v>3900000</v>
      </c>
      <c r="P144" s="81">
        <f t="shared" si="40"/>
        <v>82.978723404255319</v>
      </c>
      <c r="Q144" s="82">
        <f t="shared" si="41"/>
        <v>100</v>
      </c>
      <c r="R144" s="29"/>
      <c r="S144" s="26"/>
      <c r="T144" s="106" t="e">
        <f t="shared" si="42"/>
        <v>#DIV/0!</v>
      </c>
      <c r="U144" s="69" t="e">
        <f t="shared" si="43"/>
        <v>#DIV/0!</v>
      </c>
      <c r="V144" s="94"/>
      <c r="W144" s="95" t="e">
        <f t="shared" si="44"/>
        <v>#DIV/0!</v>
      </c>
      <c r="X144" s="58" t="e">
        <f t="shared" si="45"/>
        <v>#DIV/0!</v>
      </c>
      <c r="Y144" s="47" t="s">
        <v>45</v>
      </c>
      <c r="Z144" s="120"/>
      <c r="AA144" s="22"/>
      <c r="AB144" s="118">
        <f t="shared" si="46"/>
        <v>0</v>
      </c>
      <c r="AC144" s="8">
        <v>15</v>
      </c>
      <c r="AD144" s="118">
        <f t="shared" si="47"/>
        <v>1.5</v>
      </c>
      <c r="AE144" s="8">
        <v>15</v>
      </c>
      <c r="AF144" s="118">
        <f t="shared" si="48"/>
        <v>3.75</v>
      </c>
      <c r="AG144" s="38">
        <f t="shared" si="49"/>
        <v>30</v>
      </c>
      <c r="AH144" s="39">
        <f t="shared" si="50"/>
        <v>5.25</v>
      </c>
      <c r="AI144" s="22"/>
      <c r="AJ144" s="118">
        <f t="shared" si="51"/>
        <v>0</v>
      </c>
      <c r="AK144" s="9"/>
      <c r="AL144" s="118"/>
      <c r="AM144" s="40">
        <f t="shared" si="52"/>
        <v>0</v>
      </c>
      <c r="AN144" s="39">
        <f t="shared" si="53"/>
        <v>0</v>
      </c>
      <c r="AO144" s="41">
        <f t="shared" si="54"/>
        <v>5.25</v>
      </c>
      <c r="AQ144" s="99" t="str">
        <f t="shared" si="55"/>
        <v/>
      </c>
      <c r="AR144" s="99">
        <f t="shared" si="56"/>
        <v>0</v>
      </c>
      <c r="AS144" s="8"/>
      <c r="AT144" s="43"/>
      <c r="AU144" s="44"/>
      <c r="AV144" s="44"/>
      <c r="AW144" s="44"/>
      <c r="AX144" s="44"/>
      <c r="AY144" s="11"/>
      <c r="AZ144" s="11"/>
      <c r="BA144" s="12"/>
      <c r="BB144" s="48"/>
      <c r="BC144" s="46"/>
      <c r="BD144" s="59"/>
      <c r="BE144" s="112"/>
      <c r="BF144" s="124"/>
      <c r="BG144" s="151"/>
      <c r="BH144" s="156" t="s">
        <v>1330</v>
      </c>
      <c r="BI144" s="239" t="s">
        <v>88</v>
      </c>
      <c r="BJ144" s="153" t="s">
        <v>1104</v>
      </c>
      <c r="BK144" s="154" t="s">
        <v>1287</v>
      </c>
      <c r="BL144" s="131" t="s">
        <v>14</v>
      </c>
      <c r="BM144" s="156" t="s">
        <v>1331</v>
      </c>
      <c r="BN144" s="156"/>
      <c r="BO144" s="155" t="s">
        <v>1332</v>
      </c>
      <c r="BP144" s="155" t="s">
        <v>1333</v>
      </c>
      <c r="BQ144" s="155" t="s">
        <v>1334</v>
      </c>
      <c r="BR144" s="155" t="s">
        <v>1332</v>
      </c>
      <c r="BS144" s="155" t="s">
        <v>1333</v>
      </c>
      <c r="BT144" s="155" t="s">
        <v>1334</v>
      </c>
      <c r="BU144" s="156" t="s">
        <v>1335</v>
      </c>
      <c r="BV144" s="156" t="s">
        <v>1335</v>
      </c>
      <c r="BW144" s="155"/>
      <c r="BX144" s="155" t="s">
        <v>1336</v>
      </c>
      <c r="BY144" s="156" t="s">
        <v>1337</v>
      </c>
      <c r="BZ144" s="155" t="s">
        <v>1338</v>
      </c>
    </row>
    <row r="145" spans="1:78" s="24" customFormat="1" ht="56.25" x14ac:dyDescent="0.2">
      <c r="A145" s="273">
        <v>143</v>
      </c>
      <c r="B145" s="271">
        <v>178</v>
      </c>
      <c r="C145" s="73" t="s">
        <v>1287</v>
      </c>
      <c r="D145" s="238" t="s">
        <v>1454</v>
      </c>
      <c r="E145" s="181" t="s">
        <v>1299</v>
      </c>
      <c r="F145" s="181" t="s">
        <v>462</v>
      </c>
      <c r="G145" s="114">
        <v>3</v>
      </c>
      <c r="H145" s="102" t="s">
        <v>1652</v>
      </c>
      <c r="I145" s="7"/>
      <c r="J145" s="33"/>
      <c r="K145" s="79">
        <v>92500</v>
      </c>
      <c r="L145" s="80">
        <v>55500</v>
      </c>
      <c r="M145" s="115">
        <f t="shared" si="38"/>
        <v>60</v>
      </c>
      <c r="N145" s="84" t="str">
        <f t="shared" si="39"/>
        <v/>
      </c>
      <c r="O145" s="80">
        <v>37000</v>
      </c>
      <c r="P145" s="81">
        <f t="shared" si="40"/>
        <v>40</v>
      </c>
      <c r="Q145" s="82">
        <f t="shared" si="41"/>
        <v>100</v>
      </c>
      <c r="R145" s="29"/>
      <c r="S145" s="26"/>
      <c r="T145" s="106" t="e">
        <f t="shared" si="42"/>
        <v>#DIV/0!</v>
      </c>
      <c r="U145" s="69" t="e">
        <f t="shared" si="43"/>
        <v>#DIV/0!</v>
      </c>
      <c r="V145" s="94"/>
      <c r="W145" s="95" t="e">
        <f t="shared" si="44"/>
        <v>#DIV/0!</v>
      </c>
      <c r="X145" s="58" t="e">
        <f t="shared" si="45"/>
        <v>#DIV/0!</v>
      </c>
      <c r="Y145" s="47" t="s">
        <v>45</v>
      </c>
      <c r="Z145" s="120"/>
      <c r="AA145" s="22"/>
      <c r="AB145" s="118">
        <f t="shared" si="46"/>
        <v>0</v>
      </c>
      <c r="AC145" s="8">
        <v>15</v>
      </c>
      <c r="AD145" s="118">
        <f t="shared" si="47"/>
        <v>1.5</v>
      </c>
      <c r="AE145" s="8">
        <v>0</v>
      </c>
      <c r="AF145" s="118">
        <f t="shared" si="48"/>
        <v>0</v>
      </c>
      <c r="AG145" s="38">
        <f t="shared" si="49"/>
        <v>15</v>
      </c>
      <c r="AH145" s="39">
        <f t="shared" si="50"/>
        <v>1.5</v>
      </c>
      <c r="AI145" s="22"/>
      <c r="AJ145" s="118">
        <f t="shared" si="51"/>
        <v>0</v>
      </c>
      <c r="AK145" s="9"/>
      <c r="AL145" s="118"/>
      <c r="AM145" s="40">
        <f t="shared" si="52"/>
        <v>0</v>
      </c>
      <c r="AN145" s="39">
        <f t="shared" si="53"/>
        <v>0</v>
      </c>
      <c r="AO145" s="41">
        <f t="shared" si="54"/>
        <v>1.5</v>
      </c>
      <c r="AQ145" s="99" t="str">
        <f t="shared" si="55"/>
        <v/>
      </c>
      <c r="AR145" s="99">
        <f t="shared" si="56"/>
        <v>0</v>
      </c>
      <c r="AS145" s="8"/>
      <c r="AT145" s="43"/>
      <c r="AU145" s="44"/>
      <c r="AV145" s="44"/>
      <c r="AW145" s="44"/>
      <c r="AX145" s="44"/>
      <c r="AY145" s="11"/>
      <c r="AZ145" s="11"/>
      <c r="BA145" s="12"/>
      <c r="BB145" s="48"/>
      <c r="BC145" s="46"/>
      <c r="BD145" s="59"/>
      <c r="BE145" s="112"/>
      <c r="BF145" s="124"/>
      <c r="BG145" s="151"/>
      <c r="BH145" s="156" t="s">
        <v>1339</v>
      </c>
      <c r="BI145" s="239" t="s">
        <v>88</v>
      </c>
      <c r="BJ145" s="153" t="s">
        <v>1104</v>
      </c>
      <c r="BK145" s="154" t="s">
        <v>1287</v>
      </c>
      <c r="BL145" s="131" t="s">
        <v>14</v>
      </c>
      <c r="BM145" s="156" t="s">
        <v>1331</v>
      </c>
      <c r="BN145" s="156"/>
      <c r="BO145" s="155" t="s">
        <v>1332</v>
      </c>
      <c r="BP145" s="155" t="s">
        <v>1333</v>
      </c>
      <c r="BQ145" s="155" t="s">
        <v>1334</v>
      </c>
      <c r="BR145" s="155" t="s">
        <v>1332</v>
      </c>
      <c r="BS145" s="155" t="s">
        <v>1333</v>
      </c>
      <c r="BT145" s="155" t="s">
        <v>1334</v>
      </c>
      <c r="BU145" s="156" t="s">
        <v>1335</v>
      </c>
      <c r="BV145" s="156" t="s">
        <v>1335</v>
      </c>
      <c r="BW145" s="155"/>
      <c r="BX145" s="155" t="s">
        <v>1336</v>
      </c>
      <c r="BY145" s="156" t="s">
        <v>1337</v>
      </c>
      <c r="BZ145" s="155" t="s">
        <v>1338</v>
      </c>
    </row>
    <row r="146" spans="1:78" s="24" customFormat="1" ht="112.5" x14ac:dyDescent="0.2">
      <c r="A146" s="273">
        <v>144</v>
      </c>
      <c r="B146" s="271">
        <v>179</v>
      </c>
      <c r="C146" s="73" t="s">
        <v>1287</v>
      </c>
      <c r="D146" s="238" t="s">
        <v>1454</v>
      </c>
      <c r="E146" s="181" t="s">
        <v>1300</v>
      </c>
      <c r="F146" s="181" t="s">
        <v>1656</v>
      </c>
      <c r="G146" s="114" t="s">
        <v>426</v>
      </c>
      <c r="H146" s="102" t="s">
        <v>1653</v>
      </c>
      <c r="I146" s="7"/>
      <c r="J146" s="33"/>
      <c r="K146" s="79">
        <v>90000</v>
      </c>
      <c r="L146" s="80">
        <v>54000</v>
      </c>
      <c r="M146" s="115">
        <f t="shared" si="38"/>
        <v>60</v>
      </c>
      <c r="N146" s="84" t="str">
        <f t="shared" si="39"/>
        <v/>
      </c>
      <c r="O146" s="80">
        <v>36000</v>
      </c>
      <c r="P146" s="81">
        <f t="shared" si="40"/>
        <v>40</v>
      </c>
      <c r="Q146" s="82">
        <f t="shared" si="41"/>
        <v>100</v>
      </c>
      <c r="R146" s="29"/>
      <c r="S146" s="26"/>
      <c r="T146" s="106" t="e">
        <f t="shared" si="42"/>
        <v>#DIV/0!</v>
      </c>
      <c r="U146" s="69" t="e">
        <f t="shared" si="43"/>
        <v>#DIV/0!</v>
      </c>
      <c r="V146" s="94"/>
      <c r="W146" s="95" t="e">
        <f t="shared" si="44"/>
        <v>#DIV/0!</v>
      </c>
      <c r="X146" s="58" t="e">
        <f t="shared" si="45"/>
        <v>#DIV/0!</v>
      </c>
      <c r="Y146" s="47" t="s">
        <v>45</v>
      </c>
      <c r="Z146" s="120"/>
      <c r="AA146" s="22"/>
      <c r="AB146" s="118">
        <f t="shared" si="46"/>
        <v>0</v>
      </c>
      <c r="AC146" s="8">
        <v>15</v>
      </c>
      <c r="AD146" s="118">
        <f t="shared" si="47"/>
        <v>1.5</v>
      </c>
      <c r="AE146" s="8">
        <v>0</v>
      </c>
      <c r="AF146" s="118">
        <f t="shared" si="48"/>
        <v>0</v>
      </c>
      <c r="AG146" s="38">
        <f t="shared" si="49"/>
        <v>15</v>
      </c>
      <c r="AH146" s="39">
        <f t="shared" si="50"/>
        <v>1.5</v>
      </c>
      <c r="AI146" s="22"/>
      <c r="AJ146" s="118">
        <f t="shared" si="51"/>
        <v>0</v>
      </c>
      <c r="AK146" s="9"/>
      <c r="AL146" s="118"/>
      <c r="AM146" s="40">
        <f t="shared" si="52"/>
        <v>0</v>
      </c>
      <c r="AN146" s="39">
        <f t="shared" si="53"/>
        <v>0</v>
      </c>
      <c r="AO146" s="41">
        <f t="shared" si="54"/>
        <v>1.5</v>
      </c>
      <c r="AQ146" s="99" t="str">
        <f t="shared" si="55"/>
        <v/>
      </c>
      <c r="AR146" s="99">
        <f t="shared" si="56"/>
        <v>0</v>
      </c>
      <c r="AS146" s="8"/>
      <c r="AT146" s="43"/>
      <c r="AU146" s="44"/>
      <c r="AV146" s="44"/>
      <c r="AW146" s="44"/>
      <c r="AX146" s="44"/>
      <c r="AY146" s="11"/>
      <c r="AZ146" s="11"/>
      <c r="BA146" s="12"/>
      <c r="BB146" s="48"/>
      <c r="BC146" s="28"/>
      <c r="BD146" s="28"/>
      <c r="BE146" s="112"/>
      <c r="BF146" s="124"/>
      <c r="BG146" s="151"/>
      <c r="BH146" s="156" t="s">
        <v>1340</v>
      </c>
      <c r="BI146" s="239" t="s">
        <v>88</v>
      </c>
      <c r="BJ146" s="153" t="s">
        <v>1104</v>
      </c>
      <c r="BK146" s="154" t="s">
        <v>1287</v>
      </c>
      <c r="BL146" s="131" t="s">
        <v>14</v>
      </c>
      <c r="BM146" s="156" t="s">
        <v>1331</v>
      </c>
      <c r="BN146" s="156"/>
      <c r="BO146" s="155" t="s">
        <v>1332</v>
      </c>
      <c r="BP146" s="155" t="s">
        <v>1333</v>
      </c>
      <c r="BQ146" s="155" t="s">
        <v>1334</v>
      </c>
      <c r="BR146" s="155" t="s">
        <v>1332</v>
      </c>
      <c r="BS146" s="155" t="s">
        <v>1333</v>
      </c>
      <c r="BT146" s="155" t="s">
        <v>1334</v>
      </c>
      <c r="BU146" s="156" t="s">
        <v>1335</v>
      </c>
      <c r="BV146" s="156" t="s">
        <v>1335</v>
      </c>
      <c r="BW146" s="155"/>
      <c r="BX146" s="155" t="s">
        <v>1336</v>
      </c>
      <c r="BY146" s="156" t="s">
        <v>1337</v>
      </c>
      <c r="BZ146" s="155" t="s">
        <v>1338</v>
      </c>
    </row>
    <row r="147" spans="1:78" s="24" customFormat="1" ht="45" x14ac:dyDescent="0.2">
      <c r="A147" s="273">
        <v>145</v>
      </c>
      <c r="B147" s="271">
        <v>99</v>
      </c>
      <c r="C147" s="73" t="s">
        <v>456</v>
      </c>
      <c r="D147" s="238" t="s">
        <v>916</v>
      </c>
      <c r="E147" s="181" t="s">
        <v>51</v>
      </c>
      <c r="F147" s="181" t="s">
        <v>516</v>
      </c>
      <c r="G147" s="114">
        <v>3</v>
      </c>
      <c r="H147" s="102" t="s">
        <v>917</v>
      </c>
      <c r="I147" s="7"/>
      <c r="J147" s="33"/>
      <c r="K147" s="79">
        <v>109260</v>
      </c>
      <c r="L147" s="80">
        <v>54630</v>
      </c>
      <c r="M147" s="115">
        <f t="shared" si="38"/>
        <v>50</v>
      </c>
      <c r="N147" s="84" t="str">
        <f t="shared" si="39"/>
        <v/>
      </c>
      <c r="O147" s="80">
        <v>54630</v>
      </c>
      <c r="P147" s="81">
        <f t="shared" si="40"/>
        <v>50</v>
      </c>
      <c r="Q147" s="82">
        <f t="shared" si="41"/>
        <v>100</v>
      </c>
      <c r="R147" s="29"/>
      <c r="S147" s="26"/>
      <c r="T147" s="106" t="e">
        <f t="shared" si="42"/>
        <v>#DIV/0!</v>
      </c>
      <c r="U147" s="69" t="e">
        <f t="shared" si="43"/>
        <v>#DIV/0!</v>
      </c>
      <c r="V147" s="94"/>
      <c r="W147" s="95" t="e">
        <f t="shared" si="44"/>
        <v>#DIV/0!</v>
      </c>
      <c r="X147" s="58" t="e">
        <f t="shared" si="45"/>
        <v>#DIV/0!</v>
      </c>
      <c r="Y147" s="47" t="s">
        <v>45</v>
      </c>
      <c r="Z147" s="120"/>
      <c r="AA147" s="22"/>
      <c r="AB147" s="118">
        <f t="shared" si="46"/>
        <v>0</v>
      </c>
      <c r="AC147" s="8">
        <v>15</v>
      </c>
      <c r="AD147" s="118">
        <f t="shared" si="47"/>
        <v>1.5</v>
      </c>
      <c r="AE147" s="8">
        <v>7</v>
      </c>
      <c r="AF147" s="118">
        <f t="shared" si="48"/>
        <v>1.75</v>
      </c>
      <c r="AG147" s="38">
        <f t="shared" si="49"/>
        <v>22</v>
      </c>
      <c r="AH147" s="39">
        <f t="shared" si="50"/>
        <v>3.25</v>
      </c>
      <c r="AI147" s="22"/>
      <c r="AJ147" s="118">
        <f t="shared" si="51"/>
        <v>0</v>
      </c>
      <c r="AK147" s="9"/>
      <c r="AL147" s="118"/>
      <c r="AM147" s="40">
        <f t="shared" si="52"/>
        <v>0</v>
      </c>
      <c r="AN147" s="39">
        <f t="shared" si="53"/>
        <v>0</v>
      </c>
      <c r="AO147" s="41">
        <f t="shared" si="54"/>
        <v>3.25</v>
      </c>
      <c r="AQ147" s="99" t="str">
        <f t="shared" si="55"/>
        <v/>
      </c>
      <c r="AR147" s="99">
        <f t="shared" si="56"/>
        <v>0</v>
      </c>
      <c r="AS147" s="8"/>
      <c r="AT147" s="43" t="s">
        <v>33</v>
      </c>
      <c r="AU147" s="44"/>
      <c r="AV147" s="44"/>
      <c r="AW147" s="44"/>
      <c r="AX147" s="44"/>
      <c r="AY147" s="11"/>
      <c r="AZ147" s="11"/>
      <c r="BA147" s="12"/>
      <c r="BB147" s="48"/>
      <c r="BC147" s="28"/>
      <c r="BD147" s="28"/>
      <c r="BE147" s="112"/>
      <c r="BF147" s="124"/>
      <c r="BG147" s="151"/>
      <c r="BH147" s="131" t="s">
        <v>798</v>
      </c>
      <c r="BI147" s="161" t="s">
        <v>88</v>
      </c>
      <c r="BJ147" s="162" t="s">
        <v>715</v>
      </c>
      <c r="BK147" s="163" t="s">
        <v>456</v>
      </c>
      <c r="BL147" s="131" t="s">
        <v>14</v>
      </c>
      <c r="BM147" s="164" t="s">
        <v>799</v>
      </c>
      <c r="BN147" s="164"/>
      <c r="BO147" s="143" t="s">
        <v>800</v>
      </c>
      <c r="BP147" s="143" t="s">
        <v>801</v>
      </c>
      <c r="BQ147" s="143" t="s">
        <v>802</v>
      </c>
      <c r="BR147" s="143" t="s">
        <v>800</v>
      </c>
      <c r="BS147" s="143" t="s">
        <v>801</v>
      </c>
      <c r="BT147" s="143" t="s">
        <v>802</v>
      </c>
      <c r="BU147" s="164" t="s">
        <v>803</v>
      </c>
      <c r="BV147" s="164" t="s">
        <v>803</v>
      </c>
      <c r="BW147" s="143" t="s">
        <v>804</v>
      </c>
      <c r="BX147" s="143" t="s">
        <v>805</v>
      </c>
      <c r="BY147" s="164" t="s">
        <v>806</v>
      </c>
      <c r="BZ147" s="143" t="s">
        <v>807</v>
      </c>
    </row>
    <row r="148" spans="1:78" s="24" customFormat="1" ht="56.25" x14ac:dyDescent="0.2">
      <c r="A148" s="273">
        <v>146</v>
      </c>
      <c r="B148" s="271">
        <v>102</v>
      </c>
      <c r="C148" s="73" t="s">
        <v>456</v>
      </c>
      <c r="D148" s="238" t="s">
        <v>916</v>
      </c>
      <c r="E148" s="181" t="s">
        <v>518</v>
      </c>
      <c r="F148" s="181" t="s">
        <v>1657</v>
      </c>
      <c r="G148" s="236" t="s">
        <v>921</v>
      </c>
      <c r="H148" s="102" t="s">
        <v>920</v>
      </c>
      <c r="I148" s="7"/>
      <c r="J148" s="33"/>
      <c r="K148" s="79">
        <v>158000</v>
      </c>
      <c r="L148" s="80">
        <v>94800</v>
      </c>
      <c r="M148" s="115">
        <f t="shared" ref="M148:M211" si="57">L148/K148*100</f>
        <v>60</v>
      </c>
      <c r="N148" s="84" t="str">
        <f t="shared" si="39"/>
        <v/>
      </c>
      <c r="O148" s="80">
        <v>63200</v>
      </c>
      <c r="P148" s="81">
        <f t="shared" si="40"/>
        <v>40</v>
      </c>
      <c r="Q148" s="82">
        <f t="shared" si="41"/>
        <v>100</v>
      </c>
      <c r="R148" s="29"/>
      <c r="S148" s="26"/>
      <c r="T148" s="106" t="e">
        <f t="shared" si="42"/>
        <v>#DIV/0!</v>
      </c>
      <c r="U148" s="69" t="e">
        <f t="shared" si="43"/>
        <v>#DIV/0!</v>
      </c>
      <c r="V148" s="96"/>
      <c r="W148" s="95" t="e">
        <f t="shared" si="44"/>
        <v>#DIV/0!</v>
      </c>
      <c r="X148" s="58" t="e">
        <f t="shared" si="45"/>
        <v>#DIV/0!</v>
      </c>
      <c r="Y148" s="47" t="s">
        <v>45</v>
      </c>
      <c r="Z148" s="120"/>
      <c r="AA148" s="22"/>
      <c r="AB148" s="118">
        <f t="shared" si="46"/>
        <v>0</v>
      </c>
      <c r="AC148" s="8">
        <v>15</v>
      </c>
      <c r="AD148" s="118">
        <f t="shared" si="47"/>
        <v>1.5</v>
      </c>
      <c r="AE148" s="8">
        <v>0</v>
      </c>
      <c r="AF148" s="118">
        <f t="shared" si="48"/>
        <v>0</v>
      </c>
      <c r="AG148" s="38">
        <f t="shared" si="49"/>
        <v>15</v>
      </c>
      <c r="AH148" s="39">
        <f t="shared" si="50"/>
        <v>1.5</v>
      </c>
      <c r="AI148" s="22"/>
      <c r="AJ148" s="118">
        <f t="shared" si="51"/>
        <v>0</v>
      </c>
      <c r="AK148" s="9"/>
      <c r="AL148" s="118"/>
      <c r="AM148" s="40">
        <f t="shared" si="52"/>
        <v>0</v>
      </c>
      <c r="AN148" s="39">
        <f t="shared" si="53"/>
        <v>0</v>
      </c>
      <c r="AO148" s="41">
        <f t="shared" si="54"/>
        <v>1.5</v>
      </c>
      <c r="AQ148" s="99" t="str">
        <f t="shared" si="55"/>
        <v/>
      </c>
      <c r="AR148" s="99">
        <f t="shared" si="56"/>
        <v>0</v>
      </c>
      <c r="AS148" s="8"/>
      <c r="AT148" s="43" t="s">
        <v>33</v>
      </c>
      <c r="AU148" s="44"/>
      <c r="AV148" s="44"/>
      <c r="AW148" s="44"/>
      <c r="AX148" s="44"/>
      <c r="AY148" s="11"/>
      <c r="AZ148" s="11"/>
      <c r="BA148" s="12"/>
      <c r="BB148" s="48"/>
      <c r="BC148" s="28"/>
      <c r="BD148" s="28"/>
      <c r="BE148" s="112"/>
      <c r="BF148" s="124"/>
      <c r="BG148" s="151"/>
      <c r="BH148" s="131" t="s">
        <v>818</v>
      </c>
      <c r="BI148" s="161" t="s">
        <v>88</v>
      </c>
      <c r="BJ148" s="162" t="s">
        <v>715</v>
      </c>
      <c r="BK148" s="163" t="s">
        <v>456</v>
      </c>
      <c r="BL148" s="131" t="s">
        <v>14</v>
      </c>
      <c r="BM148" s="164" t="s">
        <v>799</v>
      </c>
      <c r="BN148" s="164"/>
      <c r="BO148" s="143" t="s">
        <v>800</v>
      </c>
      <c r="BP148" s="143" t="s">
        <v>801</v>
      </c>
      <c r="BQ148" s="143" t="s">
        <v>802</v>
      </c>
      <c r="BR148" s="143" t="s">
        <v>800</v>
      </c>
      <c r="BS148" s="143" t="s">
        <v>801</v>
      </c>
      <c r="BT148" s="143" t="s">
        <v>802</v>
      </c>
      <c r="BU148" s="164" t="s">
        <v>803</v>
      </c>
      <c r="BV148" s="164" t="s">
        <v>803</v>
      </c>
      <c r="BW148" s="143" t="s">
        <v>804</v>
      </c>
      <c r="BX148" s="143" t="s">
        <v>805</v>
      </c>
      <c r="BY148" s="164" t="s">
        <v>806</v>
      </c>
      <c r="BZ148" s="143" t="s">
        <v>807</v>
      </c>
    </row>
    <row r="149" spans="1:78" s="24" customFormat="1" ht="33.75" x14ac:dyDescent="0.2">
      <c r="A149" s="273">
        <v>147</v>
      </c>
      <c r="B149" s="271">
        <v>103</v>
      </c>
      <c r="C149" s="73" t="s">
        <v>456</v>
      </c>
      <c r="D149" s="238" t="s">
        <v>916</v>
      </c>
      <c r="E149" s="181" t="s">
        <v>519</v>
      </c>
      <c r="F149" s="181" t="s">
        <v>1658</v>
      </c>
      <c r="G149" s="114" t="s">
        <v>394</v>
      </c>
      <c r="H149" s="102" t="s">
        <v>922</v>
      </c>
      <c r="I149" s="7"/>
      <c r="J149" s="33"/>
      <c r="K149" s="79">
        <v>108800</v>
      </c>
      <c r="L149" s="80">
        <v>54400</v>
      </c>
      <c r="M149" s="115">
        <f t="shared" si="57"/>
        <v>50</v>
      </c>
      <c r="N149" s="84" t="str">
        <f t="shared" si="39"/>
        <v/>
      </c>
      <c r="O149" s="80">
        <v>54400</v>
      </c>
      <c r="P149" s="81">
        <f t="shared" si="40"/>
        <v>50</v>
      </c>
      <c r="Q149" s="82">
        <f t="shared" si="41"/>
        <v>100</v>
      </c>
      <c r="R149" s="29"/>
      <c r="S149" s="26"/>
      <c r="T149" s="106" t="e">
        <f t="shared" si="42"/>
        <v>#DIV/0!</v>
      </c>
      <c r="U149" s="69" t="e">
        <f t="shared" si="43"/>
        <v>#DIV/0!</v>
      </c>
      <c r="V149" s="94"/>
      <c r="W149" s="95" t="e">
        <f t="shared" si="44"/>
        <v>#DIV/0!</v>
      </c>
      <c r="X149" s="58" t="e">
        <f t="shared" si="45"/>
        <v>#DIV/0!</v>
      </c>
      <c r="Y149" s="47" t="s">
        <v>45</v>
      </c>
      <c r="Z149" s="120"/>
      <c r="AA149" s="22"/>
      <c r="AB149" s="118">
        <f t="shared" si="46"/>
        <v>0</v>
      </c>
      <c r="AC149" s="8">
        <v>15</v>
      </c>
      <c r="AD149" s="118">
        <f t="shared" si="47"/>
        <v>1.5</v>
      </c>
      <c r="AE149" s="8">
        <v>7</v>
      </c>
      <c r="AF149" s="118">
        <f t="shared" si="48"/>
        <v>1.75</v>
      </c>
      <c r="AG149" s="38">
        <f t="shared" si="49"/>
        <v>22</v>
      </c>
      <c r="AH149" s="39">
        <f t="shared" si="50"/>
        <v>3.25</v>
      </c>
      <c r="AI149" s="22"/>
      <c r="AJ149" s="118">
        <f t="shared" si="51"/>
        <v>0</v>
      </c>
      <c r="AK149" s="9"/>
      <c r="AL149" s="118"/>
      <c r="AM149" s="40">
        <f t="shared" si="52"/>
        <v>0</v>
      </c>
      <c r="AN149" s="39">
        <f t="shared" si="53"/>
        <v>0</v>
      </c>
      <c r="AO149" s="41">
        <f t="shared" si="54"/>
        <v>3.25</v>
      </c>
      <c r="AQ149" s="99" t="str">
        <f t="shared" si="55"/>
        <v/>
      </c>
      <c r="AR149" s="99">
        <f t="shared" si="56"/>
        <v>0</v>
      </c>
      <c r="AS149" s="8"/>
      <c r="AT149" s="43" t="s">
        <v>33</v>
      </c>
      <c r="AU149" s="44"/>
      <c r="AV149" s="44"/>
      <c r="AW149" s="44"/>
      <c r="AX149" s="44"/>
      <c r="AY149" s="42"/>
      <c r="AZ149" s="42"/>
      <c r="BA149" s="45"/>
      <c r="BB149" s="48"/>
      <c r="BC149" s="46"/>
      <c r="BD149" s="59"/>
      <c r="BE149" s="112"/>
      <c r="BF149" s="124"/>
      <c r="BG149" s="151"/>
      <c r="BH149" s="131" t="s">
        <v>819</v>
      </c>
      <c r="BI149" s="161" t="s">
        <v>88</v>
      </c>
      <c r="BJ149" s="162" t="s">
        <v>715</v>
      </c>
      <c r="BK149" s="163" t="s">
        <v>456</v>
      </c>
      <c r="BL149" s="131" t="s">
        <v>14</v>
      </c>
      <c r="BM149" s="164" t="s">
        <v>799</v>
      </c>
      <c r="BN149" s="164"/>
      <c r="BO149" s="143" t="s">
        <v>800</v>
      </c>
      <c r="BP149" s="143" t="s">
        <v>801</v>
      </c>
      <c r="BQ149" s="143" t="s">
        <v>802</v>
      </c>
      <c r="BR149" s="143" t="s">
        <v>800</v>
      </c>
      <c r="BS149" s="143" t="s">
        <v>801</v>
      </c>
      <c r="BT149" s="143" t="s">
        <v>802</v>
      </c>
      <c r="BU149" s="164" t="s">
        <v>803</v>
      </c>
      <c r="BV149" s="164" t="s">
        <v>803</v>
      </c>
      <c r="BW149" s="143" t="s">
        <v>804</v>
      </c>
      <c r="BX149" s="143" t="s">
        <v>805</v>
      </c>
      <c r="BY149" s="164" t="s">
        <v>806</v>
      </c>
      <c r="BZ149" s="143" t="s">
        <v>807</v>
      </c>
    </row>
    <row r="150" spans="1:78" s="24" customFormat="1" ht="67.5" x14ac:dyDescent="0.2">
      <c r="A150" s="273">
        <v>148</v>
      </c>
      <c r="B150" s="271">
        <v>108</v>
      </c>
      <c r="C150" s="73" t="s">
        <v>459</v>
      </c>
      <c r="D150" s="238" t="s">
        <v>836</v>
      </c>
      <c r="E150" s="181" t="s">
        <v>524</v>
      </c>
      <c r="F150" s="181" t="s">
        <v>1659</v>
      </c>
      <c r="G150" s="114">
        <v>6</v>
      </c>
      <c r="H150" s="102" t="s">
        <v>928</v>
      </c>
      <c r="I150" s="7"/>
      <c r="J150" s="33"/>
      <c r="K150" s="79">
        <v>21144</v>
      </c>
      <c r="L150" s="80">
        <v>12600</v>
      </c>
      <c r="M150" s="115">
        <f t="shared" si="57"/>
        <v>59.591373439273553</v>
      </c>
      <c r="N150" s="84" t="str">
        <f t="shared" si="39"/>
        <v/>
      </c>
      <c r="O150" s="80">
        <v>8544</v>
      </c>
      <c r="P150" s="81">
        <f t="shared" si="40"/>
        <v>40.408626560726447</v>
      </c>
      <c r="Q150" s="82">
        <f t="shared" si="41"/>
        <v>100</v>
      </c>
      <c r="R150" s="29"/>
      <c r="S150" s="26"/>
      <c r="T150" s="106" t="e">
        <f t="shared" si="42"/>
        <v>#DIV/0!</v>
      </c>
      <c r="U150" s="69" t="e">
        <f t="shared" si="43"/>
        <v>#DIV/0!</v>
      </c>
      <c r="V150" s="94"/>
      <c r="W150" s="95" t="e">
        <f t="shared" si="44"/>
        <v>#DIV/0!</v>
      </c>
      <c r="X150" s="58" t="e">
        <f t="shared" si="45"/>
        <v>#DIV/0!</v>
      </c>
      <c r="Y150" s="47"/>
      <c r="Z150" s="120"/>
      <c r="AA150" s="22"/>
      <c r="AB150" s="118">
        <f t="shared" si="46"/>
        <v>0</v>
      </c>
      <c r="AC150" s="8">
        <v>15</v>
      </c>
      <c r="AD150" s="118">
        <f t="shared" si="47"/>
        <v>1.5</v>
      </c>
      <c r="AE150" s="8">
        <v>0</v>
      </c>
      <c r="AF150" s="118">
        <f t="shared" si="48"/>
        <v>0</v>
      </c>
      <c r="AG150" s="38">
        <f t="shared" si="49"/>
        <v>15</v>
      </c>
      <c r="AH150" s="39">
        <f t="shared" si="50"/>
        <v>1.5</v>
      </c>
      <c r="AI150" s="22"/>
      <c r="AJ150" s="118">
        <f t="shared" si="51"/>
        <v>0</v>
      </c>
      <c r="AK150" s="9"/>
      <c r="AL150" s="118"/>
      <c r="AM150" s="40">
        <f t="shared" si="52"/>
        <v>0</v>
      </c>
      <c r="AN150" s="39">
        <f t="shared" si="53"/>
        <v>0</v>
      </c>
      <c r="AO150" s="41">
        <f t="shared" si="54"/>
        <v>1.5</v>
      </c>
      <c r="AQ150" s="99" t="str">
        <f t="shared" si="55"/>
        <v/>
      </c>
      <c r="AR150" s="99">
        <f t="shared" si="56"/>
        <v>0</v>
      </c>
      <c r="AS150" s="8"/>
      <c r="AT150" s="43"/>
      <c r="AU150" s="44"/>
      <c r="AV150" s="44"/>
      <c r="AW150" s="44"/>
      <c r="AX150" s="44"/>
      <c r="AY150" s="11"/>
      <c r="AZ150" s="11"/>
      <c r="BA150" s="12"/>
      <c r="BB150" s="48"/>
      <c r="BC150" s="28"/>
      <c r="BD150" s="28"/>
      <c r="BE150" s="112"/>
      <c r="BF150" s="124"/>
      <c r="BG150" s="151"/>
      <c r="BH150" s="131" t="s">
        <v>832</v>
      </c>
      <c r="BI150" s="161" t="s">
        <v>88</v>
      </c>
      <c r="BJ150" s="162" t="s">
        <v>715</v>
      </c>
      <c r="BK150" s="163" t="s">
        <v>459</v>
      </c>
      <c r="BL150" s="131" t="s">
        <v>14</v>
      </c>
      <c r="BM150" s="164" t="s">
        <v>833</v>
      </c>
      <c r="BN150" s="164" t="s">
        <v>834</v>
      </c>
      <c r="BO150" s="143" t="s">
        <v>835</v>
      </c>
      <c r="BP150" s="143" t="s">
        <v>836</v>
      </c>
      <c r="BQ150" s="143" t="s">
        <v>837</v>
      </c>
      <c r="BR150" s="143" t="s">
        <v>835</v>
      </c>
      <c r="BS150" s="143" t="s">
        <v>836</v>
      </c>
      <c r="BT150" s="143" t="s">
        <v>837</v>
      </c>
      <c r="BU150" s="164" t="s">
        <v>838</v>
      </c>
      <c r="BV150" s="164" t="s">
        <v>838</v>
      </c>
      <c r="BW150" s="143"/>
      <c r="BX150" s="143" t="s">
        <v>839</v>
      </c>
      <c r="BY150" s="164" t="s">
        <v>840</v>
      </c>
      <c r="BZ150" s="143" t="s">
        <v>841</v>
      </c>
    </row>
    <row r="151" spans="1:78" s="24" customFormat="1" ht="78.75" x14ac:dyDescent="0.2">
      <c r="A151" s="273">
        <v>149</v>
      </c>
      <c r="B151" s="271">
        <v>31</v>
      </c>
      <c r="C151" s="73" t="s">
        <v>151</v>
      </c>
      <c r="D151" s="238" t="s">
        <v>316</v>
      </c>
      <c r="E151" s="12" t="s">
        <v>183</v>
      </c>
      <c r="F151" s="12" t="s">
        <v>184</v>
      </c>
      <c r="G151" s="114">
        <v>6</v>
      </c>
      <c r="H151" s="102" t="s">
        <v>402</v>
      </c>
      <c r="I151" s="7"/>
      <c r="J151" s="33"/>
      <c r="K151" s="79">
        <v>99960</v>
      </c>
      <c r="L151" s="80">
        <v>59976</v>
      </c>
      <c r="M151" s="115">
        <f t="shared" si="57"/>
        <v>60</v>
      </c>
      <c r="N151" s="84" t="str">
        <f t="shared" si="39"/>
        <v/>
      </c>
      <c r="O151" s="80">
        <v>39984</v>
      </c>
      <c r="P151" s="81">
        <f t="shared" si="40"/>
        <v>40</v>
      </c>
      <c r="Q151" s="82">
        <f t="shared" si="41"/>
        <v>100</v>
      </c>
      <c r="R151" s="29"/>
      <c r="S151" s="26"/>
      <c r="T151" s="106" t="e">
        <f t="shared" si="42"/>
        <v>#DIV/0!</v>
      </c>
      <c r="U151" s="69" t="e">
        <f t="shared" si="43"/>
        <v>#DIV/0!</v>
      </c>
      <c r="V151" s="94"/>
      <c r="W151" s="95" t="e">
        <f t="shared" si="44"/>
        <v>#DIV/0!</v>
      </c>
      <c r="X151" s="58" t="e">
        <f t="shared" si="45"/>
        <v>#DIV/0!</v>
      </c>
      <c r="Y151" s="47" t="s">
        <v>45</v>
      </c>
      <c r="Z151" s="120"/>
      <c r="AA151" s="22"/>
      <c r="AB151" s="118">
        <f t="shared" si="46"/>
        <v>0</v>
      </c>
      <c r="AC151" s="8">
        <v>15</v>
      </c>
      <c r="AD151" s="118">
        <f t="shared" si="47"/>
        <v>1.5</v>
      </c>
      <c r="AE151" s="8">
        <v>0</v>
      </c>
      <c r="AF151" s="118">
        <f t="shared" si="48"/>
        <v>0</v>
      </c>
      <c r="AG151" s="38">
        <f t="shared" si="49"/>
        <v>15</v>
      </c>
      <c r="AH151" s="39">
        <f t="shared" si="50"/>
        <v>1.5</v>
      </c>
      <c r="AI151" s="22"/>
      <c r="AJ151" s="118">
        <f t="shared" si="51"/>
        <v>0</v>
      </c>
      <c r="AK151" s="9"/>
      <c r="AL151" s="118"/>
      <c r="AM151" s="40">
        <f t="shared" si="52"/>
        <v>0</v>
      </c>
      <c r="AN151" s="39">
        <f t="shared" si="53"/>
        <v>0</v>
      </c>
      <c r="AO151" s="41">
        <f t="shared" si="54"/>
        <v>1.5</v>
      </c>
      <c r="AQ151" s="99" t="str">
        <f t="shared" si="55"/>
        <v/>
      </c>
      <c r="AR151" s="99">
        <f t="shared" si="56"/>
        <v>0</v>
      </c>
      <c r="AS151" s="8"/>
      <c r="AT151" s="43" t="s">
        <v>33</v>
      </c>
      <c r="AU151" s="44"/>
      <c r="AV151" s="44"/>
      <c r="AW151" s="44"/>
      <c r="AX151" s="44"/>
      <c r="AY151" s="11"/>
      <c r="AZ151" s="11"/>
      <c r="BA151" s="12"/>
      <c r="BB151" s="48"/>
      <c r="BC151" s="28"/>
      <c r="BD151" s="28"/>
      <c r="BE151" s="112"/>
      <c r="BF151" s="124"/>
      <c r="BG151" s="151"/>
      <c r="BH151" s="131" t="s">
        <v>221</v>
      </c>
      <c r="BI151" s="161" t="s">
        <v>88</v>
      </c>
      <c r="BJ151" s="162" t="s">
        <v>211</v>
      </c>
      <c r="BK151" s="163" t="s">
        <v>151</v>
      </c>
      <c r="BL151" s="131" t="s">
        <v>14</v>
      </c>
      <c r="BM151" s="164" t="s">
        <v>314</v>
      </c>
      <c r="BN151" s="164"/>
      <c r="BO151" s="166" t="s">
        <v>315</v>
      </c>
      <c r="BP151" s="171" t="s">
        <v>316</v>
      </c>
      <c r="BQ151" s="143" t="s">
        <v>317</v>
      </c>
      <c r="BR151" s="166" t="s">
        <v>315</v>
      </c>
      <c r="BS151" s="166" t="s">
        <v>316</v>
      </c>
      <c r="BT151" s="143" t="s">
        <v>317</v>
      </c>
      <c r="BU151" s="164" t="s">
        <v>318</v>
      </c>
      <c r="BV151" s="164" t="s">
        <v>318</v>
      </c>
      <c r="BW151" s="143" t="s">
        <v>319</v>
      </c>
      <c r="BX151" s="143" t="s">
        <v>320</v>
      </c>
      <c r="BY151" s="164" t="s">
        <v>321</v>
      </c>
      <c r="BZ151" s="143" t="s">
        <v>322</v>
      </c>
    </row>
    <row r="152" spans="1:78" s="24" customFormat="1" ht="45" x14ac:dyDescent="0.2">
      <c r="A152" s="273">
        <v>150</v>
      </c>
      <c r="B152" s="271">
        <v>28</v>
      </c>
      <c r="C152" s="73" t="s">
        <v>150</v>
      </c>
      <c r="D152" s="238" t="s">
        <v>308</v>
      </c>
      <c r="E152" s="12" t="s">
        <v>178</v>
      </c>
      <c r="F152" s="12" t="s">
        <v>179</v>
      </c>
      <c r="G152" s="114">
        <v>6</v>
      </c>
      <c r="H152" s="102" t="s">
        <v>397</v>
      </c>
      <c r="I152" s="7"/>
      <c r="J152" s="33"/>
      <c r="K152" s="79">
        <v>204000</v>
      </c>
      <c r="L152" s="80">
        <v>122400</v>
      </c>
      <c r="M152" s="115">
        <f t="shared" si="57"/>
        <v>60</v>
      </c>
      <c r="N152" s="84" t="str">
        <f t="shared" si="39"/>
        <v/>
      </c>
      <c r="O152" s="80">
        <v>81600</v>
      </c>
      <c r="P152" s="81">
        <f t="shared" si="40"/>
        <v>40</v>
      </c>
      <c r="Q152" s="82">
        <f t="shared" si="41"/>
        <v>100</v>
      </c>
      <c r="R152" s="29"/>
      <c r="S152" s="26"/>
      <c r="T152" s="106" t="e">
        <f t="shared" si="42"/>
        <v>#DIV/0!</v>
      </c>
      <c r="U152" s="69" t="e">
        <f t="shared" si="43"/>
        <v>#DIV/0!</v>
      </c>
      <c r="V152" s="94"/>
      <c r="W152" s="95" t="e">
        <f t="shared" si="44"/>
        <v>#DIV/0!</v>
      </c>
      <c r="X152" s="58" t="e">
        <f t="shared" si="45"/>
        <v>#DIV/0!</v>
      </c>
      <c r="Y152" s="47" t="s">
        <v>45</v>
      </c>
      <c r="Z152" s="120"/>
      <c r="AA152" s="22"/>
      <c r="AB152" s="118">
        <f t="shared" si="46"/>
        <v>0</v>
      </c>
      <c r="AC152" s="8">
        <v>15</v>
      </c>
      <c r="AD152" s="118">
        <f t="shared" si="47"/>
        <v>1.5</v>
      </c>
      <c r="AE152" s="8">
        <v>0</v>
      </c>
      <c r="AF152" s="118">
        <f t="shared" si="48"/>
        <v>0</v>
      </c>
      <c r="AG152" s="38">
        <f t="shared" si="49"/>
        <v>15</v>
      </c>
      <c r="AH152" s="39">
        <f t="shared" si="50"/>
        <v>1.5</v>
      </c>
      <c r="AI152" s="22"/>
      <c r="AJ152" s="118">
        <f t="shared" si="51"/>
        <v>0</v>
      </c>
      <c r="AK152" s="9"/>
      <c r="AL152" s="118"/>
      <c r="AM152" s="40">
        <f t="shared" si="52"/>
        <v>0</v>
      </c>
      <c r="AN152" s="39">
        <f t="shared" si="53"/>
        <v>0</v>
      </c>
      <c r="AO152" s="41">
        <f t="shared" si="54"/>
        <v>1.5</v>
      </c>
      <c r="AQ152" s="99" t="str">
        <f t="shared" si="55"/>
        <v/>
      </c>
      <c r="AR152" s="99">
        <f t="shared" si="56"/>
        <v>0</v>
      </c>
      <c r="AS152" s="8"/>
      <c r="AT152" s="177" t="s">
        <v>398</v>
      </c>
      <c r="AU152" s="44"/>
      <c r="AV152" s="44"/>
      <c r="AW152" s="44"/>
      <c r="AX152" s="44"/>
      <c r="AY152" s="11"/>
      <c r="AZ152" s="11"/>
      <c r="BA152" s="12"/>
      <c r="BB152" s="48"/>
      <c r="BC152" s="28"/>
      <c r="BD152" s="28"/>
      <c r="BE152" s="112"/>
      <c r="BF152" s="124"/>
      <c r="BG152" s="151"/>
      <c r="BH152" s="131" t="s">
        <v>218</v>
      </c>
      <c r="BI152" s="161" t="s">
        <v>88</v>
      </c>
      <c r="BJ152" s="162" t="s">
        <v>211</v>
      </c>
      <c r="BK152" s="163" t="s">
        <v>150</v>
      </c>
      <c r="BL152" s="131" t="s">
        <v>14</v>
      </c>
      <c r="BM152" s="164" t="s">
        <v>305</v>
      </c>
      <c r="BN152" s="164" t="s">
        <v>306</v>
      </c>
      <c r="BO152" s="166" t="s">
        <v>307</v>
      </c>
      <c r="BP152" s="171" t="s">
        <v>308</v>
      </c>
      <c r="BQ152" s="143" t="s">
        <v>309</v>
      </c>
      <c r="BR152" s="166" t="s">
        <v>307</v>
      </c>
      <c r="BS152" s="166" t="s">
        <v>308</v>
      </c>
      <c r="BT152" s="143" t="s">
        <v>309</v>
      </c>
      <c r="BU152" s="164" t="s">
        <v>310</v>
      </c>
      <c r="BV152" s="164" t="s">
        <v>310</v>
      </c>
      <c r="BW152" s="143" t="s">
        <v>243</v>
      </c>
      <c r="BX152" s="143" t="s">
        <v>311</v>
      </c>
      <c r="BY152" s="164" t="s">
        <v>312</v>
      </c>
      <c r="BZ152" s="143" t="s">
        <v>313</v>
      </c>
    </row>
    <row r="153" spans="1:78" s="24" customFormat="1" ht="67.5" x14ac:dyDescent="0.2">
      <c r="A153" s="273">
        <v>151</v>
      </c>
      <c r="B153" s="271">
        <v>29</v>
      </c>
      <c r="C153" s="73" t="s">
        <v>150</v>
      </c>
      <c r="D153" s="238" t="s">
        <v>308</v>
      </c>
      <c r="E153" s="12" t="s">
        <v>180</v>
      </c>
      <c r="F153" s="12" t="s">
        <v>167</v>
      </c>
      <c r="G153" s="114">
        <v>3</v>
      </c>
      <c r="H153" s="102" t="s">
        <v>399</v>
      </c>
      <c r="I153" s="7"/>
      <c r="J153" s="33"/>
      <c r="K153" s="79">
        <v>48000</v>
      </c>
      <c r="L153" s="80">
        <v>28800</v>
      </c>
      <c r="M153" s="115">
        <f t="shared" si="57"/>
        <v>60</v>
      </c>
      <c r="N153" s="84" t="str">
        <f t="shared" si="39"/>
        <v/>
      </c>
      <c r="O153" s="80">
        <v>19200</v>
      </c>
      <c r="P153" s="81">
        <f t="shared" si="40"/>
        <v>40</v>
      </c>
      <c r="Q153" s="82">
        <f t="shared" si="41"/>
        <v>100</v>
      </c>
      <c r="R153" s="29"/>
      <c r="S153" s="26"/>
      <c r="T153" s="106" t="e">
        <f t="shared" si="42"/>
        <v>#DIV/0!</v>
      </c>
      <c r="U153" s="69" t="e">
        <f t="shared" si="43"/>
        <v>#DIV/0!</v>
      </c>
      <c r="V153" s="94"/>
      <c r="W153" s="95" t="e">
        <f t="shared" si="44"/>
        <v>#DIV/0!</v>
      </c>
      <c r="X153" s="58" t="e">
        <f t="shared" si="45"/>
        <v>#DIV/0!</v>
      </c>
      <c r="Y153" s="47" t="s">
        <v>45</v>
      </c>
      <c r="Z153" s="120"/>
      <c r="AA153" s="22"/>
      <c r="AB153" s="118">
        <f t="shared" si="46"/>
        <v>0</v>
      </c>
      <c r="AC153" s="8">
        <v>15</v>
      </c>
      <c r="AD153" s="118">
        <f t="shared" si="47"/>
        <v>1.5</v>
      </c>
      <c r="AE153" s="8">
        <v>0</v>
      </c>
      <c r="AF153" s="118">
        <f t="shared" si="48"/>
        <v>0</v>
      </c>
      <c r="AG153" s="38">
        <f t="shared" si="49"/>
        <v>15</v>
      </c>
      <c r="AH153" s="39">
        <f t="shared" si="50"/>
        <v>1.5</v>
      </c>
      <c r="AI153" s="22"/>
      <c r="AJ153" s="118">
        <f t="shared" si="51"/>
        <v>0</v>
      </c>
      <c r="AK153" s="9"/>
      <c r="AL153" s="118"/>
      <c r="AM153" s="40">
        <f t="shared" si="52"/>
        <v>0</v>
      </c>
      <c r="AN153" s="39">
        <f t="shared" si="53"/>
        <v>0</v>
      </c>
      <c r="AO153" s="41">
        <f t="shared" si="54"/>
        <v>1.5</v>
      </c>
      <c r="AQ153" s="99" t="str">
        <f t="shared" si="55"/>
        <v/>
      </c>
      <c r="AR153" s="99">
        <f t="shared" si="56"/>
        <v>0</v>
      </c>
      <c r="AS153" s="8"/>
      <c r="AT153" s="43" t="s">
        <v>33</v>
      </c>
      <c r="AU153" s="44"/>
      <c r="AV153" s="44"/>
      <c r="AW153" s="44"/>
      <c r="AX153" s="44"/>
      <c r="AY153" s="11"/>
      <c r="AZ153" s="11"/>
      <c r="BA153" s="12"/>
      <c r="BB153" s="48"/>
      <c r="BC153" s="28"/>
      <c r="BD153" s="28"/>
      <c r="BE153" s="112"/>
      <c r="BF153" s="124"/>
      <c r="BG153" s="151"/>
      <c r="BH153" s="131" t="s">
        <v>219</v>
      </c>
      <c r="BI153" s="161" t="s">
        <v>88</v>
      </c>
      <c r="BJ153" s="162" t="s">
        <v>211</v>
      </c>
      <c r="BK153" s="163" t="s">
        <v>150</v>
      </c>
      <c r="BL153" s="131" t="s">
        <v>14</v>
      </c>
      <c r="BM153" s="164" t="s">
        <v>305</v>
      </c>
      <c r="BN153" s="164" t="s">
        <v>306</v>
      </c>
      <c r="BO153" s="166" t="s">
        <v>307</v>
      </c>
      <c r="BP153" s="171" t="s">
        <v>308</v>
      </c>
      <c r="BQ153" s="143" t="s">
        <v>309</v>
      </c>
      <c r="BR153" s="166" t="s">
        <v>307</v>
      </c>
      <c r="BS153" s="166" t="s">
        <v>308</v>
      </c>
      <c r="BT153" s="143" t="s">
        <v>309</v>
      </c>
      <c r="BU153" s="164" t="s">
        <v>310</v>
      </c>
      <c r="BV153" s="164" t="s">
        <v>310</v>
      </c>
      <c r="BW153" s="143" t="s">
        <v>243</v>
      </c>
      <c r="BX153" s="143" t="s">
        <v>311</v>
      </c>
      <c r="BY153" s="164" t="s">
        <v>312</v>
      </c>
      <c r="BZ153" s="143" t="s">
        <v>313</v>
      </c>
    </row>
    <row r="154" spans="1:78" s="24" customFormat="1" ht="90" x14ac:dyDescent="0.2">
      <c r="A154" s="273">
        <v>152</v>
      </c>
      <c r="B154" s="271">
        <v>30</v>
      </c>
      <c r="C154" s="73" t="s">
        <v>150</v>
      </c>
      <c r="D154" s="238" t="s">
        <v>308</v>
      </c>
      <c r="E154" s="12" t="s">
        <v>181</v>
      </c>
      <c r="F154" s="12" t="s">
        <v>182</v>
      </c>
      <c r="G154" s="114" t="s">
        <v>46</v>
      </c>
      <c r="H154" s="102" t="s">
        <v>400</v>
      </c>
      <c r="I154" s="7"/>
      <c r="J154" s="33"/>
      <c r="K154" s="79">
        <v>242000</v>
      </c>
      <c r="L154" s="80">
        <v>100000</v>
      </c>
      <c r="M154" s="115">
        <f t="shared" si="57"/>
        <v>41.32231404958678</v>
      </c>
      <c r="N154" s="84" t="str">
        <f t="shared" si="39"/>
        <v/>
      </c>
      <c r="O154" s="80">
        <v>142000</v>
      </c>
      <c r="P154" s="81">
        <f t="shared" si="40"/>
        <v>58.677685950413228</v>
      </c>
      <c r="Q154" s="82">
        <f t="shared" si="41"/>
        <v>100</v>
      </c>
      <c r="R154" s="29"/>
      <c r="S154" s="26"/>
      <c r="T154" s="106" t="e">
        <f t="shared" si="42"/>
        <v>#DIV/0!</v>
      </c>
      <c r="U154" s="69" t="e">
        <f t="shared" si="43"/>
        <v>#DIV/0!</v>
      </c>
      <c r="V154" s="94"/>
      <c r="W154" s="95" t="e">
        <f t="shared" si="44"/>
        <v>#DIV/0!</v>
      </c>
      <c r="X154" s="58" t="e">
        <f t="shared" si="45"/>
        <v>#DIV/0!</v>
      </c>
      <c r="Y154" s="47" t="s">
        <v>45</v>
      </c>
      <c r="Z154" s="120"/>
      <c r="AA154" s="22"/>
      <c r="AB154" s="118">
        <f t="shared" si="46"/>
        <v>0</v>
      </c>
      <c r="AC154" s="8">
        <v>15</v>
      </c>
      <c r="AD154" s="118">
        <f t="shared" si="47"/>
        <v>1.5</v>
      </c>
      <c r="AE154" s="8">
        <v>7</v>
      </c>
      <c r="AF154" s="118">
        <f t="shared" si="48"/>
        <v>1.75</v>
      </c>
      <c r="AG154" s="38">
        <f t="shared" si="49"/>
        <v>22</v>
      </c>
      <c r="AH154" s="39">
        <f t="shared" si="50"/>
        <v>3.25</v>
      </c>
      <c r="AI154" s="22"/>
      <c r="AJ154" s="118">
        <f t="shared" si="51"/>
        <v>0</v>
      </c>
      <c r="AK154" s="9"/>
      <c r="AL154" s="118"/>
      <c r="AM154" s="40">
        <f t="shared" si="52"/>
        <v>0</v>
      </c>
      <c r="AN154" s="39">
        <f t="shared" si="53"/>
        <v>0</v>
      </c>
      <c r="AO154" s="41">
        <f t="shared" si="54"/>
        <v>3.25</v>
      </c>
      <c r="AQ154" s="99" t="str">
        <f t="shared" si="55"/>
        <v/>
      </c>
      <c r="AR154" s="99">
        <f t="shared" si="56"/>
        <v>0</v>
      </c>
      <c r="AS154" s="8"/>
      <c r="AT154" s="176" t="s">
        <v>401</v>
      </c>
      <c r="AU154" s="44"/>
      <c r="AV154" s="44"/>
      <c r="AW154" s="44"/>
      <c r="AX154" s="44"/>
      <c r="AY154" s="11"/>
      <c r="AZ154" s="11"/>
      <c r="BA154" s="12"/>
      <c r="BB154" s="48"/>
      <c r="BC154" s="28"/>
      <c r="BD154" s="28"/>
      <c r="BE154" s="112"/>
      <c r="BF154" s="124"/>
      <c r="BG154" s="151"/>
      <c r="BH154" s="131" t="s">
        <v>220</v>
      </c>
      <c r="BI154" s="161" t="s">
        <v>88</v>
      </c>
      <c r="BJ154" s="162" t="s">
        <v>211</v>
      </c>
      <c r="BK154" s="163" t="s">
        <v>150</v>
      </c>
      <c r="BL154" s="131" t="s">
        <v>14</v>
      </c>
      <c r="BM154" s="164" t="s">
        <v>305</v>
      </c>
      <c r="BN154" s="164" t="s">
        <v>306</v>
      </c>
      <c r="BO154" s="166" t="s">
        <v>307</v>
      </c>
      <c r="BP154" s="171" t="s">
        <v>308</v>
      </c>
      <c r="BQ154" s="143" t="s">
        <v>309</v>
      </c>
      <c r="BR154" s="166" t="s">
        <v>307</v>
      </c>
      <c r="BS154" s="166" t="s">
        <v>308</v>
      </c>
      <c r="BT154" s="143" t="s">
        <v>309</v>
      </c>
      <c r="BU154" s="164" t="s">
        <v>310</v>
      </c>
      <c r="BV154" s="164" t="s">
        <v>310</v>
      </c>
      <c r="BW154" s="143" t="s">
        <v>243</v>
      </c>
      <c r="BX154" s="143" t="s">
        <v>311</v>
      </c>
      <c r="BY154" s="164" t="s">
        <v>312</v>
      </c>
      <c r="BZ154" s="143" t="s">
        <v>313</v>
      </c>
    </row>
    <row r="155" spans="1:78" s="24" customFormat="1" ht="56.25" x14ac:dyDescent="0.2">
      <c r="A155" s="273">
        <v>153</v>
      </c>
      <c r="B155" s="271">
        <v>143</v>
      </c>
      <c r="C155" s="73" t="s">
        <v>1064</v>
      </c>
      <c r="D155" s="238" t="s">
        <v>1067</v>
      </c>
      <c r="E155" s="181" t="s">
        <v>385</v>
      </c>
      <c r="F155" s="181" t="s">
        <v>167</v>
      </c>
      <c r="G155" s="114">
        <v>3</v>
      </c>
      <c r="H155" s="102" t="s">
        <v>1461</v>
      </c>
      <c r="I155" s="7"/>
      <c r="J155" s="33"/>
      <c r="K155" s="79">
        <v>28200</v>
      </c>
      <c r="L155" s="80">
        <v>16920</v>
      </c>
      <c r="M155" s="115">
        <f t="shared" si="57"/>
        <v>60</v>
      </c>
      <c r="N155" s="84" t="str">
        <f t="shared" si="39"/>
        <v/>
      </c>
      <c r="O155" s="80">
        <v>11280</v>
      </c>
      <c r="P155" s="81">
        <f t="shared" si="40"/>
        <v>40</v>
      </c>
      <c r="Q155" s="82">
        <f t="shared" si="41"/>
        <v>100</v>
      </c>
      <c r="R155" s="29"/>
      <c r="S155" s="26"/>
      <c r="T155" s="106" t="e">
        <f t="shared" si="42"/>
        <v>#DIV/0!</v>
      </c>
      <c r="U155" s="69" t="e">
        <f t="shared" si="43"/>
        <v>#DIV/0!</v>
      </c>
      <c r="V155" s="94"/>
      <c r="W155" s="95" t="e">
        <f t="shared" si="44"/>
        <v>#DIV/0!</v>
      </c>
      <c r="X155" s="58" t="e">
        <f t="shared" si="45"/>
        <v>#DIV/0!</v>
      </c>
      <c r="Y155" s="47" t="s">
        <v>45</v>
      </c>
      <c r="Z155" s="120"/>
      <c r="AA155" s="22"/>
      <c r="AB155" s="118">
        <f t="shared" si="46"/>
        <v>0</v>
      </c>
      <c r="AC155" s="8">
        <v>15</v>
      </c>
      <c r="AD155" s="118">
        <f t="shared" si="47"/>
        <v>1.5</v>
      </c>
      <c r="AE155" s="8">
        <v>0</v>
      </c>
      <c r="AF155" s="118">
        <f t="shared" si="48"/>
        <v>0</v>
      </c>
      <c r="AG155" s="38">
        <f t="shared" si="49"/>
        <v>15</v>
      </c>
      <c r="AH155" s="39">
        <f t="shared" si="50"/>
        <v>1.5</v>
      </c>
      <c r="AI155" s="22"/>
      <c r="AJ155" s="118">
        <f t="shared" si="51"/>
        <v>0</v>
      </c>
      <c r="AK155" s="9"/>
      <c r="AL155" s="118"/>
      <c r="AM155" s="40">
        <f t="shared" si="52"/>
        <v>0</v>
      </c>
      <c r="AN155" s="39">
        <f t="shared" si="53"/>
        <v>0</v>
      </c>
      <c r="AO155" s="41">
        <f t="shared" si="54"/>
        <v>1.5</v>
      </c>
      <c r="AQ155" s="99" t="str">
        <f t="shared" si="55"/>
        <v/>
      </c>
      <c r="AR155" s="99">
        <f t="shared" si="56"/>
        <v>0</v>
      </c>
      <c r="AS155" s="8"/>
      <c r="AT155" s="43"/>
      <c r="AU155" s="44"/>
      <c r="AV155" s="44"/>
      <c r="AW155" s="44"/>
      <c r="AX155" s="44"/>
      <c r="AY155" s="11"/>
      <c r="AZ155" s="11"/>
      <c r="BA155" s="12"/>
      <c r="BB155" s="48"/>
      <c r="BC155" s="28"/>
      <c r="BD155" s="28"/>
      <c r="BE155" s="112"/>
      <c r="BF155" s="124"/>
      <c r="BG155" s="151"/>
      <c r="BH155" s="156" t="s">
        <v>1063</v>
      </c>
      <c r="BI155" s="239" t="s">
        <v>88</v>
      </c>
      <c r="BJ155" s="153" t="s">
        <v>1010</v>
      </c>
      <c r="BK155" s="154" t="s">
        <v>1064</v>
      </c>
      <c r="BL155" s="131" t="s">
        <v>14</v>
      </c>
      <c r="BM155" s="156" t="s">
        <v>1065</v>
      </c>
      <c r="BN155" s="156"/>
      <c r="BO155" s="155" t="s">
        <v>1066</v>
      </c>
      <c r="BP155" s="155" t="s">
        <v>1067</v>
      </c>
      <c r="BQ155" s="155" t="s">
        <v>602</v>
      </c>
      <c r="BR155" s="155" t="s">
        <v>1066</v>
      </c>
      <c r="BS155" s="155" t="s">
        <v>1067</v>
      </c>
      <c r="BT155" s="155" t="s">
        <v>602</v>
      </c>
      <c r="BU155" s="156" t="s">
        <v>1068</v>
      </c>
      <c r="BV155" s="156" t="s">
        <v>1068</v>
      </c>
      <c r="BW155" s="155"/>
      <c r="BX155" s="155" t="s">
        <v>1069</v>
      </c>
      <c r="BY155" s="156" t="s">
        <v>1070</v>
      </c>
      <c r="BZ155" s="155" t="s">
        <v>1071</v>
      </c>
    </row>
    <row r="156" spans="1:78" s="24" customFormat="1" ht="101.25" x14ac:dyDescent="0.2">
      <c r="A156" s="273">
        <v>154</v>
      </c>
      <c r="B156" s="271">
        <v>144</v>
      </c>
      <c r="C156" s="73" t="s">
        <v>1064</v>
      </c>
      <c r="D156" s="238" t="s">
        <v>1067</v>
      </c>
      <c r="E156" s="181" t="s">
        <v>1238</v>
      </c>
      <c r="F156" s="181" t="s">
        <v>1239</v>
      </c>
      <c r="G156" s="114" t="s">
        <v>426</v>
      </c>
      <c r="H156" s="102" t="s">
        <v>1462</v>
      </c>
      <c r="I156" s="7"/>
      <c r="J156" s="33"/>
      <c r="K156" s="79">
        <v>16800</v>
      </c>
      <c r="L156" s="80">
        <v>10080</v>
      </c>
      <c r="M156" s="115">
        <f t="shared" si="57"/>
        <v>60</v>
      </c>
      <c r="N156" s="84" t="str">
        <f t="shared" si="39"/>
        <v/>
      </c>
      <c r="O156" s="80">
        <v>6720</v>
      </c>
      <c r="P156" s="81">
        <f t="shared" si="40"/>
        <v>40</v>
      </c>
      <c r="Q156" s="82">
        <f t="shared" si="41"/>
        <v>100</v>
      </c>
      <c r="R156" s="29"/>
      <c r="S156" s="26"/>
      <c r="T156" s="106" t="e">
        <f t="shared" si="42"/>
        <v>#DIV/0!</v>
      </c>
      <c r="U156" s="69" t="e">
        <f t="shared" si="43"/>
        <v>#DIV/0!</v>
      </c>
      <c r="V156" s="94"/>
      <c r="W156" s="95" t="e">
        <f t="shared" si="44"/>
        <v>#DIV/0!</v>
      </c>
      <c r="X156" s="58" t="e">
        <f t="shared" si="45"/>
        <v>#DIV/0!</v>
      </c>
      <c r="Y156" s="47" t="s">
        <v>45</v>
      </c>
      <c r="Z156" s="120"/>
      <c r="AA156" s="22"/>
      <c r="AB156" s="118">
        <f t="shared" si="46"/>
        <v>0</v>
      </c>
      <c r="AC156" s="8">
        <v>15</v>
      </c>
      <c r="AD156" s="118">
        <f t="shared" si="47"/>
        <v>1.5</v>
      </c>
      <c r="AE156" s="8">
        <v>0</v>
      </c>
      <c r="AF156" s="118">
        <f t="shared" si="48"/>
        <v>0</v>
      </c>
      <c r="AG156" s="38">
        <f t="shared" si="49"/>
        <v>15</v>
      </c>
      <c r="AH156" s="39">
        <f t="shared" si="50"/>
        <v>1.5</v>
      </c>
      <c r="AI156" s="22"/>
      <c r="AJ156" s="118">
        <f t="shared" si="51"/>
        <v>0</v>
      </c>
      <c r="AK156" s="9"/>
      <c r="AL156" s="118"/>
      <c r="AM156" s="40">
        <f t="shared" si="52"/>
        <v>0</v>
      </c>
      <c r="AN156" s="39">
        <f t="shared" si="53"/>
        <v>0</v>
      </c>
      <c r="AO156" s="41">
        <f t="shared" si="54"/>
        <v>1.5</v>
      </c>
      <c r="AQ156" s="99" t="str">
        <f t="shared" si="55"/>
        <v/>
      </c>
      <c r="AR156" s="99">
        <f t="shared" si="56"/>
        <v>0</v>
      </c>
      <c r="AS156" s="8"/>
      <c r="AT156" s="43"/>
      <c r="AU156" s="44"/>
      <c r="AV156" s="44"/>
      <c r="AW156" s="44"/>
      <c r="AX156" s="44"/>
      <c r="AY156" s="11"/>
      <c r="AZ156" s="11"/>
      <c r="BA156" s="12"/>
      <c r="BB156" s="48"/>
      <c r="BC156" s="28"/>
      <c r="BD156" s="28"/>
      <c r="BE156" s="112"/>
      <c r="BF156" s="124"/>
      <c r="BG156" s="151"/>
      <c r="BH156" s="156" t="s">
        <v>1072</v>
      </c>
      <c r="BI156" s="239" t="s">
        <v>88</v>
      </c>
      <c r="BJ156" s="153" t="s">
        <v>1010</v>
      </c>
      <c r="BK156" s="154" t="s">
        <v>1064</v>
      </c>
      <c r="BL156" s="131" t="s">
        <v>14</v>
      </c>
      <c r="BM156" s="156" t="s">
        <v>1065</v>
      </c>
      <c r="BN156" s="156"/>
      <c r="BO156" s="155" t="s">
        <v>1066</v>
      </c>
      <c r="BP156" s="155" t="s">
        <v>1067</v>
      </c>
      <c r="BQ156" s="155" t="s">
        <v>602</v>
      </c>
      <c r="BR156" s="155" t="s">
        <v>1066</v>
      </c>
      <c r="BS156" s="155" t="s">
        <v>1067</v>
      </c>
      <c r="BT156" s="155" t="s">
        <v>602</v>
      </c>
      <c r="BU156" s="156" t="s">
        <v>1068</v>
      </c>
      <c r="BV156" s="156" t="s">
        <v>1068</v>
      </c>
      <c r="BW156" s="155"/>
      <c r="BX156" s="155" t="s">
        <v>1069</v>
      </c>
      <c r="BY156" s="156" t="s">
        <v>1070</v>
      </c>
      <c r="BZ156" s="155" t="s">
        <v>1071</v>
      </c>
    </row>
    <row r="157" spans="1:78" s="24" customFormat="1" ht="67.5" x14ac:dyDescent="0.2">
      <c r="A157" s="273">
        <v>155</v>
      </c>
      <c r="B157" s="271">
        <v>145</v>
      </c>
      <c r="C157" s="73" t="s">
        <v>1064</v>
      </c>
      <c r="D157" s="238" t="s">
        <v>1067</v>
      </c>
      <c r="E157" s="181" t="s">
        <v>1240</v>
      </c>
      <c r="F157" s="181" t="s">
        <v>1241</v>
      </c>
      <c r="G157" s="114" t="s">
        <v>388</v>
      </c>
      <c r="H157" s="102" t="s">
        <v>1463</v>
      </c>
      <c r="I157" s="7"/>
      <c r="J157" s="33"/>
      <c r="K157" s="79">
        <v>300000</v>
      </c>
      <c r="L157" s="80">
        <v>180000</v>
      </c>
      <c r="M157" s="115">
        <f t="shared" si="57"/>
        <v>60</v>
      </c>
      <c r="N157" s="84" t="str">
        <f t="shared" si="39"/>
        <v/>
      </c>
      <c r="O157" s="80">
        <v>120000</v>
      </c>
      <c r="P157" s="81">
        <f t="shared" si="40"/>
        <v>40</v>
      </c>
      <c r="Q157" s="82">
        <f t="shared" si="41"/>
        <v>100</v>
      </c>
      <c r="R157" s="29"/>
      <c r="S157" s="26"/>
      <c r="T157" s="106" t="e">
        <f t="shared" si="42"/>
        <v>#DIV/0!</v>
      </c>
      <c r="U157" s="69" t="e">
        <f t="shared" si="43"/>
        <v>#DIV/0!</v>
      </c>
      <c r="V157" s="94"/>
      <c r="W157" s="95" t="e">
        <f t="shared" si="44"/>
        <v>#DIV/0!</v>
      </c>
      <c r="X157" s="58" t="e">
        <f t="shared" si="45"/>
        <v>#DIV/0!</v>
      </c>
      <c r="Y157" s="47" t="s">
        <v>45</v>
      </c>
      <c r="Z157" s="120"/>
      <c r="AA157" s="22"/>
      <c r="AB157" s="118">
        <f t="shared" si="46"/>
        <v>0</v>
      </c>
      <c r="AC157" s="8">
        <v>15</v>
      </c>
      <c r="AD157" s="118">
        <f t="shared" si="47"/>
        <v>1.5</v>
      </c>
      <c r="AE157" s="8">
        <v>0</v>
      </c>
      <c r="AF157" s="118">
        <f t="shared" si="48"/>
        <v>0</v>
      </c>
      <c r="AG157" s="38">
        <f t="shared" si="49"/>
        <v>15</v>
      </c>
      <c r="AH157" s="39">
        <f t="shared" si="50"/>
        <v>1.5</v>
      </c>
      <c r="AI157" s="22"/>
      <c r="AJ157" s="118">
        <f t="shared" si="51"/>
        <v>0</v>
      </c>
      <c r="AK157" s="9"/>
      <c r="AL157" s="118"/>
      <c r="AM157" s="40">
        <f t="shared" si="52"/>
        <v>0</v>
      </c>
      <c r="AN157" s="39">
        <f t="shared" si="53"/>
        <v>0</v>
      </c>
      <c r="AO157" s="41">
        <f t="shared" si="54"/>
        <v>1.5</v>
      </c>
      <c r="AQ157" s="99" t="str">
        <f t="shared" si="55"/>
        <v/>
      </c>
      <c r="AR157" s="99">
        <f t="shared" si="56"/>
        <v>0</v>
      </c>
      <c r="AS157" s="8"/>
      <c r="AT157" s="43"/>
      <c r="AU157" s="44"/>
      <c r="AV157" s="44"/>
      <c r="AW157" s="44"/>
      <c r="AX157" s="44"/>
      <c r="AY157" s="11"/>
      <c r="AZ157" s="11"/>
      <c r="BA157" s="12"/>
      <c r="BB157" s="48"/>
      <c r="BC157" s="28"/>
      <c r="BD157" s="28"/>
      <c r="BE157" s="112"/>
      <c r="BF157" s="124"/>
      <c r="BG157" s="151"/>
      <c r="BH157" s="156" t="s">
        <v>1073</v>
      </c>
      <c r="BI157" s="239" t="s">
        <v>88</v>
      </c>
      <c r="BJ157" s="153" t="s">
        <v>1010</v>
      </c>
      <c r="BK157" s="154" t="s">
        <v>1064</v>
      </c>
      <c r="BL157" s="131" t="s">
        <v>14</v>
      </c>
      <c r="BM157" s="156" t="s">
        <v>1065</v>
      </c>
      <c r="BN157" s="156"/>
      <c r="BO157" s="155" t="s">
        <v>1066</v>
      </c>
      <c r="BP157" s="155" t="s">
        <v>1067</v>
      </c>
      <c r="BQ157" s="155" t="s">
        <v>602</v>
      </c>
      <c r="BR157" s="155" t="s">
        <v>1066</v>
      </c>
      <c r="BS157" s="155" t="s">
        <v>1067</v>
      </c>
      <c r="BT157" s="155" t="s">
        <v>602</v>
      </c>
      <c r="BU157" s="156" t="s">
        <v>1068</v>
      </c>
      <c r="BV157" s="156" t="s">
        <v>1068</v>
      </c>
      <c r="BW157" s="155"/>
      <c r="BX157" s="155" t="s">
        <v>1069</v>
      </c>
      <c r="BY157" s="156" t="s">
        <v>1070</v>
      </c>
      <c r="BZ157" s="155" t="s">
        <v>1071</v>
      </c>
    </row>
    <row r="158" spans="1:78" s="24" customFormat="1" ht="67.5" x14ac:dyDescent="0.2">
      <c r="A158" s="273">
        <v>156</v>
      </c>
      <c r="B158" s="271">
        <v>18</v>
      </c>
      <c r="C158" s="73" t="s">
        <v>147</v>
      </c>
      <c r="D158" s="238" t="s">
        <v>274</v>
      </c>
      <c r="E158" s="12" t="s">
        <v>164</v>
      </c>
      <c r="F158" s="12" t="s">
        <v>165</v>
      </c>
      <c r="G158" s="114">
        <v>6</v>
      </c>
      <c r="H158" s="102" t="s">
        <v>391</v>
      </c>
      <c r="I158" s="7"/>
      <c r="J158" s="33"/>
      <c r="K158" s="79">
        <v>18505</v>
      </c>
      <c r="L158" s="80">
        <v>11103</v>
      </c>
      <c r="M158" s="115">
        <f t="shared" si="57"/>
        <v>60</v>
      </c>
      <c r="N158" s="84" t="str">
        <f t="shared" si="39"/>
        <v/>
      </c>
      <c r="O158" s="80">
        <v>7402</v>
      </c>
      <c r="P158" s="81">
        <f t="shared" si="40"/>
        <v>40</v>
      </c>
      <c r="Q158" s="82">
        <f t="shared" si="41"/>
        <v>100</v>
      </c>
      <c r="R158" s="29"/>
      <c r="S158" s="26"/>
      <c r="T158" s="106" t="e">
        <f t="shared" si="42"/>
        <v>#DIV/0!</v>
      </c>
      <c r="U158" s="69" t="e">
        <f t="shared" si="43"/>
        <v>#DIV/0!</v>
      </c>
      <c r="V158" s="94"/>
      <c r="W158" s="95" t="e">
        <f t="shared" si="44"/>
        <v>#DIV/0!</v>
      </c>
      <c r="X158" s="58" t="e">
        <f t="shared" si="45"/>
        <v>#DIV/0!</v>
      </c>
      <c r="Y158" s="47" t="s">
        <v>45</v>
      </c>
      <c r="Z158" s="120"/>
      <c r="AA158" s="22"/>
      <c r="AB158" s="118">
        <f t="shared" si="46"/>
        <v>0</v>
      </c>
      <c r="AC158" s="8">
        <v>15</v>
      </c>
      <c r="AD158" s="118">
        <f t="shared" si="47"/>
        <v>1.5</v>
      </c>
      <c r="AE158" s="8">
        <v>0</v>
      </c>
      <c r="AF158" s="118">
        <f t="shared" si="48"/>
        <v>0</v>
      </c>
      <c r="AG158" s="38">
        <f t="shared" si="49"/>
        <v>15</v>
      </c>
      <c r="AH158" s="39">
        <f t="shared" si="50"/>
        <v>1.5</v>
      </c>
      <c r="AI158" s="22"/>
      <c r="AJ158" s="118">
        <f t="shared" si="51"/>
        <v>0</v>
      </c>
      <c r="AK158" s="9"/>
      <c r="AL158" s="118"/>
      <c r="AM158" s="40">
        <f t="shared" si="52"/>
        <v>0</v>
      </c>
      <c r="AN158" s="39">
        <f t="shared" si="53"/>
        <v>0</v>
      </c>
      <c r="AO158" s="41">
        <f t="shared" si="54"/>
        <v>1.5</v>
      </c>
      <c r="AQ158" s="99" t="str">
        <f t="shared" si="55"/>
        <v/>
      </c>
      <c r="AR158" s="99">
        <f t="shared" si="56"/>
        <v>0</v>
      </c>
      <c r="AS158" s="8"/>
      <c r="AT158" s="43"/>
      <c r="AU158" s="44"/>
      <c r="AV158" s="44"/>
      <c r="AW158" s="44"/>
      <c r="AX158" s="44"/>
      <c r="AY158" s="11"/>
      <c r="AZ158" s="11"/>
      <c r="BA158" s="12"/>
      <c r="BB158" s="48"/>
      <c r="BC158" s="28"/>
      <c r="BD158" s="28"/>
      <c r="BE158" s="112"/>
      <c r="BF158" s="124"/>
      <c r="BG158" s="151"/>
      <c r="BH158" s="131" t="s">
        <v>207</v>
      </c>
      <c r="BI158" s="161" t="s">
        <v>88</v>
      </c>
      <c r="BJ158" s="162" t="s">
        <v>89</v>
      </c>
      <c r="BK158" s="163" t="s">
        <v>147</v>
      </c>
      <c r="BL158" s="131" t="s">
        <v>14</v>
      </c>
      <c r="BM158" s="164" t="s">
        <v>272</v>
      </c>
      <c r="BN158" s="164"/>
      <c r="BO158" s="166" t="s">
        <v>273</v>
      </c>
      <c r="BP158" s="171" t="s">
        <v>274</v>
      </c>
      <c r="BQ158" s="143" t="s">
        <v>275</v>
      </c>
      <c r="BR158" s="166" t="s">
        <v>273</v>
      </c>
      <c r="BS158" s="166" t="s">
        <v>274</v>
      </c>
      <c r="BT158" s="143" t="s">
        <v>275</v>
      </c>
      <c r="BU158" s="164" t="s">
        <v>276</v>
      </c>
      <c r="BV158" s="164" t="s">
        <v>276</v>
      </c>
      <c r="BW158" s="143"/>
      <c r="BX158" s="143" t="s">
        <v>277</v>
      </c>
      <c r="BY158" s="164" t="s">
        <v>278</v>
      </c>
      <c r="BZ158" s="143" t="s">
        <v>279</v>
      </c>
    </row>
    <row r="159" spans="1:78" s="24" customFormat="1" ht="90" x14ac:dyDescent="0.2">
      <c r="A159" s="273">
        <v>157</v>
      </c>
      <c r="B159" s="271">
        <v>19</v>
      </c>
      <c r="C159" s="73" t="s">
        <v>147</v>
      </c>
      <c r="D159" s="238" t="s">
        <v>274</v>
      </c>
      <c r="E159" s="12" t="s">
        <v>166</v>
      </c>
      <c r="F159" s="12" t="s">
        <v>167</v>
      </c>
      <c r="G159" s="114">
        <v>3</v>
      </c>
      <c r="H159" s="102" t="s">
        <v>392</v>
      </c>
      <c r="I159" s="7"/>
      <c r="J159" s="33"/>
      <c r="K159" s="79">
        <v>98163</v>
      </c>
      <c r="L159" s="80">
        <v>58898</v>
      </c>
      <c r="M159" s="115">
        <f t="shared" si="57"/>
        <v>60.000203742754401</v>
      </c>
      <c r="N159" s="84" t="str">
        <f t="shared" si="39"/>
        <v>!!!</v>
      </c>
      <c r="O159" s="80">
        <v>39265</v>
      </c>
      <c r="P159" s="81">
        <f t="shared" si="40"/>
        <v>39.999796257245599</v>
      </c>
      <c r="Q159" s="82">
        <f t="shared" si="41"/>
        <v>100</v>
      </c>
      <c r="R159" s="29"/>
      <c r="S159" s="26"/>
      <c r="T159" s="106" t="e">
        <f t="shared" si="42"/>
        <v>#DIV/0!</v>
      </c>
      <c r="U159" s="69" t="e">
        <f t="shared" si="43"/>
        <v>#DIV/0!</v>
      </c>
      <c r="V159" s="94"/>
      <c r="W159" s="95" t="e">
        <f t="shared" si="44"/>
        <v>#DIV/0!</v>
      </c>
      <c r="X159" s="58" t="e">
        <f t="shared" si="45"/>
        <v>#DIV/0!</v>
      </c>
      <c r="Y159" s="47" t="s">
        <v>45</v>
      </c>
      <c r="Z159" s="120"/>
      <c r="AA159" s="22"/>
      <c r="AB159" s="118">
        <f t="shared" si="46"/>
        <v>0</v>
      </c>
      <c r="AC159" s="8">
        <v>15</v>
      </c>
      <c r="AD159" s="118">
        <f t="shared" si="47"/>
        <v>1.5</v>
      </c>
      <c r="AE159" s="8">
        <v>0</v>
      </c>
      <c r="AF159" s="118">
        <f t="shared" si="48"/>
        <v>0</v>
      </c>
      <c r="AG159" s="38">
        <f t="shared" si="49"/>
        <v>15</v>
      </c>
      <c r="AH159" s="39">
        <f t="shared" si="50"/>
        <v>1.5</v>
      </c>
      <c r="AI159" s="22"/>
      <c r="AJ159" s="118">
        <f t="shared" si="51"/>
        <v>0</v>
      </c>
      <c r="AK159" s="9"/>
      <c r="AL159" s="118"/>
      <c r="AM159" s="40">
        <f t="shared" si="52"/>
        <v>0</v>
      </c>
      <c r="AN159" s="39">
        <f t="shared" si="53"/>
        <v>0</v>
      </c>
      <c r="AO159" s="41">
        <f t="shared" si="54"/>
        <v>1.5</v>
      </c>
      <c r="AQ159" s="99" t="str">
        <f t="shared" si="55"/>
        <v/>
      </c>
      <c r="AR159" s="99">
        <f t="shared" si="56"/>
        <v>0</v>
      </c>
      <c r="AS159" s="8"/>
      <c r="AT159" s="43"/>
      <c r="AU159" s="44"/>
      <c r="AV159" s="44"/>
      <c r="AW159" s="44"/>
      <c r="AX159" s="44"/>
      <c r="AY159" s="11"/>
      <c r="AZ159" s="11"/>
      <c r="BA159" s="12"/>
      <c r="BB159" s="48"/>
      <c r="BC159" s="28"/>
      <c r="BD159" s="28"/>
      <c r="BE159" s="112"/>
      <c r="BF159" s="124"/>
      <c r="BG159" s="151"/>
      <c r="BH159" s="131" t="s">
        <v>208</v>
      </c>
      <c r="BI159" s="161" t="s">
        <v>88</v>
      </c>
      <c r="BJ159" s="162" t="s">
        <v>89</v>
      </c>
      <c r="BK159" s="163" t="s">
        <v>147</v>
      </c>
      <c r="BL159" s="131" t="s">
        <v>14</v>
      </c>
      <c r="BM159" s="164" t="s">
        <v>272</v>
      </c>
      <c r="BN159" s="164"/>
      <c r="BO159" s="166" t="s">
        <v>273</v>
      </c>
      <c r="BP159" s="171" t="s">
        <v>274</v>
      </c>
      <c r="BQ159" s="143" t="s">
        <v>275</v>
      </c>
      <c r="BR159" s="166" t="s">
        <v>273</v>
      </c>
      <c r="BS159" s="166" t="s">
        <v>274</v>
      </c>
      <c r="BT159" s="143" t="s">
        <v>275</v>
      </c>
      <c r="BU159" s="164" t="s">
        <v>276</v>
      </c>
      <c r="BV159" s="164" t="s">
        <v>276</v>
      </c>
      <c r="BW159" s="143"/>
      <c r="BX159" s="143" t="s">
        <v>277</v>
      </c>
      <c r="BY159" s="164" t="s">
        <v>278</v>
      </c>
      <c r="BZ159" s="143" t="s">
        <v>279</v>
      </c>
    </row>
    <row r="160" spans="1:78" s="24" customFormat="1" ht="56.25" x14ac:dyDescent="0.2">
      <c r="A160" s="273">
        <v>158</v>
      </c>
      <c r="B160" s="271">
        <v>20</v>
      </c>
      <c r="C160" s="73" t="s">
        <v>147</v>
      </c>
      <c r="D160" s="238" t="s">
        <v>274</v>
      </c>
      <c r="E160" s="12" t="s">
        <v>168</v>
      </c>
      <c r="F160" s="12" t="s">
        <v>169</v>
      </c>
      <c r="G160" s="114" t="s">
        <v>388</v>
      </c>
      <c r="H160" s="102" t="s">
        <v>390</v>
      </c>
      <c r="I160" s="7"/>
      <c r="J160" s="33"/>
      <c r="K160" s="79">
        <v>32179</v>
      </c>
      <c r="L160" s="80">
        <v>19307</v>
      </c>
      <c r="M160" s="115">
        <f t="shared" si="57"/>
        <v>59.998756953292521</v>
      </c>
      <c r="N160" s="84" t="str">
        <f t="shared" si="39"/>
        <v/>
      </c>
      <c r="O160" s="80">
        <v>12872</v>
      </c>
      <c r="P160" s="81">
        <f t="shared" si="40"/>
        <v>40.001243046707479</v>
      </c>
      <c r="Q160" s="82">
        <f t="shared" si="41"/>
        <v>100</v>
      </c>
      <c r="R160" s="29"/>
      <c r="S160" s="26"/>
      <c r="T160" s="106" t="e">
        <f t="shared" si="42"/>
        <v>#DIV/0!</v>
      </c>
      <c r="U160" s="69" t="e">
        <f t="shared" si="43"/>
        <v>#DIV/0!</v>
      </c>
      <c r="V160" s="94"/>
      <c r="W160" s="95" t="e">
        <f t="shared" si="44"/>
        <v>#DIV/0!</v>
      </c>
      <c r="X160" s="58" t="e">
        <f t="shared" si="45"/>
        <v>#DIV/0!</v>
      </c>
      <c r="Y160" s="47" t="s">
        <v>45</v>
      </c>
      <c r="Z160" s="120"/>
      <c r="AA160" s="22"/>
      <c r="AB160" s="118">
        <f t="shared" si="46"/>
        <v>0</v>
      </c>
      <c r="AC160" s="8">
        <v>15</v>
      </c>
      <c r="AD160" s="118">
        <f t="shared" si="47"/>
        <v>1.5</v>
      </c>
      <c r="AE160" s="8">
        <v>0</v>
      </c>
      <c r="AF160" s="118">
        <f t="shared" si="48"/>
        <v>0</v>
      </c>
      <c r="AG160" s="38">
        <f t="shared" si="49"/>
        <v>15</v>
      </c>
      <c r="AH160" s="39">
        <f t="shared" si="50"/>
        <v>1.5</v>
      </c>
      <c r="AI160" s="22"/>
      <c r="AJ160" s="118">
        <f t="shared" si="51"/>
        <v>0</v>
      </c>
      <c r="AK160" s="9"/>
      <c r="AL160" s="118"/>
      <c r="AM160" s="40">
        <f t="shared" si="52"/>
        <v>0</v>
      </c>
      <c r="AN160" s="39">
        <f t="shared" si="53"/>
        <v>0</v>
      </c>
      <c r="AO160" s="41">
        <f t="shared" si="54"/>
        <v>1.5</v>
      </c>
      <c r="AQ160" s="99" t="str">
        <f t="shared" si="55"/>
        <v/>
      </c>
      <c r="AR160" s="99">
        <f t="shared" si="56"/>
        <v>0</v>
      </c>
      <c r="AS160" s="8"/>
      <c r="AT160" s="43"/>
      <c r="AU160" s="44"/>
      <c r="AV160" s="44"/>
      <c r="AW160" s="44"/>
      <c r="AX160" s="44"/>
      <c r="AY160" s="11"/>
      <c r="AZ160" s="11"/>
      <c r="BA160" s="12"/>
      <c r="BB160" s="48"/>
      <c r="BC160" s="46"/>
      <c r="BD160" s="59"/>
      <c r="BE160" s="112"/>
      <c r="BF160" s="124"/>
      <c r="BG160" s="151"/>
      <c r="BH160" s="131" t="s">
        <v>209</v>
      </c>
      <c r="BI160" s="161" t="s">
        <v>88</v>
      </c>
      <c r="BJ160" s="162" t="s">
        <v>89</v>
      </c>
      <c r="BK160" s="163" t="s">
        <v>147</v>
      </c>
      <c r="BL160" s="131" t="s">
        <v>14</v>
      </c>
      <c r="BM160" s="164" t="s">
        <v>272</v>
      </c>
      <c r="BN160" s="164"/>
      <c r="BO160" s="166" t="s">
        <v>273</v>
      </c>
      <c r="BP160" s="171" t="s">
        <v>274</v>
      </c>
      <c r="BQ160" s="143" t="s">
        <v>275</v>
      </c>
      <c r="BR160" s="166" t="s">
        <v>273</v>
      </c>
      <c r="BS160" s="166" t="s">
        <v>274</v>
      </c>
      <c r="BT160" s="143" t="s">
        <v>275</v>
      </c>
      <c r="BU160" s="164" t="s">
        <v>276</v>
      </c>
      <c r="BV160" s="164" t="s">
        <v>276</v>
      </c>
      <c r="BW160" s="143"/>
      <c r="BX160" s="143" t="s">
        <v>277</v>
      </c>
      <c r="BY160" s="164" t="s">
        <v>278</v>
      </c>
      <c r="BZ160" s="143" t="s">
        <v>279</v>
      </c>
    </row>
    <row r="161" spans="1:78" s="24" customFormat="1" ht="33.75" x14ac:dyDescent="0.2">
      <c r="A161" s="273">
        <v>159</v>
      </c>
      <c r="B161" s="271">
        <v>5</v>
      </c>
      <c r="C161" s="174" t="s">
        <v>141</v>
      </c>
      <c r="D161" s="237" t="s">
        <v>105</v>
      </c>
      <c r="E161" s="253" t="s">
        <v>44</v>
      </c>
      <c r="F161" s="253" t="s">
        <v>142</v>
      </c>
      <c r="G161" s="114">
        <v>3</v>
      </c>
      <c r="H161" s="102"/>
      <c r="I161" s="7"/>
      <c r="J161" s="33"/>
      <c r="K161" s="79"/>
      <c r="L161" s="80"/>
      <c r="M161" s="115" t="e">
        <f t="shared" si="57"/>
        <v>#DIV/0!</v>
      </c>
      <c r="N161" s="84" t="e">
        <f t="shared" si="39"/>
        <v>#DIV/0!</v>
      </c>
      <c r="O161" s="80"/>
      <c r="P161" s="81" t="e">
        <f t="shared" si="40"/>
        <v>#DIV/0!</v>
      </c>
      <c r="Q161" s="82" t="e">
        <f t="shared" si="41"/>
        <v>#DIV/0!</v>
      </c>
      <c r="R161" s="260"/>
      <c r="S161" s="26"/>
      <c r="T161" s="106" t="e">
        <f t="shared" si="42"/>
        <v>#DIV/0!</v>
      </c>
      <c r="U161" s="69" t="e">
        <f t="shared" si="43"/>
        <v>#DIV/0!</v>
      </c>
      <c r="V161" s="94"/>
      <c r="W161" s="95" t="e">
        <f t="shared" si="44"/>
        <v>#DIV/0!</v>
      </c>
      <c r="X161" s="58" t="e">
        <f t="shared" si="45"/>
        <v>#DIV/0!</v>
      </c>
      <c r="Y161" s="47"/>
      <c r="Z161" s="120"/>
      <c r="AA161" s="22"/>
      <c r="AB161" s="118">
        <f t="shared" si="46"/>
        <v>0</v>
      </c>
      <c r="AC161" s="8"/>
      <c r="AD161" s="118">
        <f t="shared" si="47"/>
        <v>0</v>
      </c>
      <c r="AE161" s="8"/>
      <c r="AF161" s="118">
        <f t="shared" si="48"/>
        <v>0</v>
      </c>
      <c r="AG161" s="38">
        <f t="shared" si="49"/>
        <v>0</v>
      </c>
      <c r="AH161" s="39">
        <f t="shared" si="50"/>
        <v>0</v>
      </c>
      <c r="AI161" s="22"/>
      <c r="AJ161" s="118">
        <f t="shared" si="51"/>
        <v>0</v>
      </c>
      <c r="AK161" s="9"/>
      <c r="AL161" s="118"/>
      <c r="AM161" s="40">
        <f t="shared" si="52"/>
        <v>0</v>
      </c>
      <c r="AN161" s="39">
        <f t="shared" si="53"/>
        <v>0</v>
      </c>
      <c r="AO161" s="41">
        <f t="shared" si="54"/>
        <v>0</v>
      </c>
      <c r="AQ161" s="99" t="str">
        <f t="shared" si="55"/>
        <v/>
      </c>
      <c r="AR161" s="99">
        <f t="shared" si="56"/>
        <v>0</v>
      </c>
      <c r="AS161" s="8"/>
      <c r="AT161" s="43"/>
      <c r="AU161" s="44"/>
      <c r="AV161" s="44"/>
      <c r="AW161" s="44"/>
      <c r="AX161" s="44"/>
      <c r="AY161" s="11"/>
      <c r="AZ161" s="11"/>
      <c r="BA161" s="12"/>
      <c r="BB161" s="48"/>
      <c r="BC161" s="46"/>
      <c r="BD161" s="59"/>
      <c r="BE161" s="112"/>
      <c r="BF161" s="124"/>
      <c r="BG161" s="151"/>
      <c r="BH161" s="129" t="s">
        <v>104</v>
      </c>
      <c r="BI161" s="143" t="s">
        <v>88</v>
      </c>
      <c r="BJ161" s="132" t="s">
        <v>89</v>
      </c>
      <c r="BK161" s="152" t="s">
        <v>77</v>
      </c>
      <c r="BL161" s="131"/>
      <c r="BM161" s="131"/>
      <c r="BN161" s="131"/>
      <c r="BO161" s="133"/>
      <c r="BP161" s="171"/>
      <c r="BQ161" s="143"/>
      <c r="BR161" s="166"/>
      <c r="BS161" s="166"/>
      <c r="BT161" s="143"/>
      <c r="BU161" s="133"/>
      <c r="BV161" s="133"/>
      <c r="BW161" s="131"/>
      <c r="BX161" s="143"/>
      <c r="BY161" s="148"/>
      <c r="BZ161" s="149"/>
    </row>
    <row r="162" spans="1:78" s="24" customFormat="1" ht="33.75" x14ac:dyDescent="0.2">
      <c r="A162" s="273">
        <v>160</v>
      </c>
      <c r="B162" s="271">
        <v>6</v>
      </c>
      <c r="C162" s="174" t="s">
        <v>141</v>
      </c>
      <c r="D162" s="237" t="s">
        <v>105</v>
      </c>
      <c r="E162" s="253" t="s">
        <v>44</v>
      </c>
      <c r="F162" s="253" t="s">
        <v>143</v>
      </c>
      <c r="G162" s="114" t="s">
        <v>46</v>
      </c>
      <c r="H162" s="102"/>
      <c r="I162" s="7"/>
      <c r="J162" s="33"/>
      <c r="K162" s="79"/>
      <c r="L162" s="80"/>
      <c r="M162" s="115" t="e">
        <f t="shared" si="57"/>
        <v>#DIV/0!</v>
      </c>
      <c r="N162" s="84" t="e">
        <f t="shared" si="39"/>
        <v>#DIV/0!</v>
      </c>
      <c r="O162" s="80"/>
      <c r="P162" s="81" t="e">
        <f t="shared" si="40"/>
        <v>#DIV/0!</v>
      </c>
      <c r="Q162" s="82" t="e">
        <f t="shared" si="41"/>
        <v>#DIV/0!</v>
      </c>
      <c r="R162" s="29"/>
      <c r="S162" s="26"/>
      <c r="T162" s="106" t="e">
        <f t="shared" si="42"/>
        <v>#DIV/0!</v>
      </c>
      <c r="U162" s="69" t="e">
        <f t="shared" si="43"/>
        <v>#DIV/0!</v>
      </c>
      <c r="V162" s="94"/>
      <c r="W162" s="95" t="e">
        <f t="shared" si="44"/>
        <v>#DIV/0!</v>
      </c>
      <c r="X162" s="58" t="e">
        <f t="shared" si="45"/>
        <v>#DIV/0!</v>
      </c>
      <c r="Y162" s="47"/>
      <c r="Z162" s="120"/>
      <c r="AA162" s="22"/>
      <c r="AB162" s="118">
        <f t="shared" si="46"/>
        <v>0</v>
      </c>
      <c r="AC162" s="8"/>
      <c r="AD162" s="118">
        <f t="shared" si="47"/>
        <v>0</v>
      </c>
      <c r="AE162" s="8"/>
      <c r="AF162" s="118">
        <f t="shared" si="48"/>
        <v>0</v>
      </c>
      <c r="AG162" s="38">
        <f t="shared" si="49"/>
        <v>0</v>
      </c>
      <c r="AH162" s="39">
        <f t="shared" si="50"/>
        <v>0</v>
      </c>
      <c r="AI162" s="22"/>
      <c r="AJ162" s="118">
        <f t="shared" si="51"/>
        <v>0</v>
      </c>
      <c r="AK162" s="9"/>
      <c r="AL162" s="118"/>
      <c r="AM162" s="40">
        <f t="shared" si="52"/>
        <v>0</v>
      </c>
      <c r="AN162" s="39">
        <f t="shared" si="53"/>
        <v>0</v>
      </c>
      <c r="AO162" s="41">
        <f t="shared" si="54"/>
        <v>0</v>
      </c>
      <c r="AQ162" s="99" t="str">
        <f t="shared" si="55"/>
        <v/>
      </c>
      <c r="AR162" s="99">
        <f t="shared" si="56"/>
        <v>0</v>
      </c>
      <c r="AS162" s="8"/>
      <c r="AT162" s="43"/>
      <c r="AU162" s="44"/>
      <c r="AV162" s="44"/>
      <c r="AW162" s="44"/>
      <c r="AX162" s="44"/>
      <c r="AY162" s="11"/>
      <c r="AZ162" s="11"/>
      <c r="BA162" s="12"/>
      <c r="BB162" s="48"/>
      <c r="BC162" s="46"/>
      <c r="BD162" s="59"/>
      <c r="BE162" s="112"/>
      <c r="BF162" s="124"/>
      <c r="BG162" s="151"/>
      <c r="BH162" s="129" t="s">
        <v>106</v>
      </c>
      <c r="BI162" s="143" t="s">
        <v>88</v>
      </c>
      <c r="BJ162" s="132" t="s">
        <v>89</v>
      </c>
      <c r="BK162" s="152" t="s">
        <v>77</v>
      </c>
      <c r="BL162" s="131"/>
      <c r="BM162" s="131"/>
      <c r="BN162" s="131"/>
      <c r="BO162" s="133"/>
      <c r="BP162" s="171"/>
      <c r="BQ162" s="143"/>
      <c r="BR162" s="166"/>
      <c r="BS162" s="166"/>
      <c r="BT162" s="143"/>
      <c r="BU162" s="133"/>
      <c r="BV162" s="133"/>
      <c r="BW162" s="131"/>
      <c r="BX162" s="143"/>
      <c r="BY162" s="148"/>
      <c r="BZ162" s="149"/>
    </row>
    <row r="163" spans="1:78" s="24" customFormat="1" ht="112.5" x14ac:dyDescent="0.2">
      <c r="A163" s="273">
        <v>161</v>
      </c>
      <c r="B163" s="271">
        <v>14</v>
      </c>
      <c r="C163" s="73" t="s">
        <v>77</v>
      </c>
      <c r="D163" s="238" t="s">
        <v>105</v>
      </c>
      <c r="E163" s="12" t="s">
        <v>44</v>
      </c>
      <c r="F163" s="12" t="s">
        <v>162</v>
      </c>
      <c r="G163" s="114">
        <v>3</v>
      </c>
      <c r="H163" s="102" t="s">
        <v>416</v>
      </c>
      <c r="I163" s="7"/>
      <c r="J163" s="33"/>
      <c r="K163" s="79">
        <v>69649</v>
      </c>
      <c r="L163" s="80">
        <v>34824.5</v>
      </c>
      <c r="M163" s="115">
        <f t="shared" si="57"/>
        <v>50</v>
      </c>
      <c r="N163" s="84" t="str">
        <f t="shared" si="39"/>
        <v/>
      </c>
      <c r="O163" s="80">
        <v>34824.5</v>
      </c>
      <c r="P163" s="81">
        <f t="shared" si="40"/>
        <v>50</v>
      </c>
      <c r="Q163" s="82">
        <f t="shared" si="41"/>
        <v>100</v>
      </c>
      <c r="R163" s="29"/>
      <c r="S163" s="26"/>
      <c r="T163" s="106" t="e">
        <f t="shared" si="42"/>
        <v>#DIV/0!</v>
      </c>
      <c r="U163" s="69" t="e">
        <f t="shared" si="43"/>
        <v>#DIV/0!</v>
      </c>
      <c r="V163" s="94"/>
      <c r="W163" s="95" t="e">
        <f t="shared" si="44"/>
        <v>#DIV/0!</v>
      </c>
      <c r="X163" s="58" t="e">
        <f t="shared" si="45"/>
        <v>#DIV/0!</v>
      </c>
      <c r="Y163" s="47" t="s">
        <v>45</v>
      </c>
      <c r="Z163" s="120"/>
      <c r="AA163" s="22"/>
      <c r="AB163" s="118">
        <f t="shared" si="46"/>
        <v>0</v>
      </c>
      <c r="AC163" s="8">
        <v>15</v>
      </c>
      <c r="AD163" s="118">
        <f t="shared" si="47"/>
        <v>1.5</v>
      </c>
      <c r="AE163" s="8">
        <v>7</v>
      </c>
      <c r="AF163" s="118">
        <f t="shared" si="48"/>
        <v>1.75</v>
      </c>
      <c r="AG163" s="38">
        <f t="shared" si="49"/>
        <v>22</v>
      </c>
      <c r="AH163" s="39">
        <f t="shared" si="50"/>
        <v>3.25</v>
      </c>
      <c r="AI163" s="22"/>
      <c r="AJ163" s="118">
        <f t="shared" si="51"/>
        <v>0</v>
      </c>
      <c r="AK163" s="9"/>
      <c r="AL163" s="118"/>
      <c r="AM163" s="40">
        <f t="shared" si="52"/>
        <v>0</v>
      </c>
      <c r="AN163" s="39">
        <f t="shared" si="53"/>
        <v>0</v>
      </c>
      <c r="AO163" s="41">
        <f t="shared" si="54"/>
        <v>3.25</v>
      </c>
      <c r="AQ163" s="99" t="str">
        <f t="shared" si="55"/>
        <v/>
      </c>
      <c r="AR163" s="99">
        <f t="shared" si="56"/>
        <v>0</v>
      </c>
      <c r="AS163" s="8"/>
      <c r="AT163" s="43" t="s">
        <v>33</v>
      </c>
      <c r="AU163" s="44"/>
      <c r="AV163" s="44"/>
      <c r="AW163" s="44"/>
      <c r="AX163" s="44"/>
      <c r="AY163" s="11"/>
      <c r="AZ163" s="11"/>
      <c r="BA163" s="12"/>
      <c r="BB163" s="48"/>
      <c r="BC163" s="46"/>
      <c r="BD163" s="59"/>
      <c r="BE163" s="112"/>
      <c r="BF163" s="124"/>
      <c r="BG163" s="151"/>
      <c r="BH163" s="131" t="s">
        <v>204</v>
      </c>
      <c r="BI163" s="161" t="s">
        <v>88</v>
      </c>
      <c r="BJ163" s="162" t="s">
        <v>89</v>
      </c>
      <c r="BK163" s="163" t="s">
        <v>77</v>
      </c>
      <c r="BL163" s="131" t="s">
        <v>14</v>
      </c>
      <c r="BM163" s="164" t="s">
        <v>256</v>
      </c>
      <c r="BN163" s="164"/>
      <c r="BO163" s="166" t="s">
        <v>257</v>
      </c>
      <c r="BP163" s="171" t="s">
        <v>105</v>
      </c>
      <c r="BQ163" s="143" t="s">
        <v>258</v>
      </c>
      <c r="BR163" s="166" t="s">
        <v>257</v>
      </c>
      <c r="BS163" s="166" t="s">
        <v>105</v>
      </c>
      <c r="BT163" s="143" t="s">
        <v>258</v>
      </c>
      <c r="BU163" s="164" t="s">
        <v>259</v>
      </c>
      <c r="BV163" s="164" t="s">
        <v>259</v>
      </c>
      <c r="BW163" s="143"/>
      <c r="BX163" s="143" t="s">
        <v>260</v>
      </c>
      <c r="BY163" s="164" t="s">
        <v>261</v>
      </c>
      <c r="BZ163" s="143" t="s">
        <v>262</v>
      </c>
    </row>
    <row r="164" spans="1:78" s="24" customFormat="1" ht="14.25" x14ac:dyDescent="0.2">
      <c r="A164" s="273">
        <v>162</v>
      </c>
      <c r="B164" s="272">
        <v>15</v>
      </c>
      <c r="C164" s="174" t="s">
        <v>141</v>
      </c>
      <c r="D164" s="237" t="s">
        <v>105</v>
      </c>
      <c r="E164" s="253"/>
      <c r="F164" s="253" t="s">
        <v>141</v>
      </c>
      <c r="G164" s="178" t="s">
        <v>46</v>
      </c>
      <c r="H164" s="103" t="s">
        <v>141</v>
      </c>
      <c r="I164" s="7"/>
      <c r="J164" s="33"/>
      <c r="K164" s="79"/>
      <c r="L164" s="80"/>
      <c r="M164" s="115" t="e">
        <f t="shared" si="57"/>
        <v>#DIV/0!</v>
      </c>
      <c r="N164" s="84" t="e">
        <f t="shared" si="39"/>
        <v>#DIV/0!</v>
      </c>
      <c r="O164" s="80"/>
      <c r="P164" s="81" t="e">
        <f t="shared" si="40"/>
        <v>#DIV/0!</v>
      </c>
      <c r="Q164" s="82" t="e">
        <f t="shared" si="41"/>
        <v>#DIV/0!</v>
      </c>
      <c r="R164" s="29"/>
      <c r="S164" s="26"/>
      <c r="T164" s="106" t="e">
        <f t="shared" si="42"/>
        <v>#DIV/0!</v>
      </c>
      <c r="U164" s="69" t="e">
        <f t="shared" si="43"/>
        <v>#DIV/0!</v>
      </c>
      <c r="V164" s="94"/>
      <c r="W164" s="95" t="e">
        <f t="shared" si="44"/>
        <v>#DIV/0!</v>
      </c>
      <c r="X164" s="58" t="e">
        <f t="shared" si="45"/>
        <v>#DIV/0!</v>
      </c>
      <c r="Y164" s="47"/>
      <c r="Z164" s="120"/>
      <c r="AA164" s="22"/>
      <c r="AB164" s="118">
        <f t="shared" si="46"/>
        <v>0</v>
      </c>
      <c r="AC164" s="8"/>
      <c r="AD164" s="118">
        <f t="shared" si="47"/>
        <v>0</v>
      </c>
      <c r="AE164" s="8"/>
      <c r="AF164" s="118">
        <f t="shared" si="48"/>
        <v>0</v>
      </c>
      <c r="AG164" s="38">
        <f t="shared" si="49"/>
        <v>0</v>
      </c>
      <c r="AH164" s="39">
        <f t="shared" si="50"/>
        <v>0</v>
      </c>
      <c r="AI164" s="22"/>
      <c r="AJ164" s="118">
        <f t="shared" si="51"/>
        <v>0</v>
      </c>
      <c r="AK164" s="9"/>
      <c r="AL164" s="118"/>
      <c r="AM164" s="40">
        <f t="shared" si="52"/>
        <v>0</v>
      </c>
      <c r="AN164" s="39">
        <f t="shared" si="53"/>
        <v>0</v>
      </c>
      <c r="AO164" s="41">
        <f t="shared" si="54"/>
        <v>0</v>
      </c>
      <c r="AQ164" s="99" t="str">
        <f t="shared" si="55"/>
        <v/>
      </c>
      <c r="AR164" s="99">
        <f t="shared" si="56"/>
        <v>0</v>
      </c>
      <c r="AS164" s="8"/>
      <c r="AT164" s="43"/>
      <c r="AU164" s="44"/>
      <c r="AV164" s="44"/>
      <c r="AW164" s="44"/>
      <c r="AX164" s="44"/>
      <c r="AY164" s="42"/>
      <c r="AZ164" s="42"/>
      <c r="BA164" s="45"/>
      <c r="BB164" s="48"/>
      <c r="BC164" s="46"/>
      <c r="BD164" s="59"/>
      <c r="BE164" s="112"/>
      <c r="BF164" s="124"/>
      <c r="BG164" s="151"/>
      <c r="BH164" s="131">
        <v>15</v>
      </c>
      <c r="BI164" s="266"/>
      <c r="BJ164" s="162"/>
      <c r="BK164" s="163" t="s">
        <v>77</v>
      </c>
      <c r="BL164" s="131" t="s">
        <v>14</v>
      </c>
      <c r="BM164" s="161" t="s">
        <v>263</v>
      </c>
      <c r="BN164" s="164"/>
      <c r="BO164" s="166"/>
      <c r="BP164" s="171"/>
      <c r="BQ164" s="143"/>
      <c r="BR164" s="166"/>
      <c r="BS164" s="166"/>
      <c r="BT164" s="143"/>
      <c r="BU164" s="164"/>
      <c r="BV164" s="164"/>
      <c r="BW164" s="143"/>
      <c r="BX164" s="143"/>
      <c r="BY164" s="164"/>
      <c r="BZ164" s="143"/>
    </row>
    <row r="165" spans="1:78" s="24" customFormat="1" ht="168.75" x14ac:dyDescent="0.2">
      <c r="A165" s="273">
        <v>163</v>
      </c>
      <c r="B165" s="271">
        <v>45</v>
      </c>
      <c r="C165" s="73" t="s">
        <v>77</v>
      </c>
      <c r="D165" s="238" t="s">
        <v>105</v>
      </c>
      <c r="E165" s="12" t="s">
        <v>177</v>
      </c>
      <c r="F165" s="12" t="s">
        <v>201</v>
      </c>
      <c r="G165" s="114" t="s">
        <v>46</v>
      </c>
      <c r="H165" s="102" t="s">
        <v>415</v>
      </c>
      <c r="I165" s="7"/>
      <c r="J165" s="33"/>
      <c r="K165" s="79">
        <v>58356</v>
      </c>
      <c r="L165" s="80">
        <v>29178</v>
      </c>
      <c r="M165" s="115">
        <f t="shared" si="57"/>
        <v>50</v>
      </c>
      <c r="N165" s="84" t="str">
        <f t="shared" si="39"/>
        <v/>
      </c>
      <c r="O165" s="80">
        <v>29178</v>
      </c>
      <c r="P165" s="81">
        <f t="shared" si="40"/>
        <v>50</v>
      </c>
      <c r="Q165" s="82">
        <f t="shared" si="41"/>
        <v>100</v>
      </c>
      <c r="R165" s="29"/>
      <c r="S165" s="26"/>
      <c r="T165" s="106" t="e">
        <f t="shared" si="42"/>
        <v>#DIV/0!</v>
      </c>
      <c r="U165" s="69" t="e">
        <f t="shared" si="43"/>
        <v>#DIV/0!</v>
      </c>
      <c r="V165" s="94"/>
      <c r="W165" s="95" t="e">
        <f t="shared" si="44"/>
        <v>#DIV/0!</v>
      </c>
      <c r="X165" s="58" t="e">
        <f t="shared" si="45"/>
        <v>#DIV/0!</v>
      </c>
      <c r="Y165" s="47" t="s">
        <v>45</v>
      </c>
      <c r="Z165" s="120"/>
      <c r="AA165" s="22"/>
      <c r="AB165" s="118">
        <f t="shared" si="46"/>
        <v>0</v>
      </c>
      <c r="AC165" s="8">
        <v>15</v>
      </c>
      <c r="AD165" s="118">
        <f t="shared" si="47"/>
        <v>1.5</v>
      </c>
      <c r="AE165" s="8">
        <v>7</v>
      </c>
      <c r="AF165" s="118">
        <f t="shared" si="48"/>
        <v>1.75</v>
      </c>
      <c r="AG165" s="38">
        <f t="shared" si="49"/>
        <v>22</v>
      </c>
      <c r="AH165" s="39">
        <f t="shared" si="50"/>
        <v>3.25</v>
      </c>
      <c r="AI165" s="22"/>
      <c r="AJ165" s="118">
        <f t="shared" si="51"/>
        <v>0</v>
      </c>
      <c r="AK165" s="9"/>
      <c r="AL165" s="118"/>
      <c r="AM165" s="40">
        <f t="shared" si="52"/>
        <v>0</v>
      </c>
      <c r="AN165" s="39">
        <f t="shared" si="53"/>
        <v>0</v>
      </c>
      <c r="AO165" s="41">
        <f t="shared" si="54"/>
        <v>3.25</v>
      </c>
      <c r="AQ165" s="99" t="str">
        <f t="shared" si="55"/>
        <v/>
      </c>
      <c r="AR165" s="99">
        <f t="shared" si="56"/>
        <v>0</v>
      </c>
      <c r="AS165" s="8"/>
      <c r="AT165" s="43" t="s">
        <v>33</v>
      </c>
      <c r="AU165" s="44"/>
      <c r="AV165" s="44"/>
      <c r="AW165" s="44"/>
      <c r="AX165" s="44"/>
      <c r="AY165" s="11"/>
      <c r="AZ165" s="11"/>
      <c r="BA165" s="12"/>
      <c r="BB165" s="48"/>
      <c r="BC165" s="46"/>
      <c r="BD165" s="59"/>
      <c r="BE165" s="112"/>
      <c r="BF165" s="124"/>
      <c r="BG165" s="151"/>
      <c r="BH165" s="131" t="s">
        <v>237</v>
      </c>
      <c r="BI165" s="161" t="s">
        <v>88</v>
      </c>
      <c r="BJ165" s="162" t="s">
        <v>229</v>
      </c>
      <c r="BK165" s="163" t="s">
        <v>77</v>
      </c>
      <c r="BL165" s="131" t="s">
        <v>14</v>
      </c>
      <c r="BM165" s="164" t="s">
        <v>256</v>
      </c>
      <c r="BN165" s="164"/>
      <c r="BO165" s="166" t="s">
        <v>257</v>
      </c>
      <c r="BP165" s="171" t="s">
        <v>105</v>
      </c>
      <c r="BQ165" s="143" t="s">
        <v>258</v>
      </c>
      <c r="BR165" s="166" t="s">
        <v>257</v>
      </c>
      <c r="BS165" s="166" t="s">
        <v>105</v>
      </c>
      <c r="BT165" s="143" t="s">
        <v>258</v>
      </c>
      <c r="BU165" s="164" t="s">
        <v>259</v>
      </c>
      <c r="BV165" s="164" t="s">
        <v>259</v>
      </c>
      <c r="BW165" s="143"/>
      <c r="BX165" s="143" t="s">
        <v>260</v>
      </c>
      <c r="BY165" s="164" t="s">
        <v>261</v>
      </c>
      <c r="BZ165" s="143" t="s">
        <v>262</v>
      </c>
    </row>
    <row r="166" spans="1:78" s="24" customFormat="1" ht="45" x14ac:dyDescent="0.2">
      <c r="A166" s="273">
        <v>164</v>
      </c>
      <c r="B166" s="271">
        <v>22</v>
      </c>
      <c r="C166" s="73" t="s">
        <v>149</v>
      </c>
      <c r="D166" s="238" t="s">
        <v>291</v>
      </c>
      <c r="E166" s="12" t="s">
        <v>171</v>
      </c>
      <c r="F166" s="12" t="s">
        <v>172</v>
      </c>
      <c r="G166" s="114" t="s">
        <v>394</v>
      </c>
      <c r="H166" s="102" t="s">
        <v>395</v>
      </c>
      <c r="I166" s="7"/>
      <c r="J166" s="33"/>
      <c r="K166" s="79">
        <v>63000</v>
      </c>
      <c r="L166" s="80">
        <v>31500</v>
      </c>
      <c r="M166" s="115">
        <f t="shared" si="57"/>
        <v>50</v>
      </c>
      <c r="N166" s="84" t="str">
        <f t="shared" si="39"/>
        <v/>
      </c>
      <c r="O166" s="80">
        <v>31500</v>
      </c>
      <c r="P166" s="81">
        <f t="shared" si="40"/>
        <v>50</v>
      </c>
      <c r="Q166" s="82">
        <f t="shared" si="41"/>
        <v>100</v>
      </c>
      <c r="R166" s="29"/>
      <c r="S166" s="26"/>
      <c r="T166" s="106" t="e">
        <f t="shared" si="42"/>
        <v>#DIV/0!</v>
      </c>
      <c r="U166" s="69" t="e">
        <f t="shared" si="43"/>
        <v>#DIV/0!</v>
      </c>
      <c r="V166" s="94"/>
      <c r="W166" s="95" t="e">
        <f t="shared" si="44"/>
        <v>#DIV/0!</v>
      </c>
      <c r="X166" s="58" t="e">
        <f t="shared" si="45"/>
        <v>#DIV/0!</v>
      </c>
      <c r="Y166" s="47" t="s">
        <v>45</v>
      </c>
      <c r="Z166" s="120"/>
      <c r="AA166" s="22"/>
      <c r="AB166" s="118">
        <f t="shared" si="46"/>
        <v>0</v>
      </c>
      <c r="AC166" s="8">
        <v>15</v>
      </c>
      <c r="AD166" s="118">
        <f t="shared" si="47"/>
        <v>1.5</v>
      </c>
      <c r="AE166" s="8">
        <v>7</v>
      </c>
      <c r="AF166" s="118">
        <f t="shared" si="48"/>
        <v>1.75</v>
      </c>
      <c r="AG166" s="38">
        <f t="shared" si="49"/>
        <v>22</v>
      </c>
      <c r="AH166" s="39">
        <f t="shared" si="50"/>
        <v>3.25</v>
      </c>
      <c r="AI166" s="22"/>
      <c r="AJ166" s="118">
        <f t="shared" si="51"/>
        <v>0</v>
      </c>
      <c r="AK166" s="9"/>
      <c r="AL166" s="118"/>
      <c r="AM166" s="40">
        <f t="shared" si="52"/>
        <v>0</v>
      </c>
      <c r="AN166" s="39">
        <f t="shared" si="53"/>
        <v>0</v>
      </c>
      <c r="AO166" s="41">
        <f t="shared" si="54"/>
        <v>3.25</v>
      </c>
      <c r="AQ166" s="99" t="str">
        <f t="shared" si="55"/>
        <v/>
      </c>
      <c r="AR166" s="99">
        <f t="shared" si="56"/>
        <v>0</v>
      </c>
      <c r="AS166" s="8"/>
      <c r="AT166" s="43"/>
      <c r="AU166" s="44"/>
      <c r="AV166" s="44"/>
      <c r="AW166" s="44"/>
      <c r="AX166" s="44"/>
      <c r="AY166" s="11"/>
      <c r="AZ166" s="11"/>
      <c r="BA166" s="12"/>
      <c r="BB166" s="48"/>
      <c r="BC166" s="28"/>
      <c r="BD166" s="28"/>
      <c r="BE166" s="112"/>
      <c r="BF166" s="124"/>
      <c r="BG166" s="151"/>
      <c r="BH166" s="131" t="s">
        <v>212</v>
      </c>
      <c r="BI166" s="161" t="s">
        <v>88</v>
      </c>
      <c r="BJ166" s="162" t="s">
        <v>211</v>
      </c>
      <c r="BK166" s="163" t="s">
        <v>149</v>
      </c>
      <c r="BL166" s="131" t="s">
        <v>14</v>
      </c>
      <c r="BM166" s="164" t="s">
        <v>289</v>
      </c>
      <c r="BN166" s="164"/>
      <c r="BO166" s="166" t="s">
        <v>290</v>
      </c>
      <c r="BP166" s="171" t="s">
        <v>291</v>
      </c>
      <c r="BQ166" s="143" t="s">
        <v>292</v>
      </c>
      <c r="BR166" s="166" t="s">
        <v>290</v>
      </c>
      <c r="BS166" s="166" t="s">
        <v>291</v>
      </c>
      <c r="BT166" s="143" t="s">
        <v>292</v>
      </c>
      <c r="BU166" s="164" t="s">
        <v>293</v>
      </c>
      <c r="BV166" s="164" t="s">
        <v>293</v>
      </c>
      <c r="BW166" s="143" t="s">
        <v>98</v>
      </c>
      <c r="BX166" s="143" t="s">
        <v>294</v>
      </c>
      <c r="BY166" s="164" t="s">
        <v>295</v>
      </c>
      <c r="BZ166" s="143" t="s">
        <v>296</v>
      </c>
    </row>
    <row r="167" spans="1:78" s="24" customFormat="1" ht="101.25" x14ac:dyDescent="0.2">
      <c r="A167" s="273">
        <v>165</v>
      </c>
      <c r="B167" s="271">
        <v>23</v>
      </c>
      <c r="C167" s="73" t="s">
        <v>149</v>
      </c>
      <c r="D167" s="238" t="s">
        <v>291</v>
      </c>
      <c r="E167" s="12" t="s">
        <v>173</v>
      </c>
      <c r="F167" s="12" t="s">
        <v>174</v>
      </c>
      <c r="G167" s="114" t="s">
        <v>46</v>
      </c>
      <c r="H167" s="102" t="s">
        <v>396</v>
      </c>
      <c r="I167" s="7"/>
      <c r="J167" s="33"/>
      <c r="K167" s="79">
        <v>84254</v>
      </c>
      <c r="L167" s="80">
        <v>42127</v>
      </c>
      <c r="M167" s="115">
        <f t="shared" si="57"/>
        <v>50</v>
      </c>
      <c r="N167" s="84" t="str">
        <f t="shared" si="39"/>
        <v/>
      </c>
      <c r="O167" s="80">
        <v>42127</v>
      </c>
      <c r="P167" s="81">
        <f t="shared" si="40"/>
        <v>50</v>
      </c>
      <c r="Q167" s="82">
        <f t="shared" si="41"/>
        <v>100</v>
      </c>
      <c r="R167" s="29"/>
      <c r="S167" s="26"/>
      <c r="T167" s="106" t="e">
        <f t="shared" si="42"/>
        <v>#DIV/0!</v>
      </c>
      <c r="U167" s="69" t="e">
        <f t="shared" si="43"/>
        <v>#DIV/0!</v>
      </c>
      <c r="V167" s="94"/>
      <c r="W167" s="95" t="e">
        <f t="shared" si="44"/>
        <v>#DIV/0!</v>
      </c>
      <c r="X167" s="58" t="e">
        <f t="shared" si="45"/>
        <v>#DIV/0!</v>
      </c>
      <c r="Y167" s="47" t="s">
        <v>45</v>
      </c>
      <c r="Z167" s="120"/>
      <c r="AA167" s="22"/>
      <c r="AB167" s="118">
        <f t="shared" si="46"/>
        <v>0</v>
      </c>
      <c r="AC167" s="8">
        <v>15</v>
      </c>
      <c r="AD167" s="118">
        <f t="shared" si="47"/>
        <v>1.5</v>
      </c>
      <c r="AE167" s="8">
        <v>7</v>
      </c>
      <c r="AF167" s="118">
        <f t="shared" si="48"/>
        <v>1.75</v>
      </c>
      <c r="AG167" s="38">
        <f t="shared" si="49"/>
        <v>22</v>
      </c>
      <c r="AH167" s="39">
        <f t="shared" si="50"/>
        <v>3.25</v>
      </c>
      <c r="AI167" s="22"/>
      <c r="AJ167" s="118">
        <f t="shared" si="51"/>
        <v>0</v>
      </c>
      <c r="AK167" s="9"/>
      <c r="AL167" s="118"/>
      <c r="AM167" s="40">
        <f t="shared" si="52"/>
        <v>0</v>
      </c>
      <c r="AN167" s="39">
        <f t="shared" si="53"/>
        <v>0</v>
      </c>
      <c r="AO167" s="41">
        <f t="shared" si="54"/>
        <v>3.25</v>
      </c>
      <c r="AQ167" s="99" t="str">
        <f t="shared" si="55"/>
        <v/>
      </c>
      <c r="AR167" s="99">
        <f t="shared" si="56"/>
        <v>0</v>
      </c>
      <c r="AS167" s="8"/>
      <c r="AT167" s="7"/>
      <c r="AU167" s="44"/>
      <c r="AV167" s="44"/>
      <c r="AW167" s="44"/>
      <c r="AX167" s="44"/>
      <c r="AY167" s="11"/>
      <c r="AZ167" s="11"/>
      <c r="BA167" s="12"/>
      <c r="BB167" s="48"/>
      <c r="BC167" s="28"/>
      <c r="BD167" s="28"/>
      <c r="BE167" s="112"/>
      <c r="BF167" s="124"/>
      <c r="BG167" s="151"/>
      <c r="BH167" s="131" t="s">
        <v>213</v>
      </c>
      <c r="BI167" s="161" t="s">
        <v>88</v>
      </c>
      <c r="BJ167" s="162" t="s">
        <v>211</v>
      </c>
      <c r="BK167" s="163" t="s">
        <v>149</v>
      </c>
      <c r="BL167" s="131" t="s">
        <v>14</v>
      </c>
      <c r="BM167" s="164" t="s">
        <v>289</v>
      </c>
      <c r="BN167" s="164"/>
      <c r="BO167" s="166" t="s">
        <v>290</v>
      </c>
      <c r="BP167" s="171" t="s">
        <v>291</v>
      </c>
      <c r="BQ167" s="143" t="s">
        <v>292</v>
      </c>
      <c r="BR167" s="166" t="s">
        <v>290</v>
      </c>
      <c r="BS167" s="166" t="s">
        <v>291</v>
      </c>
      <c r="BT167" s="143" t="s">
        <v>292</v>
      </c>
      <c r="BU167" s="164" t="s">
        <v>293</v>
      </c>
      <c r="BV167" s="164" t="s">
        <v>293</v>
      </c>
      <c r="BW167" s="143" t="s">
        <v>98</v>
      </c>
      <c r="BX167" s="143" t="s">
        <v>294</v>
      </c>
      <c r="BY167" s="164" t="s">
        <v>295</v>
      </c>
      <c r="BZ167" s="143" t="s">
        <v>296</v>
      </c>
    </row>
    <row r="168" spans="1:78" s="24" customFormat="1" ht="22.5" x14ac:dyDescent="0.2">
      <c r="A168" s="273">
        <v>166</v>
      </c>
      <c r="B168" s="271">
        <v>101</v>
      </c>
      <c r="C168" s="73" t="s">
        <v>457</v>
      </c>
      <c r="D168" s="238" t="s">
        <v>812</v>
      </c>
      <c r="E168" s="181" t="s">
        <v>517</v>
      </c>
      <c r="F168" s="181" t="s">
        <v>919</v>
      </c>
      <c r="G168" s="114" t="s">
        <v>46</v>
      </c>
      <c r="H168" s="102" t="s">
        <v>918</v>
      </c>
      <c r="I168" s="7"/>
      <c r="J168" s="33"/>
      <c r="K168" s="79">
        <v>26816</v>
      </c>
      <c r="L168" s="80">
        <v>16089.6</v>
      </c>
      <c r="M168" s="115">
        <f t="shared" si="57"/>
        <v>60</v>
      </c>
      <c r="N168" s="84" t="str">
        <f t="shared" si="39"/>
        <v/>
      </c>
      <c r="O168" s="80">
        <v>10726.4</v>
      </c>
      <c r="P168" s="81">
        <f t="shared" si="40"/>
        <v>40</v>
      </c>
      <c r="Q168" s="82">
        <f t="shared" si="41"/>
        <v>100</v>
      </c>
      <c r="R168" s="29"/>
      <c r="S168" s="26"/>
      <c r="T168" s="106" t="e">
        <f t="shared" si="42"/>
        <v>#DIV/0!</v>
      </c>
      <c r="U168" s="69" t="e">
        <f t="shared" si="43"/>
        <v>#DIV/0!</v>
      </c>
      <c r="V168" s="94"/>
      <c r="W168" s="95" t="e">
        <f t="shared" si="44"/>
        <v>#DIV/0!</v>
      </c>
      <c r="X168" s="58" t="e">
        <f t="shared" si="45"/>
        <v>#DIV/0!</v>
      </c>
      <c r="Y168" s="47" t="s">
        <v>45</v>
      </c>
      <c r="Z168" s="120"/>
      <c r="AA168" s="22"/>
      <c r="AB168" s="118">
        <f t="shared" si="46"/>
        <v>0</v>
      </c>
      <c r="AC168" s="8">
        <v>15</v>
      </c>
      <c r="AD168" s="118">
        <f t="shared" si="47"/>
        <v>1.5</v>
      </c>
      <c r="AE168" s="8">
        <v>0</v>
      </c>
      <c r="AF168" s="118">
        <f t="shared" si="48"/>
        <v>0</v>
      </c>
      <c r="AG168" s="38">
        <f t="shared" si="49"/>
        <v>15</v>
      </c>
      <c r="AH168" s="39">
        <f t="shared" si="50"/>
        <v>1.5</v>
      </c>
      <c r="AI168" s="22"/>
      <c r="AJ168" s="118">
        <f t="shared" si="51"/>
        <v>0</v>
      </c>
      <c r="AK168" s="9"/>
      <c r="AL168" s="118"/>
      <c r="AM168" s="40">
        <f t="shared" si="52"/>
        <v>0</v>
      </c>
      <c r="AN168" s="39">
        <f t="shared" si="53"/>
        <v>0</v>
      </c>
      <c r="AO168" s="41">
        <f t="shared" si="54"/>
        <v>1.5</v>
      </c>
      <c r="AQ168" s="99" t="str">
        <f t="shared" si="55"/>
        <v/>
      </c>
      <c r="AR168" s="99">
        <f t="shared" si="56"/>
        <v>0</v>
      </c>
      <c r="AS168" s="8"/>
      <c r="AT168" s="7" t="s">
        <v>33</v>
      </c>
      <c r="AU168" s="44"/>
      <c r="AV168" s="44"/>
      <c r="AW168" s="44"/>
      <c r="AX168" s="44"/>
      <c r="AY168" s="11"/>
      <c r="AZ168" s="11"/>
      <c r="BA168" s="12"/>
      <c r="BB168" s="48"/>
      <c r="BC168" s="28"/>
      <c r="BD168" s="28"/>
      <c r="BE168" s="112"/>
      <c r="BF168" s="124"/>
      <c r="BG168" s="151"/>
      <c r="BH168" s="131" t="s">
        <v>808</v>
      </c>
      <c r="BI168" s="161" t="s">
        <v>88</v>
      </c>
      <c r="BJ168" s="162" t="s">
        <v>715</v>
      </c>
      <c r="BK168" s="163" t="s">
        <v>457</v>
      </c>
      <c r="BL168" s="131" t="s">
        <v>14</v>
      </c>
      <c r="BM168" s="164" t="s">
        <v>809</v>
      </c>
      <c r="BN168" s="164" t="s">
        <v>810</v>
      </c>
      <c r="BO168" s="143" t="s">
        <v>811</v>
      </c>
      <c r="BP168" s="143" t="s">
        <v>812</v>
      </c>
      <c r="BQ168" s="143" t="s">
        <v>813</v>
      </c>
      <c r="BR168" s="143" t="s">
        <v>811</v>
      </c>
      <c r="BS168" s="143" t="s">
        <v>812</v>
      </c>
      <c r="BT168" s="143" t="s">
        <v>813</v>
      </c>
      <c r="BU168" s="164" t="s">
        <v>814</v>
      </c>
      <c r="BV168" s="164" t="s">
        <v>814</v>
      </c>
      <c r="BW168" s="143"/>
      <c r="BX168" s="143" t="s">
        <v>815</v>
      </c>
      <c r="BY168" s="164" t="s">
        <v>816</v>
      </c>
      <c r="BZ168" s="143" t="s">
        <v>817</v>
      </c>
    </row>
    <row r="169" spans="1:78" s="24" customFormat="1" ht="67.5" x14ac:dyDescent="0.2">
      <c r="A169" s="273">
        <v>167</v>
      </c>
      <c r="B169" s="271">
        <v>105</v>
      </c>
      <c r="C169" s="248" t="s">
        <v>457</v>
      </c>
      <c r="D169" s="238" t="s">
        <v>812</v>
      </c>
      <c r="E169" s="181" t="s">
        <v>521</v>
      </c>
      <c r="F169" s="181" t="s">
        <v>925</v>
      </c>
      <c r="G169" s="114" t="s">
        <v>46</v>
      </c>
      <c r="H169" s="102" t="s">
        <v>924</v>
      </c>
      <c r="I169" s="7"/>
      <c r="J169" s="33"/>
      <c r="K169" s="79">
        <v>12873</v>
      </c>
      <c r="L169" s="179" t="s">
        <v>926</v>
      </c>
      <c r="M169" s="115" t="e">
        <f t="shared" si="57"/>
        <v>#VALUE!</v>
      </c>
      <c r="N169" s="84" t="e">
        <f t="shared" si="39"/>
        <v>#VALUE!</v>
      </c>
      <c r="O169" s="80"/>
      <c r="P169" s="81">
        <f t="shared" si="40"/>
        <v>0</v>
      </c>
      <c r="Q169" s="82" t="e">
        <f t="shared" si="41"/>
        <v>#VALUE!</v>
      </c>
      <c r="R169" s="29"/>
      <c r="S169" s="26"/>
      <c r="T169" s="106" t="e">
        <f t="shared" si="42"/>
        <v>#DIV/0!</v>
      </c>
      <c r="U169" s="69" t="e">
        <f t="shared" si="43"/>
        <v>#DIV/0!</v>
      </c>
      <c r="V169" s="94"/>
      <c r="W169" s="95" t="e">
        <f t="shared" si="44"/>
        <v>#DIV/0!</v>
      </c>
      <c r="X169" s="58" t="e">
        <f t="shared" si="45"/>
        <v>#DIV/0!</v>
      </c>
      <c r="Y169" s="202" t="s">
        <v>419</v>
      </c>
      <c r="Z169" s="120"/>
      <c r="AA169" s="22"/>
      <c r="AB169" s="118">
        <f t="shared" si="46"/>
        <v>0</v>
      </c>
      <c r="AC169" s="8"/>
      <c r="AD169" s="118">
        <f t="shared" si="47"/>
        <v>0</v>
      </c>
      <c r="AE169" s="8"/>
      <c r="AF169" s="118">
        <f t="shared" si="48"/>
        <v>0</v>
      </c>
      <c r="AG169" s="38">
        <f t="shared" si="49"/>
        <v>0</v>
      </c>
      <c r="AH169" s="39">
        <f t="shared" si="50"/>
        <v>0</v>
      </c>
      <c r="AI169" s="22"/>
      <c r="AJ169" s="118">
        <f t="shared" si="51"/>
        <v>0</v>
      </c>
      <c r="AK169" s="9"/>
      <c r="AL169" s="118"/>
      <c r="AM169" s="40">
        <f t="shared" si="52"/>
        <v>0</v>
      </c>
      <c r="AN169" s="39">
        <f t="shared" si="53"/>
        <v>0</v>
      </c>
      <c r="AO169" s="41">
        <f t="shared" si="54"/>
        <v>0</v>
      </c>
      <c r="AQ169" s="99" t="str">
        <f t="shared" si="55"/>
        <v/>
      </c>
      <c r="AR169" s="99">
        <f t="shared" si="56"/>
        <v>0</v>
      </c>
      <c r="AS169" s="8"/>
      <c r="AT169" s="43"/>
      <c r="AU169" s="44"/>
      <c r="AV169" s="44"/>
      <c r="AW169" s="44"/>
      <c r="AX169" s="44"/>
      <c r="AY169" s="11"/>
      <c r="AZ169" s="11"/>
      <c r="BA169" s="12"/>
      <c r="BB169" s="48"/>
      <c r="BC169" s="46"/>
      <c r="BD169" s="59"/>
      <c r="BE169" s="112"/>
      <c r="BF169" s="124"/>
      <c r="BG169" s="151"/>
      <c r="BH169" s="131" t="s">
        <v>830</v>
      </c>
      <c r="BI169" s="161" t="s">
        <v>88</v>
      </c>
      <c r="BJ169" s="162" t="s">
        <v>715</v>
      </c>
      <c r="BK169" s="163" t="s">
        <v>457</v>
      </c>
      <c r="BL169" s="131" t="s">
        <v>14</v>
      </c>
      <c r="BM169" s="164" t="s">
        <v>809</v>
      </c>
      <c r="BN169" s="164" t="s">
        <v>810</v>
      </c>
      <c r="BO169" s="143" t="s">
        <v>811</v>
      </c>
      <c r="BP169" s="143" t="s">
        <v>812</v>
      </c>
      <c r="BQ169" s="143" t="s">
        <v>813</v>
      </c>
      <c r="BR169" s="143" t="s">
        <v>811</v>
      </c>
      <c r="BS169" s="143" t="s">
        <v>812</v>
      </c>
      <c r="BT169" s="143" t="s">
        <v>813</v>
      </c>
      <c r="BU169" s="164" t="s">
        <v>814</v>
      </c>
      <c r="BV169" s="164" t="s">
        <v>814</v>
      </c>
      <c r="BW169" s="143"/>
      <c r="BX169" s="143" t="s">
        <v>815</v>
      </c>
      <c r="BY169" s="164" t="s">
        <v>816</v>
      </c>
      <c r="BZ169" s="143" t="s">
        <v>817</v>
      </c>
    </row>
    <row r="170" spans="1:78" s="24" customFormat="1" ht="33.75" x14ac:dyDescent="0.2">
      <c r="A170" s="273">
        <v>168</v>
      </c>
      <c r="B170" s="271">
        <v>93</v>
      </c>
      <c r="C170" s="73" t="s">
        <v>454</v>
      </c>
      <c r="D170" s="238" t="s">
        <v>780</v>
      </c>
      <c r="E170" s="181" t="s">
        <v>508</v>
      </c>
      <c r="F170" s="181" t="s">
        <v>509</v>
      </c>
      <c r="G170" s="236" t="s">
        <v>909</v>
      </c>
      <c r="H170" s="102" t="s">
        <v>908</v>
      </c>
      <c r="I170" s="7"/>
      <c r="J170" s="33"/>
      <c r="K170" s="79">
        <v>30000</v>
      </c>
      <c r="L170" s="80">
        <v>15000</v>
      </c>
      <c r="M170" s="115">
        <f t="shared" si="57"/>
        <v>50</v>
      </c>
      <c r="N170" s="84" t="str">
        <f t="shared" si="39"/>
        <v/>
      </c>
      <c r="O170" s="80">
        <v>15000</v>
      </c>
      <c r="P170" s="81">
        <f t="shared" si="40"/>
        <v>50</v>
      </c>
      <c r="Q170" s="82">
        <f t="shared" si="41"/>
        <v>100</v>
      </c>
      <c r="R170" s="29"/>
      <c r="S170" s="26"/>
      <c r="T170" s="106" t="e">
        <f t="shared" si="42"/>
        <v>#DIV/0!</v>
      </c>
      <c r="U170" s="69" t="e">
        <f t="shared" si="43"/>
        <v>#DIV/0!</v>
      </c>
      <c r="V170" s="94"/>
      <c r="W170" s="95" t="e">
        <f t="shared" si="44"/>
        <v>#DIV/0!</v>
      </c>
      <c r="X170" s="58" t="e">
        <f t="shared" si="45"/>
        <v>#DIV/0!</v>
      </c>
      <c r="Y170" s="47" t="s">
        <v>45</v>
      </c>
      <c r="Z170" s="120"/>
      <c r="AA170" s="22"/>
      <c r="AB170" s="118">
        <f t="shared" si="46"/>
        <v>0</v>
      </c>
      <c r="AC170" s="8">
        <v>15</v>
      </c>
      <c r="AD170" s="118">
        <f t="shared" si="47"/>
        <v>1.5</v>
      </c>
      <c r="AE170" s="8">
        <v>7</v>
      </c>
      <c r="AF170" s="118">
        <f t="shared" si="48"/>
        <v>1.75</v>
      </c>
      <c r="AG170" s="38">
        <f t="shared" si="49"/>
        <v>22</v>
      </c>
      <c r="AH170" s="39">
        <f t="shared" si="50"/>
        <v>3.25</v>
      </c>
      <c r="AI170" s="22"/>
      <c r="AJ170" s="118">
        <f t="shared" si="51"/>
        <v>0</v>
      </c>
      <c r="AK170" s="9"/>
      <c r="AL170" s="118"/>
      <c r="AM170" s="40">
        <f t="shared" si="52"/>
        <v>0</v>
      </c>
      <c r="AN170" s="39">
        <f t="shared" si="53"/>
        <v>0</v>
      </c>
      <c r="AO170" s="41">
        <f t="shared" si="54"/>
        <v>3.25</v>
      </c>
      <c r="AQ170" s="99" t="str">
        <f t="shared" si="55"/>
        <v/>
      </c>
      <c r="AR170" s="99">
        <f t="shared" si="56"/>
        <v>0</v>
      </c>
      <c r="AS170" s="8"/>
      <c r="AT170" s="43" t="s">
        <v>33</v>
      </c>
      <c r="AU170" s="44"/>
      <c r="AV170" s="44"/>
      <c r="AW170" s="44"/>
      <c r="AX170" s="44"/>
      <c r="AY170" s="11"/>
      <c r="AZ170" s="11"/>
      <c r="BA170" s="12"/>
      <c r="BB170" s="48"/>
      <c r="BC170" s="28"/>
      <c r="BD170" s="28"/>
      <c r="BE170" s="112"/>
      <c r="BF170" s="124"/>
      <c r="BG170" s="151"/>
      <c r="BH170" s="131" t="s">
        <v>776</v>
      </c>
      <c r="BI170" s="161" t="s">
        <v>88</v>
      </c>
      <c r="BJ170" s="162" t="s">
        <v>715</v>
      </c>
      <c r="BK170" s="163" t="s">
        <v>454</v>
      </c>
      <c r="BL170" s="131" t="s">
        <v>14</v>
      </c>
      <c r="BM170" s="164" t="s">
        <v>777</v>
      </c>
      <c r="BN170" s="164" t="s">
        <v>778</v>
      </c>
      <c r="BO170" s="143" t="s">
        <v>779</v>
      </c>
      <c r="BP170" s="143" t="s">
        <v>780</v>
      </c>
      <c r="BQ170" s="143" t="s">
        <v>781</v>
      </c>
      <c r="BR170" s="143" t="s">
        <v>779</v>
      </c>
      <c r="BS170" s="143" t="s">
        <v>780</v>
      </c>
      <c r="BT170" s="143" t="s">
        <v>781</v>
      </c>
      <c r="BU170" s="164" t="s">
        <v>782</v>
      </c>
      <c r="BV170" s="164" t="s">
        <v>782</v>
      </c>
      <c r="BW170" s="143" t="s">
        <v>98</v>
      </c>
      <c r="BX170" s="143" t="s">
        <v>783</v>
      </c>
      <c r="BY170" s="164" t="s">
        <v>784</v>
      </c>
      <c r="BZ170" s="143" t="s">
        <v>785</v>
      </c>
    </row>
    <row r="171" spans="1:78" s="24" customFormat="1" ht="33.75" x14ac:dyDescent="0.2">
      <c r="A171" s="273">
        <v>169</v>
      </c>
      <c r="B171" s="271">
        <v>94</v>
      </c>
      <c r="C171" s="73" t="s">
        <v>454</v>
      </c>
      <c r="D171" s="238" t="s">
        <v>780</v>
      </c>
      <c r="E171" s="181" t="s">
        <v>510</v>
      </c>
      <c r="F171" s="181" t="s">
        <v>511</v>
      </c>
      <c r="G171" s="114">
        <v>3</v>
      </c>
      <c r="H171" s="102" t="s">
        <v>910</v>
      </c>
      <c r="I171" s="7"/>
      <c r="J171" s="33"/>
      <c r="K171" s="79">
        <v>99000</v>
      </c>
      <c r="L171" s="80">
        <v>49000</v>
      </c>
      <c r="M171" s="115">
        <f t="shared" si="57"/>
        <v>49.494949494949495</v>
      </c>
      <c r="N171" s="84" t="str">
        <f t="shared" si="39"/>
        <v/>
      </c>
      <c r="O171" s="80">
        <v>50000</v>
      </c>
      <c r="P171" s="81">
        <f t="shared" si="40"/>
        <v>50.505050505050505</v>
      </c>
      <c r="Q171" s="82">
        <f t="shared" si="41"/>
        <v>100</v>
      </c>
      <c r="R171" s="29"/>
      <c r="S171" s="26"/>
      <c r="T171" s="106" t="e">
        <f t="shared" si="42"/>
        <v>#DIV/0!</v>
      </c>
      <c r="U171" s="69" t="e">
        <f t="shared" si="43"/>
        <v>#DIV/0!</v>
      </c>
      <c r="V171" s="94"/>
      <c r="W171" s="95" t="e">
        <f t="shared" si="44"/>
        <v>#DIV/0!</v>
      </c>
      <c r="X171" s="58" t="e">
        <f t="shared" si="45"/>
        <v>#DIV/0!</v>
      </c>
      <c r="Y171" s="47" t="s">
        <v>45</v>
      </c>
      <c r="Z171" s="120"/>
      <c r="AA171" s="22"/>
      <c r="AB171" s="118">
        <f t="shared" si="46"/>
        <v>0</v>
      </c>
      <c r="AC171" s="8">
        <v>15</v>
      </c>
      <c r="AD171" s="118">
        <f t="shared" si="47"/>
        <v>1.5</v>
      </c>
      <c r="AE171" s="8">
        <v>7</v>
      </c>
      <c r="AF171" s="118">
        <f t="shared" si="48"/>
        <v>1.75</v>
      </c>
      <c r="AG171" s="38">
        <f t="shared" si="49"/>
        <v>22</v>
      </c>
      <c r="AH171" s="39">
        <f t="shared" si="50"/>
        <v>3.25</v>
      </c>
      <c r="AI171" s="22"/>
      <c r="AJ171" s="118">
        <f t="shared" si="51"/>
        <v>0</v>
      </c>
      <c r="AK171" s="9"/>
      <c r="AL171" s="118"/>
      <c r="AM171" s="40">
        <f t="shared" si="52"/>
        <v>0</v>
      </c>
      <c r="AN171" s="39">
        <f t="shared" si="53"/>
        <v>0</v>
      </c>
      <c r="AO171" s="41">
        <f t="shared" si="54"/>
        <v>3.25</v>
      </c>
      <c r="AQ171" s="99" t="str">
        <f t="shared" si="55"/>
        <v/>
      </c>
      <c r="AR171" s="99">
        <f t="shared" si="56"/>
        <v>0</v>
      </c>
      <c r="AS171" s="8"/>
      <c r="AT171" s="43" t="s">
        <v>33</v>
      </c>
      <c r="AU171" s="44"/>
      <c r="AV171" s="44"/>
      <c r="AW171" s="44"/>
      <c r="AX171" s="44"/>
      <c r="AY171" s="11"/>
      <c r="AZ171" s="11"/>
      <c r="BA171" s="12"/>
      <c r="BB171" s="48"/>
      <c r="BC171" s="28"/>
      <c r="BD171" s="28"/>
      <c r="BE171" s="112"/>
      <c r="BF171" s="124"/>
      <c r="BG171" s="151"/>
      <c r="BH171" s="131" t="s">
        <v>786</v>
      </c>
      <c r="BI171" s="161" t="s">
        <v>88</v>
      </c>
      <c r="BJ171" s="162" t="s">
        <v>715</v>
      </c>
      <c r="BK171" s="163" t="s">
        <v>454</v>
      </c>
      <c r="BL171" s="131" t="s">
        <v>14</v>
      </c>
      <c r="BM171" s="164" t="s">
        <v>777</v>
      </c>
      <c r="BN171" s="164" t="s">
        <v>778</v>
      </c>
      <c r="BO171" s="143" t="s">
        <v>779</v>
      </c>
      <c r="BP171" s="143" t="s">
        <v>780</v>
      </c>
      <c r="BQ171" s="143" t="s">
        <v>781</v>
      </c>
      <c r="BR171" s="143" t="s">
        <v>779</v>
      </c>
      <c r="BS171" s="143" t="s">
        <v>780</v>
      </c>
      <c r="BT171" s="143" t="s">
        <v>781</v>
      </c>
      <c r="BU171" s="164" t="s">
        <v>782</v>
      </c>
      <c r="BV171" s="164" t="s">
        <v>782</v>
      </c>
      <c r="BW171" s="143" t="s">
        <v>98</v>
      </c>
      <c r="BX171" s="143" t="s">
        <v>783</v>
      </c>
      <c r="BY171" s="164" t="s">
        <v>784</v>
      </c>
      <c r="BZ171" s="143" t="s">
        <v>785</v>
      </c>
    </row>
    <row r="172" spans="1:78" s="24" customFormat="1" ht="33.75" x14ac:dyDescent="0.2">
      <c r="A172" s="273">
        <v>170</v>
      </c>
      <c r="B172" s="271">
        <v>95</v>
      </c>
      <c r="C172" s="73" t="s">
        <v>454</v>
      </c>
      <c r="D172" s="238" t="s">
        <v>780</v>
      </c>
      <c r="E172" s="181" t="s">
        <v>512</v>
      </c>
      <c r="F172" s="235" t="s">
        <v>912</v>
      </c>
      <c r="G172" s="114" t="s">
        <v>48</v>
      </c>
      <c r="H172" s="102" t="s">
        <v>911</v>
      </c>
      <c r="I172" s="7"/>
      <c r="J172" s="33"/>
      <c r="K172" s="79">
        <v>159000</v>
      </c>
      <c r="L172" s="80">
        <v>79000</v>
      </c>
      <c r="M172" s="115">
        <f t="shared" si="57"/>
        <v>49.685534591194966</v>
      </c>
      <c r="N172" s="84" t="str">
        <f t="shared" si="39"/>
        <v/>
      </c>
      <c r="O172" s="80">
        <v>80000</v>
      </c>
      <c r="P172" s="81">
        <f t="shared" si="40"/>
        <v>50.314465408805034</v>
      </c>
      <c r="Q172" s="82">
        <f t="shared" si="41"/>
        <v>100</v>
      </c>
      <c r="R172" s="29"/>
      <c r="S172" s="26"/>
      <c r="T172" s="106" t="e">
        <f t="shared" si="42"/>
        <v>#DIV/0!</v>
      </c>
      <c r="U172" s="69" t="e">
        <f t="shared" si="43"/>
        <v>#DIV/0!</v>
      </c>
      <c r="V172" s="94"/>
      <c r="W172" s="95" t="e">
        <f t="shared" si="44"/>
        <v>#DIV/0!</v>
      </c>
      <c r="X172" s="58" t="e">
        <f t="shared" si="45"/>
        <v>#DIV/0!</v>
      </c>
      <c r="Y172" s="47" t="s">
        <v>45</v>
      </c>
      <c r="Z172" s="120"/>
      <c r="AA172" s="22"/>
      <c r="AB172" s="118">
        <f t="shared" si="46"/>
        <v>0</v>
      </c>
      <c r="AC172" s="8">
        <v>15</v>
      </c>
      <c r="AD172" s="118">
        <f t="shared" si="47"/>
        <v>1.5</v>
      </c>
      <c r="AE172" s="8">
        <v>7</v>
      </c>
      <c r="AF172" s="118">
        <f t="shared" si="48"/>
        <v>1.75</v>
      </c>
      <c r="AG172" s="38">
        <f t="shared" si="49"/>
        <v>22</v>
      </c>
      <c r="AH172" s="39">
        <f t="shared" si="50"/>
        <v>3.25</v>
      </c>
      <c r="AI172" s="22"/>
      <c r="AJ172" s="118">
        <f t="shared" si="51"/>
        <v>0</v>
      </c>
      <c r="AK172" s="9"/>
      <c r="AL172" s="118"/>
      <c r="AM172" s="40">
        <f t="shared" si="52"/>
        <v>0</v>
      </c>
      <c r="AN172" s="39">
        <f t="shared" si="53"/>
        <v>0</v>
      </c>
      <c r="AO172" s="41">
        <f t="shared" si="54"/>
        <v>3.25</v>
      </c>
      <c r="AQ172" s="99" t="str">
        <f t="shared" si="55"/>
        <v/>
      </c>
      <c r="AR172" s="99">
        <f t="shared" si="56"/>
        <v>0</v>
      </c>
      <c r="AS172" s="8"/>
      <c r="AT172" s="7" t="s">
        <v>33</v>
      </c>
      <c r="AU172" s="44"/>
      <c r="AV172" s="44"/>
      <c r="AW172" s="44"/>
      <c r="AX172" s="44"/>
      <c r="AY172" s="11"/>
      <c r="AZ172" s="11"/>
      <c r="BA172" s="12"/>
      <c r="BB172" s="48"/>
      <c r="BC172" s="46"/>
      <c r="BD172" s="59"/>
      <c r="BE172" s="112"/>
      <c r="BF172" s="124"/>
      <c r="BG172" s="151"/>
      <c r="BH172" s="131" t="s">
        <v>787</v>
      </c>
      <c r="BI172" s="161" t="s">
        <v>88</v>
      </c>
      <c r="BJ172" s="162" t="s">
        <v>715</v>
      </c>
      <c r="BK172" s="163" t="s">
        <v>454</v>
      </c>
      <c r="BL172" s="131" t="s">
        <v>14</v>
      </c>
      <c r="BM172" s="164" t="s">
        <v>777</v>
      </c>
      <c r="BN172" s="164" t="s">
        <v>778</v>
      </c>
      <c r="BO172" s="143" t="s">
        <v>779</v>
      </c>
      <c r="BP172" s="143" t="s">
        <v>780</v>
      </c>
      <c r="BQ172" s="143" t="s">
        <v>781</v>
      </c>
      <c r="BR172" s="143" t="s">
        <v>779</v>
      </c>
      <c r="BS172" s="143" t="s">
        <v>780</v>
      </c>
      <c r="BT172" s="143" t="s">
        <v>781</v>
      </c>
      <c r="BU172" s="164" t="s">
        <v>782</v>
      </c>
      <c r="BV172" s="164" t="s">
        <v>782</v>
      </c>
      <c r="BW172" s="143" t="s">
        <v>98</v>
      </c>
      <c r="BX172" s="143" t="s">
        <v>783</v>
      </c>
      <c r="BY172" s="164" t="s">
        <v>784</v>
      </c>
      <c r="BZ172" s="143" t="s">
        <v>785</v>
      </c>
    </row>
    <row r="173" spans="1:78" s="24" customFormat="1" ht="78.75" x14ac:dyDescent="0.2">
      <c r="A173" s="273">
        <v>171</v>
      </c>
      <c r="B173" s="271">
        <v>96</v>
      </c>
      <c r="C173" s="73" t="s">
        <v>454</v>
      </c>
      <c r="D173" s="238" t="s">
        <v>780</v>
      </c>
      <c r="E173" s="181" t="s">
        <v>513</v>
      </c>
      <c r="F173" s="181" t="s">
        <v>500</v>
      </c>
      <c r="G173" s="114">
        <v>5</v>
      </c>
      <c r="H173" s="102" t="s">
        <v>913</v>
      </c>
      <c r="I173" s="7"/>
      <c r="J173" s="33"/>
      <c r="K173" s="79">
        <v>43200</v>
      </c>
      <c r="L173" s="80">
        <v>21000</v>
      </c>
      <c r="M173" s="115">
        <f t="shared" si="57"/>
        <v>48.611111111111107</v>
      </c>
      <c r="N173" s="84" t="str">
        <f t="shared" si="39"/>
        <v/>
      </c>
      <c r="O173" s="80">
        <v>22200</v>
      </c>
      <c r="P173" s="81">
        <f t="shared" si="40"/>
        <v>51.388888888888886</v>
      </c>
      <c r="Q173" s="82">
        <f t="shared" si="41"/>
        <v>100</v>
      </c>
      <c r="R173" s="29"/>
      <c r="S173" s="26"/>
      <c r="T173" s="106" t="e">
        <f t="shared" si="42"/>
        <v>#DIV/0!</v>
      </c>
      <c r="U173" s="69" t="e">
        <f t="shared" si="43"/>
        <v>#DIV/0!</v>
      </c>
      <c r="V173" s="94"/>
      <c r="W173" s="95" t="e">
        <f t="shared" si="44"/>
        <v>#DIV/0!</v>
      </c>
      <c r="X173" s="58" t="e">
        <f t="shared" si="45"/>
        <v>#DIV/0!</v>
      </c>
      <c r="Y173" s="47" t="s">
        <v>45</v>
      </c>
      <c r="Z173" s="120"/>
      <c r="AA173" s="22"/>
      <c r="AB173" s="118">
        <f t="shared" si="46"/>
        <v>0</v>
      </c>
      <c r="AC173" s="8">
        <v>15</v>
      </c>
      <c r="AD173" s="118">
        <f t="shared" si="47"/>
        <v>1.5</v>
      </c>
      <c r="AE173" s="8">
        <v>7</v>
      </c>
      <c r="AF173" s="118">
        <f t="shared" si="48"/>
        <v>1.75</v>
      </c>
      <c r="AG173" s="38">
        <f t="shared" si="49"/>
        <v>22</v>
      </c>
      <c r="AH173" s="39">
        <f t="shared" si="50"/>
        <v>3.25</v>
      </c>
      <c r="AI173" s="22"/>
      <c r="AJ173" s="118">
        <f t="shared" si="51"/>
        <v>0</v>
      </c>
      <c r="AK173" s="9"/>
      <c r="AL173" s="118"/>
      <c r="AM173" s="40">
        <f t="shared" si="52"/>
        <v>0</v>
      </c>
      <c r="AN173" s="39">
        <f t="shared" si="53"/>
        <v>0</v>
      </c>
      <c r="AO173" s="41">
        <f t="shared" si="54"/>
        <v>3.25</v>
      </c>
      <c r="AQ173" s="99" t="str">
        <f t="shared" si="55"/>
        <v/>
      </c>
      <c r="AR173" s="99">
        <f t="shared" si="56"/>
        <v>0</v>
      </c>
      <c r="AS173" s="8"/>
      <c r="AT173" s="7" t="s">
        <v>33</v>
      </c>
      <c r="AU173" s="44"/>
      <c r="AV173" s="44"/>
      <c r="AW173" s="44"/>
      <c r="AX173" s="44"/>
      <c r="AY173" s="11"/>
      <c r="AZ173" s="11"/>
      <c r="BA173" s="12"/>
      <c r="BB173" s="48"/>
      <c r="BC173" s="46"/>
      <c r="BD173" s="59"/>
      <c r="BE173" s="112"/>
      <c r="BF173" s="124"/>
      <c r="BG173" s="151"/>
      <c r="BH173" s="131" t="s">
        <v>788</v>
      </c>
      <c r="BI173" s="161" t="s">
        <v>88</v>
      </c>
      <c r="BJ173" s="162" t="s">
        <v>715</v>
      </c>
      <c r="BK173" s="163" t="s">
        <v>454</v>
      </c>
      <c r="BL173" s="131" t="s">
        <v>14</v>
      </c>
      <c r="BM173" s="164" t="s">
        <v>777</v>
      </c>
      <c r="BN173" s="164" t="s">
        <v>778</v>
      </c>
      <c r="BO173" s="143" t="s">
        <v>779</v>
      </c>
      <c r="BP173" s="143" t="s">
        <v>780</v>
      </c>
      <c r="BQ173" s="143" t="s">
        <v>781</v>
      </c>
      <c r="BR173" s="143" t="s">
        <v>779</v>
      </c>
      <c r="BS173" s="143" t="s">
        <v>780</v>
      </c>
      <c r="BT173" s="143" t="s">
        <v>781</v>
      </c>
      <c r="BU173" s="164" t="s">
        <v>782</v>
      </c>
      <c r="BV173" s="164" t="s">
        <v>782</v>
      </c>
      <c r="BW173" s="143" t="s">
        <v>98</v>
      </c>
      <c r="BX173" s="143" t="s">
        <v>783</v>
      </c>
      <c r="BY173" s="164" t="s">
        <v>784</v>
      </c>
      <c r="BZ173" s="143" t="s">
        <v>785</v>
      </c>
    </row>
    <row r="174" spans="1:78" s="24" customFormat="1" ht="90" x14ac:dyDescent="0.2">
      <c r="A174" s="273">
        <v>172</v>
      </c>
      <c r="B174" s="271">
        <v>147</v>
      </c>
      <c r="C174" s="73" t="s">
        <v>1084</v>
      </c>
      <c r="D174" s="238" t="s">
        <v>1087</v>
      </c>
      <c r="E174" s="181" t="s">
        <v>1243</v>
      </c>
      <c r="F174" s="181" t="s">
        <v>1244</v>
      </c>
      <c r="G174" s="114">
        <v>5</v>
      </c>
      <c r="H174" s="102" t="s">
        <v>1682</v>
      </c>
      <c r="I174" s="7"/>
      <c r="J174" s="33"/>
      <c r="K174" s="79">
        <v>150476</v>
      </c>
      <c r="L174" s="80">
        <v>89000</v>
      </c>
      <c r="M174" s="115">
        <f t="shared" si="57"/>
        <v>59.145644488157579</v>
      </c>
      <c r="N174" s="84" t="str">
        <f t="shared" si="39"/>
        <v/>
      </c>
      <c r="O174" s="80">
        <v>61476</v>
      </c>
      <c r="P174" s="81">
        <f t="shared" si="40"/>
        <v>40.854355511842421</v>
      </c>
      <c r="Q174" s="82">
        <f t="shared" si="41"/>
        <v>100</v>
      </c>
      <c r="R174" s="29"/>
      <c r="S174" s="26"/>
      <c r="T174" s="106" t="e">
        <f t="shared" si="42"/>
        <v>#DIV/0!</v>
      </c>
      <c r="U174" s="69" t="e">
        <f t="shared" si="43"/>
        <v>#DIV/0!</v>
      </c>
      <c r="V174" s="94"/>
      <c r="W174" s="95" t="e">
        <f t="shared" si="44"/>
        <v>#DIV/0!</v>
      </c>
      <c r="X174" s="58" t="e">
        <f t="shared" si="45"/>
        <v>#DIV/0!</v>
      </c>
      <c r="Y174" s="47" t="s">
        <v>45</v>
      </c>
      <c r="Z174" s="120"/>
      <c r="AA174" s="22"/>
      <c r="AB174" s="118">
        <f t="shared" si="46"/>
        <v>0</v>
      </c>
      <c r="AC174" s="8">
        <v>15</v>
      </c>
      <c r="AD174" s="118">
        <f t="shared" si="47"/>
        <v>1.5</v>
      </c>
      <c r="AE174" s="8">
        <v>0</v>
      </c>
      <c r="AF174" s="118">
        <f t="shared" si="48"/>
        <v>0</v>
      </c>
      <c r="AG174" s="38">
        <f t="shared" si="49"/>
        <v>15</v>
      </c>
      <c r="AH174" s="39">
        <f t="shared" si="50"/>
        <v>1.5</v>
      </c>
      <c r="AI174" s="22"/>
      <c r="AJ174" s="118">
        <f t="shared" si="51"/>
        <v>0</v>
      </c>
      <c r="AK174" s="9"/>
      <c r="AL174" s="118"/>
      <c r="AM174" s="40">
        <f t="shared" si="52"/>
        <v>0</v>
      </c>
      <c r="AN174" s="39">
        <f t="shared" si="53"/>
        <v>0</v>
      </c>
      <c r="AO174" s="41">
        <f t="shared" si="54"/>
        <v>1.5</v>
      </c>
      <c r="AQ174" s="99" t="str">
        <f t="shared" si="55"/>
        <v/>
      </c>
      <c r="AR174" s="99">
        <f t="shared" si="56"/>
        <v>0</v>
      </c>
      <c r="AS174" s="8"/>
      <c r="AT174" s="7"/>
      <c r="AU174" s="44"/>
      <c r="AV174" s="44"/>
      <c r="AW174" s="44"/>
      <c r="AX174" s="44"/>
      <c r="AY174" s="11"/>
      <c r="AZ174" s="11"/>
      <c r="BA174" s="12"/>
      <c r="BB174" s="48"/>
      <c r="BC174" s="28"/>
      <c r="BD174" s="28"/>
      <c r="BE174" s="112"/>
      <c r="BF174" s="124"/>
      <c r="BG174" s="151"/>
      <c r="BH174" s="156" t="s">
        <v>1083</v>
      </c>
      <c r="BI174" s="239" t="s">
        <v>88</v>
      </c>
      <c r="BJ174" s="153" t="s">
        <v>1010</v>
      </c>
      <c r="BK174" s="154" t="s">
        <v>1084</v>
      </c>
      <c r="BL174" s="131" t="s">
        <v>14</v>
      </c>
      <c r="BM174" s="156" t="s">
        <v>1085</v>
      </c>
      <c r="BN174" s="156"/>
      <c r="BO174" s="155" t="s">
        <v>1086</v>
      </c>
      <c r="BP174" s="155" t="s">
        <v>1087</v>
      </c>
      <c r="BQ174" s="155" t="s">
        <v>574</v>
      </c>
      <c r="BR174" s="155" t="s">
        <v>1086</v>
      </c>
      <c r="BS174" s="155" t="s">
        <v>1087</v>
      </c>
      <c r="BT174" s="155" t="s">
        <v>574</v>
      </c>
      <c r="BU174" s="156" t="s">
        <v>1088</v>
      </c>
      <c r="BV174" s="156" t="s">
        <v>1088</v>
      </c>
      <c r="BW174" s="155"/>
      <c r="BX174" s="155" t="s">
        <v>1089</v>
      </c>
      <c r="BY174" s="156" t="s">
        <v>1090</v>
      </c>
      <c r="BZ174" s="155" t="s">
        <v>1091</v>
      </c>
    </row>
    <row r="175" spans="1:78" s="24" customFormat="1" ht="56.25" x14ac:dyDescent="0.2">
      <c r="A175" s="273">
        <v>173</v>
      </c>
      <c r="B175" s="271">
        <v>148</v>
      </c>
      <c r="C175" s="73" t="s">
        <v>1084</v>
      </c>
      <c r="D175" s="238" t="s">
        <v>1087</v>
      </c>
      <c r="E175" s="181" t="s">
        <v>1245</v>
      </c>
      <c r="F175" s="181" t="s">
        <v>1246</v>
      </c>
      <c r="G175" s="114">
        <v>3</v>
      </c>
      <c r="H175" s="102" t="s">
        <v>1680</v>
      </c>
      <c r="I175" s="7"/>
      <c r="J175" s="33"/>
      <c r="K175" s="79">
        <v>45637</v>
      </c>
      <c r="L175" s="80">
        <v>27000</v>
      </c>
      <c r="M175" s="115">
        <f t="shared" si="57"/>
        <v>59.162521638144483</v>
      </c>
      <c r="N175" s="84" t="str">
        <f t="shared" si="39"/>
        <v/>
      </c>
      <c r="O175" s="80">
        <v>18637</v>
      </c>
      <c r="P175" s="81">
        <f t="shared" si="40"/>
        <v>40.83747836185551</v>
      </c>
      <c r="Q175" s="82">
        <f t="shared" si="41"/>
        <v>100</v>
      </c>
      <c r="R175" s="29"/>
      <c r="S175" s="26"/>
      <c r="T175" s="106" t="e">
        <f t="shared" si="42"/>
        <v>#DIV/0!</v>
      </c>
      <c r="U175" s="69" t="e">
        <f t="shared" si="43"/>
        <v>#DIV/0!</v>
      </c>
      <c r="V175" s="94"/>
      <c r="W175" s="95" t="e">
        <f t="shared" si="44"/>
        <v>#DIV/0!</v>
      </c>
      <c r="X175" s="58" t="e">
        <f t="shared" si="45"/>
        <v>#DIV/0!</v>
      </c>
      <c r="Y175" s="47" t="s">
        <v>1683</v>
      </c>
      <c r="Z175" s="203" t="s">
        <v>1681</v>
      </c>
      <c r="AA175" s="22"/>
      <c r="AB175" s="118">
        <f t="shared" si="46"/>
        <v>0</v>
      </c>
      <c r="AC175" s="8">
        <v>15</v>
      </c>
      <c r="AD175" s="118">
        <f t="shared" si="47"/>
        <v>1.5</v>
      </c>
      <c r="AE175" s="8">
        <v>0</v>
      </c>
      <c r="AF175" s="118">
        <f t="shared" si="48"/>
        <v>0</v>
      </c>
      <c r="AG175" s="38">
        <f t="shared" si="49"/>
        <v>15</v>
      </c>
      <c r="AH175" s="39">
        <f t="shared" si="50"/>
        <v>1.5</v>
      </c>
      <c r="AI175" s="22"/>
      <c r="AJ175" s="118">
        <f t="shared" si="51"/>
        <v>0</v>
      </c>
      <c r="AK175" s="9"/>
      <c r="AL175" s="118"/>
      <c r="AM175" s="40">
        <f t="shared" si="52"/>
        <v>0</v>
      </c>
      <c r="AN175" s="39">
        <f t="shared" si="53"/>
        <v>0</v>
      </c>
      <c r="AO175" s="41">
        <f t="shared" si="54"/>
        <v>1.5</v>
      </c>
      <c r="AQ175" s="99" t="str">
        <f t="shared" si="55"/>
        <v/>
      </c>
      <c r="AR175" s="99">
        <f t="shared" si="56"/>
        <v>0</v>
      </c>
      <c r="AS175" s="8"/>
      <c r="AT175" s="7"/>
      <c r="AU175" s="44"/>
      <c r="AV175" s="44"/>
      <c r="AW175" s="44"/>
      <c r="AX175" s="44"/>
      <c r="AY175" s="11"/>
      <c r="AZ175" s="11"/>
      <c r="BA175" s="12"/>
      <c r="BB175" s="48"/>
      <c r="BC175" s="28"/>
      <c r="BD175" s="28"/>
      <c r="BE175" s="112"/>
      <c r="BF175" s="124"/>
      <c r="BG175" s="151"/>
      <c r="BH175" s="156" t="s">
        <v>1092</v>
      </c>
      <c r="BI175" s="239" t="s">
        <v>88</v>
      </c>
      <c r="BJ175" s="153" t="s">
        <v>1010</v>
      </c>
      <c r="BK175" s="154" t="s">
        <v>1084</v>
      </c>
      <c r="BL175" s="131" t="s">
        <v>14</v>
      </c>
      <c r="BM175" s="156" t="s">
        <v>1085</v>
      </c>
      <c r="BN175" s="156"/>
      <c r="BO175" s="155" t="s">
        <v>1086</v>
      </c>
      <c r="BP175" s="155" t="s">
        <v>1087</v>
      </c>
      <c r="BQ175" s="155" t="s">
        <v>574</v>
      </c>
      <c r="BR175" s="155" t="s">
        <v>1086</v>
      </c>
      <c r="BS175" s="155" t="s">
        <v>1087</v>
      </c>
      <c r="BT175" s="155" t="s">
        <v>574</v>
      </c>
      <c r="BU175" s="156" t="s">
        <v>1088</v>
      </c>
      <c r="BV175" s="156" t="s">
        <v>1088</v>
      </c>
      <c r="BW175" s="155"/>
      <c r="BX175" s="155" t="s">
        <v>1089</v>
      </c>
      <c r="BY175" s="156" t="s">
        <v>1090</v>
      </c>
      <c r="BZ175" s="155" t="s">
        <v>1091</v>
      </c>
    </row>
    <row r="176" spans="1:78" s="24" customFormat="1" ht="67.5" x14ac:dyDescent="0.2">
      <c r="A176" s="273">
        <v>174</v>
      </c>
      <c r="B176" s="271">
        <v>53</v>
      </c>
      <c r="C176" s="73" t="s">
        <v>434</v>
      </c>
      <c r="D176" s="238" t="s">
        <v>582</v>
      </c>
      <c r="E176" s="181" t="s">
        <v>469</v>
      </c>
      <c r="F176" s="181" t="s">
        <v>859</v>
      </c>
      <c r="G176" s="114">
        <v>2</v>
      </c>
      <c r="H176" s="102" t="s">
        <v>847</v>
      </c>
      <c r="I176" s="7"/>
      <c r="J176" s="33"/>
      <c r="K176" s="79">
        <v>4357000</v>
      </c>
      <c r="L176" s="80">
        <v>800000</v>
      </c>
      <c r="M176" s="115">
        <f t="shared" si="57"/>
        <v>18.361257746155612</v>
      </c>
      <c r="N176" s="84" t="str">
        <f t="shared" si="39"/>
        <v/>
      </c>
      <c r="O176" s="80">
        <v>3557000</v>
      </c>
      <c r="P176" s="81">
        <f t="shared" si="40"/>
        <v>81.638742253844384</v>
      </c>
      <c r="Q176" s="82">
        <f t="shared" si="41"/>
        <v>100</v>
      </c>
      <c r="R176" s="29"/>
      <c r="S176" s="26"/>
      <c r="T176" s="106" t="e">
        <f t="shared" si="42"/>
        <v>#DIV/0!</v>
      </c>
      <c r="U176" s="69" t="e">
        <f t="shared" si="43"/>
        <v>#DIV/0!</v>
      </c>
      <c r="V176" s="94"/>
      <c r="W176" s="95" t="e">
        <f t="shared" si="44"/>
        <v>#DIV/0!</v>
      </c>
      <c r="X176" s="58" t="e">
        <f t="shared" si="45"/>
        <v>#DIV/0!</v>
      </c>
      <c r="Y176" s="47" t="s">
        <v>45</v>
      </c>
      <c r="Z176" s="120"/>
      <c r="AA176" s="22"/>
      <c r="AB176" s="118">
        <f t="shared" si="46"/>
        <v>0</v>
      </c>
      <c r="AC176" s="8">
        <v>15</v>
      </c>
      <c r="AD176" s="118">
        <f t="shared" si="47"/>
        <v>1.5</v>
      </c>
      <c r="AE176" s="8">
        <v>15</v>
      </c>
      <c r="AF176" s="118">
        <f t="shared" si="48"/>
        <v>3.75</v>
      </c>
      <c r="AG176" s="38">
        <f t="shared" si="49"/>
        <v>30</v>
      </c>
      <c r="AH176" s="39">
        <f t="shared" si="50"/>
        <v>5.25</v>
      </c>
      <c r="AI176" s="22"/>
      <c r="AJ176" s="118">
        <f t="shared" si="51"/>
        <v>0</v>
      </c>
      <c r="AK176" s="9"/>
      <c r="AL176" s="118"/>
      <c r="AM176" s="40">
        <f t="shared" si="52"/>
        <v>0</v>
      </c>
      <c r="AN176" s="39">
        <f t="shared" si="53"/>
        <v>0</v>
      </c>
      <c r="AO176" s="41">
        <f t="shared" si="54"/>
        <v>5.25</v>
      </c>
      <c r="AQ176" s="99" t="str">
        <f t="shared" si="55"/>
        <v/>
      </c>
      <c r="AR176" s="99">
        <f t="shared" si="56"/>
        <v>0</v>
      </c>
      <c r="AS176" s="8"/>
      <c r="AT176" s="7"/>
      <c r="AU176" s="44"/>
      <c r="AV176" s="44"/>
      <c r="AW176" s="44"/>
      <c r="AX176" s="44"/>
      <c r="AY176" s="11"/>
      <c r="AZ176" s="11"/>
      <c r="BA176" s="12"/>
      <c r="BB176" s="48"/>
      <c r="BC176" s="28"/>
      <c r="BD176" s="28"/>
      <c r="BE176" s="112"/>
      <c r="BF176" s="124"/>
      <c r="BG176" s="151"/>
      <c r="BH176" s="131" t="s">
        <v>579</v>
      </c>
      <c r="BI176" s="161" t="s">
        <v>88</v>
      </c>
      <c r="BJ176" s="162" t="s">
        <v>537</v>
      </c>
      <c r="BK176" s="163" t="s">
        <v>434</v>
      </c>
      <c r="BL176" s="131" t="s">
        <v>14</v>
      </c>
      <c r="BM176" s="164" t="s">
        <v>580</v>
      </c>
      <c r="BN176" s="164"/>
      <c r="BO176" s="143" t="s">
        <v>581</v>
      </c>
      <c r="BP176" s="143" t="s">
        <v>582</v>
      </c>
      <c r="BQ176" s="143" t="s">
        <v>583</v>
      </c>
      <c r="BR176" s="143" t="s">
        <v>581</v>
      </c>
      <c r="BS176" s="143" t="s">
        <v>582</v>
      </c>
      <c r="BT176" s="143" t="s">
        <v>583</v>
      </c>
      <c r="BU176" s="164" t="s">
        <v>584</v>
      </c>
      <c r="BV176" s="164" t="s">
        <v>584</v>
      </c>
      <c r="BW176" s="143"/>
      <c r="BX176" s="143" t="s">
        <v>585</v>
      </c>
      <c r="BY176" s="164" t="s">
        <v>586</v>
      </c>
      <c r="BZ176" s="143" t="s">
        <v>587</v>
      </c>
    </row>
    <row r="177" spans="1:78" s="24" customFormat="1" ht="101.25" x14ac:dyDescent="0.2">
      <c r="A177" s="273">
        <v>175</v>
      </c>
      <c r="B177" s="271">
        <v>60</v>
      </c>
      <c r="C177" s="73" t="s">
        <v>434</v>
      </c>
      <c r="D177" s="238" t="s">
        <v>582</v>
      </c>
      <c r="E177" s="181" t="s">
        <v>477</v>
      </c>
      <c r="F177" s="181" t="s">
        <v>478</v>
      </c>
      <c r="G177" s="114">
        <v>6</v>
      </c>
      <c r="H177" s="102" t="s">
        <v>848</v>
      </c>
      <c r="I177" s="7"/>
      <c r="J177" s="33"/>
      <c r="K177" s="79">
        <v>46328</v>
      </c>
      <c r="L177" s="80">
        <v>27798</v>
      </c>
      <c r="M177" s="115">
        <f t="shared" si="57"/>
        <v>60.002590226213094</v>
      </c>
      <c r="N177" s="84" t="str">
        <f t="shared" si="39"/>
        <v>!!!</v>
      </c>
      <c r="O177" s="80">
        <v>18530</v>
      </c>
      <c r="P177" s="81">
        <f t="shared" si="40"/>
        <v>39.997409773786913</v>
      </c>
      <c r="Q177" s="82">
        <f t="shared" si="41"/>
        <v>100</v>
      </c>
      <c r="R177" s="29"/>
      <c r="S177" s="26"/>
      <c r="T177" s="106" t="e">
        <f t="shared" si="42"/>
        <v>#DIV/0!</v>
      </c>
      <c r="U177" s="69" t="e">
        <f t="shared" si="43"/>
        <v>#DIV/0!</v>
      </c>
      <c r="V177" s="94"/>
      <c r="W177" s="95" t="e">
        <f t="shared" si="44"/>
        <v>#DIV/0!</v>
      </c>
      <c r="X177" s="58" t="e">
        <f t="shared" si="45"/>
        <v>#DIV/0!</v>
      </c>
      <c r="Y177" s="47" t="s">
        <v>45</v>
      </c>
      <c r="Z177" s="120"/>
      <c r="AA177" s="22"/>
      <c r="AB177" s="118">
        <f t="shared" si="46"/>
        <v>0</v>
      </c>
      <c r="AC177" s="8">
        <v>15</v>
      </c>
      <c r="AD177" s="118">
        <f t="shared" si="47"/>
        <v>1.5</v>
      </c>
      <c r="AE177" s="8">
        <v>0</v>
      </c>
      <c r="AF177" s="118">
        <f t="shared" si="48"/>
        <v>0</v>
      </c>
      <c r="AG177" s="38">
        <f t="shared" si="49"/>
        <v>15</v>
      </c>
      <c r="AH177" s="39">
        <f t="shared" si="50"/>
        <v>1.5</v>
      </c>
      <c r="AI177" s="22"/>
      <c r="AJ177" s="118">
        <f t="shared" si="51"/>
        <v>0</v>
      </c>
      <c r="AK177" s="9"/>
      <c r="AL177" s="118"/>
      <c r="AM177" s="40">
        <f t="shared" si="52"/>
        <v>0</v>
      </c>
      <c r="AN177" s="39">
        <f t="shared" si="53"/>
        <v>0</v>
      </c>
      <c r="AO177" s="41">
        <f t="shared" si="54"/>
        <v>1.5</v>
      </c>
      <c r="AQ177" s="99" t="str">
        <f t="shared" si="55"/>
        <v/>
      </c>
      <c r="AR177" s="99">
        <f t="shared" si="56"/>
        <v>0</v>
      </c>
      <c r="AS177" s="8"/>
      <c r="AT177" s="7"/>
      <c r="AU177" s="44"/>
      <c r="AV177" s="44"/>
      <c r="AW177" s="44"/>
      <c r="AX177" s="44"/>
      <c r="AY177" s="11"/>
      <c r="AZ177" s="11"/>
      <c r="BA177" s="12"/>
      <c r="BB177" s="48"/>
      <c r="BC177" s="46"/>
      <c r="BD177" s="59"/>
      <c r="BE177" s="112"/>
      <c r="BF177" s="124"/>
      <c r="BG177" s="151"/>
      <c r="BH177" s="131" t="s">
        <v>626</v>
      </c>
      <c r="BI177" s="161" t="s">
        <v>88</v>
      </c>
      <c r="BJ177" s="162" t="s">
        <v>608</v>
      </c>
      <c r="BK177" s="163" t="s">
        <v>434</v>
      </c>
      <c r="BL177" s="131" t="s">
        <v>14</v>
      </c>
      <c r="BM177" s="164" t="s">
        <v>580</v>
      </c>
      <c r="BN177" s="164"/>
      <c r="BO177" s="143" t="s">
        <v>581</v>
      </c>
      <c r="BP177" s="143" t="s">
        <v>582</v>
      </c>
      <c r="BQ177" s="143" t="s">
        <v>583</v>
      </c>
      <c r="BR177" s="143" t="s">
        <v>581</v>
      </c>
      <c r="BS177" s="143" t="s">
        <v>582</v>
      </c>
      <c r="BT177" s="143" t="s">
        <v>583</v>
      </c>
      <c r="BU177" s="164" t="s">
        <v>584</v>
      </c>
      <c r="BV177" s="164" t="s">
        <v>584</v>
      </c>
      <c r="BW177" s="143" t="s">
        <v>98</v>
      </c>
      <c r="BX177" s="143" t="s">
        <v>627</v>
      </c>
      <c r="BY177" s="164" t="s">
        <v>586</v>
      </c>
      <c r="BZ177" s="143" t="s">
        <v>587</v>
      </c>
    </row>
    <row r="178" spans="1:78" s="24" customFormat="1" ht="45" x14ac:dyDescent="0.2">
      <c r="A178" s="273">
        <v>176</v>
      </c>
      <c r="B178" s="271">
        <v>12</v>
      </c>
      <c r="C178" s="174" t="s">
        <v>141</v>
      </c>
      <c r="D178" s="237" t="s">
        <v>240</v>
      </c>
      <c r="E178" s="12" t="s">
        <v>159</v>
      </c>
      <c r="F178" s="12" t="s">
        <v>160</v>
      </c>
      <c r="G178" s="114"/>
      <c r="H178" s="103" t="s">
        <v>141</v>
      </c>
      <c r="I178" s="7"/>
      <c r="J178" s="33"/>
      <c r="K178" s="79"/>
      <c r="L178" s="80"/>
      <c r="M178" s="115" t="e">
        <f t="shared" si="57"/>
        <v>#DIV/0!</v>
      </c>
      <c r="N178" s="84" t="e">
        <f t="shared" si="39"/>
        <v>#DIV/0!</v>
      </c>
      <c r="O178" s="80"/>
      <c r="P178" s="81" t="e">
        <f t="shared" si="40"/>
        <v>#DIV/0!</v>
      </c>
      <c r="Q178" s="82" t="e">
        <f t="shared" si="41"/>
        <v>#DIV/0!</v>
      </c>
      <c r="R178" s="29"/>
      <c r="S178" s="26"/>
      <c r="T178" s="106" t="e">
        <f t="shared" si="42"/>
        <v>#DIV/0!</v>
      </c>
      <c r="U178" s="69" t="e">
        <f t="shared" si="43"/>
        <v>#DIV/0!</v>
      </c>
      <c r="V178" s="94"/>
      <c r="W178" s="95" t="e">
        <f t="shared" si="44"/>
        <v>#DIV/0!</v>
      </c>
      <c r="X178" s="58" t="e">
        <f t="shared" si="45"/>
        <v>#DIV/0!</v>
      </c>
      <c r="Y178" s="47"/>
      <c r="Z178" s="120"/>
      <c r="AA178" s="22"/>
      <c r="AB178" s="118">
        <f t="shared" si="46"/>
        <v>0</v>
      </c>
      <c r="AC178" s="8">
        <v>15</v>
      </c>
      <c r="AD178" s="118">
        <f t="shared" si="47"/>
        <v>1.5</v>
      </c>
      <c r="AE178" s="8">
        <v>0</v>
      </c>
      <c r="AF178" s="118">
        <f t="shared" si="48"/>
        <v>0</v>
      </c>
      <c r="AG178" s="38">
        <f t="shared" si="49"/>
        <v>15</v>
      </c>
      <c r="AH178" s="39">
        <f t="shared" si="50"/>
        <v>1.5</v>
      </c>
      <c r="AI178" s="22"/>
      <c r="AJ178" s="118">
        <f t="shared" si="51"/>
        <v>0</v>
      </c>
      <c r="AK178" s="9"/>
      <c r="AL178" s="118"/>
      <c r="AM178" s="40">
        <f t="shared" si="52"/>
        <v>0</v>
      </c>
      <c r="AN178" s="39">
        <f t="shared" si="53"/>
        <v>0</v>
      </c>
      <c r="AO178" s="41">
        <f t="shared" si="54"/>
        <v>1.5</v>
      </c>
      <c r="AQ178" s="99" t="str">
        <f t="shared" si="55"/>
        <v/>
      </c>
      <c r="AR178" s="99">
        <f t="shared" si="56"/>
        <v>0</v>
      </c>
      <c r="AS178" s="8"/>
      <c r="AT178" s="7"/>
      <c r="AU178" s="44"/>
      <c r="AV178" s="44"/>
      <c r="AW178" s="44"/>
      <c r="AX178" s="44"/>
      <c r="AY178" s="11"/>
      <c r="AZ178" s="11"/>
      <c r="BA178" s="12"/>
      <c r="BB178" s="48"/>
      <c r="BC178" s="46"/>
      <c r="BD178" s="59"/>
      <c r="BE178" s="112"/>
      <c r="BF178" s="124"/>
      <c r="BG178" s="151"/>
      <c r="BH178" s="131" t="s">
        <v>202</v>
      </c>
      <c r="BI178" s="161" t="s">
        <v>88</v>
      </c>
      <c r="BJ178" s="162" t="s">
        <v>89</v>
      </c>
      <c r="BK178" s="163" t="s">
        <v>144</v>
      </c>
      <c r="BL178" s="131" t="s">
        <v>14</v>
      </c>
      <c r="BM178" s="164" t="s">
        <v>238</v>
      </c>
      <c r="BN178" s="164"/>
      <c r="BO178" s="166" t="s">
        <v>239</v>
      </c>
      <c r="BP178" s="171" t="s">
        <v>240</v>
      </c>
      <c r="BQ178" s="143" t="s">
        <v>241</v>
      </c>
      <c r="BR178" s="166" t="s">
        <v>239</v>
      </c>
      <c r="BS178" s="166" t="s">
        <v>240</v>
      </c>
      <c r="BT178" s="143" t="s">
        <v>241</v>
      </c>
      <c r="BU178" s="164" t="s">
        <v>242</v>
      </c>
      <c r="BV178" s="164" t="s">
        <v>242</v>
      </c>
      <c r="BW178" s="143" t="s">
        <v>243</v>
      </c>
      <c r="BX178" s="143" t="s">
        <v>244</v>
      </c>
      <c r="BY178" s="164" t="s">
        <v>245</v>
      </c>
      <c r="BZ178" s="143" t="s">
        <v>246</v>
      </c>
    </row>
    <row r="179" spans="1:78" s="24" customFormat="1" ht="90" x14ac:dyDescent="0.2">
      <c r="A179" s="273">
        <v>177</v>
      </c>
      <c r="B179" s="271">
        <v>153</v>
      </c>
      <c r="C179" s="73" t="s">
        <v>144</v>
      </c>
      <c r="D179" s="238" t="s">
        <v>240</v>
      </c>
      <c r="E179" s="181" t="s">
        <v>159</v>
      </c>
      <c r="F179" s="181" t="s">
        <v>1251</v>
      </c>
      <c r="G179" s="114">
        <v>3</v>
      </c>
      <c r="H179" s="102" t="s">
        <v>1649</v>
      </c>
      <c r="I179" s="7"/>
      <c r="J179" s="33"/>
      <c r="K179" s="79">
        <v>53650</v>
      </c>
      <c r="L179" s="80">
        <v>26650</v>
      </c>
      <c r="M179" s="115">
        <f t="shared" si="57"/>
        <v>49.673811742777261</v>
      </c>
      <c r="N179" s="84" t="str">
        <f t="shared" si="39"/>
        <v/>
      </c>
      <c r="O179" s="80">
        <v>27000</v>
      </c>
      <c r="P179" s="81">
        <f t="shared" si="40"/>
        <v>50.326188257222739</v>
      </c>
      <c r="Q179" s="82">
        <f t="shared" si="41"/>
        <v>100</v>
      </c>
      <c r="R179" s="29"/>
      <c r="S179" s="26"/>
      <c r="T179" s="106" t="e">
        <f t="shared" si="42"/>
        <v>#DIV/0!</v>
      </c>
      <c r="U179" s="69" t="e">
        <f t="shared" si="43"/>
        <v>#DIV/0!</v>
      </c>
      <c r="V179" s="94"/>
      <c r="W179" s="95" t="e">
        <f t="shared" si="44"/>
        <v>#DIV/0!</v>
      </c>
      <c r="X179" s="58" t="e">
        <f t="shared" si="45"/>
        <v>#DIV/0!</v>
      </c>
      <c r="Y179" s="47" t="s">
        <v>45</v>
      </c>
      <c r="Z179" s="120"/>
      <c r="AA179" s="22"/>
      <c r="AB179" s="118">
        <f t="shared" si="46"/>
        <v>0</v>
      </c>
      <c r="AC179" s="8">
        <v>15</v>
      </c>
      <c r="AD179" s="118">
        <f t="shared" si="47"/>
        <v>1.5</v>
      </c>
      <c r="AE179" s="8">
        <v>7</v>
      </c>
      <c r="AF179" s="118">
        <f t="shared" si="48"/>
        <v>1.75</v>
      </c>
      <c r="AG179" s="38">
        <f t="shared" si="49"/>
        <v>22</v>
      </c>
      <c r="AH179" s="39">
        <f t="shared" si="50"/>
        <v>3.25</v>
      </c>
      <c r="AI179" s="22"/>
      <c r="AJ179" s="118">
        <f t="shared" si="51"/>
        <v>0</v>
      </c>
      <c r="AK179" s="9"/>
      <c r="AL179" s="118"/>
      <c r="AM179" s="40">
        <f t="shared" si="52"/>
        <v>0</v>
      </c>
      <c r="AN179" s="39">
        <f t="shared" si="53"/>
        <v>0</v>
      </c>
      <c r="AO179" s="41">
        <f t="shared" si="54"/>
        <v>3.25</v>
      </c>
      <c r="AQ179" s="99" t="str">
        <f t="shared" si="55"/>
        <v/>
      </c>
      <c r="AR179" s="99">
        <f t="shared" si="56"/>
        <v>0</v>
      </c>
      <c r="AS179" s="8"/>
      <c r="AT179" s="7"/>
      <c r="AU179" s="44"/>
      <c r="AV179" s="44"/>
      <c r="AW179" s="44"/>
      <c r="AX179" s="44"/>
      <c r="AY179" s="11"/>
      <c r="AZ179" s="11"/>
      <c r="BA179" s="12"/>
      <c r="BB179" s="48"/>
      <c r="BC179" s="46"/>
      <c r="BD179" s="59"/>
      <c r="BE179" s="112"/>
      <c r="BF179" s="124"/>
      <c r="BG179" s="151"/>
      <c r="BH179" s="156" t="s">
        <v>1114</v>
      </c>
      <c r="BI179" s="239" t="s">
        <v>88</v>
      </c>
      <c r="BJ179" s="153" t="s">
        <v>1104</v>
      </c>
      <c r="BK179" s="154" t="s">
        <v>144</v>
      </c>
      <c r="BL179" s="131" t="s">
        <v>14</v>
      </c>
      <c r="BM179" s="156" t="s">
        <v>238</v>
      </c>
      <c r="BN179" s="156"/>
      <c r="BO179" s="155" t="s">
        <v>239</v>
      </c>
      <c r="BP179" s="155" t="s">
        <v>240</v>
      </c>
      <c r="BQ179" s="155" t="s">
        <v>241</v>
      </c>
      <c r="BR179" s="155" t="s">
        <v>239</v>
      </c>
      <c r="BS179" s="155" t="s">
        <v>240</v>
      </c>
      <c r="BT179" s="155" t="s">
        <v>241</v>
      </c>
      <c r="BU179" s="156" t="s">
        <v>242</v>
      </c>
      <c r="BV179" s="156" t="s">
        <v>242</v>
      </c>
      <c r="BW179" s="155" t="s">
        <v>243</v>
      </c>
      <c r="BX179" s="155" t="s">
        <v>244</v>
      </c>
      <c r="BY179" s="156" t="s">
        <v>245</v>
      </c>
      <c r="BZ179" s="155" t="s">
        <v>246</v>
      </c>
    </row>
    <row r="180" spans="1:78" s="24" customFormat="1" ht="112.5" x14ac:dyDescent="0.2">
      <c r="A180" s="273">
        <v>178</v>
      </c>
      <c r="B180" s="271">
        <v>161</v>
      </c>
      <c r="C180" s="73" t="s">
        <v>144</v>
      </c>
      <c r="D180" s="238" t="s">
        <v>240</v>
      </c>
      <c r="E180" s="181" t="s">
        <v>1261</v>
      </c>
      <c r="F180" s="181" t="s">
        <v>1282</v>
      </c>
      <c r="G180" s="114" t="s">
        <v>46</v>
      </c>
      <c r="H180" s="102" t="s">
        <v>1650</v>
      </c>
      <c r="I180" s="7"/>
      <c r="J180" s="33"/>
      <c r="K180" s="79">
        <v>34600</v>
      </c>
      <c r="L180" s="80">
        <v>17300</v>
      </c>
      <c r="M180" s="115">
        <f t="shared" si="57"/>
        <v>50</v>
      </c>
      <c r="N180" s="84" t="str">
        <f t="shared" si="39"/>
        <v/>
      </c>
      <c r="O180" s="80">
        <v>17300</v>
      </c>
      <c r="P180" s="81">
        <f t="shared" si="40"/>
        <v>50</v>
      </c>
      <c r="Q180" s="82">
        <f t="shared" si="41"/>
        <v>100</v>
      </c>
      <c r="R180" s="29"/>
      <c r="S180" s="26"/>
      <c r="T180" s="106" t="e">
        <f t="shared" si="42"/>
        <v>#DIV/0!</v>
      </c>
      <c r="U180" s="69" t="e">
        <f t="shared" si="43"/>
        <v>#DIV/0!</v>
      </c>
      <c r="V180" s="94"/>
      <c r="W180" s="95" t="e">
        <f t="shared" si="44"/>
        <v>#DIV/0!</v>
      </c>
      <c r="X180" s="58" t="e">
        <f t="shared" si="45"/>
        <v>#DIV/0!</v>
      </c>
      <c r="Y180" s="47" t="s">
        <v>45</v>
      </c>
      <c r="Z180" s="120"/>
      <c r="AA180" s="22"/>
      <c r="AB180" s="118">
        <f t="shared" si="46"/>
        <v>0</v>
      </c>
      <c r="AC180" s="8">
        <v>15</v>
      </c>
      <c r="AD180" s="118">
        <f t="shared" si="47"/>
        <v>1.5</v>
      </c>
      <c r="AE180" s="8">
        <v>7</v>
      </c>
      <c r="AF180" s="118">
        <f t="shared" si="48"/>
        <v>1.75</v>
      </c>
      <c r="AG180" s="38">
        <f t="shared" si="49"/>
        <v>22</v>
      </c>
      <c r="AH180" s="39">
        <f t="shared" si="50"/>
        <v>3.25</v>
      </c>
      <c r="AI180" s="22"/>
      <c r="AJ180" s="118">
        <f t="shared" si="51"/>
        <v>0</v>
      </c>
      <c r="AK180" s="9"/>
      <c r="AL180" s="118"/>
      <c r="AM180" s="40">
        <f t="shared" si="52"/>
        <v>0</v>
      </c>
      <c r="AN180" s="39">
        <f t="shared" si="53"/>
        <v>0</v>
      </c>
      <c r="AO180" s="41">
        <f t="shared" si="54"/>
        <v>3.25</v>
      </c>
      <c r="AQ180" s="99" t="str">
        <f t="shared" si="55"/>
        <v/>
      </c>
      <c r="AR180" s="99">
        <f t="shared" si="56"/>
        <v>0</v>
      </c>
      <c r="AS180" s="8"/>
      <c r="AT180" s="7"/>
      <c r="AU180" s="44"/>
      <c r="AV180" s="44"/>
      <c r="AW180" s="44"/>
      <c r="AX180" s="44"/>
      <c r="AY180" s="11"/>
      <c r="AZ180" s="11"/>
      <c r="BA180" s="12"/>
      <c r="BB180" s="48"/>
      <c r="BC180" s="46"/>
      <c r="BD180" s="59"/>
      <c r="BE180" s="112"/>
      <c r="BF180" s="124"/>
      <c r="BG180" s="151"/>
      <c r="BH180" s="156" t="s">
        <v>1148</v>
      </c>
      <c r="BI180" s="239" t="s">
        <v>88</v>
      </c>
      <c r="BJ180" s="153" t="s">
        <v>1104</v>
      </c>
      <c r="BK180" s="154" t="s">
        <v>144</v>
      </c>
      <c r="BL180" s="131" t="s">
        <v>14</v>
      </c>
      <c r="BM180" s="156" t="s">
        <v>238</v>
      </c>
      <c r="BN180" s="156"/>
      <c r="BO180" s="155" t="s">
        <v>239</v>
      </c>
      <c r="BP180" s="155" t="s">
        <v>240</v>
      </c>
      <c r="BQ180" s="155" t="s">
        <v>241</v>
      </c>
      <c r="BR180" s="155" t="s">
        <v>239</v>
      </c>
      <c r="BS180" s="155" t="s">
        <v>240</v>
      </c>
      <c r="BT180" s="155" t="s">
        <v>241</v>
      </c>
      <c r="BU180" s="156" t="s">
        <v>242</v>
      </c>
      <c r="BV180" s="156" t="s">
        <v>242</v>
      </c>
      <c r="BW180" s="155" t="s">
        <v>243</v>
      </c>
      <c r="BX180" s="155" t="s">
        <v>244</v>
      </c>
      <c r="BY180" s="156" t="s">
        <v>245</v>
      </c>
      <c r="BZ180" s="155" t="s">
        <v>246</v>
      </c>
    </row>
    <row r="181" spans="1:78" s="24" customFormat="1" ht="180" x14ac:dyDescent="0.2">
      <c r="A181" s="273">
        <v>179</v>
      </c>
      <c r="B181" s="271">
        <v>126</v>
      </c>
      <c r="C181" s="73" t="s">
        <v>1279</v>
      </c>
      <c r="D181" s="238" t="s">
        <v>1015</v>
      </c>
      <c r="E181" s="181" t="s">
        <v>1216</v>
      </c>
      <c r="F181" s="181" t="s">
        <v>1217</v>
      </c>
      <c r="G181" s="114">
        <v>4</v>
      </c>
      <c r="H181" s="102" t="s">
        <v>1459</v>
      </c>
      <c r="I181" s="7"/>
      <c r="J181" s="33"/>
      <c r="K181" s="79">
        <v>78940</v>
      </c>
      <c r="L181" s="80">
        <v>47364</v>
      </c>
      <c r="M181" s="115">
        <f t="shared" si="57"/>
        <v>60</v>
      </c>
      <c r="N181" s="84" t="str">
        <f t="shared" si="39"/>
        <v/>
      </c>
      <c r="O181" s="80">
        <v>31576</v>
      </c>
      <c r="P181" s="81">
        <f t="shared" si="40"/>
        <v>40</v>
      </c>
      <c r="Q181" s="82">
        <f t="shared" si="41"/>
        <v>100</v>
      </c>
      <c r="R181" s="29"/>
      <c r="S181" s="26"/>
      <c r="T181" s="106" t="e">
        <f t="shared" si="42"/>
        <v>#DIV/0!</v>
      </c>
      <c r="U181" s="69" t="e">
        <f t="shared" si="43"/>
        <v>#DIV/0!</v>
      </c>
      <c r="V181" s="94"/>
      <c r="W181" s="95" t="e">
        <f t="shared" si="44"/>
        <v>#DIV/0!</v>
      </c>
      <c r="X181" s="58" t="e">
        <f t="shared" si="45"/>
        <v>#DIV/0!</v>
      </c>
      <c r="Y181" s="47" t="s">
        <v>45</v>
      </c>
      <c r="Z181" s="120"/>
      <c r="AA181" s="22"/>
      <c r="AB181" s="118">
        <f t="shared" si="46"/>
        <v>0</v>
      </c>
      <c r="AC181" s="8">
        <v>15</v>
      </c>
      <c r="AD181" s="118">
        <f t="shared" si="47"/>
        <v>1.5</v>
      </c>
      <c r="AE181" s="8">
        <v>0</v>
      </c>
      <c r="AF181" s="118">
        <f t="shared" si="48"/>
        <v>0</v>
      </c>
      <c r="AG181" s="38">
        <f t="shared" si="49"/>
        <v>15</v>
      </c>
      <c r="AH181" s="39">
        <f t="shared" si="50"/>
        <v>1.5</v>
      </c>
      <c r="AI181" s="22"/>
      <c r="AJ181" s="118">
        <f t="shared" si="51"/>
        <v>0</v>
      </c>
      <c r="AK181" s="9"/>
      <c r="AL181" s="118"/>
      <c r="AM181" s="40">
        <f t="shared" si="52"/>
        <v>0</v>
      </c>
      <c r="AN181" s="39">
        <f t="shared" si="53"/>
        <v>0</v>
      </c>
      <c r="AO181" s="41">
        <f t="shared" si="54"/>
        <v>1.5</v>
      </c>
      <c r="AQ181" s="99" t="str">
        <f t="shared" si="55"/>
        <v/>
      </c>
      <c r="AR181" s="99">
        <f t="shared" si="56"/>
        <v>0</v>
      </c>
      <c r="AS181" s="8"/>
      <c r="AT181" s="7"/>
      <c r="AU181" s="44"/>
      <c r="AV181" s="44"/>
      <c r="AW181" s="44"/>
      <c r="AX181" s="44"/>
      <c r="AY181" s="11"/>
      <c r="AZ181" s="11"/>
      <c r="BA181" s="12"/>
      <c r="BB181" s="48"/>
      <c r="BC181" s="46"/>
      <c r="BD181" s="59"/>
      <c r="BE181" s="112"/>
      <c r="BF181" s="124"/>
      <c r="BG181" s="151"/>
      <c r="BH181" s="156" t="s">
        <v>1011</v>
      </c>
      <c r="BI181" s="239" t="s">
        <v>88</v>
      </c>
      <c r="BJ181" s="153" t="s">
        <v>1010</v>
      </c>
      <c r="BK181" s="154" t="s">
        <v>1012</v>
      </c>
      <c r="BL181" s="131" t="s">
        <v>14</v>
      </c>
      <c r="BM181" s="156" t="s">
        <v>1013</v>
      </c>
      <c r="BN181" s="156"/>
      <c r="BO181" s="155" t="s">
        <v>1014</v>
      </c>
      <c r="BP181" s="155" t="s">
        <v>1015</v>
      </c>
      <c r="BQ181" s="155" t="s">
        <v>1016</v>
      </c>
      <c r="BR181" s="155" t="s">
        <v>1014</v>
      </c>
      <c r="BS181" s="155" t="s">
        <v>1015</v>
      </c>
      <c r="BT181" s="155" t="s">
        <v>1016</v>
      </c>
      <c r="BU181" s="156" t="s">
        <v>1017</v>
      </c>
      <c r="BV181" s="156" t="s">
        <v>1017</v>
      </c>
      <c r="BW181" s="155"/>
      <c r="BX181" s="155" t="s">
        <v>1018</v>
      </c>
      <c r="BY181" s="156" t="s">
        <v>1019</v>
      </c>
      <c r="BZ181" s="155" t="s">
        <v>1020</v>
      </c>
    </row>
    <row r="182" spans="1:78" s="24" customFormat="1" ht="101.25" x14ac:dyDescent="0.2">
      <c r="A182" s="273">
        <v>180</v>
      </c>
      <c r="B182" s="271">
        <v>127</v>
      </c>
      <c r="C182" s="73" t="s">
        <v>1279</v>
      </c>
      <c r="D182" s="238" t="s">
        <v>1015</v>
      </c>
      <c r="E182" s="181" t="s">
        <v>1218</v>
      </c>
      <c r="F182" s="181" t="s">
        <v>1219</v>
      </c>
      <c r="G182" s="114" t="s">
        <v>394</v>
      </c>
      <c r="H182" s="102" t="s">
        <v>1460</v>
      </c>
      <c r="I182" s="7"/>
      <c r="J182" s="33"/>
      <c r="K182" s="79">
        <v>21800</v>
      </c>
      <c r="L182" s="80">
        <v>13080</v>
      </c>
      <c r="M182" s="115">
        <f t="shared" si="57"/>
        <v>60</v>
      </c>
      <c r="N182" s="84" t="str">
        <f t="shared" si="39"/>
        <v/>
      </c>
      <c r="O182" s="80">
        <v>8720</v>
      </c>
      <c r="P182" s="81">
        <f t="shared" si="40"/>
        <v>40</v>
      </c>
      <c r="Q182" s="82">
        <f t="shared" si="41"/>
        <v>100</v>
      </c>
      <c r="R182" s="29"/>
      <c r="S182" s="26"/>
      <c r="T182" s="106" t="e">
        <f t="shared" si="42"/>
        <v>#DIV/0!</v>
      </c>
      <c r="U182" s="69" t="e">
        <f t="shared" si="43"/>
        <v>#DIV/0!</v>
      </c>
      <c r="V182" s="94"/>
      <c r="W182" s="95" t="e">
        <f t="shared" si="44"/>
        <v>#DIV/0!</v>
      </c>
      <c r="X182" s="58" t="e">
        <f t="shared" si="45"/>
        <v>#DIV/0!</v>
      </c>
      <c r="Y182" s="47" t="s">
        <v>45</v>
      </c>
      <c r="Z182" s="120"/>
      <c r="AA182" s="22"/>
      <c r="AB182" s="118">
        <f t="shared" si="46"/>
        <v>0</v>
      </c>
      <c r="AC182" s="8">
        <v>15</v>
      </c>
      <c r="AD182" s="118">
        <f t="shared" si="47"/>
        <v>1.5</v>
      </c>
      <c r="AE182" s="8">
        <v>0</v>
      </c>
      <c r="AF182" s="118">
        <f t="shared" si="48"/>
        <v>0</v>
      </c>
      <c r="AG182" s="38">
        <f t="shared" si="49"/>
        <v>15</v>
      </c>
      <c r="AH182" s="39">
        <f t="shared" si="50"/>
        <v>1.5</v>
      </c>
      <c r="AI182" s="22"/>
      <c r="AJ182" s="118">
        <f t="shared" si="51"/>
        <v>0</v>
      </c>
      <c r="AK182" s="9"/>
      <c r="AL182" s="118"/>
      <c r="AM182" s="40">
        <f t="shared" si="52"/>
        <v>0</v>
      </c>
      <c r="AN182" s="39">
        <f t="shared" si="53"/>
        <v>0</v>
      </c>
      <c r="AO182" s="41">
        <f t="shared" si="54"/>
        <v>1.5</v>
      </c>
      <c r="AQ182" s="99" t="str">
        <f t="shared" si="55"/>
        <v/>
      </c>
      <c r="AR182" s="99">
        <f t="shared" si="56"/>
        <v>0</v>
      </c>
      <c r="AS182" s="8"/>
      <c r="AT182" s="7"/>
      <c r="AU182" s="44"/>
      <c r="AV182" s="44"/>
      <c r="AW182" s="44"/>
      <c r="AX182" s="44"/>
      <c r="AY182" s="11"/>
      <c r="AZ182" s="11"/>
      <c r="BA182" s="12"/>
      <c r="BB182" s="48"/>
      <c r="BC182" s="46"/>
      <c r="BD182" s="59"/>
      <c r="BE182" s="112"/>
      <c r="BF182" s="124"/>
      <c r="BG182" s="151"/>
      <c r="BH182" s="156" t="s">
        <v>1021</v>
      </c>
      <c r="BI182" s="239" t="s">
        <v>88</v>
      </c>
      <c r="BJ182" s="153" t="s">
        <v>1010</v>
      </c>
      <c r="BK182" s="154" t="s">
        <v>1012</v>
      </c>
      <c r="BL182" s="131" t="s">
        <v>14</v>
      </c>
      <c r="BM182" s="156" t="s">
        <v>1013</v>
      </c>
      <c r="BN182" s="156"/>
      <c r="BO182" s="155" t="s">
        <v>1014</v>
      </c>
      <c r="BP182" s="155" t="s">
        <v>1015</v>
      </c>
      <c r="BQ182" s="155" t="s">
        <v>1016</v>
      </c>
      <c r="BR182" s="155" t="s">
        <v>1014</v>
      </c>
      <c r="BS182" s="155" t="s">
        <v>1015</v>
      </c>
      <c r="BT182" s="155" t="s">
        <v>1016</v>
      </c>
      <c r="BU182" s="156" t="s">
        <v>1017</v>
      </c>
      <c r="BV182" s="156" t="s">
        <v>1017</v>
      </c>
      <c r="BW182" s="155"/>
      <c r="BX182" s="155" t="s">
        <v>1018</v>
      </c>
      <c r="BY182" s="156" t="s">
        <v>1019</v>
      </c>
      <c r="BZ182" s="155" t="s">
        <v>1020</v>
      </c>
    </row>
    <row r="183" spans="1:78" s="24" customFormat="1" ht="67.5" x14ac:dyDescent="0.2">
      <c r="A183" s="273">
        <v>181</v>
      </c>
      <c r="B183" s="271">
        <v>66</v>
      </c>
      <c r="C183" s="248" t="s">
        <v>441</v>
      </c>
      <c r="D183" s="238" t="s">
        <v>441</v>
      </c>
      <c r="E183" s="181" t="s">
        <v>871</v>
      </c>
      <c r="F183" s="181" t="s">
        <v>870</v>
      </c>
      <c r="G183" s="114" t="s">
        <v>46</v>
      </c>
      <c r="H183" s="102" t="s">
        <v>869</v>
      </c>
      <c r="I183" s="7"/>
      <c r="J183" s="33"/>
      <c r="K183" s="79" t="s">
        <v>1695</v>
      </c>
      <c r="L183" s="80" t="s">
        <v>1693</v>
      </c>
      <c r="M183" s="115" t="e">
        <f t="shared" si="57"/>
        <v>#VALUE!</v>
      </c>
      <c r="N183" s="84" t="e">
        <f t="shared" si="39"/>
        <v>#VALUE!</v>
      </c>
      <c r="O183" s="80" t="s">
        <v>1694</v>
      </c>
      <c r="P183" s="81" t="e">
        <f t="shared" si="40"/>
        <v>#VALUE!</v>
      </c>
      <c r="Q183" s="82" t="e">
        <f t="shared" si="41"/>
        <v>#VALUE!</v>
      </c>
      <c r="R183" s="29"/>
      <c r="S183" s="26"/>
      <c r="T183" s="106" t="e">
        <f t="shared" si="42"/>
        <v>#DIV/0!</v>
      </c>
      <c r="U183" s="69" t="e">
        <f t="shared" si="43"/>
        <v>#DIV/0!</v>
      </c>
      <c r="V183" s="94"/>
      <c r="W183" s="95" t="e">
        <f t="shared" si="44"/>
        <v>#DIV/0!</v>
      </c>
      <c r="X183" s="58" t="e">
        <f t="shared" si="45"/>
        <v>#DIV/0!</v>
      </c>
      <c r="Y183" s="202" t="s">
        <v>419</v>
      </c>
      <c r="Z183" s="120"/>
      <c r="AA183" s="22"/>
      <c r="AB183" s="118">
        <f t="shared" si="46"/>
        <v>0</v>
      </c>
      <c r="AC183" s="8"/>
      <c r="AD183" s="118">
        <f t="shared" si="47"/>
        <v>0</v>
      </c>
      <c r="AE183" s="8"/>
      <c r="AF183" s="118">
        <f t="shared" si="48"/>
        <v>0</v>
      </c>
      <c r="AG183" s="38">
        <f t="shared" si="49"/>
        <v>0</v>
      </c>
      <c r="AH183" s="39">
        <f t="shared" si="50"/>
        <v>0</v>
      </c>
      <c r="AI183" s="22"/>
      <c r="AJ183" s="118">
        <f t="shared" si="51"/>
        <v>0</v>
      </c>
      <c r="AK183" s="9"/>
      <c r="AL183" s="118"/>
      <c r="AM183" s="40">
        <f t="shared" si="52"/>
        <v>0</v>
      </c>
      <c r="AN183" s="39">
        <f t="shared" si="53"/>
        <v>0</v>
      </c>
      <c r="AO183" s="41">
        <f t="shared" si="54"/>
        <v>0</v>
      </c>
      <c r="AQ183" s="99" t="str">
        <f t="shared" si="55"/>
        <v/>
      </c>
      <c r="AR183" s="99">
        <f t="shared" si="56"/>
        <v>0</v>
      </c>
      <c r="AS183" s="8"/>
      <c r="AT183" s="7" t="s">
        <v>33</v>
      </c>
      <c r="AU183" s="44"/>
      <c r="AV183" s="44"/>
      <c r="AW183" s="44"/>
      <c r="AX183" s="44"/>
      <c r="AY183" s="11"/>
      <c r="AZ183" s="11"/>
      <c r="BA183" s="12"/>
      <c r="BB183" s="48"/>
      <c r="BC183" s="46"/>
      <c r="BD183" s="59"/>
      <c r="BE183" s="112"/>
      <c r="BF183" s="124"/>
      <c r="BG183" s="151"/>
      <c r="BH183" s="131" t="s">
        <v>650</v>
      </c>
      <c r="BI183" s="161" t="s">
        <v>88</v>
      </c>
      <c r="BJ183" s="162" t="s">
        <v>608</v>
      </c>
      <c r="BK183" s="163" t="s">
        <v>441</v>
      </c>
      <c r="BL183" s="131" t="s">
        <v>14</v>
      </c>
      <c r="BM183" s="164" t="s">
        <v>651</v>
      </c>
      <c r="BN183" s="164"/>
      <c r="BO183" s="143" t="s">
        <v>652</v>
      </c>
      <c r="BP183" s="143" t="s">
        <v>441</v>
      </c>
      <c r="BQ183" s="143" t="s">
        <v>653</v>
      </c>
      <c r="BR183" s="143" t="s">
        <v>652</v>
      </c>
      <c r="BS183" s="143" t="s">
        <v>441</v>
      </c>
      <c r="BT183" s="143" t="s">
        <v>653</v>
      </c>
      <c r="BU183" s="164" t="s">
        <v>654</v>
      </c>
      <c r="BV183" s="164" t="s">
        <v>654</v>
      </c>
      <c r="BW183" s="143"/>
      <c r="BX183" s="143" t="s">
        <v>655</v>
      </c>
      <c r="BY183" s="164" t="s">
        <v>656</v>
      </c>
      <c r="BZ183" s="143" t="s">
        <v>657</v>
      </c>
    </row>
    <row r="184" spans="1:78" s="24" customFormat="1" ht="90" x14ac:dyDescent="0.2">
      <c r="A184" s="273">
        <v>182</v>
      </c>
      <c r="B184" s="271">
        <v>172</v>
      </c>
      <c r="C184" s="73" t="s">
        <v>1178</v>
      </c>
      <c r="D184" s="238" t="s">
        <v>1181</v>
      </c>
      <c r="E184" s="181" t="s">
        <v>1273</v>
      </c>
      <c r="F184" s="181" t="s">
        <v>383</v>
      </c>
      <c r="G184" s="114">
        <v>3</v>
      </c>
      <c r="H184" s="102" t="s">
        <v>1723</v>
      </c>
      <c r="I184" s="7"/>
      <c r="J184" s="33"/>
      <c r="K184" s="79">
        <v>79626</v>
      </c>
      <c r="L184" s="80">
        <v>39813</v>
      </c>
      <c r="M184" s="115">
        <f t="shared" si="57"/>
        <v>50</v>
      </c>
      <c r="N184" s="84" t="str">
        <f t="shared" si="39"/>
        <v/>
      </c>
      <c r="O184" s="80">
        <v>39813</v>
      </c>
      <c r="P184" s="81">
        <f t="shared" si="40"/>
        <v>50</v>
      </c>
      <c r="Q184" s="82">
        <f t="shared" si="41"/>
        <v>100</v>
      </c>
      <c r="R184" s="29"/>
      <c r="S184" s="26"/>
      <c r="T184" s="106" t="e">
        <f t="shared" si="42"/>
        <v>#DIV/0!</v>
      </c>
      <c r="U184" s="69" t="e">
        <f t="shared" si="43"/>
        <v>#DIV/0!</v>
      </c>
      <c r="V184" s="94"/>
      <c r="W184" s="95" t="e">
        <f t="shared" si="44"/>
        <v>#DIV/0!</v>
      </c>
      <c r="X184" s="58" t="e">
        <f t="shared" si="45"/>
        <v>#DIV/0!</v>
      </c>
      <c r="Y184" s="47" t="s">
        <v>45</v>
      </c>
      <c r="Z184" s="120" t="s">
        <v>1724</v>
      </c>
      <c r="AA184" s="22"/>
      <c r="AB184" s="118">
        <f t="shared" si="46"/>
        <v>0</v>
      </c>
      <c r="AC184" s="8">
        <v>15</v>
      </c>
      <c r="AD184" s="118">
        <f t="shared" si="47"/>
        <v>1.5</v>
      </c>
      <c r="AE184" s="8">
        <v>7</v>
      </c>
      <c r="AF184" s="118">
        <f t="shared" si="48"/>
        <v>1.75</v>
      </c>
      <c r="AG184" s="38">
        <f t="shared" si="49"/>
        <v>22</v>
      </c>
      <c r="AH184" s="39">
        <f t="shared" si="50"/>
        <v>3.25</v>
      </c>
      <c r="AI184" s="22"/>
      <c r="AJ184" s="118">
        <f t="shared" si="51"/>
        <v>0</v>
      </c>
      <c r="AK184" s="9"/>
      <c r="AL184" s="118"/>
      <c r="AM184" s="40">
        <f t="shared" si="52"/>
        <v>0</v>
      </c>
      <c r="AN184" s="39">
        <f t="shared" si="53"/>
        <v>0</v>
      </c>
      <c r="AO184" s="41">
        <f t="shared" si="54"/>
        <v>3.25</v>
      </c>
      <c r="AQ184" s="99" t="str">
        <f t="shared" si="55"/>
        <v/>
      </c>
      <c r="AR184" s="99">
        <f t="shared" si="56"/>
        <v>0</v>
      </c>
      <c r="AS184" s="8"/>
      <c r="AT184" s="7"/>
      <c r="AU184" s="44"/>
      <c r="AV184" s="44"/>
      <c r="AW184" s="44"/>
      <c r="AX184" s="44"/>
      <c r="AY184" s="11"/>
      <c r="AZ184" s="11"/>
      <c r="BA184" s="12"/>
      <c r="BB184" s="48"/>
      <c r="BC184" s="46"/>
      <c r="BD184" s="59"/>
      <c r="BE184" s="112"/>
      <c r="BF184" s="124"/>
      <c r="BG184" s="151"/>
      <c r="BH184" s="156" t="s">
        <v>1177</v>
      </c>
      <c r="BI184" s="239" t="s">
        <v>88</v>
      </c>
      <c r="BJ184" s="153" t="s">
        <v>1104</v>
      </c>
      <c r="BK184" s="154" t="s">
        <v>1178</v>
      </c>
      <c r="BL184" s="131" t="s">
        <v>14</v>
      </c>
      <c r="BM184" s="156" t="s">
        <v>1179</v>
      </c>
      <c r="BN184" s="156"/>
      <c r="BO184" s="155" t="s">
        <v>1180</v>
      </c>
      <c r="BP184" s="155" t="s">
        <v>1181</v>
      </c>
      <c r="BQ184" s="155" t="s">
        <v>744</v>
      </c>
      <c r="BR184" s="155" t="s">
        <v>1180</v>
      </c>
      <c r="BS184" s="155" t="s">
        <v>1181</v>
      </c>
      <c r="BT184" s="155" t="s">
        <v>744</v>
      </c>
      <c r="BU184" s="156" t="s">
        <v>1182</v>
      </c>
      <c r="BV184" s="156" t="s">
        <v>1182</v>
      </c>
      <c r="BW184" s="155" t="s">
        <v>243</v>
      </c>
      <c r="BX184" s="155" t="s">
        <v>1183</v>
      </c>
      <c r="BY184" s="156" t="s">
        <v>1184</v>
      </c>
      <c r="BZ184" s="155" t="s">
        <v>1185</v>
      </c>
    </row>
    <row r="185" spans="1:78" s="24" customFormat="1" ht="14.25" x14ac:dyDescent="0.2">
      <c r="A185" s="273">
        <v>183</v>
      </c>
      <c r="B185" s="271">
        <v>10</v>
      </c>
      <c r="C185" s="174" t="s">
        <v>141</v>
      </c>
      <c r="D185" s="237" t="s">
        <v>299</v>
      </c>
      <c r="E185" s="253" t="s">
        <v>139</v>
      </c>
      <c r="F185" s="253" t="s">
        <v>141</v>
      </c>
      <c r="G185" s="114"/>
      <c r="H185" s="102"/>
      <c r="I185" s="7"/>
      <c r="J185" s="33"/>
      <c r="K185" s="79"/>
      <c r="L185" s="80"/>
      <c r="M185" s="115" t="e">
        <f t="shared" si="57"/>
        <v>#DIV/0!</v>
      </c>
      <c r="N185" s="84" t="e">
        <f t="shared" si="39"/>
        <v>#DIV/0!</v>
      </c>
      <c r="O185" s="80"/>
      <c r="P185" s="81" t="e">
        <f t="shared" si="40"/>
        <v>#DIV/0!</v>
      </c>
      <c r="Q185" s="82" t="e">
        <f t="shared" si="41"/>
        <v>#DIV/0!</v>
      </c>
      <c r="R185" s="29"/>
      <c r="S185" s="26"/>
      <c r="T185" s="106" t="e">
        <f t="shared" si="42"/>
        <v>#DIV/0!</v>
      </c>
      <c r="U185" s="69" t="e">
        <f t="shared" si="43"/>
        <v>#DIV/0!</v>
      </c>
      <c r="V185" s="94"/>
      <c r="W185" s="95" t="e">
        <f t="shared" si="44"/>
        <v>#DIV/0!</v>
      </c>
      <c r="X185" s="58" t="e">
        <f t="shared" si="45"/>
        <v>#DIV/0!</v>
      </c>
      <c r="Y185" s="47"/>
      <c r="Z185" s="120"/>
      <c r="AA185" s="22"/>
      <c r="AB185" s="118">
        <f t="shared" si="46"/>
        <v>0</v>
      </c>
      <c r="AC185" s="8"/>
      <c r="AD185" s="118">
        <f t="shared" si="47"/>
        <v>0</v>
      </c>
      <c r="AE185" s="8"/>
      <c r="AF185" s="118">
        <f t="shared" si="48"/>
        <v>0</v>
      </c>
      <c r="AG185" s="38">
        <f t="shared" si="49"/>
        <v>0</v>
      </c>
      <c r="AH185" s="39">
        <f t="shared" si="50"/>
        <v>0</v>
      </c>
      <c r="AI185" s="22"/>
      <c r="AJ185" s="118">
        <f t="shared" si="51"/>
        <v>0</v>
      </c>
      <c r="AK185" s="9"/>
      <c r="AL185" s="118"/>
      <c r="AM185" s="40">
        <f t="shared" si="52"/>
        <v>0</v>
      </c>
      <c r="AN185" s="39">
        <f t="shared" si="53"/>
        <v>0</v>
      </c>
      <c r="AO185" s="41">
        <f t="shared" si="54"/>
        <v>0</v>
      </c>
      <c r="AQ185" s="99" t="str">
        <f t="shared" si="55"/>
        <v/>
      </c>
      <c r="AR185" s="99">
        <f t="shared" si="56"/>
        <v>0</v>
      </c>
      <c r="AS185" s="8"/>
      <c r="AT185" s="7"/>
      <c r="AU185" s="44"/>
      <c r="AV185" s="44"/>
      <c r="AW185" s="44"/>
      <c r="AX185" s="44"/>
      <c r="AY185" s="11"/>
      <c r="AZ185" s="11"/>
      <c r="BA185" s="12"/>
      <c r="BB185" s="48"/>
      <c r="BC185" s="46"/>
      <c r="BD185" s="59"/>
      <c r="BE185" s="112"/>
      <c r="BF185" s="124"/>
      <c r="BG185" s="151"/>
      <c r="BH185" s="129">
        <v>10</v>
      </c>
      <c r="BI185" s="143"/>
      <c r="BJ185" s="153"/>
      <c r="BK185" s="154"/>
      <c r="BL185" s="131"/>
      <c r="BM185" s="156"/>
      <c r="BN185" s="156"/>
      <c r="BO185" s="165"/>
      <c r="BP185" s="167"/>
      <c r="BQ185" s="155"/>
      <c r="BR185" s="165"/>
      <c r="BS185" s="165"/>
      <c r="BT185" s="155"/>
      <c r="BU185" s="156"/>
      <c r="BV185" s="156"/>
      <c r="BW185" s="155"/>
      <c r="BX185" s="155"/>
      <c r="BY185" s="148"/>
      <c r="BZ185" s="149"/>
    </row>
    <row r="186" spans="1:78" s="24" customFormat="1" ht="22.5" x14ac:dyDescent="0.2">
      <c r="A186" s="273">
        <v>184</v>
      </c>
      <c r="B186" s="271">
        <v>11</v>
      </c>
      <c r="C186" s="174" t="s">
        <v>141</v>
      </c>
      <c r="D186" s="237" t="s">
        <v>299</v>
      </c>
      <c r="E186" s="253" t="s">
        <v>140</v>
      </c>
      <c r="F186" s="253" t="s">
        <v>141</v>
      </c>
      <c r="G186" s="114"/>
      <c r="H186" s="102"/>
      <c r="I186" s="7"/>
      <c r="J186" s="33"/>
      <c r="K186" s="79"/>
      <c r="L186" s="80"/>
      <c r="M186" s="115" t="e">
        <f t="shared" si="57"/>
        <v>#DIV/0!</v>
      </c>
      <c r="N186" s="84" t="e">
        <f t="shared" si="39"/>
        <v>#DIV/0!</v>
      </c>
      <c r="O186" s="80"/>
      <c r="P186" s="81" t="e">
        <f t="shared" si="40"/>
        <v>#DIV/0!</v>
      </c>
      <c r="Q186" s="82" t="e">
        <f t="shared" si="41"/>
        <v>#DIV/0!</v>
      </c>
      <c r="R186" s="29"/>
      <c r="S186" s="26"/>
      <c r="T186" s="106" t="e">
        <f t="shared" si="42"/>
        <v>#DIV/0!</v>
      </c>
      <c r="U186" s="69" t="e">
        <f t="shared" si="43"/>
        <v>#DIV/0!</v>
      </c>
      <c r="V186" s="94"/>
      <c r="W186" s="95" t="e">
        <f t="shared" si="44"/>
        <v>#DIV/0!</v>
      </c>
      <c r="X186" s="58" t="e">
        <f t="shared" si="45"/>
        <v>#DIV/0!</v>
      </c>
      <c r="Y186" s="47"/>
      <c r="Z186" s="120"/>
      <c r="AA186" s="22"/>
      <c r="AB186" s="118">
        <f t="shared" si="46"/>
        <v>0</v>
      </c>
      <c r="AC186" s="8"/>
      <c r="AD186" s="118">
        <f t="shared" si="47"/>
        <v>0</v>
      </c>
      <c r="AE186" s="8"/>
      <c r="AF186" s="118">
        <f t="shared" si="48"/>
        <v>0</v>
      </c>
      <c r="AG186" s="38">
        <f t="shared" si="49"/>
        <v>0</v>
      </c>
      <c r="AH186" s="39">
        <f t="shared" si="50"/>
        <v>0</v>
      </c>
      <c r="AI186" s="22"/>
      <c r="AJ186" s="118">
        <f t="shared" si="51"/>
        <v>0</v>
      </c>
      <c r="AK186" s="9"/>
      <c r="AL186" s="118"/>
      <c r="AM186" s="40">
        <f t="shared" si="52"/>
        <v>0</v>
      </c>
      <c r="AN186" s="39">
        <f t="shared" si="53"/>
        <v>0</v>
      </c>
      <c r="AO186" s="41">
        <f t="shared" si="54"/>
        <v>0</v>
      </c>
      <c r="AQ186" s="99" t="str">
        <f t="shared" si="55"/>
        <v/>
      </c>
      <c r="AR186" s="99">
        <f t="shared" si="56"/>
        <v>0</v>
      </c>
      <c r="AS186" s="8"/>
      <c r="AT186" s="7"/>
      <c r="AU186" s="44"/>
      <c r="AV186" s="44"/>
      <c r="AW186" s="44"/>
      <c r="AX186" s="44"/>
      <c r="AY186" s="11"/>
      <c r="AZ186" s="11"/>
      <c r="BA186" s="12"/>
      <c r="BB186" s="48"/>
      <c r="BC186" s="46"/>
      <c r="BD186" s="59"/>
      <c r="BE186" s="112"/>
      <c r="BF186" s="124"/>
      <c r="BG186" s="151"/>
      <c r="BH186" s="129">
        <v>11</v>
      </c>
      <c r="BI186" s="159"/>
      <c r="BJ186" s="112"/>
      <c r="BK186" s="159"/>
      <c r="BL186" s="112"/>
      <c r="BM186" s="112"/>
      <c r="BN186" s="112"/>
      <c r="BO186" s="160"/>
      <c r="BP186" s="168"/>
      <c r="BQ186" s="112"/>
      <c r="BR186" s="160"/>
      <c r="BS186" s="160"/>
      <c r="BT186" s="112"/>
      <c r="BU186" s="160"/>
      <c r="BV186" s="160"/>
      <c r="BW186" s="112"/>
      <c r="BX186" s="159"/>
      <c r="BY186" s="148"/>
      <c r="BZ186" s="149"/>
    </row>
    <row r="187" spans="1:78" s="24" customFormat="1" ht="56.25" x14ac:dyDescent="0.2">
      <c r="A187" s="273">
        <v>185</v>
      </c>
      <c r="B187" s="271">
        <v>24</v>
      </c>
      <c r="C187" s="248" t="s">
        <v>128</v>
      </c>
      <c r="D187" s="238" t="s">
        <v>299</v>
      </c>
      <c r="E187" s="12" t="s">
        <v>139</v>
      </c>
      <c r="F187" s="12" t="s">
        <v>420</v>
      </c>
      <c r="G187" s="114">
        <v>3</v>
      </c>
      <c r="H187" s="180" t="s">
        <v>424</v>
      </c>
      <c r="I187" s="7"/>
      <c r="J187" s="33"/>
      <c r="K187" s="79" t="s">
        <v>1465</v>
      </c>
      <c r="L187" s="80" t="s">
        <v>1464</v>
      </c>
      <c r="M187" s="115" t="e">
        <f t="shared" si="57"/>
        <v>#VALUE!</v>
      </c>
      <c r="N187" s="84" t="e">
        <f t="shared" si="39"/>
        <v>#VALUE!</v>
      </c>
      <c r="O187" s="80" t="s">
        <v>1466</v>
      </c>
      <c r="P187" s="81" t="e">
        <f t="shared" si="40"/>
        <v>#VALUE!</v>
      </c>
      <c r="Q187" s="82" t="e">
        <f t="shared" si="41"/>
        <v>#VALUE!</v>
      </c>
      <c r="R187" s="29"/>
      <c r="S187" s="26"/>
      <c r="T187" s="106" t="e">
        <f t="shared" si="42"/>
        <v>#DIV/0!</v>
      </c>
      <c r="U187" s="69" t="e">
        <f t="shared" si="43"/>
        <v>#DIV/0!</v>
      </c>
      <c r="V187" s="94"/>
      <c r="W187" s="95" t="e">
        <f t="shared" si="44"/>
        <v>#DIV/0!</v>
      </c>
      <c r="X187" s="58" t="e">
        <f t="shared" si="45"/>
        <v>#DIV/0!</v>
      </c>
      <c r="Y187" s="202" t="s">
        <v>1467</v>
      </c>
      <c r="Z187" s="120"/>
      <c r="AA187" s="22"/>
      <c r="AB187" s="118">
        <f t="shared" si="46"/>
        <v>0</v>
      </c>
      <c r="AC187" s="8"/>
      <c r="AD187" s="118">
        <f t="shared" si="47"/>
        <v>0</v>
      </c>
      <c r="AE187" s="8"/>
      <c r="AF187" s="118">
        <f t="shared" si="48"/>
        <v>0</v>
      </c>
      <c r="AG187" s="38">
        <f t="shared" si="49"/>
        <v>0</v>
      </c>
      <c r="AH187" s="39">
        <f t="shared" si="50"/>
        <v>0</v>
      </c>
      <c r="AI187" s="22"/>
      <c r="AJ187" s="118">
        <f t="shared" si="51"/>
        <v>0</v>
      </c>
      <c r="AK187" s="9"/>
      <c r="AL187" s="118"/>
      <c r="AM187" s="40">
        <f t="shared" si="52"/>
        <v>0</v>
      </c>
      <c r="AN187" s="39">
        <f t="shared" si="53"/>
        <v>0</v>
      </c>
      <c r="AO187" s="41">
        <f t="shared" si="54"/>
        <v>0</v>
      </c>
      <c r="AQ187" s="99" t="str">
        <f t="shared" si="55"/>
        <v/>
      </c>
      <c r="AR187" s="99">
        <f t="shared" si="56"/>
        <v>0</v>
      </c>
      <c r="AS187" s="8"/>
      <c r="AT187" s="7"/>
      <c r="AU187" s="44"/>
      <c r="AV187" s="44"/>
      <c r="AW187" s="44"/>
      <c r="AX187" s="44"/>
      <c r="AY187" s="11"/>
      <c r="AZ187" s="11"/>
      <c r="BA187" s="12"/>
      <c r="BB187" s="48"/>
      <c r="BC187" s="46"/>
      <c r="BD187" s="59"/>
      <c r="BE187" s="112"/>
      <c r="BF187" s="124"/>
      <c r="BG187" s="151"/>
      <c r="BH187" s="131" t="s">
        <v>214</v>
      </c>
      <c r="BI187" s="161" t="s">
        <v>88</v>
      </c>
      <c r="BJ187" s="162" t="s">
        <v>211</v>
      </c>
      <c r="BK187" s="163" t="s">
        <v>128</v>
      </c>
      <c r="BL187" s="131" t="s">
        <v>14</v>
      </c>
      <c r="BM187" s="164" t="s">
        <v>297</v>
      </c>
      <c r="BN187" s="164"/>
      <c r="BO187" s="166" t="s">
        <v>298</v>
      </c>
      <c r="BP187" s="171" t="s">
        <v>299</v>
      </c>
      <c r="BQ187" s="143" t="s">
        <v>300</v>
      </c>
      <c r="BR187" s="166" t="s">
        <v>298</v>
      </c>
      <c r="BS187" s="166" t="s">
        <v>299</v>
      </c>
      <c r="BT187" s="143" t="s">
        <v>300</v>
      </c>
      <c r="BU187" s="164" t="s">
        <v>301</v>
      </c>
      <c r="BV187" s="164" t="s">
        <v>301</v>
      </c>
      <c r="BW187" s="143" t="s">
        <v>98</v>
      </c>
      <c r="BX187" s="143" t="s">
        <v>302</v>
      </c>
      <c r="BY187" s="164" t="s">
        <v>303</v>
      </c>
      <c r="BZ187" s="143" t="s">
        <v>304</v>
      </c>
    </row>
    <row r="188" spans="1:78" s="24" customFormat="1" ht="33.75" x14ac:dyDescent="0.2">
      <c r="A188" s="273">
        <v>186</v>
      </c>
      <c r="B188" s="271">
        <v>25</v>
      </c>
      <c r="C188" s="73" t="s">
        <v>128</v>
      </c>
      <c r="D188" s="238" t="s">
        <v>299</v>
      </c>
      <c r="E188" s="12" t="s">
        <v>175</v>
      </c>
      <c r="F188" s="12" t="s">
        <v>421</v>
      </c>
      <c r="G188" s="114">
        <v>6</v>
      </c>
      <c r="H188" s="102" t="s">
        <v>425</v>
      </c>
      <c r="I188" s="7"/>
      <c r="J188" s="33"/>
      <c r="K188" s="79">
        <v>110000</v>
      </c>
      <c r="L188" s="80">
        <v>60000</v>
      </c>
      <c r="M188" s="115">
        <f t="shared" si="57"/>
        <v>54.54545454545454</v>
      </c>
      <c r="N188" s="84" t="str">
        <f t="shared" si="39"/>
        <v/>
      </c>
      <c r="O188" s="80">
        <v>50000</v>
      </c>
      <c r="P188" s="81">
        <f t="shared" si="40"/>
        <v>45.454545454545453</v>
      </c>
      <c r="Q188" s="82">
        <f t="shared" si="41"/>
        <v>100</v>
      </c>
      <c r="R188" s="29"/>
      <c r="S188" s="26"/>
      <c r="T188" s="106" t="e">
        <f t="shared" si="42"/>
        <v>#DIV/0!</v>
      </c>
      <c r="U188" s="69" t="e">
        <f t="shared" si="43"/>
        <v>#DIV/0!</v>
      </c>
      <c r="V188" s="94"/>
      <c r="W188" s="95" t="e">
        <f t="shared" si="44"/>
        <v>#DIV/0!</v>
      </c>
      <c r="X188" s="58" t="e">
        <f t="shared" si="45"/>
        <v>#DIV/0!</v>
      </c>
      <c r="Y188" s="47"/>
      <c r="Z188" s="120"/>
      <c r="AA188" s="22"/>
      <c r="AB188" s="118">
        <f t="shared" si="46"/>
        <v>0</v>
      </c>
      <c r="AC188" s="8">
        <v>15</v>
      </c>
      <c r="AD188" s="118">
        <f t="shared" si="47"/>
        <v>1.5</v>
      </c>
      <c r="AE188" s="8">
        <v>0</v>
      </c>
      <c r="AF188" s="118">
        <f t="shared" si="48"/>
        <v>0</v>
      </c>
      <c r="AG188" s="38">
        <f t="shared" si="49"/>
        <v>15</v>
      </c>
      <c r="AH188" s="39">
        <f t="shared" si="50"/>
        <v>1.5</v>
      </c>
      <c r="AI188" s="22"/>
      <c r="AJ188" s="118">
        <f t="shared" si="51"/>
        <v>0</v>
      </c>
      <c r="AK188" s="9"/>
      <c r="AL188" s="118"/>
      <c r="AM188" s="40">
        <f t="shared" si="52"/>
        <v>0</v>
      </c>
      <c r="AN188" s="39">
        <f t="shared" si="53"/>
        <v>0</v>
      </c>
      <c r="AO188" s="41">
        <f t="shared" si="54"/>
        <v>1.5</v>
      </c>
      <c r="AQ188" s="99" t="str">
        <f t="shared" si="55"/>
        <v/>
      </c>
      <c r="AR188" s="99">
        <f t="shared" si="56"/>
        <v>0</v>
      </c>
      <c r="AS188" s="8"/>
      <c r="AT188" s="7" t="s">
        <v>33</v>
      </c>
      <c r="AU188" s="44"/>
      <c r="AV188" s="44"/>
      <c r="AW188" s="44"/>
      <c r="AX188" s="44"/>
      <c r="AY188" s="11"/>
      <c r="AZ188" s="11"/>
      <c r="BA188" s="12"/>
      <c r="BB188" s="48"/>
      <c r="BC188" s="46"/>
      <c r="BD188" s="59"/>
      <c r="BE188" s="112"/>
      <c r="BF188" s="124"/>
      <c r="BG188" s="151"/>
      <c r="BH188" s="131" t="s">
        <v>215</v>
      </c>
      <c r="BI188" s="161" t="s">
        <v>88</v>
      </c>
      <c r="BJ188" s="162" t="s">
        <v>211</v>
      </c>
      <c r="BK188" s="163" t="s">
        <v>128</v>
      </c>
      <c r="BL188" s="131" t="s">
        <v>14</v>
      </c>
      <c r="BM188" s="164" t="s">
        <v>297</v>
      </c>
      <c r="BN188" s="164"/>
      <c r="BO188" s="166" t="s">
        <v>298</v>
      </c>
      <c r="BP188" s="171" t="s">
        <v>299</v>
      </c>
      <c r="BQ188" s="143" t="s">
        <v>300</v>
      </c>
      <c r="BR188" s="166" t="s">
        <v>298</v>
      </c>
      <c r="BS188" s="166" t="s">
        <v>299</v>
      </c>
      <c r="BT188" s="143" t="s">
        <v>300</v>
      </c>
      <c r="BU188" s="164" t="s">
        <v>301</v>
      </c>
      <c r="BV188" s="164" t="s">
        <v>301</v>
      </c>
      <c r="BW188" s="143" t="s">
        <v>98</v>
      </c>
      <c r="BX188" s="143" t="s">
        <v>302</v>
      </c>
      <c r="BY188" s="164" t="s">
        <v>303</v>
      </c>
      <c r="BZ188" s="143" t="s">
        <v>304</v>
      </c>
    </row>
    <row r="189" spans="1:78" s="24" customFormat="1" ht="56.25" x14ac:dyDescent="0.2">
      <c r="A189" s="273">
        <v>187</v>
      </c>
      <c r="B189" s="271">
        <v>26</v>
      </c>
      <c r="C189" s="73" t="s">
        <v>128</v>
      </c>
      <c r="D189" s="238" t="s">
        <v>299</v>
      </c>
      <c r="E189" s="12" t="s">
        <v>176</v>
      </c>
      <c r="F189" s="12" t="s">
        <v>422</v>
      </c>
      <c r="G189" s="114" t="s">
        <v>426</v>
      </c>
      <c r="H189" s="102" t="s">
        <v>427</v>
      </c>
      <c r="I189" s="7"/>
      <c r="J189" s="33"/>
      <c r="K189" s="79">
        <v>50000</v>
      </c>
      <c r="L189" s="80">
        <v>25000</v>
      </c>
      <c r="M189" s="115">
        <f t="shared" si="57"/>
        <v>50</v>
      </c>
      <c r="N189" s="84" t="str">
        <f t="shared" si="39"/>
        <v/>
      </c>
      <c r="O189" s="80">
        <v>25000</v>
      </c>
      <c r="P189" s="81">
        <f t="shared" si="40"/>
        <v>50</v>
      </c>
      <c r="Q189" s="82">
        <f t="shared" si="41"/>
        <v>100</v>
      </c>
      <c r="R189" s="29"/>
      <c r="S189" s="26"/>
      <c r="T189" s="106" t="e">
        <f t="shared" si="42"/>
        <v>#DIV/0!</v>
      </c>
      <c r="U189" s="69" t="e">
        <f t="shared" si="43"/>
        <v>#DIV/0!</v>
      </c>
      <c r="V189" s="94"/>
      <c r="W189" s="95" t="e">
        <f t="shared" si="44"/>
        <v>#DIV/0!</v>
      </c>
      <c r="X189" s="58" t="e">
        <f t="shared" si="45"/>
        <v>#DIV/0!</v>
      </c>
      <c r="Y189" s="47" t="s">
        <v>45</v>
      </c>
      <c r="Z189" s="120"/>
      <c r="AA189" s="22"/>
      <c r="AB189" s="118">
        <f t="shared" si="46"/>
        <v>0</v>
      </c>
      <c r="AC189" s="8">
        <v>15</v>
      </c>
      <c r="AD189" s="118">
        <f t="shared" si="47"/>
        <v>1.5</v>
      </c>
      <c r="AE189" s="8">
        <v>7</v>
      </c>
      <c r="AF189" s="118">
        <f t="shared" si="48"/>
        <v>1.75</v>
      </c>
      <c r="AG189" s="38">
        <f t="shared" si="49"/>
        <v>22</v>
      </c>
      <c r="AH189" s="39">
        <f t="shared" si="50"/>
        <v>3.25</v>
      </c>
      <c r="AI189" s="22"/>
      <c r="AJ189" s="118">
        <f t="shared" si="51"/>
        <v>0</v>
      </c>
      <c r="AK189" s="9"/>
      <c r="AL189" s="118"/>
      <c r="AM189" s="40">
        <f t="shared" si="52"/>
        <v>0</v>
      </c>
      <c r="AN189" s="39">
        <f t="shared" si="53"/>
        <v>0</v>
      </c>
      <c r="AO189" s="41">
        <f t="shared" si="54"/>
        <v>3.25</v>
      </c>
      <c r="AQ189" s="99" t="str">
        <f t="shared" si="55"/>
        <v/>
      </c>
      <c r="AR189" s="99">
        <f t="shared" si="56"/>
        <v>0</v>
      </c>
      <c r="AS189" s="8"/>
      <c r="AT189" s="262" t="s">
        <v>401</v>
      </c>
      <c r="AU189" s="44"/>
      <c r="AV189" s="44"/>
      <c r="AW189" s="44"/>
      <c r="AX189" s="44"/>
      <c r="AY189" s="11"/>
      <c r="AZ189" s="11"/>
      <c r="BA189" s="12"/>
      <c r="BB189" s="48"/>
      <c r="BC189" s="46"/>
      <c r="BD189" s="59"/>
      <c r="BE189" s="112"/>
      <c r="BF189" s="124"/>
      <c r="BG189" s="151"/>
      <c r="BH189" s="131" t="s">
        <v>216</v>
      </c>
      <c r="BI189" s="161" t="s">
        <v>88</v>
      </c>
      <c r="BJ189" s="162" t="s">
        <v>211</v>
      </c>
      <c r="BK189" s="163" t="s">
        <v>128</v>
      </c>
      <c r="BL189" s="131" t="s">
        <v>14</v>
      </c>
      <c r="BM189" s="164" t="s">
        <v>297</v>
      </c>
      <c r="BN189" s="164"/>
      <c r="BO189" s="166" t="s">
        <v>298</v>
      </c>
      <c r="BP189" s="171" t="s">
        <v>299</v>
      </c>
      <c r="BQ189" s="143" t="s">
        <v>300</v>
      </c>
      <c r="BR189" s="166" t="s">
        <v>298</v>
      </c>
      <c r="BS189" s="166" t="s">
        <v>299</v>
      </c>
      <c r="BT189" s="143" t="s">
        <v>300</v>
      </c>
      <c r="BU189" s="164" t="s">
        <v>301</v>
      </c>
      <c r="BV189" s="164" t="s">
        <v>301</v>
      </c>
      <c r="BW189" s="143" t="s">
        <v>98</v>
      </c>
      <c r="BX189" s="143" t="s">
        <v>302</v>
      </c>
      <c r="BY189" s="164" t="s">
        <v>303</v>
      </c>
      <c r="BZ189" s="143" t="s">
        <v>304</v>
      </c>
    </row>
    <row r="190" spans="1:78" s="24" customFormat="1" ht="33.75" x14ac:dyDescent="0.2">
      <c r="A190" s="273">
        <v>188</v>
      </c>
      <c r="B190" s="271">
        <v>27</v>
      </c>
      <c r="C190" s="73" t="s">
        <v>128</v>
      </c>
      <c r="D190" s="238" t="s">
        <v>299</v>
      </c>
      <c r="E190" s="12" t="s">
        <v>177</v>
      </c>
      <c r="F190" s="12" t="s">
        <v>423</v>
      </c>
      <c r="G190" s="114" t="s">
        <v>46</v>
      </c>
      <c r="H190" s="102" t="s">
        <v>428</v>
      </c>
      <c r="I190" s="7"/>
      <c r="J190" s="33"/>
      <c r="K190" s="79">
        <v>58000</v>
      </c>
      <c r="L190" s="80">
        <v>34000</v>
      </c>
      <c r="M190" s="115">
        <f t="shared" si="57"/>
        <v>58.620689655172406</v>
      </c>
      <c r="N190" s="84" t="str">
        <f t="shared" si="39"/>
        <v/>
      </c>
      <c r="O190" s="80">
        <v>24000</v>
      </c>
      <c r="P190" s="81">
        <f t="shared" si="40"/>
        <v>41.379310344827587</v>
      </c>
      <c r="Q190" s="82">
        <f t="shared" si="41"/>
        <v>100</v>
      </c>
      <c r="R190" s="29"/>
      <c r="S190" s="26"/>
      <c r="T190" s="106" t="e">
        <f t="shared" si="42"/>
        <v>#DIV/0!</v>
      </c>
      <c r="U190" s="69" t="e">
        <f t="shared" si="43"/>
        <v>#DIV/0!</v>
      </c>
      <c r="V190" s="94"/>
      <c r="W190" s="95" t="e">
        <f t="shared" si="44"/>
        <v>#DIV/0!</v>
      </c>
      <c r="X190" s="58" t="e">
        <f t="shared" si="45"/>
        <v>#DIV/0!</v>
      </c>
      <c r="Y190" s="47" t="s">
        <v>45</v>
      </c>
      <c r="Z190" s="120"/>
      <c r="AA190" s="22"/>
      <c r="AB190" s="118">
        <f t="shared" si="46"/>
        <v>0</v>
      </c>
      <c r="AC190" s="8">
        <v>15</v>
      </c>
      <c r="AD190" s="118">
        <f t="shared" si="47"/>
        <v>1.5</v>
      </c>
      <c r="AE190" s="8">
        <v>0</v>
      </c>
      <c r="AF190" s="118">
        <f t="shared" si="48"/>
        <v>0</v>
      </c>
      <c r="AG190" s="38">
        <f t="shared" si="49"/>
        <v>15</v>
      </c>
      <c r="AH190" s="39">
        <f t="shared" si="50"/>
        <v>1.5</v>
      </c>
      <c r="AI190" s="22"/>
      <c r="AJ190" s="118">
        <f t="shared" si="51"/>
        <v>0</v>
      </c>
      <c r="AK190" s="9"/>
      <c r="AL190" s="118"/>
      <c r="AM190" s="40">
        <f t="shared" si="52"/>
        <v>0</v>
      </c>
      <c r="AN190" s="39">
        <f t="shared" si="53"/>
        <v>0</v>
      </c>
      <c r="AO190" s="41">
        <f t="shared" si="54"/>
        <v>1.5</v>
      </c>
      <c r="AQ190" s="99" t="str">
        <f t="shared" si="55"/>
        <v/>
      </c>
      <c r="AR190" s="99">
        <f t="shared" si="56"/>
        <v>0</v>
      </c>
      <c r="AS190" s="8"/>
      <c r="AT190" s="7" t="s">
        <v>33</v>
      </c>
      <c r="AU190" s="44"/>
      <c r="AV190" s="44"/>
      <c r="AW190" s="44"/>
      <c r="AX190" s="44"/>
      <c r="AY190" s="11"/>
      <c r="AZ190" s="11"/>
      <c r="BA190" s="12"/>
      <c r="BB190" s="48"/>
      <c r="BC190" s="46"/>
      <c r="BD190" s="59"/>
      <c r="BE190" s="112"/>
      <c r="BF190" s="124"/>
      <c r="BG190" s="151"/>
      <c r="BH190" s="131" t="s">
        <v>217</v>
      </c>
      <c r="BI190" s="161" t="s">
        <v>88</v>
      </c>
      <c r="BJ190" s="162" t="s">
        <v>211</v>
      </c>
      <c r="BK190" s="163" t="s">
        <v>128</v>
      </c>
      <c r="BL190" s="131" t="s">
        <v>14</v>
      </c>
      <c r="BM190" s="164" t="s">
        <v>297</v>
      </c>
      <c r="BN190" s="164"/>
      <c r="BO190" s="166" t="s">
        <v>298</v>
      </c>
      <c r="BP190" s="171" t="s">
        <v>299</v>
      </c>
      <c r="BQ190" s="143" t="s">
        <v>300</v>
      </c>
      <c r="BR190" s="166" t="s">
        <v>298</v>
      </c>
      <c r="BS190" s="166" t="s">
        <v>299</v>
      </c>
      <c r="BT190" s="143" t="s">
        <v>300</v>
      </c>
      <c r="BU190" s="164" t="s">
        <v>301</v>
      </c>
      <c r="BV190" s="164" t="s">
        <v>301</v>
      </c>
      <c r="BW190" s="143" t="s">
        <v>98</v>
      </c>
      <c r="BX190" s="143" t="s">
        <v>302</v>
      </c>
      <c r="BY190" s="164" t="s">
        <v>303</v>
      </c>
      <c r="BZ190" s="143" t="s">
        <v>304</v>
      </c>
    </row>
    <row r="191" spans="1:78" s="24" customFormat="1" ht="45" x14ac:dyDescent="0.2">
      <c r="A191" s="273">
        <v>189</v>
      </c>
      <c r="B191" s="271">
        <v>232</v>
      </c>
      <c r="C191" s="73" t="s">
        <v>1625</v>
      </c>
      <c r="D191" s="238" t="s">
        <v>1626</v>
      </c>
      <c r="E191" s="181" t="s">
        <v>1220</v>
      </c>
      <c r="F191" s="181" t="s">
        <v>1627</v>
      </c>
      <c r="G191" s="114">
        <v>3</v>
      </c>
      <c r="H191" s="102" t="s">
        <v>1628</v>
      </c>
      <c r="I191" s="7"/>
      <c r="J191" s="33"/>
      <c r="K191" s="79">
        <v>82000</v>
      </c>
      <c r="L191" s="80">
        <v>40800</v>
      </c>
      <c r="M191" s="115">
        <f t="shared" si="57"/>
        <v>49.756097560975611</v>
      </c>
      <c r="N191" s="84" t="str">
        <f t="shared" si="39"/>
        <v/>
      </c>
      <c r="O191" s="80">
        <v>41200</v>
      </c>
      <c r="P191" s="81">
        <f t="shared" si="40"/>
        <v>50.243902439024389</v>
      </c>
      <c r="Q191" s="82">
        <f t="shared" si="41"/>
        <v>100</v>
      </c>
      <c r="R191" s="29"/>
      <c r="S191" s="26"/>
      <c r="T191" s="106" t="e">
        <f t="shared" si="42"/>
        <v>#DIV/0!</v>
      </c>
      <c r="U191" s="69" t="e">
        <f t="shared" si="43"/>
        <v>#DIV/0!</v>
      </c>
      <c r="V191" s="94"/>
      <c r="W191" s="95" t="e">
        <f t="shared" si="44"/>
        <v>#DIV/0!</v>
      </c>
      <c r="X191" s="58" t="e">
        <f t="shared" si="45"/>
        <v>#DIV/0!</v>
      </c>
      <c r="Y191" s="47" t="s">
        <v>45</v>
      </c>
      <c r="Z191" s="120"/>
      <c r="AA191" s="22"/>
      <c r="AB191" s="118">
        <f t="shared" si="46"/>
        <v>0</v>
      </c>
      <c r="AC191" s="8">
        <v>15</v>
      </c>
      <c r="AD191" s="118">
        <f t="shared" si="47"/>
        <v>1.5</v>
      </c>
      <c r="AE191" s="8">
        <v>7</v>
      </c>
      <c r="AF191" s="118">
        <f t="shared" si="48"/>
        <v>1.75</v>
      </c>
      <c r="AG191" s="38">
        <f t="shared" si="49"/>
        <v>22</v>
      </c>
      <c r="AH191" s="39">
        <f t="shared" si="50"/>
        <v>3.25</v>
      </c>
      <c r="AI191" s="22"/>
      <c r="AJ191" s="118">
        <f t="shared" si="51"/>
        <v>0</v>
      </c>
      <c r="AK191" s="9"/>
      <c r="AL191" s="118"/>
      <c r="AM191" s="40">
        <f t="shared" si="52"/>
        <v>0</v>
      </c>
      <c r="AN191" s="39">
        <f t="shared" si="53"/>
        <v>0</v>
      </c>
      <c r="AO191" s="41">
        <f t="shared" si="54"/>
        <v>3.25</v>
      </c>
      <c r="AQ191" s="99" t="str">
        <f t="shared" si="55"/>
        <v/>
      </c>
      <c r="AR191" s="99">
        <f t="shared" si="56"/>
        <v>0</v>
      </c>
      <c r="AS191" s="8"/>
      <c r="AT191" s="7" t="s">
        <v>33</v>
      </c>
      <c r="AU191" s="44"/>
      <c r="AV191" s="44"/>
      <c r="AW191" s="44"/>
      <c r="AX191" s="44"/>
      <c r="AY191" s="11"/>
      <c r="AZ191" s="11"/>
      <c r="BA191" s="12"/>
      <c r="BB191" s="48"/>
      <c r="BC191" s="46"/>
      <c r="BD191" s="59"/>
      <c r="BE191" s="112"/>
      <c r="BF191" s="124"/>
      <c r="BG191" s="151"/>
      <c r="BH191" s="156" t="s">
        <v>1629</v>
      </c>
      <c r="BI191" s="239" t="s">
        <v>88</v>
      </c>
      <c r="BJ191" s="153" t="s">
        <v>1424</v>
      </c>
      <c r="BK191" s="154" t="s">
        <v>1625</v>
      </c>
      <c r="BL191" s="131" t="s">
        <v>14</v>
      </c>
      <c r="BM191" s="156" t="s">
        <v>1630</v>
      </c>
      <c r="BN191" s="156"/>
      <c r="BO191" s="155" t="s">
        <v>1631</v>
      </c>
      <c r="BP191" s="155" t="s">
        <v>1626</v>
      </c>
      <c r="BQ191" s="155" t="s">
        <v>1428</v>
      </c>
      <c r="BR191" s="155" t="s">
        <v>1631</v>
      </c>
      <c r="BS191" s="155" t="s">
        <v>1626</v>
      </c>
      <c r="BT191" s="155" t="s">
        <v>1428</v>
      </c>
      <c r="BU191" s="156" t="s">
        <v>1632</v>
      </c>
      <c r="BV191" s="156" t="s">
        <v>1632</v>
      </c>
      <c r="BW191" s="155"/>
      <c r="BX191" s="155" t="s">
        <v>1633</v>
      </c>
      <c r="BY191" s="156" t="s">
        <v>1634</v>
      </c>
      <c r="BZ191" s="155"/>
    </row>
    <row r="192" spans="1:78" s="24" customFormat="1" ht="78.75" x14ac:dyDescent="0.2">
      <c r="A192" s="273">
        <v>190</v>
      </c>
      <c r="B192" s="271">
        <v>37</v>
      </c>
      <c r="C192" s="73" t="s">
        <v>154</v>
      </c>
      <c r="D192" s="238" t="s">
        <v>341</v>
      </c>
      <c r="E192" s="12" t="s">
        <v>192</v>
      </c>
      <c r="F192" s="12" t="s">
        <v>408</v>
      </c>
      <c r="G192" s="114">
        <v>3</v>
      </c>
      <c r="H192" s="102" t="s">
        <v>407</v>
      </c>
      <c r="I192" s="7"/>
      <c r="J192" s="33"/>
      <c r="K192" s="79">
        <v>228000</v>
      </c>
      <c r="L192" s="80">
        <v>136800</v>
      </c>
      <c r="M192" s="115">
        <f t="shared" si="57"/>
        <v>60</v>
      </c>
      <c r="N192" s="84" t="str">
        <f t="shared" si="39"/>
        <v/>
      </c>
      <c r="O192" s="80">
        <v>91200</v>
      </c>
      <c r="P192" s="81">
        <f t="shared" si="40"/>
        <v>40</v>
      </c>
      <c r="Q192" s="82">
        <f t="shared" si="41"/>
        <v>100</v>
      </c>
      <c r="R192" s="29"/>
      <c r="S192" s="26"/>
      <c r="T192" s="106" t="e">
        <f t="shared" si="42"/>
        <v>#DIV/0!</v>
      </c>
      <c r="U192" s="69" t="e">
        <f t="shared" si="43"/>
        <v>#DIV/0!</v>
      </c>
      <c r="V192" s="94"/>
      <c r="W192" s="95" t="e">
        <f t="shared" si="44"/>
        <v>#DIV/0!</v>
      </c>
      <c r="X192" s="58" t="e">
        <f t="shared" si="45"/>
        <v>#DIV/0!</v>
      </c>
      <c r="Y192" s="47" t="s">
        <v>45</v>
      </c>
      <c r="Z192" s="120"/>
      <c r="AA192" s="22"/>
      <c r="AB192" s="118">
        <f t="shared" si="46"/>
        <v>0</v>
      </c>
      <c r="AC192" s="8">
        <v>15</v>
      </c>
      <c r="AD192" s="118">
        <f t="shared" si="47"/>
        <v>1.5</v>
      </c>
      <c r="AE192" s="8">
        <v>0</v>
      </c>
      <c r="AF192" s="118">
        <f t="shared" si="48"/>
        <v>0</v>
      </c>
      <c r="AG192" s="38">
        <f t="shared" si="49"/>
        <v>15</v>
      </c>
      <c r="AH192" s="39">
        <f t="shared" si="50"/>
        <v>1.5</v>
      </c>
      <c r="AI192" s="22"/>
      <c r="AJ192" s="118">
        <f t="shared" si="51"/>
        <v>0</v>
      </c>
      <c r="AK192" s="9"/>
      <c r="AL192" s="118"/>
      <c r="AM192" s="40">
        <f t="shared" si="52"/>
        <v>0</v>
      </c>
      <c r="AN192" s="39">
        <f t="shared" si="53"/>
        <v>0</v>
      </c>
      <c r="AO192" s="41">
        <f t="shared" si="54"/>
        <v>1.5</v>
      </c>
      <c r="AQ192" s="99" t="str">
        <f t="shared" si="55"/>
        <v/>
      </c>
      <c r="AR192" s="99">
        <f t="shared" si="56"/>
        <v>0</v>
      </c>
      <c r="AS192" s="8"/>
      <c r="AT192" s="7" t="s">
        <v>33</v>
      </c>
      <c r="AU192" s="44"/>
      <c r="AV192" s="44"/>
      <c r="AW192" s="44"/>
      <c r="AX192" s="44"/>
      <c r="AY192" s="11"/>
      <c r="AZ192" s="11"/>
      <c r="BA192" s="12"/>
      <c r="BB192" s="48"/>
      <c r="BC192" s="46"/>
      <c r="BD192" s="59"/>
      <c r="BE192" s="112"/>
      <c r="BF192" s="124"/>
      <c r="BG192" s="151"/>
      <c r="BH192" s="131" t="s">
        <v>228</v>
      </c>
      <c r="BI192" s="161" t="s">
        <v>88</v>
      </c>
      <c r="BJ192" s="162" t="s">
        <v>229</v>
      </c>
      <c r="BK192" s="163" t="s">
        <v>154</v>
      </c>
      <c r="BL192" s="131" t="s">
        <v>14</v>
      </c>
      <c r="BM192" s="164" t="s">
        <v>339</v>
      </c>
      <c r="BN192" s="164"/>
      <c r="BO192" s="166" t="s">
        <v>340</v>
      </c>
      <c r="BP192" s="171" t="s">
        <v>341</v>
      </c>
      <c r="BQ192" s="143" t="s">
        <v>342</v>
      </c>
      <c r="BR192" s="166" t="s">
        <v>340</v>
      </c>
      <c r="BS192" s="166" t="s">
        <v>341</v>
      </c>
      <c r="BT192" s="143" t="s">
        <v>342</v>
      </c>
      <c r="BU192" s="164" t="s">
        <v>343</v>
      </c>
      <c r="BV192" s="164" t="s">
        <v>343</v>
      </c>
      <c r="BW192" s="143" t="s">
        <v>243</v>
      </c>
      <c r="BX192" s="143" t="s">
        <v>344</v>
      </c>
      <c r="BY192" s="164" t="s">
        <v>345</v>
      </c>
      <c r="BZ192" s="143" t="s">
        <v>346</v>
      </c>
    </row>
    <row r="193" spans="1:78" s="24" customFormat="1" ht="67.5" x14ac:dyDescent="0.2">
      <c r="A193" s="273">
        <v>191</v>
      </c>
      <c r="B193" s="271">
        <v>38</v>
      </c>
      <c r="C193" s="73" t="s">
        <v>154</v>
      </c>
      <c r="D193" s="238" t="s">
        <v>341</v>
      </c>
      <c r="E193" s="12" t="s">
        <v>193</v>
      </c>
      <c r="F193" s="12" t="s">
        <v>194</v>
      </c>
      <c r="G193" s="114">
        <v>6</v>
      </c>
      <c r="H193" s="102" t="s">
        <v>410</v>
      </c>
      <c r="I193" s="7"/>
      <c r="J193" s="33"/>
      <c r="K193" s="79">
        <v>247176</v>
      </c>
      <c r="L193" s="80">
        <v>148305</v>
      </c>
      <c r="M193" s="115">
        <f t="shared" si="57"/>
        <v>59.999757257986211</v>
      </c>
      <c r="N193" s="84" t="str">
        <f t="shared" si="39"/>
        <v/>
      </c>
      <c r="O193" s="80">
        <v>98871</v>
      </c>
      <c r="P193" s="81">
        <f t="shared" si="40"/>
        <v>40.000242742013789</v>
      </c>
      <c r="Q193" s="82">
        <f t="shared" si="41"/>
        <v>100</v>
      </c>
      <c r="R193" s="29"/>
      <c r="S193" s="26"/>
      <c r="T193" s="106" t="e">
        <f t="shared" si="42"/>
        <v>#DIV/0!</v>
      </c>
      <c r="U193" s="69" t="e">
        <f t="shared" si="43"/>
        <v>#DIV/0!</v>
      </c>
      <c r="V193" s="94"/>
      <c r="W193" s="95" t="e">
        <f t="shared" si="44"/>
        <v>#DIV/0!</v>
      </c>
      <c r="X193" s="58" t="e">
        <f t="shared" si="45"/>
        <v>#DIV/0!</v>
      </c>
      <c r="Y193" s="47" t="s">
        <v>45</v>
      </c>
      <c r="Z193" s="120"/>
      <c r="AA193" s="22"/>
      <c r="AB193" s="118">
        <f t="shared" si="46"/>
        <v>0</v>
      </c>
      <c r="AC193" s="8">
        <v>15</v>
      </c>
      <c r="AD193" s="118">
        <f t="shared" si="47"/>
        <v>1.5</v>
      </c>
      <c r="AE193" s="8">
        <v>0</v>
      </c>
      <c r="AF193" s="118">
        <f t="shared" si="48"/>
        <v>0</v>
      </c>
      <c r="AG193" s="38">
        <f t="shared" si="49"/>
        <v>15</v>
      </c>
      <c r="AH193" s="39">
        <f t="shared" si="50"/>
        <v>1.5</v>
      </c>
      <c r="AI193" s="22"/>
      <c r="AJ193" s="118">
        <f t="shared" si="51"/>
        <v>0</v>
      </c>
      <c r="AK193" s="9"/>
      <c r="AL193" s="118"/>
      <c r="AM193" s="40">
        <f t="shared" si="52"/>
        <v>0</v>
      </c>
      <c r="AN193" s="39">
        <f t="shared" si="53"/>
        <v>0</v>
      </c>
      <c r="AO193" s="41">
        <f t="shared" si="54"/>
        <v>1.5</v>
      </c>
      <c r="AQ193" s="99" t="str">
        <f t="shared" si="55"/>
        <v/>
      </c>
      <c r="AR193" s="99">
        <f t="shared" si="56"/>
        <v>0</v>
      </c>
      <c r="AS193" s="8"/>
      <c r="AT193" s="262" t="s">
        <v>401</v>
      </c>
      <c r="AU193" s="44"/>
      <c r="AV193" s="44"/>
      <c r="AW193" s="44"/>
      <c r="AX193" s="44"/>
      <c r="AY193" s="11"/>
      <c r="AZ193" s="11"/>
      <c r="BA193" s="12"/>
      <c r="BB193" s="48"/>
      <c r="BC193" s="46"/>
      <c r="BD193" s="59"/>
      <c r="BE193" s="112"/>
      <c r="BF193" s="124"/>
      <c r="BG193" s="151"/>
      <c r="BH193" s="131" t="s">
        <v>230</v>
      </c>
      <c r="BI193" s="161" t="s">
        <v>88</v>
      </c>
      <c r="BJ193" s="162" t="s">
        <v>229</v>
      </c>
      <c r="BK193" s="163" t="s">
        <v>154</v>
      </c>
      <c r="BL193" s="131" t="s">
        <v>14</v>
      </c>
      <c r="BM193" s="164" t="s">
        <v>339</v>
      </c>
      <c r="BN193" s="164"/>
      <c r="BO193" s="166" t="s">
        <v>340</v>
      </c>
      <c r="BP193" s="171" t="s">
        <v>341</v>
      </c>
      <c r="BQ193" s="143" t="s">
        <v>342</v>
      </c>
      <c r="BR193" s="166" t="s">
        <v>340</v>
      </c>
      <c r="BS193" s="166" t="s">
        <v>341</v>
      </c>
      <c r="BT193" s="143" t="s">
        <v>342</v>
      </c>
      <c r="BU193" s="164" t="s">
        <v>343</v>
      </c>
      <c r="BV193" s="164" t="s">
        <v>343</v>
      </c>
      <c r="BW193" s="143" t="s">
        <v>347</v>
      </c>
      <c r="BX193" s="143" t="s">
        <v>348</v>
      </c>
      <c r="BY193" s="164" t="s">
        <v>345</v>
      </c>
      <c r="BZ193" s="143" t="s">
        <v>346</v>
      </c>
    </row>
    <row r="194" spans="1:78" s="24" customFormat="1" ht="135" x14ac:dyDescent="0.2">
      <c r="A194" s="273">
        <v>192</v>
      </c>
      <c r="B194" s="271">
        <v>39</v>
      </c>
      <c r="C194" s="73" t="s">
        <v>154</v>
      </c>
      <c r="D194" s="238" t="s">
        <v>341</v>
      </c>
      <c r="E194" s="12" t="s">
        <v>195</v>
      </c>
      <c r="F194" s="12" t="s">
        <v>409</v>
      </c>
      <c r="G194" s="114">
        <v>5</v>
      </c>
      <c r="H194" s="102" t="s">
        <v>411</v>
      </c>
      <c r="I194" s="7"/>
      <c r="J194" s="33"/>
      <c r="K194" s="79">
        <v>45780</v>
      </c>
      <c r="L194" s="80">
        <v>27468</v>
      </c>
      <c r="M194" s="115">
        <f t="shared" si="57"/>
        <v>60</v>
      </c>
      <c r="N194" s="84" t="str">
        <f t="shared" si="39"/>
        <v/>
      </c>
      <c r="O194" s="80">
        <v>18312</v>
      </c>
      <c r="P194" s="81">
        <f t="shared" si="40"/>
        <v>40</v>
      </c>
      <c r="Q194" s="82">
        <f t="shared" si="41"/>
        <v>100</v>
      </c>
      <c r="R194" s="29"/>
      <c r="S194" s="26"/>
      <c r="T194" s="106" t="e">
        <f t="shared" si="42"/>
        <v>#DIV/0!</v>
      </c>
      <c r="U194" s="69" t="e">
        <f t="shared" si="43"/>
        <v>#DIV/0!</v>
      </c>
      <c r="V194" s="94"/>
      <c r="W194" s="95" t="e">
        <f t="shared" si="44"/>
        <v>#DIV/0!</v>
      </c>
      <c r="X194" s="58" t="e">
        <f t="shared" si="45"/>
        <v>#DIV/0!</v>
      </c>
      <c r="Y194" s="47" t="s">
        <v>45</v>
      </c>
      <c r="Z194" s="120"/>
      <c r="AA194" s="22"/>
      <c r="AB194" s="118">
        <f t="shared" si="46"/>
        <v>0</v>
      </c>
      <c r="AC194" s="8">
        <v>15</v>
      </c>
      <c r="AD194" s="118">
        <f t="shared" si="47"/>
        <v>1.5</v>
      </c>
      <c r="AE194" s="8">
        <v>0</v>
      </c>
      <c r="AF194" s="118">
        <f t="shared" si="48"/>
        <v>0</v>
      </c>
      <c r="AG194" s="38">
        <f t="shared" si="49"/>
        <v>15</v>
      </c>
      <c r="AH194" s="39">
        <f t="shared" si="50"/>
        <v>1.5</v>
      </c>
      <c r="AI194" s="22"/>
      <c r="AJ194" s="118">
        <f t="shared" si="51"/>
        <v>0</v>
      </c>
      <c r="AK194" s="9"/>
      <c r="AL194" s="118"/>
      <c r="AM194" s="40">
        <f t="shared" si="52"/>
        <v>0</v>
      </c>
      <c r="AN194" s="39">
        <f t="shared" si="53"/>
        <v>0</v>
      </c>
      <c r="AO194" s="41">
        <f t="shared" si="54"/>
        <v>1.5</v>
      </c>
      <c r="AQ194" s="99" t="str">
        <f t="shared" si="55"/>
        <v/>
      </c>
      <c r="AR194" s="99">
        <f t="shared" si="56"/>
        <v>0</v>
      </c>
      <c r="AS194" s="8"/>
      <c r="AT194" s="7" t="s">
        <v>33</v>
      </c>
      <c r="AU194" s="44"/>
      <c r="AV194" s="44"/>
      <c r="AW194" s="44"/>
      <c r="AX194" s="44"/>
      <c r="AY194" s="11"/>
      <c r="AZ194" s="11"/>
      <c r="BA194" s="12"/>
      <c r="BB194" s="48"/>
      <c r="BC194" s="46"/>
      <c r="BD194" s="59"/>
      <c r="BE194" s="112"/>
      <c r="BF194" s="124"/>
      <c r="BG194" s="151"/>
      <c r="BH194" s="131" t="s">
        <v>231</v>
      </c>
      <c r="BI194" s="161" t="s">
        <v>88</v>
      </c>
      <c r="BJ194" s="162" t="s">
        <v>229</v>
      </c>
      <c r="BK194" s="163" t="s">
        <v>154</v>
      </c>
      <c r="BL194" s="131" t="s">
        <v>14</v>
      </c>
      <c r="BM194" s="164" t="s">
        <v>339</v>
      </c>
      <c r="BN194" s="164"/>
      <c r="BO194" s="166" t="s">
        <v>340</v>
      </c>
      <c r="BP194" s="171" t="s">
        <v>341</v>
      </c>
      <c r="BQ194" s="143" t="s">
        <v>342</v>
      </c>
      <c r="BR194" s="166" t="s">
        <v>340</v>
      </c>
      <c r="BS194" s="166" t="s">
        <v>341</v>
      </c>
      <c r="BT194" s="143" t="s">
        <v>342</v>
      </c>
      <c r="BU194" s="164" t="s">
        <v>343</v>
      </c>
      <c r="BV194" s="164" t="s">
        <v>343</v>
      </c>
      <c r="BW194" s="143" t="s">
        <v>243</v>
      </c>
      <c r="BX194" s="143" t="s">
        <v>344</v>
      </c>
      <c r="BY194" s="164" t="s">
        <v>345</v>
      </c>
      <c r="BZ194" s="143" t="s">
        <v>346</v>
      </c>
    </row>
    <row r="195" spans="1:78" s="24" customFormat="1" ht="56.25" x14ac:dyDescent="0.2">
      <c r="A195" s="273">
        <v>193</v>
      </c>
      <c r="B195" s="271">
        <v>122</v>
      </c>
      <c r="C195" s="73" t="s">
        <v>990</v>
      </c>
      <c r="D195" s="238" t="s">
        <v>993</v>
      </c>
      <c r="E195" s="181" t="s">
        <v>1209</v>
      </c>
      <c r="F195" s="181" t="s">
        <v>1210</v>
      </c>
      <c r="G195" s="114">
        <v>3</v>
      </c>
      <c r="H195" s="102" t="s">
        <v>1468</v>
      </c>
      <c r="I195" s="7"/>
      <c r="J195" s="33"/>
      <c r="K195" s="79">
        <v>119900</v>
      </c>
      <c r="L195" s="80">
        <v>71940</v>
      </c>
      <c r="M195" s="115">
        <f t="shared" si="57"/>
        <v>60</v>
      </c>
      <c r="N195" s="84" t="str">
        <f t="shared" ref="N195:N236" si="58">IF(M195&lt;=60,"","!!!")</f>
        <v/>
      </c>
      <c r="O195" s="80">
        <v>47960</v>
      </c>
      <c r="P195" s="81">
        <f t="shared" ref="P195:P236" si="59">O195/K195*100</f>
        <v>40</v>
      </c>
      <c r="Q195" s="82">
        <f t="shared" ref="Q195:Q236" si="60">M195+P195</f>
        <v>100</v>
      </c>
      <c r="R195" s="29"/>
      <c r="S195" s="26"/>
      <c r="T195" s="106" t="e">
        <f t="shared" ref="T195:T236" si="61">ROUND(S195/R195*100,2)</f>
        <v>#DIV/0!</v>
      </c>
      <c r="U195" s="69" t="e">
        <f t="shared" ref="U195:U236" si="62">IF(T195&lt;=60,"","!!!")</f>
        <v>#DIV/0!</v>
      </c>
      <c r="V195" s="94"/>
      <c r="W195" s="95" t="e">
        <f t="shared" ref="W195:W236" si="63">ROUND(V195/R195*100,2)</f>
        <v>#DIV/0!</v>
      </c>
      <c r="X195" s="58" t="e">
        <f t="shared" ref="X195:X236" si="64">T195+W195</f>
        <v>#DIV/0!</v>
      </c>
      <c r="Y195" s="47" t="s">
        <v>45</v>
      </c>
      <c r="Z195" s="120"/>
      <c r="AA195" s="22"/>
      <c r="AB195" s="118">
        <f t="shared" ref="AB195:AB236" si="65">AA195*0.1</f>
        <v>0</v>
      </c>
      <c r="AC195" s="8">
        <v>15</v>
      </c>
      <c r="AD195" s="118">
        <f t="shared" ref="AD195:AD236" si="66">AC195*0.1</f>
        <v>1.5</v>
      </c>
      <c r="AE195" s="8">
        <v>0</v>
      </c>
      <c r="AF195" s="118">
        <f t="shared" ref="AF195:AF236" si="67">AE195*0.25</f>
        <v>0</v>
      </c>
      <c r="AG195" s="38">
        <f t="shared" ref="AG195:AG236" si="68">AA195+AC195+AE195</f>
        <v>15</v>
      </c>
      <c r="AH195" s="39">
        <f t="shared" ref="AH195:AH236" si="69">(AA195*0.1)+(AC195*0.1)+(AE195*0.25)</f>
        <v>1.5</v>
      </c>
      <c r="AI195" s="22"/>
      <c r="AJ195" s="118">
        <f t="shared" ref="AJ195:AJ236" si="70">AI195*0.55</f>
        <v>0</v>
      </c>
      <c r="AK195" s="9"/>
      <c r="AL195" s="118"/>
      <c r="AM195" s="40">
        <f t="shared" ref="AM195:AM236" si="71">AI195</f>
        <v>0</v>
      </c>
      <c r="AN195" s="39">
        <f t="shared" ref="AN195:AN236" si="72">(AI195*0.55)</f>
        <v>0</v>
      </c>
      <c r="AO195" s="41">
        <f t="shared" ref="AO195:AO236" si="73">AH195+AN195</f>
        <v>1.5</v>
      </c>
      <c r="AQ195" s="99" t="str">
        <f t="shared" ref="AQ195:AQ236" si="74">IF(S195&gt;100000,S195*0.9,"")</f>
        <v/>
      </c>
      <c r="AR195" s="99">
        <f t="shared" ref="AR195:AR236" si="75">IF(S195&lt;=100000,S195,"")</f>
        <v>0</v>
      </c>
      <c r="AS195" s="8"/>
      <c r="AT195" s="7"/>
      <c r="AU195" s="44"/>
      <c r="AV195" s="44"/>
      <c r="AW195" s="44"/>
      <c r="AX195" s="44"/>
      <c r="AY195" s="11"/>
      <c r="AZ195" s="11"/>
      <c r="BA195" s="12"/>
      <c r="BB195" s="48"/>
      <c r="BC195" s="46"/>
      <c r="BD195" s="59"/>
      <c r="BE195" s="112"/>
      <c r="BF195" s="124"/>
      <c r="BG195" s="151"/>
      <c r="BH195" s="156" t="s">
        <v>989</v>
      </c>
      <c r="BI195" s="239" t="s">
        <v>88</v>
      </c>
      <c r="BJ195" s="153" t="s">
        <v>715</v>
      </c>
      <c r="BK195" s="154" t="s">
        <v>990</v>
      </c>
      <c r="BL195" s="131" t="s">
        <v>14</v>
      </c>
      <c r="BM195" s="156" t="s">
        <v>991</v>
      </c>
      <c r="BN195" s="156"/>
      <c r="BO195" s="155" t="s">
        <v>992</v>
      </c>
      <c r="BP195" s="155" t="s">
        <v>993</v>
      </c>
      <c r="BQ195" s="155" t="s">
        <v>574</v>
      </c>
      <c r="BR195" s="155" t="s">
        <v>992</v>
      </c>
      <c r="BS195" s="155" t="s">
        <v>993</v>
      </c>
      <c r="BT195" s="155" t="s">
        <v>574</v>
      </c>
      <c r="BU195" s="156" t="s">
        <v>994</v>
      </c>
      <c r="BV195" s="156" t="s">
        <v>994</v>
      </c>
      <c r="BW195" s="155"/>
      <c r="BX195" s="155" t="s">
        <v>995</v>
      </c>
      <c r="BY195" s="156" t="s">
        <v>996</v>
      </c>
      <c r="BZ195" s="155" t="s">
        <v>997</v>
      </c>
    </row>
    <row r="196" spans="1:78" s="24" customFormat="1" ht="67.5" x14ac:dyDescent="0.2">
      <c r="A196" s="273">
        <v>194</v>
      </c>
      <c r="B196" s="271">
        <v>136</v>
      </c>
      <c r="C196" s="73" t="s">
        <v>990</v>
      </c>
      <c r="D196" s="238" t="s">
        <v>993</v>
      </c>
      <c r="E196" s="181" t="s">
        <v>1228</v>
      </c>
      <c r="F196" s="191" t="s">
        <v>1469</v>
      </c>
      <c r="G196" s="114" t="s">
        <v>388</v>
      </c>
      <c r="H196" s="247" t="s">
        <v>1470</v>
      </c>
      <c r="I196" s="7"/>
      <c r="J196" s="33"/>
      <c r="K196" s="79">
        <v>363688</v>
      </c>
      <c r="L196" s="80">
        <v>218213</v>
      </c>
      <c r="M196" s="115">
        <f t="shared" si="57"/>
        <v>60.00005499219111</v>
      </c>
      <c r="N196" s="84" t="str">
        <f t="shared" si="58"/>
        <v>!!!</v>
      </c>
      <c r="O196" s="80">
        <v>145475</v>
      </c>
      <c r="P196" s="81">
        <f t="shared" si="59"/>
        <v>39.99994500780889</v>
      </c>
      <c r="Q196" s="82">
        <f t="shared" si="60"/>
        <v>100</v>
      </c>
      <c r="R196" s="29"/>
      <c r="S196" s="26"/>
      <c r="T196" s="106" t="e">
        <f t="shared" si="61"/>
        <v>#DIV/0!</v>
      </c>
      <c r="U196" s="69" t="e">
        <f t="shared" si="62"/>
        <v>#DIV/0!</v>
      </c>
      <c r="V196" s="94"/>
      <c r="W196" s="95" t="e">
        <f t="shared" si="63"/>
        <v>#DIV/0!</v>
      </c>
      <c r="X196" s="58" t="e">
        <f t="shared" si="64"/>
        <v>#DIV/0!</v>
      </c>
      <c r="Y196" s="47" t="s">
        <v>45</v>
      </c>
      <c r="Z196" s="120"/>
      <c r="AA196" s="22"/>
      <c r="AB196" s="118">
        <f t="shared" si="65"/>
        <v>0</v>
      </c>
      <c r="AC196" s="8">
        <v>15</v>
      </c>
      <c r="AD196" s="118">
        <f t="shared" si="66"/>
        <v>1.5</v>
      </c>
      <c r="AE196" s="8">
        <v>0</v>
      </c>
      <c r="AF196" s="118">
        <f t="shared" si="67"/>
        <v>0</v>
      </c>
      <c r="AG196" s="38">
        <f t="shared" si="68"/>
        <v>15</v>
      </c>
      <c r="AH196" s="39">
        <f t="shared" si="69"/>
        <v>1.5</v>
      </c>
      <c r="AI196" s="22"/>
      <c r="AJ196" s="118">
        <f t="shared" si="70"/>
        <v>0</v>
      </c>
      <c r="AK196" s="9"/>
      <c r="AL196" s="118"/>
      <c r="AM196" s="40">
        <f t="shared" si="71"/>
        <v>0</v>
      </c>
      <c r="AN196" s="39">
        <f t="shared" si="72"/>
        <v>0</v>
      </c>
      <c r="AO196" s="41">
        <f t="shared" si="73"/>
        <v>1.5</v>
      </c>
      <c r="AQ196" s="99" t="str">
        <f t="shared" si="74"/>
        <v/>
      </c>
      <c r="AR196" s="99">
        <f t="shared" si="75"/>
        <v>0</v>
      </c>
      <c r="AS196" s="8"/>
      <c r="AT196" s="262" t="s">
        <v>1471</v>
      </c>
      <c r="AU196" s="44"/>
      <c r="AV196" s="44"/>
      <c r="AW196" s="44"/>
      <c r="AX196" s="44"/>
      <c r="AY196" s="11"/>
      <c r="AZ196" s="11"/>
      <c r="BA196" s="12"/>
      <c r="BB196" s="48"/>
      <c r="BC196" s="46"/>
      <c r="BD196" s="59"/>
      <c r="BE196" s="112"/>
      <c r="BF196" s="124"/>
      <c r="BG196" s="151"/>
      <c r="BH196" s="156" t="s">
        <v>1030</v>
      </c>
      <c r="BI196" s="239" t="s">
        <v>88</v>
      </c>
      <c r="BJ196" s="153" t="s">
        <v>1010</v>
      </c>
      <c r="BK196" s="154" t="s">
        <v>990</v>
      </c>
      <c r="BL196" s="131" t="s">
        <v>14</v>
      </c>
      <c r="BM196" s="156" t="s">
        <v>991</v>
      </c>
      <c r="BN196" s="156"/>
      <c r="BO196" s="155" t="s">
        <v>992</v>
      </c>
      <c r="BP196" s="155" t="s">
        <v>993</v>
      </c>
      <c r="BQ196" s="155" t="s">
        <v>574</v>
      </c>
      <c r="BR196" s="155" t="s">
        <v>992</v>
      </c>
      <c r="BS196" s="155" t="s">
        <v>993</v>
      </c>
      <c r="BT196" s="155" t="s">
        <v>574</v>
      </c>
      <c r="BU196" s="156" t="s">
        <v>994</v>
      </c>
      <c r="BV196" s="156" t="s">
        <v>994</v>
      </c>
      <c r="BW196" s="155"/>
      <c r="BX196" s="155" t="s">
        <v>995</v>
      </c>
      <c r="BY196" s="156" t="s">
        <v>996</v>
      </c>
      <c r="BZ196" s="155" t="s">
        <v>997</v>
      </c>
    </row>
    <row r="197" spans="1:78" s="24" customFormat="1" ht="56.25" x14ac:dyDescent="0.2">
      <c r="A197" s="273">
        <v>195</v>
      </c>
      <c r="B197" s="271">
        <v>155</v>
      </c>
      <c r="C197" s="73" t="s">
        <v>1117</v>
      </c>
      <c r="D197" s="238" t="s">
        <v>1120</v>
      </c>
      <c r="E197" s="181" t="s">
        <v>1253</v>
      </c>
      <c r="F197" s="181" t="s">
        <v>1254</v>
      </c>
      <c r="G197" s="114">
        <v>3</v>
      </c>
      <c r="H197" s="102" t="s">
        <v>1745</v>
      </c>
      <c r="I197" s="7"/>
      <c r="J197" s="33"/>
      <c r="K197" s="79">
        <v>132000</v>
      </c>
      <c r="L197" s="80">
        <v>60000</v>
      </c>
      <c r="M197" s="115">
        <f t="shared" si="57"/>
        <v>45.454545454545453</v>
      </c>
      <c r="N197" s="84" t="str">
        <f t="shared" si="58"/>
        <v/>
      </c>
      <c r="O197" s="80">
        <v>72000</v>
      </c>
      <c r="P197" s="81">
        <f t="shared" si="59"/>
        <v>54.54545454545454</v>
      </c>
      <c r="Q197" s="82">
        <f t="shared" si="60"/>
        <v>100</v>
      </c>
      <c r="R197" s="29"/>
      <c r="S197" s="26"/>
      <c r="T197" s="106" t="e">
        <f t="shared" si="61"/>
        <v>#DIV/0!</v>
      </c>
      <c r="U197" s="69" t="e">
        <f t="shared" si="62"/>
        <v>#DIV/0!</v>
      </c>
      <c r="V197" s="94"/>
      <c r="W197" s="95" t="e">
        <f t="shared" si="63"/>
        <v>#DIV/0!</v>
      </c>
      <c r="X197" s="58" t="e">
        <f t="shared" si="64"/>
        <v>#DIV/0!</v>
      </c>
      <c r="Y197" s="47" t="s">
        <v>45</v>
      </c>
      <c r="Z197" s="120"/>
      <c r="AA197" s="22"/>
      <c r="AB197" s="118">
        <f t="shared" si="65"/>
        <v>0</v>
      </c>
      <c r="AC197" s="8">
        <v>15</v>
      </c>
      <c r="AD197" s="118">
        <f t="shared" si="66"/>
        <v>1.5</v>
      </c>
      <c r="AE197" s="8">
        <v>7</v>
      </c>
      <c r="AF197" s="118">
        <f t="shared" si="67"/>
        <v>1.75</v>
      </c>
      <c r="AG197" s="38">
        <f t="shared" si="68"/>
        <v>22</v>
      </c>
      <c r="AH197" s="39">
        <f t="shared" si="69"/>
        <v>3.25</v>
      </c>
      <c r="AI197" s="22"/>
      <c r="AJ197" s="118">
        <f t="shared" si="70"/>
        <v>0</v>
      </c>
      <c r="AK197" s="9"/>
      <c r="AL197" s="118"/>
      <c r="AM197" s="40">
        <f t="shared" si="71"/>
        <v>0</v>
      </c>
      <c r="AN197" s="39">
        <f t="shared" si="72"/>
        <v>0</v>
      </c>
      <c r="AO197" s="41">
        <f t="shared" si="73"/>
        <v>3.25</v>
      </c>
      <c r="AQ197" s="99" t="str">
        <f t="shared" si="74"/>
        <v/>
      </c>
      <c r="AR197" s="99">
        <f t="shared" si="75"/>
        <v>0</v>
      </c>
      <c r="AS197" s="8"/>
      <c r="AT197" s="7" t="s">
        <v>33</v>
      </c>
      <c r="AU197" s="44"/>
      <c r="AV197" s="44"/>
      <c r="AW197" s="44"/>
      <c r="AX197" s="44"/>
      <c r="AY197" s="11"/>
      <c r="AZ197" s="11"/>
      <c r="BA197" s="12"/>
      <c r="BB197" s="48"/>
      <c r="BC197" s="46"/>
      <c r="BD197" s="59"/>
      <c r="BE197" s="112"/>
      <c r="BF197" s="124"/>
      <c r="BG197" s="151"/>
      <c r="BH197" s="156" t="s">
        <v>1116</v>
      </c>
      <c r="BI197" s="239" t="s">
        <v>88</v>
      </c>
      <c r="BJ197" s="153" t="s">
        <v>1104</v>
      </c>
      <c r="BK197" s="154" t="s">
        <v>1117</v>
      </c>
      <c r="BL197" s="131" t="s">
        <v>14</v>
      </c>
      <c r="BM197" s="156" t="s">
        <v>1118</v>
      </c>
      <c r="BN197" s="156"/>
      <c r="BO197" s="155" t="s">
        <v>1119</v>
      </c>
      <c r="BP197" s="155" t="s">
        <v>1120</v>
      </c>
      <c r="BQ197" s="155" t="s">
        <v>1121</v>
      </c>
      <c r="BR197" s="155" t="s">
        <v>1119</v>
      </c>
      <c r="BS197" s="155" t="s">
        <v>1120</v>
      </c>
      <c r="BT197" s="155" t="s">
        <v>1121</v>
      </c>
      <c r="BU197" s="156" t="s">
        <v>1122</v>
      </c>
      <c r="BV197" s="156" t="s">
        <v>1122</v>
      </c>
      <c r="BW197" s="155" t="s">
        <v>243</v>
      </c>
      <c r="BX197" s="155" t="s">
        <v>1123</v>
      </c>
      <c r="BY197" s="156" t="s">
        <v>1124</v>
      </c>
      <c r="BZ197" s="155" t="s">
        <v>1125</v>
      </c>
    </row>
    <row r="198" spans="1:78" s="24" customFormat="1" ht="45" x14ac:dyDescent="0.2">
      <c r="A198" s="273">
        <v>196</v>
      </c>
      <c r="B198" s="272">
        <v>156</v>
      </c>
      <c r="C198" s="174" t="s">
        <v>141</v>
      </c>
      <c r="D198" s="268" t="s">
        <v>1120</v>
      </c>
      <c r="E198" s="246" t="s">
        <v>1255</v>
      </c>
      <c r="F198" s="246" t="s">
        <v>1256</v>
      </c>
      <c r="G198" s="251" t="s">
        <v>48</v>
      </c>
      <c r="H198" s="103" t="s">
        <v>141</v>
      </c>
      <c r="I198" s="7"/>
      <c r="J198" s="33"/>
      <c r="K198" s="79"/>
      <c r="L198" s="80"/>
      <c r="M198" s="115" t="e">
        <f t="shared" si="57"/>
        <v>#DIV/0!</v>
      </c>
      <c r="N198" s="84" t="e">
        <f t="shared" si="58"/>
        <v>#DIV/0!</v>
      </c>
      <c r="O198" s="80"/>
      <c r="P198" s="81" t="e">
        <f t="shared" si="59"/>
        <v>#DIV/0!</v>
      </c>
      <c r="Q198" s="82" t="e">
        <f t="shared" si="60"/>
        <v>#DIV/0!</v>
      </c>
      <c r="R198" s="29"/>
      <c r="S198" s="26"/>
      <c r="T198" s="106" t="e">
        <f t="shared" si="61"/>
        <v>#DIV/0!</v>
      </c>
      <c r="U198" s="69" t="e">
        <f t="shared" si="62"/>
        <v>#DIV/0!</v>
      </c>
      <c r="V198" s="94"/>
      <c r="W198" s="95" t="e">
        <f t="shared" si="63"/>
        <v>#DIV/0!</v>
      </c>
      <c r="X198" s="58" t="e">
        <f t="shared" si="64"/>
        <v>#DIV/0!</v>
      </c>
      <c r="Y198" s="47"/>
      <c r="Z198" s="120"/>
      <c r="AA198" s="22"/>
      <c r="AB198" s="118">
        <f t="shared" si="65"/>
        <v>0</v>
      </c>
      <c r="AC198" s="8"/>
      <c r="AD198" s="118">
        <f t="shared" si="66"/>
        <v>0</v>
      </c>
      <c r="AE198" s="8"/>
      <c r="AF198" s="118">
        <f t="shared" si="67"/>
        <v>0</v>
      </c>
      <c r="AG198" s="38">
        <f t="shared" si="68"/>
        <v>0</v>
      </c>
      <c r="AH198" s="39">
        <f t="shared" si="69"/>
        <v>0</v>
      </c>
      <c r="AI198" s="22"/>
      <c r="AJ198" s="118">
        <f t="shared" si="70"/>
        <v>0</v>
      </c>
      <c r="AK198" s="9"/>
      <c r="AL198" s="118"/>
      <c r="AM198" s="40">
        <f t="shared" si="71"/>
        <v>0</v>
      </c>
      <c r="AN198" s="39">
        <f t="shared" si="72"/>
        <v>0</v>
      </c>
      <c r="AO198" s="41">
        <f t="shared" si="73"/>
        <v>0</v>
      </c>
      <c r="AQ198" s="99" t="str">
        <f t="shared" si="74"/>
        <v/>
      </c>
      <c r="AR198" s="99">
        <f t="shared" si="75"/>
        <v>0</v>
      </c>
      <c r="AS198" s="8"/>
      <c r="AT198" s="7"/>
      <c r="AU198" s="44"/>
      <c r="AV198" s="44"/>
      <c r="AW198" s="44"/>
      <c r="AX198" s="44"/>
      <c r="AY198" s="11"/>
      <c r="AZ198" s="11"/>
      <c r="BA198" s="12"/>
      <c r="BB198" s="48"/>
      <c r="BC198" s="46"/>
      <c r="BD198" s="59"/>
      <c r="BE198" s="112"/>
      <c r="BF198" s="124"/>
      <c r="BG198" s="151"/>
      <c r="BH198" s="156" t="s">
        <v>1126</v>
      </c>
      <c r="BI198" s="239" t="s">
        <v>88</v>
      </c>
      <c r="BJ198" s="153" t="s">
        <v>1104</v>
      </c>
      <c r="BK198" s="154" t="s">
        <v>1117</v>
      </c>
      <c r="BL198" s="131" t="s">
        <v>14</v>
      </c>
      <c r="BM198" s="156" t="s">
        <v>1118</v>
      </c>
      <c r="BN198" s="156"/>
      <c r="BO198" s="155" t="s">
        <v>1119</v>
      </c>
      <c r="BP198" s="155" t="s">
        <v>1120</v>
      </c>
      <c r="BQ198" s="155" t="s">
        <v>1121</v>
      </c>
      <c r="BR198" s="155" t="s">
        <v>1119</v>
      </c>
      <c r="BS198" s="155" t="s">
        <v>1120</v>
      </c>
      <c r="BT198" s="155" t="s">
        <v>1121</v>
      </c>
      <c r="BU198" s="156" t="s">
        <v>1122</v>
      </c>
      <c r="BV198" s="156" t="s">
        <v>1122</v>
      </c>
      <c r="BW198" s="155" t="s">
        <v>243</v>
      </c>
      <c r="BX198" s="155" t="s">
        <v>1123</v>
      </c>
      <c r="BY198" s="156" t="s">
        <v>1124</v>
      </c>
      <c r="BZ198" s="155" t="s">
        <v>1125</v>
      </c>
    </row>
    <row r="199" spans="1:78" s="24" customFormat="1" ht="45" x14ac:dyDescent="0.2">
      <c r="A199" s="273">
        <v>197</v>
      </c>
      <c r="B199" s="272">
        <v>157</v>
      </c>
      <c r="C199" s="174" t="s">
        <v>141</v>
      </c>
      <c r="D199" s="268" t="s">
        <v>1120</v>
      </c>
      <c r="E199" s="246" t="s">
        <v>1257</v>
      </c>
      <c r="F199" s="246" t="s">
        <v>1258</v>
      </c>
      <c r="G199" s="251" t="s">
        <v>46</v>
      </c>
      <c r="H199" s="103" t="s">
        <v>141</v>
      </c>
      <c r="I199" s="7"/>
      <c r="J199" s="33"/>
      <c r="K199" s="79"/>
      <c r="L199" s="80"/>
      <c r="M199" s="115" t="e">
        <f t="shared" si="57"/>
        <v>#DIV/0!</v>
      </c>
      <c r="N199" s="84" t="e">
        <f t="shared" si="58"/>
        <v>#DIV/0!</v>
      </c>
      <c r="O199" s="80"/>
      <c r="P199" s="81" t="e">
        <f t="shared" si="59"/>
        <v>#DIV/0!</v>
      </c>
      <c r="Q199" s="82" t="e">
        <f t="shared" si="60"/>
        <v>#DIV/0!</v>
      </c>
      <c r="R199" s="29"/>
      <c r="S199" s="26"/>
      <c r="T199" s="106" t="e">
        <f t="shared" si="61"/>
        <v>#DIV/0!</v>
      </c>
      <c r="U199" s="69" t="e">
        <f t="shared" si="62"/>
        <v>#DIV/0!</v>
      </c>
      <c r="V199" s="94"/>
      <c r="W199" s="95" t="e">
        <f t="shared" si="63"/>
        <v>#DIV/0!</v>
      </c>
      <c r="X199" s="58" t="e">
        <f t="shared" si="64"/>
        <v>#DIV/0!</v>
      </c>
      <c r="Y199" s="47"/>
      <c r="Z199" s="120"/>
      <c r="AA199" s="22"/>
      <c r="AB199" s="118">
        <f t="shared" si="65"/>
        <v>0</v>
      </c>
      <c r="AC199" s="8"/>
      <c r="AD199" s="118">
        <f t="shared" si="66"/>
        <v>0</v>
      </c>
      <c r="AE199" s="8"/>
      <c r="AF199" s="118">
        <f t="shared" si="67"/>
        <v>0</v>
      </c>
      <c r="AG199" s="38">
        <f t="shared" si="68"/>
        <v>0</v>
      </c>
      <c r="AH199" s="39">
        <f t="shared" si="69"/>
        <v>0</v>
      </c>
      <c r="AI199" s="22"/>
      <c r="AJ199" s="118">
        <f t="shared" si="70"/>
        <v>0</v>
      </c>
      <c r="AK199" s="9"/>
      <c r="AL199" s="118"/>
      <c r="AM199" s="40">
        <f t="shared" si="71"/>
        <v>0</v>
      </c>
      <c r="AN199" s="39">
        <f t="shared" si="72"/>
        <v>0</v>
      </c>
      <c r="AO199" s="41">
        <f t="shared" si="73"/>
        <v>0</v>
      </c>
      <c r="AQ199" s="99" t="str">
        <f t="shared" si="74"/>
        <v/>
      </c>
      <c r="AR199" s="99">
        <f t="shared" si="75"/>
        <v>0</v>
      </c>
      <c r="AS199" s="8"/>
      <c r="AT199" s="7"/>
      <c r="AU199" s="44"/>
      <c r="AV199" s="44"/>
      <c r="AW199" s="44"/>
      <c r="AX199" s="44"/>
      <c r="AY199" s="11"/>
      <c r="AZ199" s="11"/>
      <c r="BA199" s="12"/>
      <c r="BB199" s="48"/>
      <c r="BC199" s="46"/>
      <c r="BD199" s="59"/>
      <c r="BE199" s="112"/>
      <c r="BF199" s="124"/>
      <c r="BG199" s="151"/>
      <c r="BH199" s="156" t="s">
        <v>1127</v>
      </c>
      <c r="BI199" s="239" t="s">
        <v>88</v>
      </c>
      <c r="BJ199" s="153" t="s">
        <v>1104</v>
      </c>
      <c r="BK199" s="154" t="s">
        <v>1117</v>
      </c>
      <c r="BL199" s="131" t="s">
        <v>14</v>
      </c>
      <c r="BM199" s="156" t="s">
        <v>1118</v>
      </c>
      <c r="BN199" s="156"/>
      <c r="BO199" s="155" t="s">
        <v>1119</v>
      </c>
      <c r="BP199" s="155" t="s">
        <v>1120</v>
      </c>
      <c r="BQ199" s="155" t="s">
        <v>1121</v>
      </c>
      <c r="BR199" s="155" t="s">
        <v>1119</v>
      </c>
      <c r="BS199" s="155" t="s">
        <v>1120</v>
      </c>
      <c r="BT199" s="155" t="s">
        <v>1121</v>
      </c>
      <c r="BU199" s="156" t="s">
        <v>1122</v>
      </c>
      <c r="BV199" s="156" t="s">
        <v>1122</v>
      </c>
      <c r="BW199" s="155" t="s">
        <v>243</v>
      </c>
      <c r="BX199" s="155" t="s">
        <v>1123</v>
      </c>
      <c r="BY199" s="156" t="s">
        <v>1124</v>
      </c>
      <c r="BZ199" s="155" t="s">
        <v>1125</v>
      </c>
    </row>
    <row r="200" spans="1:78" s="24" customFormat="1" ht="67.5" x14ac:dyDescent="0.2">
      <c r="A200" s="273">
        <v>198</v>
      </c>
      <c r="B200" s="271">
        <v>158</v>
      </c>
      <c r="C200" s="73" t="s">
        <v>1117</v>
      </c>
      <c r="D200" s="238" t="s">
        <v>1120</v>
      </c>
      <c r="E200" s="181" t="s">
        <v>1259</v>
      </c>
      <c r="F200" s="191" t="s">
        <v>1241</v>
      </c>
      <c r="G200" s="114" t="s">
        <v>388</v>
      </c>
      <c r="H200" s="102" t="s">
        <v>1477</v>
      </c>
      <c r="I200" s="7"/>
      <c r="J200" s="33"/>
      <c r="K200" s="79">
        <v>50000</v>
      </c>
      <c r="L200" s="80">
        <v>22000</v>
      </c>
      <c r="M200" s="115">
        <f t="shared" si="57"/>
        <v>44</v>
      </c>
      <c r="N200" s="84" t="str">
        <f t="shared" si="58"/>
        <v/>
      </c>
      <c r="O200" s="80">
        <v>28000</v>
      </c>
      <c r="P200" s="81">
        <f t="shared" si="59"/>
        <v>56.000000000000007</v>
      </c>
      <c r="Q200" s="82">
        <f t="shared" si="60"/>
        <v>100</v>
      </c>
      <c r="R200" s="29"/>
      <c r="S200" s="26"/>
      <c r="T200" s="106" t="e">
        <f t="shared" si="61"/>
        <v>#DIV/0!</v>
      </c>
      <c r="U200" s="69" t="e">
        <f t="shared" si="62"/>
        <v>#DIV/0!</v>
      </c>
      <c r="V200" s="94"/>
      <c r="W200" s="95" t="e">
        <f t="shared" si="63"/>
        <v>#DIV/0!</v>
      </c>
      <c r="X200" s="58" t="e">
        <f t="shared" si="64"/>
        <v>#DIV/0!</v>
      </c>
      <c r="Y200" s="47" t="s">
        <v>45</v>
      </c>
      <c r="Z200" s="120"/>
      <c r="AA200" s="22"/>
      <c r="AB200" s="118">
        <f t="shared" si="65"/>
        <v>0</v>
      </c>
      <c r="AC200" s="8">
        <v>15</v>
      </c>
      <c r="AD200" s="118">
        <f t="shared" si="66"/>
        <v>1.5</v>
      </c>
      <c r="AE200" s="8">
        <v>7</v>
      </c>
      <c r="AF200" s="118">
        <f t="shared" si="67"/>
        <v>1.75</v>
      </c>
      <c r="AG200" s="38">
        <f t="shared" si="68"/>
        <v>22</v>
      </c>
      <c r="AH200" s="39">
        <f t="shared" si="69"/>
        <v>3.25</v>
      </c>
      <c r="AI200" s="22"/>
      <c r="AJ200" s="118">
        <f t="shared" si="70"/>
        <v>0</v>
      </c>
      <c r="AK200" s="9"/>
      <c r="AL200" s="118"/>
      <c r="AM200" s="40">
        <f t="shared" si="71"/>
        <v>0</v>
      </c>
      <c r="AN200" s="39">
        <f t="shared" si="72"/>
        <v>0</v>
      </c>
      <c r="AO200" s="41">
        <f t="shared" si="73"/>
        <v>3.25</v>
      </c>
      <c r="AQ200" s="99" t="str">
        <f t="shared" si="74"/>
        <v/>
      </c>
      <c r="AR200" s="99">
        <f t="shared" si="75"/>
        <v>0</v>
      </c>
      <c r="AS200" s="8"/>
      <c r="AT200" s="262" t="s">
        <v>401</v>
      </c>
      <c r="AU200" s="44"/>
      <c r="AV200" s="44"/>
      <c r="AW200" s="44"/>
      <c r="AX200" s="44"/>
      <c r="AY200" s="11"/>
      <c r="AZ200" s="11"/>
      <c r="BA200" s="12"/>
      <c r="BB200" s="48"/>
      <c r="BC200" s="46"/>
      <c r="BD200" s="59"/>
      <c r="BE200" s="112"/>
      <c r="BF200" s="124"/>
      <c r="BG200" s="151"/>
      <c r="BH200" s="156" t="s">
        <v>1128</v>
      </c>
      <c r="BI200" s="239" t="s">
        <v>88</v>
      </c>
      <c r="BJ200" s="153" t="s">
        <v>1104</v>
      </c>
      <c r="BK200" s="154" t="s">
        <v>1117</v>
      </c>
      <c r="BL200" s="131" t="s">
        <v>14</v>
      </c>
      <c r="BM200" s="156" t="s">
        <v>1118</v>
      </c>
      <c r="BN200" s="156"/>
      <c r="BO200" s="155" t="s">
        <v>1119</v>
      </c>
      <c r="BP200" s="155" t="s">
        <v>1120</v>
      </c>
      <c r="BQ200" s="155" t="s">
        <v>1121</v>
      </c>
      <c r="BR200" s="155" t="s">
        <v>1119</v>
      </c>
      <c r="BS200" s="155" t="s">
        <v>1120</v>
      </c>
      <c r="BT200" s="155" t="s">
        <v>1121</v>
      </c>
      <c r="BU200" s="156" t="s">
        <v>1122</v>
      </c>
      <c r="BV200" s="156" t="s">
        <v>1122</v>
      </c>
      <c r="BW200" s="155" t="s">
        <v>243</v>
      </c>
      <c r="BX200" s="155" t="s">
        <v>1123</v>
      </c>
      <c r="BY200" s="156" t="s">
        <v>1124</v>
      </c>
      <c r="BZ200" s="155" t="s">
        <v>1125</v>
      </c>
    </row>
    <row r="201" spans="1:78" s="24" customFormat="1" ht="78.75" x14ac:dyDescent="0.2">
      <c r="A201" s="273">
        <v>199</v>
      </c>
      <c r="B201" s="271">
        <v>231</v>
      </c>
      <c r="C201" s="73" t="s">
        <v>1117</v>
      </c>
      <c r="D201" s="238" t="s">
        <v>1120</v>
      </c>
      <c r="E201" s="181" t="s">
        <v>1522</v>
      </c>
      <c r="F201" s="181" t="s">
        <v>1523</v>
      </c>
      <c r="G201" s="114" t="s">
        <v>46</v>
      </c>
      <c r="H201" s="102" t="s">
        <v>1746</v>
      </c>
      <c r="I201" s="7"/>
      <c r="J201" s="33"/>
      <c r="K201" s="79">
        <v>162000</v>
      </c>
      <c r="L201" s="80">
        <v>80000</v>
      </c>
      <c r="M201" s="115">
        <f t="shared" si="57"/>
        <v>49.382716049382715</v>
      </c>
      <c r="N201" s="84" t="str">
        <f t="shared" si="58"/>
        <v/>
      </c>
      <c r="O201" s="80"/>
      <c r="P201" s="81">
        <f t="shared" si="59"/>
        <v>0</v>
      </c>
      <c r="Q201" s="82">
        <f t="shared" si="60"/>
        <v>49.382716049382715</v>
      </c>
      <c r="R201" s="29"/>
      <c r="S201" s="26"/>
      <c r="T201" s="106" t="e">
        <f t="shared" si="61"/>
        <v>#DIV/0!</v>
      </c>
      <c r="U201" s="69" t="e">
        <f t="shared" si="62"/>
        <v>#DIV/0!</v>
      </c>
      <c r="V201" s="94"/>
      <c r="W201" s="95" t="e">
        <f t="shared" si="63"/>
        <v>#DIV/0!</v>
      </c>
      <c r="X201" s="58" t="e">
        <f t="shared" si="64"/>
        <v>#DIV/0!</v>
      </c>
      <c r="Y201" s="47" t="s">
        <v>45</v>
      </c>
      <c r="Z201" s="120"/>
      <c r="AA201" s="22"/>
      <c r="AB201" s="118">
        <f t="shared" si="65"/>
        <v>0</v>
      </c>
      <c r="AC201" s="8">
        <v>15</v>
      </c>
      <c r="AD201" s="118">
        <f t="shared" si="66"/>
        <v>1.5</v>
      </c>
      <c r="AE201" s="8">
        <v>7</v>
      </c>
      <c r="AF201" s="118">
        <f t="shared" si="67"/>
        <v>1.75</v>
      </c>
      <c r="AG201" s="38">
        <f t="shared" si="68"/>
        <v>22</v>
      </c>
      <c r="AH201" s="39">
        <f t="shared" si="69"/>
        <v>3.25</v>
      </c>
      <c r="AI201" s="22"/>
      <c r="AJ201" s="118">
        <f t="shared" si="70"/>
        <v>0</v>
      </c>
      <c r="AK201" s="9"/>
      <c r="AL201" s="118"/>
      <c r="AM201" s="40">
        <f t="shared" si="71"/>
        <v>0</v>
      </c>
      <c r="AN201" s="39">
        <f t="shared" si="72"/>
        <v>0</v>
      </c>
      <c r="AO201" s="41">
        <f t="shared" si="73"/>
        <v>3.25</v>
      </c>
      <c r="AQ201" s="99" t="str">
        <f t="shared" si="74"/>
        <v/>
      </c>
      <c r="AR201" s="99">
        <f t="shared" si="75"/>
        <v>0</v>
      </c>
      <c r="AS201" s="8"/>
      <c r="AT201" s="261" t="s">
        <v>398</v>
      </c>
      <c r="AU201" s="44"/>
      <c r="AV201" s="44"/>
      <c r="AW201" s="44"/>
      <c r="AX201" s="44"/>
      <c r="AY201" s="11"/>
      <c r="AZ201" s="11"/>
      <c r="BA201" s="12"/>
      <c r="BB201" s="48"/>
      <c r="BC201" s="46"/>
      <c r="BD201" s="59"/>
      <c r="BE201" s="112"/>
      <c r="BF201" s="124"/>
      <c r="BG201" s="151"/>
      <c r="BH201" s="156" t="s">
        <v>1624</v>
      </c>
      <c r="BI201" s="239" t="s">
        <v>88</v>
      </c>
      <c r="BJ201" s="153" t="s">
        <v>1424</v>
      </c>
      <c r="BK201" s="154" t="s">
        <v>1117</v>
      </c>
      <c r="BL201" s="131" t="s">
        <v>14</v>
      </c>
      <c r="BM201" s="156" t="s">
        <v>1118</v>
      </c>
      <c r="BN201" s="156"/>
      <c r="BO201" s="155" t="s">
        <v>1119</v>
      </c>
      <c r="BP201" s="155" t="s">
        <v>1120</v>
      </c>
      <c r="BQ201" s="155" t="s">
        <v>1121</v>
      </c>
      <c r="BR201" s="155" t="s">
        <v>1119</v>
      </c>
      <c r="BS201" s="155" t="s">
        <v>1120</v>
      </c>
      <c r="BT201" s="155" t="s">
        <v>1121</v>
      </c>
      <c r="BU201" s="156" t="s">
        <v>1122</v>
      </c>
      <c r="BV201" s="156" t="s">
        <v>1122</v>
      </c>
      <c r="BW201" s="155" t="s">
        <v>243</v>
      </c>
      <c r="BX201" s="155" t="s">
        <v>1123</v>
      </c>
      <c r="BY201" s="156" t="s">
        <v>1124</v>
      </c>
      <c r="BZ201" s="155" t="s">
        <v>1125</v>
      </c>
    </row>
    <row r="202" spans="1:78" s="24" customFormat="1" ht="78.75" x14ac:dyDescent="0.2">
      <c r="A202" s="273">
        <v>200</v>
      </c>
      <c r="B202" s="271">
        <v>150</v>
      </c>
      <c r="C202" s="73" t="s">
        <v>1095</v>
      </c>
      <c r="D202" s="238" t="s">
        <v>1098</v>
      </c>
      <c r="E202" s="181" t="s">
        <v>1248</v>
      </c>
      <c r="F202" s="181" t="s">
        <v>1284</v>
      </c>
      <c r="G202" s="114" t="s">
        <v>388</v>
      </c>
      <c r="H202" s="102" t="s">
        <v>1700</v>
      </c>
      <c r="I202" s="7"/>
      <c r="J202" s="33"/>
      <c r="K202" s="79">
        <v>75988</v>
      </c>
      <c r="L202" s="80">
        <v>45500</v>
      </c>
      <c r="M202" s="115">
        <f t="shared" si="57"/>
        <v>59.877875454019062</v>
      </c>
      <c r="N202" s="84" t="str">
        <f t="shared" si="58"/>
        <v/>
      </c>
      <c r="O202" s="80">
        <v>30488</v>
      </c>
      <c r="P202" s="81">
        <f t="shared" si="59"/>
        <v>40.122124545980938</v>
      </c>
      <c r="Q202" s="82">
        <f t="shared" si="60"/>
        <v>100</v>
      </c>
      <c r="R202" s="29"/>
      <c r="S202" s="26"/>
      <c r="T202" s="106" t="e">
        <f t="shared" si="61"/>
        <v>#DIV/0!</v>
      </c>
      <c r="U202" s="69" t="e">
        <f t="shared" si="62"/>
        <v>#DIV/0!</v>
      </c>
      <c r="V202" s="94"/>
      <c r="W202" s="95" t="e">
        <f t="shared" si="63"/>
        <v>#DIV/0!</v>
      </c>
      <c r="X202" s="58" t="e">
        <f t="shared" si="64"/>
        <v>#DIV/0!</v>
      </c>
      <c r="Y202" s="47" t="s">
        <v>45</v>
      </c>
      <c r="Z202" s="120"/>
      <c r="AA202" s="22"/>
      <c r="AB202" s="118">
        <f t="shared" si="65"/>
        <v>0</v>
      </c>
      <c r="AC202" s="8">
        <v>15</v>
      </c>
      <c r="AD202" s="118">
        <f t="shared" si="66"/>
        <v>1.5</v>
      </c>
      <c r="AE202" s="8">
        <v>0</v>
      </c>
      <c r="AF202" s="118">
        <f t="shared" si="67"/>
        <v>0</v>
      </c>
      <c r="AG202" s="38">
        <f t="shared" si="68"/>
        <v>15</v>
      </c>
      <c r="AH202" s="39">
        <f t="shared" si="69"/>
        <v>1.5</v>
      </c>
      <c r="AI202" s="22"/>
      <c r="AJ202" s="118">
        <f t="shared" si="70"/>
        <v>0</v>
      </c>
      <c r="AK202" s="9"/>
      <c r="AL202" s="118"/>
      <c r="AM202" s="40">
        <f t="shared" si="71"/>
        <v>0</v>
      </c>
      <c r="AN202" s="39">
        <f t="shared" si="72"/>
        <v>0</v>
      </c>
      <c r="AO202" s="41">
        <f t="shared" si="73"/>
        <v>1.5</v>
      </c>
      <c r="AQ202" s="99" t="str">
        <f t="shared" si="74"/>
        <v/>
      </c>
      <c r="AR202" s="99">
        <f t="shared" si="75"/>
        <v>0</v>
      </c>
      <c r="AS202" s="8"/>
      <c r="AT202" s="262" t="s">
        <v>401</v>
      </c>
      <c r="AU202" s="44"/>
      <c r="AV202" s="44"/>
      <c r="AW202" s="44"/>
      <c r="AX202" s="44"/>
      <c r="AY202" s="11"/>
      <c r="AZ202" s="11"/>
      <c r="BA202" s="12"/>
      <c r="BB202" s="48"/>
      <c r="BC202" s="46"/>
      <c r="BD202" s="59"/>
      <c r="BE202" s="112"/>
      <c r="BF202" s="124"/>
      <c r="BG202" s="151"/>
      <c r="BH202" s="156" t="s">
        <v>1094</v>
      </c>
      <c r="BI202" s="239" t="s">
        <v>88</v>
      </c>
      <c r="BJ202" s="153" t="s">
        <v>1010</v>
      </c>
      <c r="BK202" s="154" t="s">
        <v>1095</v>
      </c>
      <c r="BL202" s="131" t="s">
        <v>14</v>
      </c>
      <c r="BM202" s="156" t="s">
        <v>1096</v>
      </c>
      <c r="BN202" s="156"/>
      <c r="BO202" s="155" t="s">
        <v>1097</v>
      </c>
      <c r="BP202" s="155" t="s">
        <v>1098</v>
      </c>
      <c r="BQ202" s="155" t="s">
        <v>366</v>
      </c>
      <c r="BR202" s="155" t="s">
        <v>1097</v>
      </c>
      <c r="BS202" s="155" t="s">
        <v>1098</v>
      </c>
      <c r="BT202" s="155" t="s">
        <v>366</v>
      </c>
      <c r="BU202" s="156" t="s">
        <v>1099</v>
      </c>
      <c r="BV202" s="156" t="s">
        <v>1099</v>
      </c>
      <c r="BW202" s="155"/>
      <c r="BX202" s="155" t="s">
        <v>1100</v>
      </c>
      <c r="BY202" s="156" t="s">
        <v>1101</v>
      </c>
      <c r="BZ202" s="155" t="s">
        <v>1102</v>
      </c>
    </row>
    <row r="203" spans="1:78" s="24" customFormat="1" ht="67.5" x14ac:dyDescent="0.2">
      <c r="A203" s="273">
        <v>201</v>
      </c>
      <c r="B203" s="271">
        <v>205</v>
      </c>
      <c r="C203" s="73" t="s">
        <v>1484</v>
      </c>
      <c r="D203" s="238" t="s">
        <v>1535</v>
      </c>
      <c r="E203" s="181" t="s">
        <v>1494</v>
      </c>
      <c r="F203" s="191" t="s">
        <v>1715</v>
      </c>
      <c r="G203" s="114">
        <v>3</v>
      </c>
      <c r="H203" s="102" t="s">
        <v>1713</v>
      </c>
      <c r="I203" s="7"/>
      <c r="J203" s="33"/>
      <c r="K203" s="79">
        <v>94600</v>
      </c>
      <c r="L203" s="80">
        <v>56760</v>
      </c>
      <c r="M203" s="115">
        <f t="shared" si="57"/>
        <v>60</v>
      </c>
      <c r="N203" s="84" t="str">
        <f t="shared" si="58"/>
        <v/>
      </c>
      <c r="O203" s="80">
        <v>37840</v>
      </c>
      <c r="P203" s="81">
        <f t="shared" si="59"/>
        <v>40</v>
      </c>
      <c r="Q203" s="82">
        <f t="shared" si="60"/>
        <v>100</v>
      </c>
      <c r="R203" s="29"/>
      <c r="S203" s="26"/>
      <c r="T203" s="106" t="e">
        <f t="shared" si="61"/>
        <v>#DIV/0!</v>
      </c>
      <c r="U203" s="69" t="e">
        <f t="shared" si="62"/>
        <v>#DIV/0!</v>
      </c>
      <c r="V203" s="94"/>
      <c r="W203" s="95" t="e">
        <f t="shared" si="63"/>
        <v>#DIV/0!</v>
      </c>
      <c r="X203" s="58" t="e">
        <f t="shared" si="64"/>
        <v>#DIV/0!</v>
      </c>
      <c r="Y203" s="47" t="s">
        <v>45</v>
      </c>
      <c r="Z203" s="120"/>
      <c r="AA203" s="22"/>
      <c r="AB203" s="118">
        <f t="shared" si="65"/>
        <v>0</v>
      </c>
      <c r="AC203" s="8">
        <v>15</v>
      </c>
      <c r="AD203" s="118">
        <f t="shared" si="66"/>
        <v>1.5</v>
      </c>
      <c r="AE203" s="8">
        <v>0</v>
      </c>
      <c r="AF203" s="118">
        <f t="shared" si="67"/>
        <v>0</v>
      </c>
      <c r="AG203" s="38">
        <f t="shared" si="68"/>
        <v>15</v>
      </c>
      <c r="AH203" s="39">
        <f t="shared" si="69"/>
        <v>1.5</v>
      </c>
      <c r="AI203" s="22"/>
      <c r="AJ203" s="118">
        <f t="shared" si="70"/>
        <v>0</v>
      </c>
      <c r="AK203" s="9"/>
      <c r="AL203" s="118"/>
      <c r="AM203" s="40">
        <f t="shared" si="71"/>
        <v>0</v>
      </c>
      <c r="AN203" s="39">
        <f t="shared" si="72"/>
        <v>0</v>
      </c>
      <c r="AO203" s="41">
        <f t="shared" si="73"/>
        <v>1.5</v>
      </c>
      <c r="AQ203" s="99" t="str">
        <f t="shared" si="74"/>
        <v/>
      </c>
      <c r="AR203" s="99">
        <f t="shared" si="75"/>
        <v>0</v>
      </c>
      <c r="AS203" s="8"/>
      <c r="AT203" s="7"/>
      <c r="AU203" s="44"/>
      <c r="AV203" s="44"/>
      <c r="AW203" s="44"/>
      <c r="AX203" s="44"/>
      <c r="AY203" s="11"/>
      <c r="AZ203" s="11"/>
      <c r="BA203" s="12"/>
      <c r="BB203" s="48"/>
      <c r="BC203" s="46"/>
      <c r="BD203" s="59"/>
      <c r="BE203" s="112"/>
      <c r="BF203" s="124"/>
      <c r="BG203" s="151"/>
      <c r="BH203" s="156" t="s">
        <v>1531</v>
      </c>
      <c r="BI203" s="239" t="s">
        <v>88</v>
      </c>
      <c r="BJ203" s="153" t="s">
        <v>1424</v>
      </c>
      <c r="BK203" s="154" t="s">
        <v>1484</v>
      </c>
      <c r="BL203" s="131" t="s">
        <v>14</v>
      </c>
      <c r="BM203" s="156" t="s">
        <v>1532</v>
      </c>
      <c r="BN203" s="156" t="s">
        <v>1533</v>
      </c>
      <c r="BO203" s="155" t="s">
        <v>1534</v>
      </c>
      <c r="BP203" s="155" t="s">
        <v>1535</v>
      </c>
      <c r="BQ203" s="155" t="s">
        <v>761</v>
      </c>
      <c r="BR203" s="155" t="s">
        <v>1534</v>
      </c>
      <c r="BS203" s="155" t="s">
        <v>1535</v>
      </c>
      <c r="BT203" s="155" t="s">
        <v>761</v>
      </c>
      <c r="BU203" s="156" t="s">
        <v>1536</v>
      </c>
      <c r="BV203" s="156" t="s">
        <v>1536</v>
      </c>
      <c r="BW203" s="155"/>
      <c r="BX203" s="155" t="s">
        <v>1537</v>
      </c>
      <c r="BY203" s="156" t="s">
        <v>1538</v>
      </c>
      <c r="BZ203" s="155" t="s">
        <v>1539</v>
      </c>
    </row>
    <row r="204" spans="1:78" s="24" customFormat="1" ht="67.5" x14ac:dyDescent="0.2">
      <c r="A204" s="273">
        <v>202</v>
      </c>
      <c r="B204" s="271">
        <v>206</v>
      </c>
      <c r="C204" s="248" t="s">
        <v>1484</v>
      </c>
      <c r="D204" s="238" t="s">
        <v>1535</v>
      </c>
      <c r="E204" s="181" t="s">
        <v>1496</v>
      </c>
      <c r="F204" s="231" t="s">
        <v>1495</v>
      </c>
      <c r="G204" s="114"/>
      <c r="H204" s="102" t="s">
        <v>1716</v>
      </c>
      <c r="I204" s="7"/>
      <c r="J204" s="33"/>
      <c r="K204" s="79" t="s">
        <v>1718</v>
      </c>
      <c r="L204" s="80" t="s">
        <v>1717</v>
      </c>
      <c r="M204" s="115" t="e">
        <f t="shared" si="57"/>
        <v>#VALUE!</v>
      </c>
      <c r="N204" s="84" t="e">
        <f t="shared" si="58"/>
        <v>#VALUE!</v>
      </c>
      <c r="O204" s="80"/>
      <c r="P204" s="81" t="e">
        <f t="shared" si="59"/>
        <v>#VALUE!</v>
      </c>
      <c r="Q204" s="82" t="e">
        <f t="shared" si="60"/>
        <v>#VALUE!</v>
      </c>
      <c r="R204" s="29"/>
      <c r="S204" s="26"/>
      <c r="T204" s="106" t="e">
        <f t="shared" si="61"/>
        <v>#DIV/0!</v>
      </c>
      <c r="U204" s="69" t="e">
        <f t="shared" si="62"/>
        <v>#DIV/0!</v>
      </c>
      <c r="V204" s="94"/>
      <c r="W204" s="95" t="e">
        <f t="shared" si="63"/>
        <v>#DIV/0!</v>
      </c>
      <c r="X204" s="58" t="e">
        <f t="shared" si="64"/>
        <v>#DIV/0!</v>
      </c>
      <c r="Y204" s="202" t="s">
        <v>1719</v>
      </c>
      <c r="Z204" s="120"/>
      <c r="AA204" s="22"/>
      <c r="AB204" s="118">
        <f t="shared" si="65"/>
        <v>0</v>
      </c>
      <c r="AC204" s="8"/>
      <c r="AD204" s="118">
        <f t="shared" si="66"/>
        <v>0</v>
      </c>
      <c r="AE204" s="8"/>
      <c r="AF204" s="118">
        <f t="shared" si="67"/>
        <v>0</v>
      </c>
      <c r="AG204" s="38">
        <f t="shared" si="68"/>
        <v>0</v>
      </c>
      <c r="AH204" s="39">
        <f t="shared" si="69"/>
        <v>0</v>
      </c>
      <c r="AI204" s="22"/>
      <c r="AJ204" s="118">
        <f t="shared" si="70"/>
        <v>0</v>
      </c>
      <c r="AK204" s="9"/>
      <c r="AL204" s="118"/>
      <c r="AM204" s="40">
        <f t="shared" si="71"/>
        <v>0</v>
      </c>
      <c r="AN204" s="39">
        <f t="shared" si="72"/>
        <v>0</v>
      </c>
      <c r="AO204" s="41">
        <f t="shared" si="73"/>
        <v>0</v>
      </c>
      <c r="AQ204" s="99" t="str">
        <f t="shared" si="74"/>
        <v/>
      </c>
      <c r="AR204" s="99">
        <f t="shared" si="75"/>
        <v>0</v>
      </c>
      <c r="AS204" s="8"/>
      <c r="AT204" s="7"/>
      <c r="AU204" s="44"/>
      <c r="AV204" s="44"/>
      <c r="AW204" s="44"/>
      <c r="AX204" s="44"/>
      <c r="AY204" s="11"/>
      <c r="AZ204" s="11"/>
      <c r="BA204" s="12"/>
      <c r="BB204" s="48"/>
      <c r="BC204" s="46"/>
      <c r="BD204" s="59"/>
      <c r="BE204" s="112"/>
      <c r="BF204" s="124"/>
      <c r="BG204" s="151"/>
      <c r="BH204" s="156" t="s">
        <v>1540</v>
      </c>
      <c r="BI204" s="239" t="s">
        <v>88</v>
      </c>
      <c r="BJ204" s="153" t="s">
        <v>1424</v>
      </c>
      <c r="BK204" s="154" t="s">
        <v>1484</v>
      </c>
      <c r="BL204" s="131" t="s">
        <v>14</v>
      </c>
      <c r="BM204" s="156" t="s">
        <v>1532</v>
      </c>
      <c r="BN204" s="156" t="s">
        <v>1533</v>
      </c>
      <c r="BO204" s="155" t="s">
        <v>1534</v>
      </c>
      <c r="BP204" s="155" t="s">
        <v>1535</v>
      </c>
      <c r="BQ204" s="155" t="s">
        <v>761</v>
      </c>
      <c r="BR204" s="155" t="s">
        <v>1534</v>
      </c>
      <c r="BS204" s="155" t="s">
        <v>1535</v>
      </c>
      <c r="BT204" s="155" t="s">
        <v>761</v>
      </c>
      <c r="BU204" s="156" t="s">
        <v>1536</v>
      </c>
      <c r="BV204" s="156" t="s">
        <v>1536</v>
      </c>
      <c r="BW204" s="155"/>
      <c r="BX204" s="155" t="s">
        <v>1537</v>
      </c>
      <c r="BY204" s="156" t="s">
        <v>1538</v>
      </c>
      <c r="BZ204" s="155" t="s">
        <v>1539</v>
      </c>
    </row>
    <row r="205" spans="1:78" s="24" customFormat="1" ht="101.25" x14ac:dyDescent="0.2">
      <c r="A205" s="273">
        <v>203</v>
      </c>
      <c r="B205" s="271">
        <v>208</v>
      </c>
      <c r="C205" s="248" t="s">
        <v>1484</v>
      </c>
      <c r="D205" s="238" t="s">
        <v>1535</v>
      </c>
      <c r="E205" s="181" t="s">
        <v>1498</v>
      </c>
      <c r="F205" s="231" t="s">
        <v>1495</v>
      </c>
      <c r="G205" s="114" t="s">
        <v>426</v>
      </c>
      <c r="H205" s="102" t="s">
        <v>1712</v>
      </c>
      <c r="I205" s="7"/>
      <c r="J205" s="33"/>
      <c r="K205" s="79" t="s">
        <v>1711</v>
      </c>
      <c r="L205" s="80" t="s">
        <v>1710</v>
      </c>
      <c r="M205" s="115" t="e">
        <f t="shared" si="57"/>
        <v>#VALUE!</v>
      </c>
      <c r="N205" s="84" t="e">
        <f t="shared" si="58"/>
        <v>#VALUE!</v>
      </c>
      <c r="O205" s="80"/>
      <c r="P205" s="81" t="e">
        <f t="shared" si="59"/>
        <v>#VALUE!</v>
      </c>
      <c r="Q205" s="82" t="e">
        <f t="shared" si="60"/>
        <v>#VALUE!</v>
      </c>
      <c r="R205" s="29"/>
      <c r="S205" s="26"/>
      <c r="T205" s="106" t="e">
        <f t="shared" si="61"/>
        <v>#DIV/0!</v>
      </c>
      <c r="U205" s="69" t="e">
        <f t="shared" si="62"/>
        <v>#DIV/0!</v>
      </c>
      <c r="V205" s="94"/>
      <c r="W205" s="95" t="e">
        <f t="shared" si="63"/>
        <v>#DIV/0!</v>
      </c>
      <c r="X205" s="58" t="e">
        <f t="shared" si="64"/>
        <v>#DIV/0!</v>
      </c>
      <c r="Y205" s="202" t="s">
        <v>1709</v>
      </c>
      <c r="Z205" s="120"/>
      <c r="AA205" s="22"/>
      <c r="AB205" s="118">
        <f t="shared" si="65"/>
        <v>0</v>
      </c>
      <c r="AC205" s="8"/>
      <c r="AD205" s="118">
        <f t="shared" si="66"/>
        <v>0</v>
      </c>
      <c r="AE205" s="8"/>
      <c r="AF205" s="118">
        <f t="shared" si="67"/>
        <v>0</v>
      </c>
      <c r="AG205" s="38">
        <f t="shared" si="68"/>
        <v>0</v>
      </c>
      <c r="AH205" s="39">
        <f t="shared" si="69"/>
        <v>0</v>
      </c>
      <c r="AI205" s="22"/>
      <c r="AJ205" s="118">
        <f t="shared" si="70"/>
        <v>0</v>
      </c>
      <c r="AK205" s="9"/>
      <c r="AL205" s="118"/>
      <c r="AM205" s="40">
        <f t="shared" si="71"/>
        <v>0</v>
      </c>
      <c r="AN205" s="39">
        <f t="shared" si="72"/>
        <v>0</v>
      </c>
      <c r="AO205" s="41">
        <f t="shared" si="73"/>
        <v>0</v>
      </c>
      <c r="AQ205" s="99" t="str">
        <f t="shared" si="74"/>
        <v/>
      </c>
      <c r="AR205" s="99">
        <f t="shared" si="75"/>
        <v>0</v>
      </c>
      <c r="AS205" s="8"/>
      <c r="AT205" s="7"/>
      <c r="AU205" s="44"/>
      <c r="AV205" s="44"/>
      <c r="AW205" s="44"/>
      <c r="AX205" s="44"/>
      <c r="AY205" s="11"/>
      <c r="AZ205" s="11"/>
      <c r="BA205" s="12"/>
      <c r="BB205" s="48"/>
      <c r="BC205" s="46"/>
      <c r="BD205" s="59"/>
      <c r="BE205" s="112"/>
      <c r="BF205" s="124"/>
      <c r="BG205" s="151"/>
      <c r="BH205" s="156" t="s">
        <v>1548</v>
      </c>
      <c r="BI205" s="239" t="s">
        <v>88</v>
      </c>
      <c r="BJ205" s="153" t="s">
        <v>1424</v>
      </c>
      <c r="BK205" s="154" t="s">
        <v>1484</v>
      </c>
      <c r="BL205" s="131" t="s">
        <v>14</v>
      </c>
      <c r="BM205" s="156" t="s">
        <v>1532</v>
      </c>
      <c r="BN205" s="156" t="s">
        <v>1533</v>
      </c>
      <c r="BO205" s="155" t="s">
        <v>1534</v>
      </c>
      <c r="BP205" s="155" t="s">
        <v>1535</v>
      </c>
      <c r="BQ205" s="155" t="s">
        <v>761</v>
      </c>
      <c r="BR205" s="155" t="s">
        <v>1534</v>
      </c>
      <c r="BS205" s="155" t="s">
        <v>1535</v>
      </c>
      <c r="BT205" s="155" t="s">
        <v>761</v>
      </c>
      <c r="BU205" s="156" t="s">
        <v>1536</v>
      </c>
      <c r="BV205" s="156" t="s">
        <v>1536</v>
      </c>
      <c r="BW205" s="155"/>
      <c r="BX205" s="155" t="s">
        <v>1537</v>
      </c>
      <c r="BY205" s="156" t="s">
        <v>1538</v>
      </c>
      <c r="BZ205" s="155" t="s">
        <v>1539</v>
      </c>
    </row>
    <row r="206" spans="1:78" s="24" customFormat="1" ht="45" x14ac:dyDescent="0.2">
      <c r="A206" s="273">
        <v>204</v>
      </c>
      <c r="B206" s="271">
        <v>192</v>
      </c>
      <c r="C206" s="73" t="s">
        <v>1293</v>
      </c>
      <c r="D206" s="238" t="s">
        <v>1397</v>
      </c>
      <c r="E206" s="181" t="s">
        <v>178</v>
      </c>
      <c r="F206" s="181" t="s">
        <v>1319</v>
      </c>
      <c r="G206" s="114">
        <v>6</v>
      </c>
      <c r="H206" s="102" t="s">
        <v>1707</v>
      </c>
      <c r="I206" s="7"/>
      <c r="J206" s="33"/>
      <c r="K206" s="79">
        <v>100880</v>
      </c>
      <c r="L206" s="80">
        <v>60528</v>
      </c>
      <c r="M206" s="115">
        <f t="shared" si="57"/>
        <v>60</v>
      </c>
      <c r="N206" s="84" t="str">
        <f t="shared" si="58"/>
        <v/>
      </c>
      <c r="O206" s="80">
        <v>40352</v>
      </c>
      <c r="P206" s="81">
        <f t="shared" si="59"/>
        <v>40</v>
      </c>
      <c r="Q206" s="82">
        <f t="shared" si="60"/>
        <v>100</v>
      </c>
      <c r="R206" s="29"/>
      <c r="S206" s="26"/>
      <c r="T206" s="106" t="e">
        <f t="shared" si="61"/>
        <v>#DIV/0!</v>
      </c>
      <c r="U206" s="69" t="e">
        <f t="shared" si="62"/>
        <v>#DIV/0!</v>
      </c>
      <c r="V206" s="94"/>
      <c r="W206" s="95" t="e">
        <f t="shared" si="63"/>
        <v>#DIV/0!</v>
      </c>
      <c r="X206" s="58" t="e">
        <f t="shared" si="64"/>
        <v>#DIV/0!</v>
      </c>
      <c r="Y206" s="47" t="s">
        <v>45</v>
      </c>
      <c r="Z206" s="120"/>
      <c r="AA206" s="22"/>
      <c r="AB206" s="118">
        <f t="shared" si="65"/>
        <v>0</v>
      </c>
      <c r="AC206" s="8">
        <v>15</v>
      </c>
      <c r="AD206" s="118">
        <f t="shared" si="66"/>
        <v>1.5</v>
      </c>
      <c r="AE206" s="8">
        <v>0</v>
      </c>
      <c r="AF206" s="118">
        <f t="shared" si="67"/>
        <v>0</v>
      </c>
      <c r="AG206" s="38">
        <f t="shared" si="68"/>
        <v>15</v>
      </c>
      <c r="AH206" s="39">
        <f t="shared" si="69"/>
        <v>1.5</v>
      </c>
      <c r="AI206" s="22"/>
      <c r="AJ206" s="118">
        <f t="shared" si="70"/>
        <v>0</v>
      </c>
      <c r="AK206" s="9"/>
      <c r="AL206" s="118"/>
      <c r="AM206" s="40">
        <f t="shared" si="71"/>
        <v>0</v>
      </c>
      <c r="AN206" s="39">
        <f t="shared" si="72"/>
        <v>0</v>
      </c>
      <c r="AO206" s="41">
        <f t="shared" si="73"/>
        <v>1.5</v>
      </c>
      <c r="AQ206" s="99" t="str">
        <f t="shared" si="74"/>
        <v/>
      </c>
      <c r="AR206" s="99">
        <f t="shared" si="75"/>
        <v>0</v>
      </c>
      <c r="AS206" s="8"/>
      <c r="AT206" s="7"/>
      <c r="AU206" s="44"/>
      <c r="AV206" s="44"/>
      <c r="AW206" s="44"/>
      <c r="AX206" s="44"/>
      <c r="AY206" s="11"/>
      <c r="AZ206" s="11"/>
      <c r="BA206" s="12"/>
      <c r="BB206" s="48"/>
      <c r="BC206" s="46"/>
      <c r="BD206" s="59"/>
      <c r="BE206" s="112"/>
      <c r="BF206" s="124"/>
      <c r="BG206" s="151"/>
      <c r="BH206" s="156" t="s">
        <v>1392</v>
      </c>
      <c r="BI206" s="239" t="s">
        <v>88</v>
      </c>
      <c r="BJ206" s="153" t="s">
        <v>1393</v>
      </c>
      <c r="BK206" s="154" t="s">
        <v>1293</v>
      </c>
      <c r="BL206" s="131" t="s">
        <v>14</v>
      </c>
      <c r="BM206" s="156" t="s">
        <v>1394</v>
      </c>
      <c r="BN206" s="156" t="s">
        <v>1395</v>
      </c>
      <c r="BO206" s="155" t="s">
        <v>1396</v>
      </c>
      <c r="BP206" s="155" t="s">
        <v>1397</v>
      </c>
      <c r="BQ206" s="155" t="s">
        <v>1398</v>
      </c>
      <c r="BR206" s="155" t="s">
        <v>1396</v>
      </c>
      <c r="BS206" s="155" t="s">
        <v>1397</v>
      </c>
      <c r="BT206" s="155" t="s">
        <v>1398</v>
      </c>
      <c r="BU206" s="156" t="s">
        <v>1399</v>
      </c>
      <c r="BV206" s="156" t="s">
        <v>1399</v>
      </c>
      <c r="BW206" s="155"/>
      <c r="BX206" s="155" t="s">
        <v>1400</v>
      </c>
      <c r="BY206" s="156" t="s">
        <v>1401</v>
      </c>
      <c r="BZ206" s="155" t="s">
        <v>1402</v>
      </c>
    </row>
    <row r="207" spans="1:78" s="24" customFormat="1" ht="45" x14ac:dyDescent="0.2">
      <c r="A207" s="273">
        <v>205</v>
      </c>
      <c r="B207" s="271">
        <v>193</v>
      </c>
      <c r="C207" s="73" t="s">
        <v>1293</v>
      </c>
      <c r="D207" s="238" t="s">
        <v>1397</v>
      </c>
      <c r="E207" s="181" t="s">
        <v>173</v>
      </c>
      <c r="F207" s="181" t="s">
        <v>1320</v>
      </c>
      <c r="G207" s="114" t="s">
        <v>46</v>
      </c>
      <c r="H207" s="102" t="s">
        <v>1708</v>
      </c>
      <c r="I207" s="7"/>
      <c r="J207" s="33"/>
      <c r="K207" s="79">
        <v>18000</v>
      </c>
      <c r="L207" s="80">
        <v>10000</v>
      </c>
      <c r="M207" s="115">
        <f t="shared" si="57"/>
        <v>55.555555555555557</v>
      </c>
      <c r="N207" s="84" t="str">
        <f t="shared" si="58"/>
        <v/>
      </c>
      <c r="O207" s="80">
        <v>8000</v>
      </c>
      <c r="P207" s="81">
        <f t="shared" si="59"/>
        <v>44.444444444444443</v>
      </c>
      <c r="Q207" s="82">
        <f t="shared" si="60"/>
        <v>100</v>
      </c>
      <c r="R207" s="29"/>
      <c r="S207" s="26"/>
      <c r="T207" s="106" t="e">
        <f t="shared" si="61"/>
        <v>#DIV/0!</v>
      </c>
      <c r="U207" s="69" t="e">
        <f t="shared" si="62"/>
        <v>#DIV/0!</v>
      </c>
      <c r="V207" s="94"/>
      <c r="W207" s="95" t="e">
        <f t="shared" si="63"/>
        <v>#DIV/0!</v>
      </c>
      <c r="X207" s="58" t="e">
        <f t="shared" si="64"/>
        <v>#DIV/0!</v>
      </c>
      <c r="Y207" s="47" t="s">
        <v>45</v>
      </c>
      <c r="Z207" s="120"/>
      <c r="AA207" s="22"/>
      <c r="AB207" s="118">
        <f t="shared" si="65"/>
        <v>0</v>
      </c>
      <c r="AC207" s="8">
        <v>15</v>
      </c>
      <c r="AD207" s="118">
        <f t="shared" si="66"/>
        <v>1.5</v>
      </c>
      <c r="AE207" s="8">
        <v>0</v>
      </c>
      <c r="AF207" s="118">
        <f t="shared" si="67"/>
        <v>0</v>
      </c>
      <c r="AG207" s="38">
        <f t="shared" si="68"/>
        <v>15</v>
      </c>
      <c r="AH207" s="39">
        <f t="shared" si="69"/>
        <v>1.5</v>
      </c>
      <c r="AI207" s="22"/>
      <c r="AJ207" s="118">
        <f t="shared" si="70"/>
        <v>0</v>
      </c>
      <c r="AK207" s="9"/>
      <c r="AL207" s="118"/>
      <c r="AM207" s="40">
        <f t="shared" si="71"/>
        <v>0</v>
      </c>
      <c r="AN207" s="39">
        <f t="shared" si="72"/>
        <v>0</v>
      </c>
      <c r="AO207" s="41">
        <f t="shared" si="73"/>
        <v>1.5</v>
      </c>
      <c r="AQ207" s="99" t="str">
        <f t="shared" si="74"/>
        <v/>
      </c>
      <c r="AR207" s="99">
        <f t="shared" si="75"/>
        <v>0</v>
      </c>
      <c r="AS207" s="8"/>
      <c r="AT207" s="7"/>
      <c r="AU207" s="44"/>
      <c r="AV207" s="44"/>
      <c r="AW207" s="44"/>
      <c r="AX207" s="44"/>
      <c r="AY207" s="11"/>
      <c r="AZ207" s="11"/>
      <c r="BA207" s="12"/>
      <c r="BB207" s="48"/>
      <c r="BC207" s="46"/>
      <c r="BD207" s="59"/>
      <c r="BE207" s="112"/>
      <c r="BF207" s="124"/>
      <c r="BG207" s="151"/>
      <c r="BH207" s="156" t="s">
        <v>1403</v>
      </c>
      <c r="BI207" s="239" t="s">
        <v>88</v>
      </c>
      <c r="BJ207" s="153" t="s">
        <v>1393</v>
      </c>
      <c r="BK207" s="154" t="s">
        <v>1293</v>
      </c>
      <c r="BL207" s="131" t="s">
        <v>14</v>
      </c>
      <c r="BM207" s="156" t="s">
        <v>1394</v>
      </c>
      <c r="BN207" s="156" t="s">
        <v>1395</v>
      </c>
      <c r="BO207" s="155" t="s">
        <v>1396</v>
      </c>
      <c r="BP207" s="155" t="s">
        <v>1397</v>
      </c>
      <c r="BQ207" s="155" t="s">
        <v>1398</v>
      </c>
      <c r="BR207" s="155" t="s">
        <v>1396</v>
      </c>
      <c r="BS207" s="155" t="s">
        <v>1397</v>
      </c>
      <c r="BT207" s="155" t="s">
        <v>1398</v>
      </c>
      <c r="BU207" s="156" t="s">
        <v>1399</v>
      </c>
      <c r="BV207" s="156" t="s">
        <v>1399</v>
      </c>
      <c r="BW207" s="155"/>
      <c r="BX207" s="155" t="s">
        <v>1400</v>
      </c>
      <c r="BY207" s="156" t="s">
        <v>1401</v>
      </c>
      <c r="BZ207" s="155" t="s">
        <v>1402</v>
      </c>
    </row>
    <row r="208" spans="1:78" s="24" customFormat="1" ht="78.75" x14ac:dyDescent="0.2">
      <c r="A208" s="273">
        <v>206</v>
      </c>
      <c r="B208" s="271">
        <v>50</v>
      </c>
      <c r="C208" s="174" t="s">
        <v>141</v>
      </c>
      <c r="D208" s="268" t="s">
        <v>553</v>
      </c>
      <c r="E208" s="234" t="s">
        <v>466</v>
      </c>
      <c r="F208" s="234" t="s">
        <v>858</v>
      </c>
      <c r="G208" s="114">
        <v>3</v>
      </c>
      <c r="H208" s="103" t="s">
        <v>141</v>
      </c>
      <c r="I208" s="7"/>
      <c r="J208" s="33"/>
      <c r="K208" s="79"/>
      <c r="L208" s="80"/>
      <c r="M208" s="115" t="e">
        <f t="shared" si="57"/>
        <v>#DIV/0!</v>
      </c>
      <c r="N208" s="84" t="e">
        <f t="shared" si="58"/>
        <v>#DIV/0!</v>
      </c>
      <c r="O208" s="80"/>
      <c r="P208" s="81" t="e">
        <f t="shared" si="59"/>
        <v>#DIV/0!</v>
      </c>
      <c r="Q208" s="82" t="e">
        <f t="shared" si="60"/>
        <v>#DIV/0!</v>
      </c>
      <c r="R208" s="29"/>
      <c r="S208" s="26"/>
      <c r="T208" s="106" t="e">
        <f t="shared" si="61"/>
        <v>#DIV/0!</v>
      </c>
      <c r="U208" s="69" t="e">
        <f t="shared" si="62"/>
        <v>#DIV/0!</v>
      </c>
      <c r="V208" s="94"/>
      <c r="W208" s="95" t="e">
        <f t="shared" si="63"/>
        <v>#DIV/0!</v>
      </c>
      <c r="X208" s="58" t="e">
        <f t="shared" si="64"/>
        <v>#DIV/0!</v>
      </c>
      <c r="Y208" s="233" t="s">
        <v>1696</v>
      </c>
      <c r="Z208" s="120"/>
      <c r="AA208" s="22"/>
      <c r="AB208" s="118">
        <f t="shared" si="65"/>
        <v>0</v>
      </c>
      <c r="AC208" s="8"/>
      <c r="AD208" s="118">
        <f t="shared" si="66"/>
        <v>0</v>
      </c>
      <c r="AE208" s="8"/>
      <c r="AF208" s="118">
        <f t="shared" si="67"/>
        <v>0</v>
      </c>
      <c r="AG208" s="38">
        <f t="shared" si="68"/>
        <v>0</v>
      </c>
      <c r="AH208" s="39">
        <f t="shared" si="69"/>
        <v>0</v>
      </c>
      <c r="AI208" s="22"/>
      <c r="AJ208" s="118">
        <f t="shared" si="70"/>
        <v>0</v>
      </c>
      <c r="AK208" s="9"/>
      <c r="AL208" s="118"/>
      <c r="AM208" s="40">
        <f t="shared" si="71"/>
        <v>0</v>
      </c>
      <c r="AN208" s="39">
        <f t="shared" si="72"/>
        <v>0</v>
      </c>
      <c r="AO208" s="41">
        <f t="shared" si="73"/>
        <v>0</v>
      </c>
      <c r="AQ208" s="99" t="str">
        <f t="shared" si="74"/>
        <v/>
      </c>
      <c r="AR208" s="99">
        <f t="shared" si="75"/>
        <v>0</v>
      </c>
      <c r="AS208" s="8"/>
      <c r="AT208" s="7"/>
      <c r="AU208" s="44"/>
      <c r="AV208" s="44"/>
      <c r="AW208" s="44"/>
      <c r="AX208" s="44"/>
      <c r="AY208" s="11"/>
      <c r="AZ208" s="11"/>
      <c r="BA208" s="12"/>
      <c r="BB208" s="48"/>
      <c r="BC208" s="73"/>
      <c r="BD208" s="59"/>
      <c r="BE208" s="112"/>
      <c r="BF208" s="124"/>
      <c r="BG208" s="151"/>
      <c r="BH208" s="131" t="s">
        <v>549</v>
      </c>
      <c r="BI208" s="161" t="s">
        <v>88</v>
      </c>
      <c r="BJ208" s="162" t="s">
        <v>537</v>
      </c>
      <c r="BK208" s="163" t="s">
        <v>431</v>
      </c>
      <c r="BL208" s="131" t="s">
        <v>14</v>
      </c>
      <c r="BM208" s="164" t="s">
        <v>550</v>
      </c>
      <c r="BN208" s="164" t="s">
        <v>551</v>
      </c>
      <c r="BO208" s="143" t="s">
        <v>552</v>
      </c>
      <c r="BP208" s="143" t="s">
        <v>553</v>
      </c>
      <c r="BQ208" s="143" t="s">
        <v>554</v>
      </c>
      <c r="BR208" s="143" t="s">
        <v>552</v>
      </c>
      <c r="BS208" s="143" t="s">
        <v>553</v>
      </c>
      <c r="BT208" s="143" t="s">
        <v>554</v>
      </c>
      <c r="BU208" s="164" t="s">
        <v>555</v>
      </c>
      <c r="BV208" s="164" t="s">
        <v>555</v>
      </c>
      <c r="BW208" s="143" t="s">
        <v>243</v>
      </c>
      <c r="BX208" s="143" t="s">
        <v>556</v>
      </c>
      <c r="BY208" s="164" t="s">
        <v>557</v>
      </c>
      <c r="BZ208" s="143" t="s">
        <v>558</v>
      </c>
    </row>
    <row r="209" spans="1:78" s="24" customFormat="1" ht="90" x14ac:dyDescent="0.2">
      <c r="A209" s="273">
        <v>207</v>
      </c>
      <c r="B209" s="271">
        <v>170</v>
      </c>
      <c r="C209" s="73" t="s">
        <v>431</v>
      </c>
      <c r="D209" s="238" t="s">
        <v>553</v>
      </c>
      <c r="E209" s="181" t="s">
        <v>466</v>
      </c>
      <c r="F209" s="181" t="s">
        <v>1271</v>
      </c>
      <c r="G209" s="114">
        <v>3</v>
      </c>
      <c r="H209" s="102" t="s">
        <v>851</v>
      </c>
      <c r="I209" s="7"/>
      <c r="J209" s="33"/>
      <c r="K209" s="79">
        <v>71400</v>
      </c>
      <c r="L209" s="80">
        <v>42840</v>
      </c>
      <c r="M209" s="115">
        <f t="shared" si="57"/>
        <v>60</v>
      </c>
      <c r="N209" s="84" t="str">
        <f t="shared" si="58"/>
        <v/>
      </c>
      <c r="O209" s="80">
        <v>28560</v>
      </c>
      <c r="P209" s="81">
        <f t="shared" si="59"/>
        <v>40</v>
      </c>
      <c r="Q209" s="82">
        <f t="shared" si="60"/>
        <v>100</v>
      </c>
      <c r="R209" s="29"/>
      <c r="S209" s="26"/>
      <c r="T209" s="106" t="e">
        <f t="shared" si="61"/>
        <v>#DIV/0!</v>
      </c>
      <c r="U209" s="69" t="e">
        <f t="shared" si="62"/>
        <v>#DIV/0!</v>
      </c>
      <c r="V209" s="94"/>
      <c r="W209" s="95" t="e">
        <f t="shared" si="63"/>
        <v>#DIV/0!</v>
      </c>
      <c r="X209" s="58" t="e">
        <f t="shared" si="64"/>
        <v>#DIV/0!</v>
      </c>
      <c r="Y209" s="47" t="s">
        <v>45</v>
      </c>
      <c r="Z209" s="120"/>
      <c r="AA209" s="22"/>
      <c r="AB209" s="118">
        <f t="shared" si="65"/>
        <v>0</v>
      </c>
      <c r="AC209" s="8">
        <v>15</v>
      </c>
      <c r="AD209" s="118">
        <f t="shared" si="66"/>
        <v>1.5</v>
      </c>
      <c r="AE209" s="8">
        <v>0</v>
      </c>
      <c r="AF209" s="118">
        <f t="shared" si="67"/>
        <v>0</v>
      </c>
      <c r="AG209" s="38">
        <f t="shared" si="68"/>
        <v>15</v>
      </c>
      <c r="AH209" s="39">
        <f t="shared" si="69"/>
        <v>1.5</v>
      </c>
      <c r="AI209" s="22"/>
      <c r="AJ209" s="118">
        <f t="shared" si="70"/>
        <v>0</v>
      </c>
      <c r="AK209" s="9"/>
      <c r="AL209" s="118"/>
      <c r="AM209" s="40">
        <f t="shared" si="71"/>
        <v>0</v>
      </c>
      <c r="AN209" s="39">
        <f t="shared" si="72"/>
        <v>0</v>
      </c>
      <c r="AO209" s="41">
        <f t="shared" si="73"/>
        <v>1.5</v>
      </c>
      <c r="AQ209" s="99" t="str">
        <f t="shared" si="74"/>
        <v/>
      </c>
      <c r="AR209" s="99">
        <f t="shared" si="75"/>
        <v>0</v>
      </c>
      <c r="AS209" s="8"/>
      <c r="AT209" s="7"/>
      <c r="AU209" s="44"/>
      <c r="AV209" s="44"/>
      <c r="AW209" s="44"/>
      <c r="AX209" s="44"/>
      <c r="AY209" s="11"/>
      <c r="AZ209" s="11"/>
      <c r="BA209" s="12"/>
      <c r="BB209" s="48"/>
      <c r="BC209" s="46"/>
      <c r="BD209" s="59"/>
      <c r="BE209" s="112"/>
      <c r="BF209" s="124"/>
      <c r="BG209" s="151"/>
      <c r="BH209" s="156" t="s">
        <v>1166</v>
      </c>
      <c r="BI209" s="239" t="s">
        <v>88</v>
      </c>
      <c r="BJ209" s="153" t="s">
        <v>1104</v>
      </c>
      <c r="BK209" s="154" t="s">
        <v>431</v>
      </c>
      <c r="BL209" s="131" t="s">
        <v>14</v>
      </c>
      <c r="BM209" s="156" t="s">
        <v>550</v>
      </c>
      <c r="BN209" s="156" t="s">
        <v>551</v>
      </c>
      <c r="BO209" s="155" t="s">
        <v>552</v>
      </c>
      <c r="BP209" s="155" t="s">
        <v>553</v>
      </c>
      <c r="BQ209" s="155" t="s">
        <v>554</v>
      </c>
      <c r="BR209" s="155" t="s">
        <v>552</v>
      </c>
      <c r="BS209" s="155" t="s">
        <v>553</v>
      </c>
      <c r="BT209" s="155" t="s">
        <v>554</v>
      </c>
      <c r="BU209" s="156" t="s">
        <v>555</v>
      </c>
      <c r="BV209" s="156" t="s">
        <v>555</v>
      </c>
      <c r="BW209" s="155" t="s">
        <v>243</v>
      </c>
      <c r="BX209" s="155" t="s">
        <v>556</v>
      </c>
      <c r="BY209" s="156" t="s">
        <v>1167</v>
      </c>
      <c r="BZ209" s="155" t="s">
        <v>558</v>
      </c>
    </row>
    <row r="210" spans="1:78" s="24" customFormat="1" ht="78.75" x14ac:dyDescent="0.2">
      <c r="A210" s="273">
        <v>208</v>
      </c>
      <c r="B210" s="271">
        <v>190</v>
      </c>
      <c r="C210" s="73" t="s">
        <v>431</v>
      </c>
      <c r="D210" s="238" t="s">
        <v>553</v>
      </c>
      <c r="E210" s="181" t="s">
        <v>1697</v>
      </c>
      <c r="F210" s="181" t="s">
        <v>1317</v>
      </c>
      <c r="G210" s="114" t="s">
        <v>394</v>
      </c>
      <c r="H210" s="102" t="s">
        <v>1698</v>
      </c>
      <c r="I210" s="7"/>
      <c r="J210" s="33"/>
      <c r="K210" s="79">
        <v>36600</v>
      </c>
      <c r="L210" s="80">
        <v>21900</v>
      </c>
      <c r="M210" s="115">
        <f t="shared" si="57"/>
        <v>59.83606557377049</v>
      </c>
      <c r="N210" s="84" t="str">
        <f t="shared" si="58"/>
        <v/>
      </c>
      <c r="O210" s="80">
        <v>14700</v>
      </c>
      <c r="P210" s="81">
        <f t="shared" si="59"/>
        <v>40.16393442622951</v>
      </c>
      <c r="Q210" s="82">
        <f t="shared" si="60"/>
        <v>100</v>
      </c>
      <c r="R210" s="29"/>
      <c r="S210" s="26"/>
      <c r="T210" s="106" t="e">
        <f t="shared" si="61"/>
        <v>#DIV/0!</v>
      </c>
      <c r="U210" s="69" t="e">
        <f t="shared" si="62"/>
        <v>#DIV/0!</v>
      </c>
      <c r="V210" s="94"/>
      <c r="W210" s="95" t="e">
        <f t="shared" si="63"/>
        <v>#DIV/0!</v>
      </c>
      <c r="X210" s="58" t="e">
        <f t="shared" si="64"/>
        <v>#DIV/0!</v>
      </c>
      <c r="Y210" s="47" t="s">
        <v>45</v>
      </c>
      <c r="Z210" s="120"/>
      <c r="AA210" s="22"/>
      <c r="AB210" s="118">
        <f t="shared" si="65"/>
        <v>0</v>
      </c>
      <c r="AC210" s="8">
        <v>15</v>
      </c>
      <c r="AD210" s="118">
        <f t="shared" si="66"/>
        <v>1.5</v>
      </c>
      <c r="AE210" s="8">
        <v>0</v>
      </c>
      <c r="AF210" s="118">
        <f t="shared" si="67"/>
        <v>0</v>
      </c>
      <c r="AG210" s="38">
        <f t="shared" si="68"/>
        <v>15</v>
      </c>
      <c r="AH210" s="39">
        <f t="shared" si="69"/>
        <v>1.5</v>
      </c>
      <c r="AI210" s="22"/>
      <c r="AJ210" s="118">
        <f t="shared" si="70"/>
        <v>0</v>
      </c>
      <c r="AK210" s="9"/>
      <c r="AL210" s="118"/>
      <c r="AM210" s="40">
        <f t="shared" si="71"/>
        <v>0</v>
      </c>
      <c r="AN210" s="39">
        <f t="shared" si="72"/>
        <v>0</v>
      </c>
      <c r="AO210" s="41">
        <f t="shared" si="73"/>
        <v>1.5</v>
      </c>
      <c r="AQ210" s="99" t="str">
        <f t="shared" si="74"/>
        <v/>
      </c>
      <c r="AR210" s="99">
        <f t="shared" si="75"/>
        <v>0</v>
      </c>
      <c r="AS210" s="8"/>
      <c r="AT210" s="7"/>
      <c r="AU210" s="44"/>
      <c r="AV210" s="44"/>
      <c r="AW210" s="44"/>
      <c r="AX210" s="44"/>
      <c r="AY210" s="11"/>
      <c r="AZ210" s="11"/>
      <c r="BA210" s="12"/>
      <c r="BB210" s="48"/>
      <c r="BC210" s="46"/>
      <c r="BD210" s="59"/>
      <c r="BE210" s="112"/>
      <c r="BF210" s="124"/>
      <c r="BG210" s="151"/>
      <c r="BH210" s="156" t="s">
        <v>1388</v>
      </c>
      <c r="BI210" s="239" t="s">
        <v>88</v>
      </c>
      <c r="BJ210" s="153" t="s">
        <v>1379</v>
      </c>
      <c r="BK210" s="154" t="s">
        <v>431</v>
      </c>
      <c r="BL210" s="131" t="s">
        <v>14</v>
      </c>
      <c r="BM210" s="156" t="s">
        <v>550</v>
      </c>
      <c r="BN210" s="156" t="s">
        <v>551</v>
      </c>
      <c r="BO210" s="155" t="s">
        <v>552</v>
      </c>
      <c r="BP210" s="155" t="s">
        <v>553</v>
      </c>
      <c r="BQ210" s="155" t="s">
        <v>554</v>
      </c>
      <c r="BR210" s="155" t="s">
        <v>552</v>
      </c>
      <c r="BS210" s="155" t="s">
        <v>553</v>
      </c>
      <c r="BT210" s="155" t="s">
        <v>554</v>
      </c>
      <c r="BU210" s="156" t="s">
        <v>555</v>
      </c>
      <c r="BV210" s="156" t="s">
        <v>555</v>
      </c>
      <c r="BW210" s="155" t="s">
        <v>243</v>
      </c>
      <c r="BX210" s="155" t="s">
        <v>556</v>
      </c>
      <c r="BY210" s="156" t="s">
        <v>1389</v>
      </c>
      <c r="BZ210" s="155" t="s">
        <v>1390</v>
      </c>
    </row>
    <row r="211" spans="1:78" s="24" customFormat="1" ht="45" x14ac:dyDescent="0.2">
      <c r="A211" s="273">
        <v>209</v>
      </c>
      <c r="B211" s="271">
        <v>191</v>
      </c>
      <c r="C211" s="73" t="s">
        <v>431</v>
      </c>
      <c r="D211" s="238" t="s">
        <v>553</v>
      </c>
      <c r="E211" s="181" t="s">
        <v>1697</v>
      </c>
      <c r="F211" s="181" t="s">
        <v>1318</v>
      </c>
      <c r="G211" s="114" t="s">
        <v>46</v>
      </c>
      <c r="H211" s="102" t="s">
        <v>1699</v>
      </c>
      <c r="I211" s="7"/>
      <c r="J211" s="33"/>
      <c r="K211" s="79">
        <v>16900</v>
      </c>
      <c r="L211" s="80">
        <v>10140</v>
      </c>
      <c r="M211" s="115">
        <f t="shared" si="57"/>
        <v>60</v>
      </c>
      <c r="N211" s="84" t="str">
        <f t="shared" si="58"/>
        <v/>
      </c>
      <c r="O211" s="80">
        <v>6760</v>
      </c>
      <c r="P211" s="81">
        <f t="shared" si="59"/>
        <v>40</v>
      </c>
      <c r="Q211" s="82">
        <f t="shared" si="60"/>
        <v>100</v>
      </c>
      <c r="R211" s="29"/>
      <c r="S211" s="26"/>
      <c r="T211" s="106" t="e">
        <f t="shared" si="61"/>
        <v>#DIV/0!</v>
      </c>
      <c r="U211" s="69" t="e">
        <f t="shared" si="62"/>
        <v>#DIV/0!</v>
      </c>
      <c r="V211" s="94"/>
      <c r="W211" s="95" t="e">
        <f t="shared" si="63"/>
        <v>#DIV/0!</v>
      </c>
      <c r="X211" s="58" t="e">
        <f t="shared" si="64"/>
        <v>#DIV/0!</v>
      </c>
      <c r="Y211" s="47" t="s">
        <v>45</v>
      </c>
      <c r="Z211" s="120"/>
      <c r="AA211" s="22"/>
      <c r="AB211" s="118">
        <f t="shared" si="65"/>
        <v>0</v>
      </c>
      <c r="AC211" s="8">
        <v>15</v>
      </c>
      <c r="AD211" s="118">
        <f t="shared" si="66"/>
        <v>1.5</v>
      </c>
      <c r="AE211" s="8">
        <v>0</v>
      </c>
      <c r="AF211" s="118">
        <f t="shared" si="67"/>
        <v>0</v>
      </c>
      <c r="AG211" s="38">
        <f t="shared" si="68"/>
        <v>15</v>
      </c>
      <c r="AH211" s="39">
        <f t="shared" si="69"/>
        <v>1.5</v>
      </c>
      <c r="AI211" s="22"/>
      <c r="AJ211" s="118">
        <f t="shared" si="70"/>
        <v>0</v>
      </c>
      <c r="AK211" s="9"/>
      <c r="AL211" s="118"/>
      <c r="AM211" s="40">
        <f t="shared" si="71"/>
        <v>0</v>
      </c>
      <c r="AN211" s="39">
        <f t="shared" si="72"/>
        <v>0</v>
      </c>
      <c r="AO211" s="41">
        <f t="shared" si="73"/>
        <v>1.5</v>
      </c>
      <c r="AQ211" s="99" t="str">
        <f t="shared" si="74"/>
        <v/>
      </c>
      <c r="AR211" s="99">
        <f t="shared" si="75"/>
        <v>0</v>
      </c>
      <c r="AS211" s="8"/>
      <c r="AT211" s="7"/>
      <c r="AU211" s="44"/>
      <c r="AV211" s="44"/>
      <c r="AW211" s="44"/>
      <c r="AX211" s="44"/>
      <c r="AY211" s="11"/>
      <c r="AZ211" s="11"/>
      <c r="BA211" s="12"/>
      <c r="BB211" s="48"/>
      <c r="BC211" s="46"/>
      <c r="BD211" s="59"/>
      <c r="BE211" s="112"/>
      <c r="BF211" s="124"/>
      <c r="BG211" s="151"/>
      <c r="BH211" s="156" t="s">
        <v>1391</v>
      </c>
      <c r="BI211" s="239" t="s">
        <v>88</v>
      </c>
      <c r="BJ211" s="153" t="s">
        <v>1379</v>
      </c>
      <c r="BK211" s="154" t="s">
        <v>431</v>
      </c>
      <c r="BL211" s="131" t="s">
        <v>14</v>
      </c>
      <c r="BM211" s="156" t="s">
        <v>550</v>
      </c>
      <c r="BN211" s="156" t="s">
        <v>551</v>
      </c>
      <c r="BO211" s="155" t="s">
        <v>552</v>
      </c>
      <c r="BP211" s="155" t="s">
        <v>553</v>
      </c>
      <c r="BQ211" s="155" t="s">
        <v>554</v>
      </c>
      <c r="BR211" s="155" t="s">
        <v>552</v>
      </c>
      <c r="BS211" s="155" t="s">
        <v>553</v>
      </c>
      <c r="BT211" s="155" t="s">
        <v>554</v>
      </c>
      <c r="BU211" s="156" t="s">
        <v>555</v>
      </c>
      <c r="BV211" s="156" t="s">
        <v>555</v>
      </c>
      <c r="BW211" s="155" t="s">
        <v>243</v>
      </c>
      <c r="BX211" s="155" t="s">
        <v>556</v>
      </c>
      <c r="BY211" s="156" t="s">
        <v>1389</v>
      </c>
      <c r="BZ211" s="155" t="s">
        <v>1390</v>
      </c>
    </row>
    <row r="212" spans="1:78" s="24" customFormat="1" ht="90" x14ac:dyDescent="0.2">
      <c r="A212" s="273">
        <v>210</v>
      </c>
      <c r="B212" s="271">
        <v>16</v>
      </c>
      <c r="C212" s="73" t="s">
        <v>387</v>
      </c>
      <c r="D212" s="238" t="s">
        <v>266</v>
      </c>
      <c r="E212" s="12" t="s">
        <v>385</v>
      </c>
      <c r="F212" s="12" t="s">
        <v>383</v>
      </c>
      <c r="G212" s="114">
        <v>3</v>
      </c>
      <c r="H212" s="102" t="s">
        <v>386</v>
      </c>
      <c r="I212" s="7"/>
      <c r="J212" s="33"/>
      <c r="K212" s="79">
        <v>52940</v>
      </c>
      <c r="L212" s="80">
        <v>26470</v>
      </c>
      <c r="M212" s="115">
        <f t="shared" ref="M212:M225" si="76">L212/K212*100</f>
        <v>50</v>
      </c>
      <c r="N212" s="84" t="str">
        <f t="shared" si="58"/>
        <v/>
      </c>
      <c r="O212" s="80">
        <v>26470</v>
      </c>
      <c r="P212" s="81">
        <f t="shared" si="59"/>
        <v>50</v>
      </c>
      <c r="Q212" s="82">
        <f t="shared" si="60"/>
        <v>100</v>
      </c>
      <c r="R212" s="29"/>
      <c r="S212" s="26"/>
      <c r="T212" s="106" t="e">
        <f t="shared" si="61"/>
        <v>#DIV/0!</v>
      </c>
      <c r="U212" s="69" t="e">
        <f t="shared" si="62"/>
        <v>#DIV/0!</v>
      </c>
      <c r="V212" s="94"/>
      <c r="W212" s="95" t="e">
        <f t="shared" si="63"/>
        <v>#DIV/0!</v>
      </c>
      <c r="X212" s="58" t="e">
        <f t="shared" si="64"/>
        <v>#DIV/0!</v>
      </c>
      <c r="Y212" s="47" t="s">
        <v>45</v>
      </c>
      <c r="Z212" s="120"/>
      <c r="AA212" s="22"/>
      <c r="AB212" s="118">
        <f t="shared" si="65"/>
        <v>0</v>
      </c>
      <c r="AC212" s="8">
        <v>15</v>
      </c>
      <c r="AD212" s="118">
        <f t="shared" si="66"/>
        <v>1.5</v>
      </c>
      <c r="AE212" s="8">
        <v>7</v>
      </c>
      <c r="AF212" s="118">
        <f t="shared" si="67"/>
        <v>1.75</v>
      </c>
      <c r="AG212" s="38">
        <f t="shared" si="68"/>
        <v>22</v>
      </c>
      <c r="AH212" s="39">
        <f t="shared" si="69"/>
        <v>3.25</v>
      </c>
      <c r="AI212" s="22"/>
      <c r="AJ212" s="118">
        <f t="shared" si="70"/>
        <v>0</v>
      </c>
      <c r="AK212" s="9"/>
      <c r="AL212" s="118"/>
      <c r="AM212" s="40">
        <f t="shared" si="71"/>
        <v>0</v>
      </c>
      <c r="AN212" s="39">
        <f t="shared" si="72"/>
        <v>0</v>
      </c>
      <c r="AO212" s="41">
        <f t="shared" si="73"/>
        <v>3.25</v>
      </c>
      <c r="AQ212" s="99" t="str">
        <f t="shared" si="74"/>
        <v/>
      </c>
      <c r="AR212" s="99">
        <f t="shared" si="75"/>
        <v>0</v>
      </c>
      <c r="AS212" s="8"/>
      <c r="AT212" s="7"/>
      <c r="AU212" s="44"/>
      <c r="AV212" s="44"/>
      <c r="AW212" s="44"/>
      <c r="AX212" s="44"/>
      <c r="AY212" s="11"/>
      <c r="AZ212" s="11"/>
      <c r="BA212" s="12"/>
      <c r="BB212" s="48"/>
      <c r="BC212" s="46"/>
      <c r="BD212" s="59"/>
      <c r="BE212" s="112"/>
      <c r="BF212" s="124"/>
      <c r="BG212" s="151"/>
      <c r="BH212" s="131" t="s">
        <v>205</v>
      </c>
      <c r="BI212" s="161" t="s">
        <v>88</v>
      </c>
      <c r="BJ212" s="162" t="s">
        <v>89</v>
      </c>
      <c r="BK212" s="163" t="s">
        <v>146</v>
      </c>
      <c r="BL212" s="131" t="s">
        <v>14</v>
      </c>
      <c r="BM212" s="164" t="s">
        <v>264</v>
      </c>
      <c r="BN212" s="164"/>
      <c r="BO212" s="166" t="s">
        <v>265</v>
      </c>
      <c r="BP212" s="171" t="s">
        <v>266</v>
      </c>
      <c r="BQ212" s="143" t="s">
        <v>267</v>
      </c>
      <c r="BR212" s="166" t="s">
        <v>265</v>
      </c>
      <c r="BS212" s="166" t="s">
        <v>266</v>
      </c>
      <c r="BT212" s="143" t="s">
        <v>267</v>
      </c>
      <c r="BU212" s="164" t="s">
        <v>268</v>
      </c>
      <c r="BV212" s="164" t="s">
        <v>268</v>
      </c>
      <c r="BW212" s="143"/>
      <c r="BX212" s="143" t="s">
        <v>269</v>
      </c>
      <c r="BY212" s="164" t="s">
        <v>270</v>
      </c>
      <c r="BZ212" s="143" t="s">
        <v>271</v>
      </c>
    </row>
    <row r="213" spans="1:78" s="24" customFormat="1" ht="56.25" x14ac:dyDescent="0.2">
      <c r="A213" s="273">
        <v>211</v>
      </c>
      <c r="B213" s="271">
        <v>17</v>
      </c>
      <c r="C213" s="73" t="s">
        <v>387</v>
      </c>
      <c r="D213" s="238" t="s">
        <v>266</v>
      </c>
      <c r="E213" s="12" t="s">
        <v>163</v>
      </c>
      <c r="F213" s="12" t="s">
        <v>384</v>
      </c>
      <c r="G213" s="114" t="s">
        <v>388</v>
      </c>
      <c r="H213" s="102" t="s">
        <v>389</v>
      </c>
      <c r="I213" s="7"/>
      <c r="J213" s="33"/>
      <c r="K213" s="79">
        <v>25768</v>
      </c>
      <c r="L213" s="80">
        <v>12884</v>
      </c>
      <c r="M213" s="115">
        <f t="shared" si="76"/>
        <v>50</v>
      </c>
      <c r="N213" s="84" t="str">
        <f t="shared" si="58"/>
        <v/>
      </c>
      <c r="O213" s="80">
        <v>12884</v>
      </c>
      <c r="P213" s="81">
        <f t="shared" si="59"/>
        <v>50</v>
      </c>
      <c r="Q213" s="82">
        <f t="shared" si="60"/>
        <v>100</v>
      </c>
      <c r="R213" s="29"/>
      <c r="S213" s="26"/>
      <c r="T213" s="106" t="e">
        <f t="shared" si="61"/>
        <v>#DIV/0!</v>
      </c>
      <c r="U213" s="69" t="e">
        <f t="shared" si="62"/>
        <v>#DIV/0!</v>
      </c>
      <c r="V213" s="94"/>
      <c r="W213" s="95" t="e">
        <f t="shared" si="63"/>
        <v>#DIV/0!</v>
      </c>
      <c r="X213" s="58" t="e">
        <f t="shared" si="64"/>
        <v>#DIV/0!</v>
      </c>
      <c r="Y213" s="47" t="s">
        <v>45</v>
      </c>
      <c r="Z213" s="120"/>
      <c r="AA213" s="22"/>
      <c r="AB213" s="118">
        <f t="shared" si="65"/>
        <v>0</v>
      </c>
      <c r="AC213" s="8">
        <v>15</v>
      </c>
      <c r="AD213" s="118">
        <f t="shared" si="66"/>
        <v>1.5</v>
      </c>
      <c r="AE213" s="8">
        <v>7</v>
      </c>
      <c r="AF213" s="118">
        <f t="shared" si="67"/>
        <v>1.75</v>
      </c>
      <c r="AG213" s="38">
        <f t="shared" si="68"/>
        <v>22</v>
      </c>
      <c r="AH213" s="39">
        <f t="shared" si="69"/>
        <v>3.25</v>
      </c>
      <c r="AI213" s="22"/>
      <c r="AJ213" s="118">
        <f t="shared" si="70"/>
        <v>0</v>
      </c>
      <c r="AK213" s="9"/>
      <c r="AL213" s="118"/>
      <c r="AM213" s="40">
        <f t="shared" si="71"/>
        <v>0</v>
      </c>
      <c r="AN213" s="39">
        <f t="shared" si="72"/>
        <v>0</v>
      </c>
      <c r="AO213" s="41">
        <f t="shared" si="73"/>
        <v>3.25</v>
      </c>
      <c r="AQ213" s="99" t="str">
        <f t="shared" si="74"/>
        <v/>
      </c>
      <c r="AR213" s="99">
        <f t="shared" si="75"/>
        <v>0</v>
      </c>
      <c r="AS213" s="8"/>
      <c r="AT213" s="7"/>
      <c r="AU213" s="44"/>
      <c r="AV213" s="44"/>
      <c r="AW213" s="44"/>
      <c r="AX213" s="44"/>
      <c r="AY213" s="11"/>
      <c r="AZ213" s="11"/>
      <c r="BA213" s="12"/>
      <c r="BB213" s="48"/>
      <c r="BC213" s="46"/>
      <c r="BD213" s="59"/>
      <c r="BE213" s="112"/>
      <c r="BF213" s="124"/>
      <c r="BG213" s="151"/>
      <c r="BH213" s="131" t="s">
        <v>206</v>
      </c>
      <c r="BI213" s="161" t="s">
        <v>88</v>
      </c>
      <c r="BJ213" s="162" t="s">
        <v>89</v>
      </c>
      <c r="BK213" s="163" t="s">
        <v>146</v>
      </c>
      <c r="BL213" s="131" t="s">
        <v>14</v>
      </c>
      <c r="BM213" s="164" t="s">
        <v>264</v>
      </c>
      <c r="BN213" s="164"/>
      <c r="BO213" s="166" t="s">
        <v>265</v>
      </c>
      <c r="BP213" s="171" t="s">
        <v>266</v>
      </c>
      <c r="BQ213" s="143" t="s">
        <v>267</v>
      </c>
      <c r="BR213" s="166" t="s">
        <v>265</v>
      </c>
      <c r="BS213" s="166" t="s">
        <v>266</v>
      </c>
      <c r="BT213" s="143" t="s">
        <v>267</v>
      </c>
      <c r="BU213" s="164" t="s">
        <v>268</v>
      </c>
      <c r="BV213" s="164" t="s">
        <v>268</v>
      </c>
      <c r="BW213" s="143"/>
      <c r="BX213" s="143" t="s">
        <v>269</v>
      </c>
      <c r="BY213" s="164" t="s">
        <v>270</v>
      </c>
      <c r="BZ213" s="143" t="s">
        <v>271</v>
      </c>
    </row>
    <row r="214" spans="1:78" s="24" customFormat="1" ht="101.25" x14ac:dyDescent="0.2">
      <c r="A214" s="273">
        <v>212</v>
      </c>
      <c r="B214" s="271">
        <v>32</v>
      </c>
      <c r="C214" s="73" t="s">
        <v>152</v>
      </c>
      <c r="D214" s="238" t="s">
        <v>325</v>
      </c>
      <c r="E214" s="12" t="s">
        <v>185</v>
      </c>
      <c r="F214" s="12" t="s">
        <v>404</v>
      </c>
      <c r="G214" s="114">
        <v>1</v>
      </c>
      <c r="H214" s="102" t="s">
        <v>403</v>
      </c>
      <c r="I214" s="7"/>
      <c r="J214" s="33"/>
      <c r="K214" s="79">
        <v>6000000</v>
      </c>
      <c r="L214" s="80">
        <v>1000000</v>
      </c>
      <c r="M214" s="115">
        <f t="shared" si="76"/>
        <v>16.666666666666664</v>
      </c>
      <c r="N214" s="84" t="str">
        <f t="shared" si="58"/>
        <v/>
      </c>
      <c r="O214" s="80">
        <v>5000000</v>
      </c>
      <c r="P214" s="81">
        <f t="shared" si="59"/>
        <v>83.333333333333343</v>
      </c>
      <c r="Q214" s="82">
        <f t="shared" si="60"/>
        <v>100</v>
      </c>
      <c r="R214" s="29"/>
      <c r="S214" s="26"/>
      <c r="T214" s="106" t="e">
        <f t="shared" si="61"/>
        <v>#DIV/0!</v>
      </c>
      <c r="U214" s="69" t="e">
        <f t="shared" si="62"/>
        <v>#DIV/0!</v>
      </c>
      <c r="V214" s="94"/>
      <c r="W214" s="95" t="e">
        <f t="shared" si="63"/>
        <v>#DIV/0!</v>
      </c>
      <c r="X214" s="58" t="e">
        <f t="shared" si="64"/>
        <v>#DIV/0!</v>
      </c>
      <c r="Y214" s="47" t="s">
        <v>45</v>
      </c>
      <c r="Z214" s="120"/>
      <c r="AA214" s="22"/>
      <c r="AB214" s="118">
        <f t="shared" si="65"/>
        <v>0</v>
      </c>
      <c r="AC214" s="8">
        <v>15</v>
      </c>
      <c r="AD214" s="118">
        <f t="shared" si="66"/>
        <v>1.5</v>
      </c>
      <c r="AE214" s="8">
        <v>15</v>
      </c>
      <c r="AF214" s="118">
        <f t="shared" si="67"/>
        <v>3.75</v>
      </c>
      <c r="AG214" s="38">
        <f t="shared" si="68"/>
        <v>30</v>
      </c>
      <c r="AH214" s="39">
        <f t="shared" si="69"/>
        <v>5.25</v>
      </c>
      <c r="AI214" s="22"/>
      <c r="AJ214" s="118">
        <f t="shared" si="70"/>
        <v>0</v>
      </c>
      <c r="AK214" s="9"/>
      <c r="AL214" s="118"/>
      <c r="AM214" s="40">
        <f t="shared" si="71"/>
        <v>0</v>
      </c>
      <c r="AN214" s="39">
        <f t="shared" si="72"/>
        <v>0</v>
      </c>
      <c r="AO214" s="41">
        <f t="shared" si="73"/>
        <v>5.25</v>
      </c>
      <c r="AQ214" s="99" t="str">
        <f t="shared" si="74"/>
        <v/>
      </c>
      <c r="AR214" s="99">
        <f t="shared" si="75"/>
        <v>0</v>
      </c>
      <c r="AS214" s="8"/>
      <c r="AT214" s="262" t="s">
        <v>401</v>
      </c>
      <c r="AU214" s="44"/>
      <c r="AV214" s="44"/>
      <c r="AW214" s="44"/>
      <c r="AX214" s="44"/>
      <c r="AY214" s="11"/>
      <c r="AZ214" s="11"/>
      <c r="BA214" s="12"/>
      <c r="BB214" s="48"/>
      <c r="BC214" s="46"/>
      <c r="BD214" s="59"/>
      <c r="BE214" s="112"/>
      <c r="BF214" s="124"/>
      <c r="BG214" s="151"/>
      <c r="BH214" s="131" t="s">
        <v>222</v>
      </c>
      <c r="BI214" s="161" t="s">
        <v>88</v>
      </c>
      <c r="BJ214" s="162" t="s">
        <v>223</v>
      </c>
      <c r="BK214" s="163" t="s">
        <v>152</v>
      </c>
      <c r="BL214" s="131" t="s">
        <v>14</v>
      </c>
      <c r="BM214" s="164" t="s">
        <v>323</v>
      </c>
      <c r="BN214" s="164"/>
      <c r="BO214" s="166" t="s">
        <v>324</v>
      </c>
      <c r="BP214" s="171" t="s">
        <v>325</v>
      </c>
      <c r="BQ214" s="143" t="s">
        <v>326</v>
      </c>
      <c r="BR214" s="166" t="s">
        <v>324</v>
      </c>
      <c r="BS214" s="166" t="s">
        <v>325</v>
      </c>
      <c r="BT214" s="143" t="s">
        <v>326</v>
      </c>
      <c r="BU214" s="164" t="s">
        <v>327</v>
      </c>
      <c r="BV214" s="164" t="s">
        <v>327</v>
      </c>
      <c r="BW214" s="143" t="s">
        <v>98</v>
      </c>
      <c r="BX214" s="143" t="s">
        <v>328</v>
      </c>
      <c r="BY214" s="164" t="s">
        <v>329</v>
      </c>
      <c r="BZ214" s="143" t="s">
        <v>330</v>
      </c>
    </row>
    <row r="215" spans="1:78" s="24" customFormat="1" ht="67.5" x14ac:dyDescent="0.2">
      <c r="A215" s="273">
        <v>213</v>
      </c>
      <c r="B215" s="271">
        <v>33</v>
      </c>
      <c r="C215" s="73" t="s">
        <v>152</v>
      </c>
      <c r="D215" s="238" t="s">
        <v>325</v>
      </c>
      <c r="E215" s="12" t="s">
        <v>186</v>
      </c>
      <c r="F215" s="12" t="s">
        <v>187</v>
      </c>
      <c r="G215" s="114">
        <v>6</v>
      </c>
      <c r="H215" s="102" t="s">
        <v>405</v>
      </c>
      <c r="I215" s="7"/>
      <c r="J215" s="33"/>
      <c r="K215" s="79">
        <v>22978</v>
      </c>
      <c r="L215" s="80">
        <v>11489</v>
      </c>
      <c r="M215" s="115">
        <f t="shared" si="76"/>
        <v>50</v>
      </c>
      <c r="N215" s="84" t="str">
        <f t="shared" si="58"/>
        <v/>
      </c>
      <c r="O215" s="80">
        <v>11489</v>
      </c>
      <c r="P215" s="81">
        <f t="shared" si="59"/>
        <v>50</v>
      </c>
      <c r="Q215" s="82">
        <f t="shared" si="60"/>
        <v>100</v>
      </c>
      <c r="R215" s="29"/>
      <c r="S215" s="26"/>
      <c r="T215" s="106" t="e">
        <f t="shared" si="61"/>
        <v>#DIV/0!</v>
      </c>
      <c r="U215" s="69" t="e">
        <f t="shared" si="62"/>
        <v>#DIV/0!</v>
      </c>
      <c r="V215" s="94"/>
      <c r="W215" s="95" t="e">
        <f t="shared" si="63"/>
        <v>#DIV/0!</v>
      </c>
      <c r="X215" s="58" t="e">
        <f t="shared" si="64"/>
        <v>#DIV/0!</v>
      </c>
      <c r="Y215" s="47" t="s">
        <v>45</v>
      </c>
      <c r="Z215" s="120"/>
      <c r="AA215" s="22"/>
      <c r="AB215" s="118">
        <f t="shared" si="65"/>
        <v>0</v>
      </c>
      <c r="AC215" s="8">
        <v>15</v>
      </c>
      <c r="AD215" s="118">
        <f t="shared" si="66"/>
        <v>1.5</v>
      </c>
      <c r="AE215" s="8">
        <v>7</v>
      </c>
      <c r="AF215" s="118">
        <f t="shared" si="67"/>
        <v>1.75</v>
      </c>
      <c r="AG215" s="38">
        <f t="shared" si="68"/>
        <v>22</v>
      </c>
      <c r="AH215" s="39">
        <f t="shared" si="69"/>
        <v>3.25</v>
      </c>
      <c r="AI215" s="22"/>
      <c r="AJ215" s="118">
        <f t="shared" si="70"/>
        <v>0</v>
      </c>
      <c r="AK215" s="9"/>
      <c r="AL215" s="118"/>
      <c r="AM215" s="40">
        <f t="shared" si="71"/>
        <v>0</v>
      </c>
      <c r="AN215" s="39">
        <f t="shared" si="72"/>
        <v>0</v>
      </c>
      <c r="AO215" s="41">
        <f t="shared" si="73"/>
        <v>3.25</v>
      </c>
      <c r="AQ215" s="99" t="str">
        <f t="shared" si="74"/>
        <v/>
      </c>
      <c r="AR215" s="99">
        <f t="shared" si="75"/>
        <v>0</v>
      </c>
      <c r="AS215" s="8"/>
      <c r="AT215" s="7" t="s">
        <v>33</v>
      </c>
      <c r="AU215" s="44"/>
      <c r="AV215" s="44"/>
      <c r="AW215" s="44"/>
      <c r="AX215" s="44"/>
      <c r="AY215" s="11"/>
      <c r="AZ215" s="11"/>
      <c r="BA215" s="12"/>
      <c r="BB215" s="48"/>
      <c r="BC215" s="46"/>
      <c r="BD215" s="59"/>
      <c r="BE215" s="112"/>
      <c r="BF215" s="124"/>
      <c r="BG215" s="151"/>
      <c r="BH215" s="131" t="s">
        <v>224</v>
      </c>
      <c r="BI215" s="161" t="s">
        <v>88</v>
      </c>
      <c r="BJ215" s="162" t="s">
        <v>223</v>
      </c>
      <c r="BK215" s="163" t="s">
        <v>152</v>
      </c>
      <c r="BL215" s="131" t="s">
        <v>14</v>
      </c>
      <c r="BM215" s="164" t="s">
        <v>323</v>
      </c>
      <c r="BN215" s="164"/>
      <c r="BO215" s="166" t="s">
        <v>324</v>
      </c>
      <c r="BP215" s="171" t="s">
        <v>325</v>
      </c>
      <c r="BQ215" s="143" t="s">
        <v>326</v>
      </c>
      <c r="BR215" s="166" t="s">
        <v>324</v>
      </c>
      <c r="BS215" s="166" t="s">
        <v>325</v>
      </c>
      <c r="BT215" s="143" t="s">
        <v>326</v>
      </c>
      <c r="BU215" s="164" t="s">
        <v>327</v>
      </c>
      <c r="BV215" s="164" t="s">
        <v>327</v>
      </c>
      <c r="BW215" s="143" t="s">
        <v>98</v>
      </c>
      <c r="BX215" s="143" t="s">
        <v>328</v>
      </c>
      <c r="BY215" s="164" t="s">
        <v>329</v>
      </c>
      <c r="BZ215" s="143" t="s">
        <v>330</v>
      </c>
    </row>
    <row r="216" spans="1:78" s="24" customFormat="1" ht="67.5" x14ac:dyDescent="0.2">
      <c r="A216" s="273">
        <v>214</v>
      </c>
      <c r="B216" s="272">
        <v>34</v>
      </c>
      <c r="C216" s="174" t="s">
        <v>141</v>
      </c>
      <c r="D216" s="237" t="s">
        <v>325</v>
      </c>
      <c r="E216" s="253" t="s">
        <v>186</v>
      </c>
      <c r="F216" s="253" t="s">
        <v>187</v>
      </c>
      <c r="G216" s="114"/>
      <c r="H216" s="103" t="s">
        <v>141</v>
      </c>
      <c r="I216" s="7"/>
      <c r="J216" s="33"/>
      <c r="K216" s="79"/>
      <c r="L216" s="80"/>
      <c r="M216" s="115" t="e">
        <f t="shared" si="76"/>
        <v>#DIV/0!</v>
      </c>
      <c r="N216" s="84" t="e">
        <f t="shared" si="58"/>
        <v>#DIV/0!</v>
      </c>
      <c r="O216" s="80"/>
      <c r="P216" s="81" t="e">
        <f t="shared" si="59"/>
        <v>#DIV/0!</v>
      </c>
      <c r="Q216" s="82" t="e">
        <f t="shared" si="60"/>
        <v>#DIV/0!</v>
      </c>
      <c r="R216" s="29"/>
      <c r="S216" s="26"/>
      <c r="T216" s="106" t="e">
        <f t="shared" si="61"/>
        <v>#DIV/0!</v>
      </c>
      <c r="U216" s="69" t="e">
        <f t="shared" si="62"/>
        <v>#DIV/0!</v>
      </c>
      <c r="V216" s="94"/>
      <c r="W216" s="95" t="e">
        <f t="shared" si="63"/>
        <v>#DIV/0!</v>
      </c>
      <c r="X216" s="58" t="e">
        <f t="shared" si="64"/>
        <v>#DIV/0!</v>
      </c>
      <c r="Y216" s="47"/>
      <c r="Z216" s="120"/>
      <c r="AA216" s="22"/>
      <c r="AB216" s="118">
        <f t="shared" si="65"/>
        <v>0</v>
      </c>
      <c r="AC216" s="8"/>
      <c r="AD216" s="118">
        <f t="shared" si="66"/>
        <v>0</v>
      </c>
      <c r="AE216" s="8"/>
      <c r="AF216" s="118">
        <f t="shared" si="67"/>
        <v>0</v>
      </c>
      <c r="AG216" s="38">
        <f t="shared" si="68"/>
        <v>0</v>
      </c>
      <c r="AH216" s="39">
        <f t="shared" si="69"/>
        <v>0</v>
      </c>
      <c r="AI216" s="22"/>
      <c r="AJ216" s="118">
        <f t="shared" si="70"/>
        <v>0</v>
      </c>
      <c r="AK216" s="9"/>
      <c r="AL216" s="118"/>
      <c r="AM216" s="40">
        <f t="shared" si="71"/>
        <v>0</v>
      </c>
      <c r="AN216" s="39">
        <f t="shared" si="72"/>
        <v>0</v>
      </c>
      <c r="AO216" s="41">
        <f t="shared" si="73"/>
        <v>0</v>
      </c>
      <c r="AQ216" s="99" t="str">
        <f t="shared" si="74"/>
        <v/>
      </c>
      <c r="AR216" s="99">
        <f t="shared" si="75"/>
        <v>0</v>
      </c>
      <c r="AS216" s="8"/>
      <c r="AT216" s="7"/>
      <c r="AU216" s="44"/>
      <c r="AV216" s="44"/>
      <c r="AW216" s="44"/>
      <c r="AX216" s="44"/>
      <c r="AY216" s="11"/>
      <c r="AZ216" s="11"/>
      <c r="BA216" s="12"/>
      <c r="BB216" s="48"/>
      <c r="BC216" s="46"/>
      <c r="BD216" s="59"/>
      <c r="BE216" s="112"/>
      <c r="BF216" s="124"/>
      <c r="BG216" s="151"/>
      <c r="BH216" s="131" t="s">
        <v>225</v>
      </c>
      <c r="BI216" s="161" t="s">
        <v>88</v>
      </c>
      <c r="BJ216" s="162" t="s">
        <v>223</v>
      </c>
      <c r="BK216" s="163" t="s">
        <v>152</v>
      </c>
      <c r="BL216" s="131" t="s">
        <v>14</v>
      </c>
      <c r="BM216" s="164" t="s">
        <v>323</v>
      </c>
      <c r="BN216" s="164"/>
      <c r="BO216" s="166" t="s">
        <v>324</v>
      </c>
      <c r="BP216" s="171" t="s">
        <v>325</v>
      </c>
      <c r="BQ216" s="143" t="s">
        <v>326</v>
      </c>
      <c r="BR216" s="166" t="s">
        <v>324</v>
      </c>
      <c r="BS216" s="166" t="s">
        <v>325</v>
      </c>
      <c r="BT216" s="143" t="s">
        <v>326</v>
      </c>
      <c r="BU216" s="164" t="s">
        <v>327</v>
      </c>
      <c r="BV216" s="164" t="s">
        <v>327</v>
      </c>
      <c r="BW216" s="143" t="s">
        <v>98</v>
      </c>
      <c r="BX216" s="143" t="s">
        <v>328</v>
      </c>
      <c r="BY216" s="164" t="s">
        <v>329</v>
      </c>
      <c r="BZ216" s="143" t="s">
        <v>330</v>
      </c>
    </row>
    <row r="217" spans="1:78" s="24" customFormat="1" ht="112.5" x14ac:dyDescent="0.2">
      <c r="A217" s="273">
        <v>215</v>
      </c>
      <c r="B217" s="271">
        <v>35</v>
      </c>
      <c r="C217" s="73" t="s">
        <v>152</v>
      </c>
      <c r="D217" s="238" t="s">
        <v>325</v>
      </c>
      <c r="E217" s="12" t="s">
        <v>188</v>
      </c>
      <c r="F217" s="12" t="s">
        <v>189</v>
      </c>
      <c r="G217" s="114" t="s">
        <v>46</v>
      </c>
      <c r="H217" s="102" t="s">
        <v>406</v>
      </c>
      <c r="I217" s="7"/>
      <c r="J217" s="33"/>
      <c r="K217" s="79">
        <v>58553</v>
      </c>
      <c r="L217" s="80">
        <v>29276</v>
      </c>
      <c r="M217" s="115">
        <f t="shared" si="76"/>
        <v>49.999146072788761</v>
      </c>
      <c r="N217" s="84" t="str">
        <f t="shared" si="58"/>
        <v/>
      </c>
      <c r="O217" s="80">
        <v>29277</v>
      </c>
      <c r="P217" s="81">
        <f t="shared" si="59"/>
        <v>50.000853927211239</v>
      </c>
      <c r="Q217" s="82">
        <f t="shared" si="60"/>
        <v>100</v>
      </c>
      <c r="R217" s="29"/>
      <c r="S217" s="26"/>
      <c r="T217" s="106" t="e">
        <f t="shared" si="61"/>
        <v>#DIV/0!</v>
      </c>
      <c r="U217" s="69" t="e">
        <f t="shared" si="62"/>
        <v>#DIV/0!</v>
      </c>
      <c r="V217" s="94"/>
      <c r="W217" s="95" t="e">
        <f t="shared" si="63"/>
        <v>#DIV/0!</v>
      </c>
      <c r="X217" s="58" t="e">
        <f t="shared" si="64"/>
        <v>#DIV/0!</v>
      </c>
      <c r="Y217" s="47" t="s">
        <v>45</v>
      </c>
      <c r="Z217" s="120"/>
      <c r="AA217" s="22"/>
      <c r="AB217" s="118">
        <f t="shared" si="65"/>
        <v>0</v>
      </c>
      <c r="AC217" s="8">
        <v>15</v>
      </c>
      <c r="AD217" s="118">
        <f t="shared" si="66"/>
        <v>1.5</v>
      </c>
      <c r="AE217" s="8">
        <v>7</v>
      </c>
      <c r="AF217" s="118">
        <f t="shared" si="67"/>
        <v>1.75</v>
      </c>
      <c r="AG217" s="38">
        <f t="shared" si="68"/>
        <v>22</v>
      </c>
      <c r="AH217" s="39">
        <f t="shared" si="69"/>
        <v>3.25</v>
      </c>
      <c r="AI217" s="22"/>
      <c r="AJ217" s="118">
        <f t="shared" si="70"/>
        <v>0</v>
      </c>
      <c r="AK217" s="9"/>
      <c r="AL217" s="118"/>
      <c r="AM217" s="40">
        <f t="shared" si="71"/>
        <v>0</v>
      </c>
      <c r="AN217" s="39">
        <f t="shared" si="72"/>
        <v>0</v>
      </c>
      <c r="AO217" s="41">
        <f t="shared" si="73"/>
        <v>3.25</v>
      </c>
      <c r="AQ217" s="99" t="str">
        <f t="shared" si="74"/>
        <v/>
      </c>
      <c r="AR217" s="99">
        <f t="shared" si="75"/>
        <v>0</v>
      </c>
      <c r="AS217" s="8"/>
      <c r="AT217" s="7" t="s">
        <v>33</v>
      </c>
      <c r="AU217" s="44"/>
      <c r="AV217" s="44"/>
      <c r="AW217" s="44"/>
      <c r="AX217" s="44"/>
      <c r="AY217" s="11"/>
      <c r="AZ217" s="11"/>
      <c r="BA217" s="12"/>
      <c r="BB217" s="48"/>
      <c r="BC217" s="46"/>
      <c r="BD217" s="59"/>
      <c r="BE217" s="112"/>
      <c r="BF217" s="124"/>
      <c r="BG217" s="151"/>
      <c r="BH217" s="131" t="s">
        <v>226</v>
      </c>
      <c r="BI217" s="161" t="s">
        <v>88</v>
      </c>
      <c r="BJ217" s="162" t="s">
        <v>223</v>
      </c>
      <c r="BK217" s="163" t="s">
        <v>152</v>
      </c>
      <c r="BL217" s="131" t="s">
        <v>14</v>
      </c>
      <c r="BM217" s="164" t="s">
        <v>323</v>
      </c>
      <c r="BN217" s="164"/>
      <c r="BO217" s="166" t="s">
        <v>324</v>
      </c>
      <c r="BP217" s="171" t="s">
        <v>325</v>
      </c>
      <c r="BQ217" s="143" t="s">
        <v>326</v>
      </c>
      <c r="BR217" s="166" t="s">
        <v>324</v>
      </c>
      <c r="BS217" s="166" t="s">
        <v>325</v>
      </c>
      <c r="BT217" s="143" t="s">
        <v>326</v>
      </c>
      <c r="BU217" s="164" t="s">
        <v>327</v>
      </c>
      <c r="BV217" s="164" t="s">
        <v>327</v>
      </c>
      <c r="BW217" s="143" t="s">
        <v>98</v>
      </c>
      <c r="BX217" s="143" t="s">
        <v>328</v>
      </c>
      <c r="BY217" s="164" t="s">
        <v>329</v>
      </c>
      <c r="BZ217" s="143" t="s">
        <v>330</v>
      </c>
    </row>
    <row r="218" spans="1:78" s="24" customFormat="1" ht="56.25" x14ac:dyDescent="0.2">
      <c r="A218" s="273">
        <v>216</v>
      </c>
      <c r="B218" s="271">
        <v>204</v>
      </c>
      <c r="C218" s="73" t="s">
        <v>1483</v>
      </c>
      <c r="D218" s="238" t="s">
        <v>1527</v>
      </c>
      <c r="E218" s="181" t="s">
        <v>1493</v>
      </c>
      <c r="F218" s="191" t="s">
        <v>1705</v>
      </c>
      <c r="G218" s="114" t="s">
        <v>46</v>
      </c>
      <c r="H218" s="102" t="s">
        <v>1704</v>
      </c>
      <c r="I218" s="7"/>
      <c r="J218" s="33"/>
      <c r="K218" s="79">
        <v>36400</v>
      </c>
      <c r="L218" s="80">
        <v>21840</v>
      </c>
      <c r="M218" s="115">
        <f t="shared" si="76"/>
        <v>60</v>
      </c>
      <c r="N218" s="84" t="str">
        <f t="shared" si="58"/>
        <v/>
      </c>
      <c r="O218" s="80">
        <v>14560</v>
      </c>
      <c r="P218" s="81">
        <f t="shared" si="59"/>
        <v>40</v>
      </c>
      <c r="Q218" s="82">
        <f t="shared" si="60"/>
        <v>100</v>
      </c>
      <c r="R218" s="29"/>
      <c r="S218" s="26"/>
      <c r="T218" s="106" t="e">
        <f t="shared" si="61"/>
        <v>#DIV/0!</v>
      </c>
      <c r="U218" s="69" t="e">
        <f t="shared" si="62"/>
        <v>#DIV/0!</v>
      </c>
      <c r="V218" s="94"/>
      <c r="W218" s="95" t="e">
        <f t="shared" si="63"/>
        <v>#DIV/0!</v>
      </c>
      <c r="X218" s="58" t="e">
        <f t="shared" si="64"/>
        <v>#DIV/0!</v>
      </c>
      <c r="Y218" s="47" t="s">
        <v>45</v>
      </c>
      <c r="Z218" s="120"/>
      <c r="AA218" s="22"/>
      <c r="AB218" s="118">
        <f t="shared" si="65"/>
        <v>0</v>
      </c>
      <c r="AC218" s="8">
        <v>15</v>
      </c>
      <c r="AD218" s="118">
        <f t="shared" si="66"/>
        <v>1.5</v>
      </c>
      <c r="AE218" s="8">
        <v>0</v>
      </c>
      <c r="AF218" s="118">
        <f t="shared" si="67"/>
        <v>0</v>
      </c>
      <c r="AG218" s="38">
        <f t="shared" si="68"/>
        <v>15</v>
      </c>
      <c r="AH218" s="39">
        <f t="shared" si="69"/>
        <v>1.5</v>
      </c>
      <c r="AI218" s="22"/>
      <c r="AJ218" s="118">
        <f t="shared" si="70"/>
        <v>0</v>
      </c>
      <c r="AK218" s="9"/>
      <c r="AL218" s="118"/>
      <c r="AM218" s="40">
        <f t="shared" si="71"/>
        <v>0</v>
      </c>
      <c r="AN218" s="39">
        <f t="shared" si="72"/>
        <v>0</v>
      </c>
      <c r="AO218" s="41">
        <f t="shared" si="73"/>
        <v>1.5</v>
      </c>
      <c r="AQ218" s="99" t="str">
        <f t="shared" si="74"/>
        <v/>
      </c>
      <c r="AR218" s="99">
        <f t="shared" si="75"/>
        <v>0</v>
      </c>
      <c r="AS218" s="8"/>
      <c r="AT218" s="7"/>
      <c r="AU218" s="44"/>
      <c r="AV218" s="44"/>
      <c r="AW218" s="44"/>
      <c r="AX218" s="44"/>
      <c r="AY218" s="11"/>
      <c r="AZ218" s="11"/>
      <c r="BA218" s="12"/>
      <c r="BB218" s="48"/>
      <c r="BC218" s="46"/>
      <c r="BD218" s="59"/>
      <c r="BE218" s="112"/>
      <c r="BF218" s="124"/>
      <c r="BG218" s="151"/>
      <c r="BH218" s="156" t="s">
        <v>1524</v>
      </c>
      <c r="BI218" s="239" t="s">
        <v>88</v>
      </c>
      <c r="BJ218" s="153" t="s">
        <v>1424</v>
      </c>
      <c r="BK218" s="154" t="s">
        <v>1483</v>
      </c>
      <c r="BL218" s="131" t="s">
        <v>14</v>
      </c>
      <c r="BM218" s="156" t="s">
        <v>1525</v>
      </c>
      <c r="BN218" s="156"/>
      <c r="BO218" s="155" t="s">
        <v>1526</v>
      </c>
      <c r="BP218" s="155" t="s">
        <v>1527</v>
      </c>
      <c r="BQ218" s="155" t="s">
        <v>309</v>
      </c>
      <c r="BR218" s="155" t="s">
        <v>1526</v>
      </c>
      <c r="BS218" s="155" t="s">
        <v>1527</v>
      </c>
      <c r="BT218" s="155" t="s">
        <v>309</v>
      </c>
      <c r="BU218" s="156" t="s">
        <v>1528</v>
      </c>
      <c r="BV218" s="156" t="s">
        <v>1528</v>
      </c>
      <c r="BW218" s="155"/>
      <c r="BX218" s="155" t="s">
        <v>1529</v>
      </c>
      <c r="BY218" s="156" t="s">
        <v>1530</v>
      </c>
      <c r="BZ218" s="155"/>
    </row>
    <row r="219" spans="1:78" s="24" customFormat="1" ht="78.75" x14ac:dyDescent="0.2">
      <c r="A219" s="273">
        <v>217</v>
      </c>
      <c r="B219" s="272">
        <v>115</v>
      </c>
      <c r="C219" s="174" t="s">
        <v>141</v>
      </c>
      <c r="D219" s="237" t="s">
        <v>969</v>
      </c>
      <c r="E219" s="234" t="s">
        <v>1203</v>
      </c>
      <c r="F219" s="234" t="s">
        <v>1204</v>
      </c>
      <c r="G219" s="178"/>
      <c r="H219" s="103" t="s">
        <v>141</v>
      </c>
      <c r="I219" s="7"/>
      <c r="J219" s="33"/>
      <c r="K219" s="79"/>
      <c r="L219" s="80"/>
      <c r="M219" s="115" t="e">
        <f t="shared" si="76"/>
        <v>#DIV/0!</v>
      </c>
      <c r="N219" s="84" t="e">
        <f t="shared" si="58"/>
        <v>#DIV/0!</v>
      </c>
      <c r="O219" s="80"/>
      <c r="P219" s="81" t="e">
        <f t="shared" si="59"/>
        <v>#DIV/0!</v>
      </c>
      <c r="Q219" s="82" t="e">
        <f t="shared" si="60"/>
        <v>#DIV/0!</v>
      </c>
      <c r="R219" s="29"/>
      <c r="S219" s="26"/>
      <c r="T219" s="106" t="e">
        <f t="shared" si="61"/>
        <v>#DIV/0!</v>
      </c>
      <c r="U219" s="69" t="e">
        <f t="shared" si="62"/>
        <v>#DIV/0!</v>
      </c>
      <c r="V219" s="94"/>
      <c r="W219" s="95" t="e">
        <f t="shared" si="63"/>
        <v>#DIV/0!</v>
      </c>
      <c r="X219" s="58" t="e">
        <f t="shared" si="64"/>
        <v>#DIV/0!</v>
      </c>
      <c r="Y219" s="47"/>
      <c r="Z219" s="120"/>
      <c r="AA219" s="22"/>
      <c r="AB219" s="118">
        <f t="shared" si="65"/>
        <v>0</v>
      </c>
      <c r="AC219" s="8"/>
      <c r="AD219" s="118">
        <f t="shared" si="66"/>
        <v>0</v>
      </c>
      <c r="AE219" s="8"/>
      <c r="AF219" s="118">
        <f t="shared" si="67"/>
        <v>0</v>
      </c>
      <c r="AG219" s="38">
        <f t="shared" si="68"/>
        <v>0</v>
      </c>
      <c r="AH219" s="39">
        <f t="shared" si="69"/>
        <v>0</v>
      </c>
      <c r="AI219" s="22"/>
      <c r="AJ219" s="118">
        <f t="shared" si="70"/>
        <v>0</v>
      </c>
      <c r="AK219" s="9"/>
      <c r="AL219" s="118"/>
      <c r="AM219" s="40">
        <f t="shared" si="71"/>
        <v>0</v>
      </c>
      <c r="AN219" s="39">
        <f t="shared" si="72"/>
        <v>0</v>
      </c>
      <c r="AO219" s="41">
        <f t="shared" si="73"/>
        <v>0</v>
      </c>
      <c r="AQ219" s="99" t="str">
        <f t="shared" si="74"/>
        <v/>
      </c>
      <c r="AR219" s="99">
        <f t="shared" si="75"/>
        <v>0</v>
      </c>
      <c r="AS219" s="8"/>
      <c r="AT219" s="7"/>
      <c r="AU219" s="44"/>
      <c r="AV219" s="44"/>
      <c r="AW219" s="44"/>
      <c r="AX219" s="44"/>
      <c r="AY219" s="11"/>
      <c r="AZ219" s="11"/>
      <c r="BA219" s="12"/>
      <c r="BB219" s="48"/>
      <c r="BC219" s="46"/>
      <c r="BD219" s="59"/>
      <c r="BE219" s="112"/>
      <c r="BF219" s="124"/>
      <c r="BG219" s="151"/>
      <c r="BH219" s="156" t="s">
        <v>965</v>
      </c>
      <c r="BI219" s="239" t="s">
        <v>88</v>
      </c>
      <c r="BJ219" s="153" t="s">
        <v>715</v>
      </c>
      <c r="BK219" s="154" t="s">
        <v>966</v>
      </c>
      <c r="BL219" s="131" t="s">
        <v>14</v>
      </c>
      <c r="BM219" s="156" t="s">
        <v>967</v>
      </c>
      <c r="BN219" s="156"/>
      <c r="BO219" s="155" t="s">
        <v>968</v>
      </c>
      <c r="BP219" s="155" t="s">
        <v>969</v>
      </c>
      <c r="BQ219" s="155" t="s">
        <v>970</v>
      </c>
      <c r="BR219" s="155" t="s">
        <v>968</v>
      </c>
      <c r="BS219" s="155" t="s">
        <v>969</v>
      </c>
      <c r="BT219" s="155" t="s">
        <v>970</v>
      </c>
      <c r="BU219" s="156" t="s">
        <v>971</v>
      </c>
      <c r="BV219" s="156" t="s">
        <v>971</v>
      </c>
      <c r="BW219" s="155"/>
      <c r="BX219" s="155" t="s">
        <v>972</v>
      </c>
      <c r="BY219" s="156" t="s">
        <v>973</v>
      </c>
      <c r="BZ219" s="155" t="s">
        <v>974</v>
      </c>
    </row>
    <row r="220" spans="1:78" s="24" customFormat="1" ht="78.75" x14ac:dyDescent="0.2">
      <c r="A220" s="273">
        <v>218</v>
      </c>
      <c r="B220" s="272">
        <v>121</v>
      </c>
      <c r="C220" s="174" t="s">
        <v>141</v>
      </c>
      <c r="D220" s="237" t="s">
        <v>969</v>
      </c>
      <c r="E220" s="234" t="s">
        <v>1203</v>
      </c>
      <c r="F220" s="234" t="s">
        <v>1204</v>
      </c>
      <c r="G220" s="178"/>
      <c r="H220" s="103" t="s">
        <v>141</v>
      </c>
      <c r="I220" s="7"/>
      <c r="J220" s="33"/>
      <c r="K220" s="79"/>
      <c r="L220" s="80"/>
      <c r="M220" s="115" t="e">
        <f t="shared" si="76"/>
        <v>#DIV/0!</v>
      </c>
      <c r="N220" s="84" t="e">
        <f t="shared" si="58"/>
        <v>#DIV/0!</v>
      </c>
      <c r="O220" s="80"/>
      <c r="P220" s="81" t="e">
        <f t="shared" si="59"/>
        <v>#DIV/0!</v>
      </c>
      <c r="Q220" s="82" t="e">
        <f t="shared" si="60"/>
        <v>#DIV/0!</v>
      </c>
      <c r="R220" s="29"/>
      <c r="S220" s="26"/>
      <c r="T220" s="106" t="e">
        <f t="shared" si="61"/>
        <v>#DIV/0!</v>
      </c>
      <c r="U220" s="69" t="e">
        <f t="shared" si="62"/>
        <v>#DIV/0!</v>
      </c>
      <c r="V220" s="94"/>
      <c r="W220" s="95" t="e">
        <f t="shared" si="63"/>
        <v>#DIV/0!</v>
      </c>
      <c r="X220" s="58" t="e">
        <f t="shared" si="64"/>
        <v>#DIV/0!</v>
      </c>
      <c r="Y220" s="47"/>
      <c r="Z220" s="120"/>
      <c r="AA220" s="22"/>
      <c r="AB220" s="118">
        <f t="shared" si="65"/>
        <v>0</v>
      </c>
      <c r="AC220" s="8"/>
      <c r="AD220" s="118">
        <f t="shared" si="66"/>
        <v>0</v>
      </c>
      <c r="AE220" s="8"/>
      <c r="AF220" s="118">
        <f t="shared" si="67"/>
        <v>0</v>
      </c>
      <c r="AG220" s="38">
        <f t="shared" si="68"/>
        <v>0</v>
      </c>
      <c r="AH220" s="39">
        <f t="shared" si="69"/>
        <v>0</v>
      </c>
      <c r="AI220" s="22"/>
      <c r="AJ220" s="118">
        <f t="shared" si="70"/>
        <v>0</v>
      </c>
      <c r="AK220" s="9"/>
      <c r="AL220" s="118"/>
      <c r="AM220" s="40">
        <f t="shared" si="71"/>
        <v>0</v>
      </c>
      <c r="AN220" s="39">
        <f t="shared" si="72"/>
        <v>0</v>
      </c>
      <c r="AO220" s="41">
        <f t="shared" si="73"/>
        <v>0</v>
      </c>
      <c r="AQ220" s="99" t="str">
        <f t="shared" si="74"/>
        <v/>
      </c>
      <c r="AR220" s="99">
        <f t="shared" si="75"/>
        <v>0</v>
      </c>
      <c r="AS220" s="8"/>
      <c r="AT220" s="7"/>
      <c r="AU220" s="44"/>
      <c r="AV220" s="44"/>
      <c r="AW220" s="44"/>
      <c r="AX220" s="44"/>
      <c r="AY220" s="11"/>
      <c r="AZ220" s="11"/>
      <c r="BA220" s="12"/>
      <c r="BB220" s="48"/>
      <c r="BC220" s="46"/>
      <c r="BD220" s="59"/>
      <c r="BE220" s="112"/>
      <c r="BF220" s="124"/>
      <c r="BG220" s="151"/>
      <c r="BH220" s="156" t="s">
        <v>988</v>
      </c>
      <c r="BI220" s="239" t="s">
        <v>88</v>
      </c>
      <c r="BJ220" s="153" t="s">
        <v>715</v>
      </c>
      <c r="BK220" s="154" t="s">
        <v>966</v>
      </c>
      <c r="BL220" s="131" t="s">
        <v>14</v>
      </c>
      <c r="BM220" s="156" t="s">
        <v>967</v>
      </c>
      <c r="BN220" s="156"/>
      <c r="BO220" s="155" t="s">
        <v>968</v>
      </c>
      <c r="BP220" s="155" t="s">
        <v>969</v>
      </c>
      <c r="BQ220" s="155" t="s">
        <v>970</v>
      </c>
      <c r="BR220" s="155" t="s">
        <v>968</v>
      </c>
      <c r="BS220" s="155" t="s">
        <v>969</v>
      </c>
      <c r="BT220" s="155" t="s">
        <v>970</v>
      </c>
      <c r="BU220" s="156" t="s">
        <v>971</v>
      </c>
      <c r="BV220" s="156" t="s">
        <v>971</v>
      </c>
      <c r="BW220" s="155"/>
      <c r="BX220" s="155" t="s">
        <v>972</v>
      </c>
      <c r="BY220" s="156" t="s">
        <v>973</v>
      </c>
      <c r="BZ220" s="155" t="s">
        <v>974</v>
      </c>
    </row>
    <row r="221" spans="1:78" s="24" customFormat="1" ht="78.75" x14ac:dyDescent="0.2">
      <c r="A221" s="273">
        <v>219</v>
      </c>
      <c r="B221" s="272">
        <v>123</v>
      </c>
      <c r="C221" s="174" t="s">
        <v>141</v>
      </c>
      <c r="D221" s="237" t="s">
        <v>969</v>
      </c>
      <c r="E221" s="234" t="s">
        <v>1211</v>
      </c>
      <c r="F221" s="234" t="s">
        <v>1212</v>
      </c>
      <c r="G221" s="178"/>
      <c r="H221" s="103" t="s">
        <v>141</v>
      </c>
      <c r="I221" s="7"/>
      <c r="J221" s="33"/>
      <c r="K221" s="79"/>
      <c r="L221" s="80"/>
      <c r="M221" s="115" t="e">
        <f t="shared" si="76"/>
        <v>#DIV/0!</v>
      </c>
      <c r="N221" s="84" t="e">
        <f t="shared" si="58"/>
        <v>#DIV/0!</v>
      </c>
      <c r="O221" s="80"/>
      <c r="P221" s="81" t="e">
        <f t="shared" si="59"/>
        <v>#DIV/0!</v>
      </c>
      <c r="Q221" s="82" t="e">
        <f t="shared" si="60"/>
        <v>#DIV/0!</v>
      </c>
      <c r="R221" s="29"/>
      <c r="S221" s="26"/>
      <c r="T221" s="106" t="e">
        <f t="shared" si="61"/>
        <v>#DIV/0!</v>
      </c>
      <c r="U221" s="69" t="e">
        <f t="shared" si="62"/>
        <v>#DIV/0!</v>
      </c>
      <c r="V221" s="94"/>
      <c r="W221" s="95" t="e">
        <f t="shared" si="63"/>
        <v>#DIV/0!</v>
      </c>
      <c r="X221" s="58" t="e">
        <f t="shared" si="64"/>
        <v>#DIV/0!</v>
      </c>
      <c r="Y221" s="47"/>
      <c r="Z221" s="120"/>
      <c r="AA221" s="22"/>
      <c r="AB221" s="118">
        <f t="shared" si="65"/>
        <v>0</v>
      </c>
      <c r="AC221" s="8"/>
      <c r="AD221" s="118">
        <f t="shared" si="66"/>
        <v>0</v>
      </c>
      <c r="AE221" s="8"/>
      <c r="AF221" s="118">
        <f t="shared" si="67"/>
        <v>0</v>
      </c>
      <c r="AG221" s="38">
        <f t="shared" si="68"/>
        <v>0</v>
      </c>
      <c r="AH221" s="39">
        <f t="shared" si="69"/>
        <v>0</v>
      </c>
      <c r="AI221" s="22"/>
      <c r="AJ221" s="118">
        <f t="shared" si="70"/>
        <v>0</v>
      </c>
      <c r="AK221" s="9"/>
      <c r="AL221" s="118"/>
      <c r="AM221" s="40">
        <f t="shared" si="71"/>
        <v>0</v>
      </c>
      <c r="AN221" s="39">
        <f t="shared" si="72"/>
        <v>0</v>
      </c>
      <c r="AO221" s="41">
        <f t="shared" si="73"/>
        <v>0</v>
      </c>
      <c r="AQ221" s="99" t="str">
        <f t="shared" si="74"/>
        <v/>
      </c>
      <c r="AR221" s="99">
        <f t="shared" si="75"/>
        <v>0</v>
      </c>
      <c r="AS221" s="8"/>
      <c r="AT221" s="7"/>
      <c r="AU221" s="44"/>
      <c r="AV221" s="44"/>
      <c r="AW221" s="44"/>
      <c r="AX221" s="44"/>
      <c r="AY221" s="11"/>
      <c r="AZ221" s="11"/>
      <c r="BA221" s="12"/>
      <c r="BB221" s="48"/>
      <c r="BC221" s="46"/>
      <c r="BD221" s="59"/>
      <c r="BE221" s="112"/>
      <c r="BF221" s="124"/>
      <c r="BG221" s="151"/>
      <c r="BH221" s="156" t="s">
        <v>998</v>
      </c>
      <c r="BI221" s="239" t="s">
        <v>88</v>
      </c>
      <c r="BJ221" s="153" t="s">
        <v>715</v>
      </c>
      <c r="BK221" s="154" t="s">
        <v>966</v>
      </c>
      <c r="BL221" s="131" t="s">
        <v>14</v>
      </c>
      <c r="BM221" s="156" t="s">
        <v>967</v>
      </c>
      <c r="BN221" s="156"/>
      <c r="BO221" s="155" t="s">
        <v>968</v>
      </c>
      <c r="BP221" s="155" t="s">
        <v>969</v>
      </c>
      <c r="BQ221" s="155" t="s">
        <v>970</v>
      </c>
      <c r="BR221" s="155" t="s">
        <v>968</v>
      </c>
      <c r="BS221" s="155" t="s">
        <v>969</v>
      </c>
      <c r="BT221" s="155" t="s">
        <v>970</v>
      </c>
      <c r="BU221" s="156" t="s">
        <v>971</v>
      </c>
      <c r="BV221" s="156" t="s">
        <v>971</v>
      </c>
      <c r="BW221" s="155"/>
      <c r="BX221" s="155" t="s">
        <v>972</v>
      </c>
      <c r="BY221" s="156" t="s">
        <v>973</v>
      </c>
      <c r="BZ221" s="155" t="s">
        <v>974</v>
      </c>
    </row>
    <row r="222" spans="1:78" s="24" customFormat="1" ht="112.5" x14ac:dyDescent="0.2">
      <c r="A222" s="273">
        <v>220</v>
      </c>
      <c r="B222" s="272">
        <v>130</v>
      </c>
      <c r="C222" s="174" t="s">
        <v>141</v>
      </c>
      <c r="D222" s="237" t="s">
        <v>969</v>
      </c>
      <c r="E222" s="234" t="s">
        <v>1222</v>
      </c>
      <c r="F222" s="234" t="s">
        <v>1223</v>
      </c>
      <c r="G222" s="178"/>
      <c r="H222" s="103" t="s">
        <v>141</v>
      </c>
      <c r="I222" s="7"/>
      <c r="J222" s="33"/>
      <c r="K222" s="79"/>
      <c r="L222" s="80"/>
      <c r="M222" s="115" t="e">
        <f t="shared" si="76"/>
        <v>#DIV/0!</v>
      </c>
      <c r="N222" s="84" t="e">
        <f t="shared" si="58"/>
        <v>#DIV/0!</v>
      </c>
      <c r="O222" s="80"/>
      <c r="P222" s="81" t="e">
        <f t="shared" si="59"/>
        <v>#DIV/0!</v>
      </c>
      <c r="Q222" s="82" t="e">
        <f t="shared" si="60"/>
        <v>#DIV/0!</v>
      </c>
      <c r="R222" s="29"/>
      <c r="S222" s="26"/>
      <c r="T222" s="106" t="e">
        <f t="shared" si="61"/>
        <v>#DIV/0!</v>
      </c>
      <c r="U222" s="69" t="e">
        <f t="shared" si="62"/>
        <v>#DIV/0!</v>
      </c>
      <c r="V222" s="94"/>
      <c r="W222" s="95" t="e">
        <f t="shared" si="63"/>
        <v>#DIV/0!</v>
      </c>
      <c r="X222" s="58" t="e">
        <f t="shared" si="64"/>
        <v>#DIV/0!</v>
      </c>
      <c r="Y222" s="47"/>
      <c r="Z222" s="120"/>
      <c r="AA222" s="22"/>
      <c r="AB222" s="118">
        <f t="shared" si="65"/>
        <v>0</v>
      </c>
      <c r="AC222" s="8"/>
      <c r="AD222" s="118">
        <f t="shared" si="66"/>
        <v>0</v>
      </c>
      <c r="AE222" s="8"/>
      <c r="AF222" s="118">
        <f t="shared" si="67"/>
        <v>0</v>
      </c>
      <c r="AG222" s="38">
        <f t="shared" si="68"/>
        <v>0</v>
      </c>
      <c r="AH222" s="39">
        <f t="shared" si="69"/>
        <v>0</v>
      </c>
      <c r="AI222" s="22"/>
      <c r="AJ222" s="118">
        <f t="shared" si="70"/>
        <v>0</v>
      </c>
      <c r="AK222" s="9"/>
      <c r="AL222" s="118"/>
      <c r="AM222" s="40">
        <f t="shared" si="71"/>
        <v>0</v>
      </c>
      <c r="AN222" s="39">
        <f t="shared" si="72"/>
        <v>0</v>
      </c>
      <c r="AO222" s="41">
        <f t="shared" si="73"/>
        <v>0</v>
      </c>
      <c r="AQ222" s="99" t="str">
        <f t="shared" si="74"/>
        <v/>
      </c>
      <c r="AR222" s="99">
        <f t="shared" si="75"/>
        <v>0</v>
      </c>
      <c r="AS222" s="8"/>
      <c r="AT222" s="7"/>
      <c r="AU222" s="44"/>
      <c r="AV222" s="44"/>
      <c r="AW222" s="44"/>
      <c r="AX222" s="44"/>
      <c r="AY222" s="11"/>
      <c r="AZ222" s="11"/>
      <c r="BA222" s="12"/>
      <c r="BB222" s="48"/>
      <c r="BC222" s="46"/>
      <c r="BD222" s="59"/>
      <c r="BE222" s="112"/>
      <c r="BF222" s="124"/>
      <c r="BG222" s="151"/>
      <c r="BH222" s="156" t="s">
        <v>1024</v>
      </c>
      <c r="BI222" s="239" t="s">
        <v>88</v>
      </c>
      <c r="BJ222" s="153" t="s">
        <v>1010</v>
      </c>
      <c r="BK222" s="154" t="s">
        <v>966</v>
      </c>
      <c r="BL222" s="131" t="s">
        <v>14</v>
      </c>
      <c r="BM222" s="156" t="s">
        <v>967</v>
      </c>
      <c r="BN222" s="156"/>
      <c r="BO222" s="155" t="s">
        <v>968</v>
      </c>
      <c r="BP222" s="155" t="s">
        <v>969</v>
      </c>
      <c r="BQ222" s="155" t="s">
        <v>970</v>
      </c>
      <c r="BR222" s="155" t="s">
        <v>968</v>
      </c>
      <c r="BS222" s="155" t="s">
        <v>969</v>
      </c>
      <c r="BT222" s="155" t="s">
        <v>970</v>
      </c>
      <c r="BU222" s="156" t="s">
        <v>971</v>
      </c>
      <c r="BV222" s="156" t="s">
        <v>971</v>
      </c>
      <c r="BW222" s="155"/>
      <c r="BX222" s="155" t="s">
        <v>972</v>
      </c>
      <c r="BY222" s="156" t="s">
        <v>973</v>
      </c>
      <c r="BZ222" s="155" t="s">
        <v>974</v>
      </c>
    </row>
    <row r="223" spans="1:78" s="24" customFormat="1" ht="112.5" x14ac:dyDescent="0.2">
      <c r="A223" s="273">
        <v>221</v>
      </c>
      <c r="B223" s="271">
        <v>154</v>
      </c>
      <c r="C223" s="73" t="s">
        <v>966</v>
      </c>
      <c r="D223" s="238" t="s">
        <v>969</v>
      </c>
      <c r="E223" s="181" t="s">
        <v>1222</v>
      </c>
      <c r="F223" s="181" t="s">
        <v>1252</v>
      </c>
      <c r="G223" s="114" t="s">
        <v>46</v>
      </c>
      <c r="H223" s="102" t="s">
        <v>1749</v>
      </c>
      <c r="I223" s="7"/>
      <c r="J223" s="33"/>
      <c r="K223" s="79">
        <v>114551</v>
      </c>
      <c r="L223" s="80">
        <v>68731</v>
      </c>
      <c r="M223" s="115">
        <f t="shared" si="76"/>
        <v>60.000349189444002</v>
      </c>
      <c r="N223" s="84" t="str">
        <f t="shared" si="58"/>
        <v>!!!</v>
      </c>
      <c r="O223" s="80">
        <v>45820</v>
      </c>
      <c r="P223" s="81">
        <f t="shared" si="59"/>
        <v>39.999650810555998</v>
      </c>
      <c r="Q223" s="82">
        <f t="shared" si="60"/>
        <v>100</v>
      </c>
      <c r="R223" s="29"/>
      <c r="S223" s="26"/>
      <c r="T223" s="106" t="e">
        <f t="shared" si="61"/>
        <v>#DIV/0!</v>
      </c>
      <c r="U223" s="69" t="e">
        <f t="shared" si="62"/>
        <v>#DIV/0!</v>
      </c>
      <c r="V223" s="94"/>
      <c r="W223" s="95" t="e">
        <f t="shared" si="63"/>
        <v>#DIV/0!</v>
      </c>
      <c r="X223" s="58" t="e">
        <f t="shared" si="64"/>
        <v>#DIV/0!</v>
      </c>
      <c r="Y223" s="47" t="s">
        <v>45</v>
      </c>
      <c r="Z223" s="120"/>
      <c r="AA223" s="22"/>
      <c r="AB223" s="118">
        <f t="shared" si="65"/>
        <v>0</v>
      </c>
      <c r="AC223" s="8">
        <v>15</v>
      </c>
      <c r="AD223" s="118">
        <f t="shared" si="66"/>
        <v>1.5</v>
      </c>
      <c r="AE223" s="8">
        <v>0</v>
      </c>
      <c r="AF223" s="118">
        <f t="shared" si="67"/>
        <v>0</v>
      </c>
      <c r="AG223" s="38">
        <f t="shared" si="68"/>
        <v>15</v>
      </c>
      <c r="AH223" s="39">
        <f t="shared" si="69"/>
        <v>1.5</v>
      </c>
      <c r="AI223" s="22"/>
      <c r="AJ223" s="118">
        <f t="shared" si="70"/>
        <v>0</v>
      </c>
      <c r="AK223" s="9"/>
      <c r="AL223" s="118"/>
      <c r="AM223" s="40">
        <f t="shared" si="71"/>
        <v>0</v>
      </c>
      <c r="AN223" s="39">
        <f t="shared" si="72"/>
        <v>0</v>
      </c>
      <c r="AO223" s="41">
        <f t="shared" si="73"/>
        <v>1.5</v>
      </c>
      <c r="AQ223" s="99" t="str">
        <f t="shared" si="74"/>
        <v/>
      </c>
      <c r="AR223" s="99">
        <f t="shared" si="75"/>
        <v>0</v>
      </c>
      <c r="AS223" s="8"/>
      <c r="AT223" s="261" t="s">
        <v>398</v>
      </c>
      <c r="AU223" s="44"/>
      <c r="AV223" s="44"/>
      <c r="AW223" s="44"/>
      <c r="AX223" s="44"/>
      <c r="AY223" s="11"/>
      <c r="AZ223" s="11"/>
      <c r="BA223" s="12"/>
      <c r="BB223" s="48"/>
      <c r="BC223" s="46"/>
      <c r="BD223" s="59"/>
      <c r="BE223" s="112"/>
      <c r="BF223" s="124"/>
      <c r="BG223" s="151"/>
      <c r="BH223" s="156" t="s">
        <v>1115</v>
      </c>
      <c r="BI223" s="239" t="s">
        <v>88</v>
      </c>
      <c r="BJ223" s="153" t="s">
        <v>1104</v>
      </c>
      <c r="BK223" s="154" t="s">
        <v>966</v>
      </c>
      <c r="BL223" s="131" t="s">
        <v>14</v>
      </c>
      <c r="BM223" s="156" t="s">
        <v>967</v>
      </c>
      <c r="BN223" s="156"/>
      <c r="BO223" s="155" t="s">
        <v>968</v>
      </c>
      <c r="BP223" s="155" t="s">
        <v>969</v>
      </c>
      <c r="BQ223" s="155" t="s">
        <v>970</v>
      </c>
      <c r="BR223" s="155" t="s">
        <v>968</v>
      </c>
      <c r="BS223" s="155" t="s">
        <v>969</v>
      </c>
      <c r="BT223" s="155" t="s">
        <v>970</v>
      </c>
      <c r="BU223" s="156" t="s">
        <v>971</v>
      </c>
      <c r="BV223" s="156" t="s">
        <v>971</v>
      </c>
      <c r="BW223" s="155"/>
      <c r="BX223" s="155" t="s">
        <v>972</v>
      </c>
      <c r="BY223" s="156" t="s">
        <v>973</v>
      </c>
      <c r="BZ223" s="155" t="s">
        <v>974</v>
      </c>
    </row>
    <row r="224" spans="1:78" s="24" customFormat="1" ht="67.5" x14ac:dyDescent="0.2">
      <c r="A224" s="273">
        <v>222</v>
      </c>
      <c r="B224" s="271">
        <v>164</v>
      </c>
      <c r="C224" s="73" t="s">
        <v>966</v>
      </c>
      <c r="D224" s="238" t="s">
        <v>969</v>
      </c>
      <c r="E224" s="181" t="s">
        <v>1203</v>
      </c>
      <c r="F224" s="181" t="s">
        <v>1714</v>
      </c>
      <c r="G224" s="114">
        <v>3</v>
      </c>
      <c r="H224" s="102" t="s">
        <v>1748</v>
      </c>
      <c r="I224" s="7"/>
      <c r="J224" s="33"/>
      <c r="K224" s="79">
        <v>35697</v>
      </c>
      <c r="L224" s="80">
        <v>21418</v>
      </c>
      <c r="M224" s="115">
        <f t="shared" si="76"/>
        <v>59.999439728828754</v>
      </c>
      <c r="N224" s="84" t="str">
        <f t="shared" si="58"/>
        <v/>
      </c>
      <c r="O224" s="80">
        <v>14279</v>
      </c>
      <c r="P224" s="81">
        <f t="shared" si="59"/>
        <v>40.000560271171246</v>
      </c>
      <c r="Q224" s="82">
        <f t="shared" si="60"/>
        <v>100</v>
      </c>
      <c r="R224" s="29"/>
      <c r="S224" s="26"/>
      <c r="T224" s="106" t="e">
        <f t="shared" si="61"/>
        <v>#DIV/0!</v>
      </c>
      <c r="U224" s="69" t="e">
        <f t="shared" si="62"/>
        <v>#DIV/0!</v>
      </c>
      <c r="V224" s="94"/>
      <c r="W224" s="95" t="e">
        <f t="shared" si="63"/>
        <v>#DIV/0!</v>
      </c>
      <c r="X224" s="58" t="e">
        <f t="shared" si="64"/>
        <v>#DIV/0!</v>
      </c>
      <c r="Y224" s="47" t="s">
        <v>45</v>
      </c>
      <c r="Z224" s="120"/>
      <c r="AA224" s="22"/>
      <c r="AB224" s="118">
        <f t="shared" si="65"/>
        <v>0</v>
      </c>
      <c r="AC224" s="8">
        <v>15</v>
      </c>
      <c r="AD224" s="118">
        <f t="shared" si="66"/>
        <v>1.5</v>
      </c>
      <c r="AE224" s="8">
        <v>0</v>
      </c>
      <c r="AF224" s="118">
        <f t="shared" si="67"/>
        <v>0</v>
      </c>
      <c r="AG224" s="38">
        <f t="shared" si="68"/>
        <v>15</v>
      </c>
      <c r="AH224" s="39">
        <f t="shared" si="69"/>
        <v>1.5</v>
      </c>
      <c r="AI224" s="22"/>
      <c r="AJ224" s="118">
        <f t="shared" si="70"/>
        <v>0</v>
      </c>
      <c r="AK224" s="9"/>
      <c r="AL224" s="118"/>
      <c r="AM224" s="40">
        <f t="shared" si="71"/>
        <v>0</v>
      </c>
      <c r="AN224" s="39">
        <f t="shared" si="72"/>
        <v>0</v>
      </c>
      <c r="AO224" s="41">
        <f t="shared" si="73"/>
        <v>1.5</v>
      </c>
      <c r="AQ224" s="99" t="str">
        <f t="shared" si="74"/>
        <v/>
      </c>
      <c r="AR224" s="99">
        <f t="shared" si="75"/>
        <v>0</v>
      </c>
      <c r="AS224" s="8"/>
      <c r="AT224" s="7" t="s">
        <v>33</v>
      </c>
      <c r="AU224" s="44"/>
      <c r="AV224" s="44"/>
      <c r="AW224" s="44"/>
      <c r="AX224" s="44"/>
      <c r="AY224" s="11"/>
      <c r="AZ224" s="11"/>
      <c r="BA224" s="12"/>
      <c r="BB224" s="48"/>
      <c r="BC224" s="46"/>
      <c r="BD224" s="59"/>
      <c r="BE224" s="112"/>
      <c r="BF224" s="124"/>
      <c r="BG224" s="151"/>
      <c r="BH224" s="156" t="s">
        <v>1160</v>
      </c>
      <c r="BI224" s="239" t="s">
        <v>88</v>
      </c>
      <c r="BJ224" s="153" t="s">
        <v>1104</v>
      </c>
      <c r="BK224" s="154" t="s">
        <v>966</v>
      </c>
      <c r="BL224" s="131" t="s">
        <v>14</v>
      </c>
      <c r="BM224" s="156" t="s">
        <v>967</v>
      </c>
      <c r="BN224" s="156"/>
      <c r="BO224" s="155" t="s">
        <v>968</v>
      </c>
      <c r="BP224" s="155" t="s">
        <v>969</v>
      </c>
      <c r="BQ224" s="155" t="s">
        <v>970</v>
      </c>
      <c r="BR224" s="155" t="s">
        <v>968</v>
      </c>
      <c r="BS224" s="155" t="s">
        <v>969</v>
      </c>
      <c r="BT224" s="155" t="s">
        <v>970</v>
      </c>
      <c r="BU224" s="156" t="s">
        <v>971</v>
      </c>
      <c r="BV224" s="156" t="s">
        <v>971</v>
      </c>
      <c r="BW224" s="155"/>
      <c r="BX224" s="155" t="s">
        <v>972</v>
      </c>
      <c r="BY224" s="156" t="s">
        <v>973</v>
      </c>
      <c r="BZ224" s="155" t="s">
        <v>974</v>
      </c>
    </row>
    <row r="225" spans="1:78" s="24" customFormat="1" ht="56.25" x14ac:dyDescent="0.2">
      <c r="A225" s="273">
        <v>223</v>
      </c>
      <c r="B225" s="271">
        <v>167</v>
      </c>
      <c r="C225" s="73" t="s">
        <v>966</v>
      </c>
      <c r="D225" s="238" t="s">
        <v>969</v>
      </c>
      <c r="E225" s="181" t="s">
        <v>1211</v>
      </c>
      <c r="F225" s="181" t="s">
        <v>1267</v>
      </c>
      <c r="G225" s="114">
        <v>6</v>
      </c>
      <c r="H225" s="102" t="s">
        <v>1747</v>
      </c>
      <c r="I225" s="7"/>
      <c r="J225" s="33"/>
      <c r="K225" s="79">
        <v>28906</v>
      </c>
      <c r="L225" s="80">
        <v>17344</v>
      </c>
      <c r="M225" s="115">
        <f t="shared" si="76"/>
        <v>60.00138379575175</v>
      </c>
      <c r="N225" s="84" t="str">
        <f t="shared" si="58"/>
        <v>!!!</v>
      </c>
      <c r="O225" s="80">
        <v>11562</v>
      </c>
      <c r="P225" s="81">
        <f t="shared" si="59"/>
        <v>39.998616204248258</v>
      </c>
      <c r="Q225" s="82">
        <f t="shared" si="60"/>
        <v>100</v>
      </c>
      <c r="R225" s="29"/>
      <c r="S225" s="26"/>
      <c r="T225" s="106" t="e">
        <f t="shared" si="61"/>
        <v>#DIV/0!</v>
      </c>
      <c r="U225" s="69" t="e">
        <f t="shared" si="62"/>
        <v>#DIV/0!</v>
      </c>
      <c r="V225" s="94"/>
      <c r="W225" s="95" t="e">
        <f t="shared" si="63"/>
        <v>#DIV/0!</v>
      </c>
      <c r="X225" s="58" t="e">
        <f t="shared" si="64"/>
        <v>#DIV/0!</v>
      </c>
      <c r="Y225" s="47" t="s">
        <v>45</v>
      </c>
      <c r="Z225" s="120"/>
      <c r="AA225" s="22"/>
      <c r="AB225" s="118">
        <f t="shared" si="65"/>
        <v>0</v>
      </c>
      <c r="AC225" s="8">
        <v>15</v>
      </c>
      <c r="AD225" s="118">
        <f t="shared" si="66"/>
        <v>1.5</v>
      </c>
      <c r="AE225" s="8">
        <v>0</v>
      </c>
      <c r="AF225" s="118">
        <f t="shared" si="67"/>
        <v>0</v>
      </c>
      <c r="AG225" s="38">
        <f t="shared" si="68"/>
        <v>15</v>
      </c>
      <c r="AH225" s="39">
        <f t="shared" si="69"/>
        <v>1.5</v>
      </c>
      <c r="AI225" s="22"/>
      <c r="AJ225" s="118">
        <f t="shared" si="70"/>
        <v>0</v>
      </c>
      <c r="AK225" s="9"/>
      <c r="AL225" s="118"/>
      <c r="AM225" s="40">
        <f t="shared" si="71"/>
        <v>0</v>
      </c>
      <c r="AN225" s="39">
        <f t="shared" si="72"/>
        <v>0</v>
      </c>
      <c r="AO225" s="41">
        <f t="shared" si="73"/>
        <v>1.5</v>
      </c>
      <c r="AQ225" s="99" t="str">
        <f t="shared" si="74"/>
        <v/>
      </c>
      <c r="AR225" s="99">
        <f t="shared" si="75"/>
        <v>0</v>
      </c>
      <c r="AS225" s="8"/>
      <c r="AT225" s="7" t="s">
        <v>33</v>
      </c>
      <c r="AU225" s="44"/>
      <c r="AV225" s="44"/>
      <c r="AW225" s="44"/>
      <c r="AX225" s="44"/>
      <c r="AY225" s="11"/>
      <c r="AZ225" s="11"/>
      <c r="BA225" s="12"/>
      <c r="BB225" s="48"/>
      <c r="BC225" s="46"/>
      <c r="BD225" s="59"/>
      <c r="BE225" s="112"/>
      <c r="BF225" s="124"/>
      <c r="BG225" s="151"/>
      <c r="BH225" s="156" t="s">
        <v>1163</v>
      </c>
      <c r="BI225" s="239" t="s">
        <v>88</v>
      </c>
      <c r="BJ225" s="153" t="s">
        <v>1104</v>
      </c>
      <c r="BK225" s="154" t="s">
        <v>966</v>
      </c>
      <c r="BL225" s="131" t="s">
        <v>14</v>
      </c>
      <c r="BM225" s="156" t="s">
        <v>967</v>
      </c>
      <c r="BN225" s="156"/>
      <c r="BO225" s="155" t="s">
        <v>968</v>
      </c>
      <c r="BP225" s="155" t="s">
        <v>969</v>
      </c>
      <c r="BQ225" s="155" t="s">
        <v>970</v>
      </c>
      <c r="BR225" s="155" t="s">
        <v>968</v>
      </c>
      <c r="BS225" s="155" t="s">
        <v>969</v>
      </c>
      <c r="BT225" s="155" t="s">
        <v>970</v>
      </c>
      <c r="BU225" s="156" t="s">
        <v>971</v>
      </c>
      <c r="BV225" s="156" t="s">
        <v>971</v>
      </c>
      <c r="BW225" s="155"/>
      <c r="BX225" s="155" t="s">
        <v>972</v>
      </c>
      <c r="BY225" s="156" t="s">
        <v>973</v>
      </c>
      <c r="BZ225" s="155" t="s">
        <v>974</v>
      </c>
    </row>
    <row r="226" spans="1:78" s="24" customFormat="1" ht="101.25" x14ac:dyDescent="0.2">
      <c r="A226" s="273">
        <v>224</v>
      </c>
      <c r="B226" s="271">
        <v>225</v>
      </c>
      <c r="C226" s="248" t="s">
        <v>1773</v>
      </c>
      <c r="D226" s="238" t="s">
        <v>1605</v>
      </c>
      <c r="E226" s="181" t="s">
        <v>44</v>
      </c>
      <c r="F226" s="181" t="s">
        <v>1518</v>
      </c>
      <c r="G226" s="114"/>
      <c r="H226" s="102" t="s">
        <v>1774</v>
      </c>
      <c r="I226" s="7"/>
      <c r="J226" s="33"/>
      <c r="K226" s="79" t="s">
        <v>1641</v>
      </c>
      <c r="L226" s="80" t="s">
        <v>1640</v>
      </c>
      <c r="M226" s="195">
        <v>60</v>
      </c>
      <c r="N226" s="84" t="str">
        <f t="shared" si="58"/>
        <v/>
      </c>
      <c r="O226" s="80"/>
      <c r="P226" s="81" t="e">
        <f t="shared" si="59"/>
        <v>#VALUE!</v>
      </c>
      <c r="Q226" s="82" t="e">
        <f t="shared" si="60"/>
        <v>#VALUE!</v>
      </c>
      <c r="R226" s="29"/>
      <c r="S226" s="26"/>
      <c r="T226" s="106" t="e">
        <f t="shared" si="61"/>
        <v>#DIV/0!</v>
      </c>
      <c r="U226" s="69" t="e">
        <f t="shared" si="62"/>
        <v>#DIV/0!</v>
      </c>
      <c r="V226" s="94"/>
      <c r="W226" s="95" t="e">
        <f t="shared" si="63"/>
        <v>#DIV/0!</v>
      </c>
      <c r="X226" s="58" t="e">
        <f t="shared" si="64"/>
        <v>#DIV/0!</v>
      </c>
      <c r="Y226" s="202" t="s">
        <v>1775</v>
      </c>
      <c r="Z226" s="120"/>
      <c r="AA226" s="22"/>
      <c r="AB226" s="118">
        <f t="shared" si="65"/>
        <v>0</v>
      </c>
      <c r="AC226" s="8"/>
      <c r="AD226" s="118">
        <f t="shared" si="66"/>
        <v>0</v>
      </c>
      <c r="AE226" s="8"/>
      <c r="AF226" s="118">
        <f t="shared" si="67"/>
        <v>0</v>
      </c>
      <c r="AG226" s="38">
        <f t="shared" si="68"/>
        <v>0</v>
      </c>
      <c r="AH226" s="39">
        <f t="shared" si="69"/>
        <v>0</v>
      </c>
      <c r="AI226" s="22"/>
      <c r="AJ226" s="118">
        <f t="shared" si="70"/>
        <v>0</v>
      </c>
      <c r="AK226" s="9"/>
      <c r="AL226" s="118"/>
      <c r="AM226" s="40">
        <f t="shared" si="71"/>
        <v>0</v>
      </c>
      <c r="AN226" s="39">
        <f t="shared" si="72"/>
        <v>0</v>
      </c>
      <c r="AO226" s="41">
        <f t="shared" si="73"/>
        <v>0</v>
      </c>
      <c r="AQ226" s="99" t="str">
        <f t="shared" si="74"/>
        <v/>
      </c>
      <c r="AR226" s="99">
        <f t="shared" si="75"/>
        <v>0</v>
      </c>
      <c r="AS226" s="8"/>
      <c r="AT226" s="7"/>
      <c r="AU226" s="44"/>
      <c r="AV226" s="44"/>
      <c r="AW226" s="44"/>
      <c r="AX226" s="44"/>
      <c r="AY226" s="11"/>
      <c r="AZ226" s="11"/>
      <c r="BA226" s="12"/>
      <c r="BB226" s="48"/>
      <c r="BC226" s="46"/>
      <c r="BD226" s="59"/>
      <c r="BE226" s="112"/>
      <c r="BF226" s="124"/>
      <c r="BG226" s="151"/>
      <c r="BH226" s="156" t="s">
        <v>1602</v>
      </c>
      <c r="BI226" s="239" t="s">
        <v>88</v>
      </c>
      <c r="BJ226" s="153" t="s">
        <v>1424</v>
      </c>
      <c r="BK226" s="154" t="s">
        <v>44</v>
      </c>
      <c r="BL226" s="131" t="s">
        <v>14</v>
      </c>
      <c r="BM226" s="156" t="s">
        <v>1603</v>
      </c>
      <c r="BN226" s="156"/>
      <c r="BO226" s="155" t="s">
        <v>1604</v>
      </c>
      <c r="BP226" s="155" t="s">
        <v>1605</v>
      </c>
      <c r="BQ226" s="155" t="s">
        <v>1606</v>
      </c>
      <c r="BR226" s="155" t="s">
        <v>1604</v>
      </c>
      <c r="BS226" s="155" t="s">
        <v>1605</v>
      </c>
      <c r="BT226" s="155" t="s">
        <v>1606</v>
      </c>
      <c r="BU226" s="156" t="s">
        <v>1607</v>
      </c>
      <c r="BV226" s="156" t="s">
        <v>1607</v>
      </c>
      <c r="BW226" s="155"/>
      <c r="BX226" s="155" t="s">
        <v>1608</v>
      </c>
      <c r="BY226" s="156" t="s">
        <v>1609</v>
      </c>
      <c r="BZ226" s="155"/>
    </row>
    <row r="227" spans="1:78" s="24" customFormat="1" ht="78.75" x14ac:dyDescent="0.2">
      <c r="A227" s="273">
        <v>225</v>
      </c>
      <c r="B227" s="271">
        <v>78</v>
      </c>
      <c r="C227" s="73" t="s">
        <v>448</v>
      </c>
      <c r="D227" s="238" t="s">
        <v>718</v>
      </c>
      <c r="E227" s="181" t="s">
        <v>178</v>
      </c>
      <c r="F227" s="181" t="s">
        <v>495</v>
      </c>
      <c r="G227" s="114">
        <v>6</v>
      </c>
      <c r="H227" s="102" t="s">
        <v>889</v>
      </c>
      <c r="I227" s="7"/>
      <c r="J227" s="33"/>
      <c r="K227" s="79">
        <v>115600</v>
      </c>
      <c r="L227" s="80">
        <v>57800</v>
      </c>
      <c r="M227" s="115">
        <f>L227/K227*100</f>
        <v>50</v>
      </c>
      <c r="N227" s="84" t="str">
        <f t="shared" si="58"/>
        <v/>
      </c>
      <c r="O227" s="80">
        <v>57800</v>
      </c>
      <c r="P227" s="81">
        <f t="shared" si="59"/>
        <v>50</v>
      </c>
      <c r="Q227" s="82">
        <f t="shared" si="60"/>
        <v>100</v>
      </c>
      <c r="R227" s="29"/>
      <c r="S227" s="26"/>
      <c r="T227" s="106" t="e">
        <f t="shared" si="61"/>
        <v>#DIV/0!</v>
      </c>
      <c r="U227" s="69" t="e">
        <f t="shared" si="62"/>
        <v>#DIV/0!</v>
      </c>
      <c r="V227" s="94"/>
      <c r="W227" s="95" t="e">
        <f t="shared" si="63"/>
        <v>#DIV/0!</v>
      </c>
      <c r="X227" s="58" t="e">
        <f t="shared" si="64"/>
        <v>#DIV/0!</v>
      </c>
      <c r="Y227" s="47" t="s">
        <v>45</v>
      </c>
      <c r="Z227" s="120"/>
      <c r="AA227" s="22"/>
      <c r="AB227" s="118">
        <f t="shared" si="65"/>
        <v>0</v>
      </c>
      <c r="AC227" s="8">
        <v>15</v>
      </c>
      <c r="AD227" s="118">
        <f t="shared" si="66"/>
        <v>1.5</v>
      </c>
      <c r="AE227" s="8">
        <v>7</v>
      </c>
      <c r="AF227" s="118">
        <f t="shared" si="67"/>
        <v>1.75</v>
      </c>
      <c r="AG227" s="38">
        <f t="shared" si="68"/>
        <v>22</v>
      </c>
      <c r="AH227" s="39">
        <f t="shared" si="69"/>
        <v>3.25</v>
      </c>
      <c r="AI227" s="22"/>
      <c r="AJ227" s="118">
        <f t="shared" si="70"/>
        <v>0</v>
      </c>
      <c r="AK227" s="9"/>
      <c r="AL227" s="118"/>
      <c r="AM227" s="40">
        <f t="shared" si="71"/>
        <v>0</v>
      </c>
      <c r="AN227" s="39">
        <f t="shared" si="72"/>
        <v>0</v>
      </c>
      <c r="AO227" s="41">
        <f t="shared" si="73"/>
        <v>3.25</v>
      </c>
      <c r="AQ227" s="99" t="str">
        <f t="shared" si="74"/>
        <v/>
      </c>
      <c r="AR227" s="99">
        <f t="shared" si="75"/>
        <v>0</v>
      </c>
      <c r="AS227" s="8"/>
      <c r="AT227" s="261" t="s">
        <v>398</v>
      </c>
      <c r="AU227" s="44"/>
      <c r="AV227" s="44"/>
      <c r="AW227" s="44"/>
      <c r="AX227" s="44"/>
      <c r="AY227" s="11"/>
      <c r="AZ227" s="11"/>
      <c r="BA227" s="12"/>
      <c r="BB227" s="48"/>
      <c r="BC227" s="46"/>
      <c r="BD227" s="59"/>
      <c r="BE227" s="112"/>
      <c r="BF227" s="124"/>
      <c r="BG227" s="151"/>
      <c r="BH227" s="131" t="s">
        <v>714</v>
      </c>
      <c r="BI227" s="161" t="s">
        <v>88</v>
      </c>
      <c r="BJ227" s="162" t="s">
        <v>715</v>
      </c>
      <c r="BK227" s="163" t="s">
        <v>448</v>
      </c>
      <c r="BL227" s="131" t="s">
        <v>14</v>
      </c>
      <c r="BM227" s="164" t="s">
        <v>716</v>
      </c>
      <c r="BN227" s="164"/>
      <c r="BO227" s="143" t="s">
        <v>717</v>
      </c>
      <c r="BP227" s="143" t="s">
        <v>718</v>
      </c>
      <c r="BQ227" s="143" t="s">
        <v>133</v>
      </c>
      <c r="BR227" s="143" t="s">
        <v>717</v>
      </c>
      <c r="BS227" s="143" t="s">
        <v>718</v>
      </c>
      <c r="BT227" s="143" t="s">
        <v>133</v>
      </c>
      <c r="BU227" s="164" t="s">
        <v>719</v>
      </c>
      <c r="BV227" s="164" t="s">
        <v>719</v>
      </c>
      <c r="BW227" s="143" t="s">
        <v>98</v>
      </c>
      <c r="BX227" s="143" t="s">
        <v>720</v>
      </c>
      <c r="BY227" s="164" t="s">
        <v>721</v>
      </c>
      <c r="BZ227" s="143" t="s">
        <v>722</v>
      </c>
    </row>
    <row r="228" spans="1:78" s="24" customFormat="1" ht="112.5" x14ac:dyDescent="0.2">
      <c r="A228" s="273">
        <v>226</v>
      </c>
      <c r="B228" s="271">
        <v>79</v>
      </c>
      <c r="C228" s="73" t="s">
        <v>448</v>
      </c>
      <c r="D228" s="238" t="s">
        <v>718</v>
      </c>
      <c r="E228" s="181" t="s">
        <v>496</v>
      </c>
      <c r="F228" s="181" t="s">
        <v>167</v>
      </c>
      <c r="G228" s="114">
        <v>3</v>
      </c>
      <c r="H228" s="102" t="s">
        <v>890</v>
      </c>
      <c r="I228" s="7"/>
      <c r="J228" s="33"/>
      <c r="K228" s="79">
        <v>259870</v>
      </c>
      <c r="L228" s="80">
        <v>129935</v>
      </c>
      <c r="M228" s="115">
        <f>L228/K228*100</f>
        <v>50</v>
      </c>
      <c r="N228" s="84" t="str">
        <f t="shared" si="58"/>
        <v/>
      </c>
      <c r="O228" s="80">
        <v>129935</v>
      </c>
      <c r="P228" s="81">
        <f t="shared" si="59"/>
        <v>50</v>
      </c>
      <c r="Q228" s="82">
        <f t="shared" si="60"/>
        <v>100</v>
      </c>
      <c r="R228" s="29"/>
      <c r="S228" s="26"/>
      <c r="T228" s="106" t="e">
        <f t="shared" si="61"/>
        <v>#DIV/0!</v>
      </c>
      <c r="U228" s="69" t="e">
        <f t="shared" si="62"/>
        <v>#DIV/0!</v>
      </c>
      <c r="V228" s="94"/>
      <c r="W228" s="95" t="e">
        <f t="shared" si="63"/>
        <v>#DIV/0!</v>
      </c>
      <c r="X228" s="58" t="e">
        <f t="shared" si="64"/>
        <v>#DIV/0!</v>
      </c>
      <c r="Y228" s="47" t="s">
        <v>45</v>
      </c>
      <c r="Z228" s="120"/>
      <c r="AA228" s="22"/>
      <c r="AB228" s="118">
        <f t="shared" si="65"/>
        <v>0</v>
      </c>
      <c r="AC228" s="8">
        <v>15</v>
      </c>
      <c r="AD228" s="118">
        <f t="shared" si="66"/>
        <v>1.5</v>
      </c>
      <c r="AE228" s="8">
        <v>7</v>
      </c>
      <c r="AF228" s="118">
        <f t="shared" si="67"/>
        <v>1.75</v>
      </c>
      <c r="AG228" s="38">
        <f t="shared" si="68"/>
        <v>22</v>
      </c>
      <c r="AH228" s="39">
        <f t="shared" si="69"/>
        <v>3.25</v>
      </c>
      <c r="AI228" s="22"/>
      <c r="AJ228" s="118">
        <f t="shared" si="70"/>
        <v>0</v>
      </c>
      <c r="AK228" s="9"/>
      <c r="AL228" s="118"/>
      <c r="AM228" s="40">
        <f t="shared" si="71"/>
        <v>0</v>
      </c>
      <c r="AN228" s="39">
        <f t="shared" si="72"/>
        <v>0</v>
      </c>
      <c r="AO228" s="41">
        <f t="shared" si="73"/>
        <v>3.25</v>
      </c>
      <c r="AQ228" s="99" t="str">
        <f t="shared" si="74"/>
        <v/>
      </c>
      <c r="AR228" s="99">
        <f t="shared" si="75"/>
        <v>0</v>
      </c>
      <c r="AS228" s="8"/>
      <c r="AT228" s="7" t="s">
        <v>33</v>
      </c>
      <c r="AU228" s="44"/>
      <c r="AV228" s="44"/>
      <c r="AW228" s="44"/>
      <c r="AX228" s="44"/>
      <c r="AY228" s="11"/>
      <c r="AZ228" s="11"/>
      <c r="BA228" s="12"/>
      <c r="BB228" s="48"/>
      <c r="BC228" s="46"/>
      <c r="BD228" s="59"/>
      <c r="BE228" s="112"/>
      <c r="BF228" s="124"/>
      <c r="BG228" s="151"/>
      <c r="BH228" s="131" t="s">
        <v>723</v>
      </c>
      <c r="BI228" s="161" t="s">
        <v>88</v>
      </c>
      <c r="BJ228" s="162" t="s">
        <v>715</v>
      </c>
      <c r="BK228" s="163" t="s">
        <v>448</v>
      </c>
      <c r="BL228" s="131" t="s">
        <v>14</v>
      </c>
      <c r="BM228" s="164" t="s">
        <v>716</v>
      </c>
      <c r="BN228" s="164"/>
      <c r="BO228" s="143" t="s">
        <v>717</v>
      </c>
      <c r="BP228" s="143" t="s">
        <v>718</v>
      </c>
      <c r="BQ228" s="143" t="s">
        <v>133</v>
      </c>
      <c r="BR228" s="143" t="s">
        <v>717</v>
      </c>
      <c r="BS228" s="143" t="s">
        <v>718</v>
      </c>
      <c r="BT228" s="143" t="s">
        <v>133</v>
      </c>
      <c r="BU228" s="164" t="s">
        <v>719</v>
      </c>
      <c r="BV228" s="164" t="s">
        <v>719</v>
      </c>
      <c r="BW228" s="143" t="s">
        <v>98</v>
      </c>
      <c r="BX228" s="143" t="s">
        <v>720</v>
      </c>
      <c r="BY228" s="164" t="s">
        <v>721</v>
      </c>
      <c r="BZ228" s="143" t="s">
        <v>722</v>
      </c>
    </row>
    <row r="229" spans="1:78" s="24" customFormat="1" ht="56.25" x14ac:dyDescent="0.2">
      <c r="A229" s="273">
        <v>227</v>
      </c>
      <c r="B229" s="271">
        <v>80</v>
      </c>
      <c r="C229" s="73" t="s">
        <v>448</v>
      </c>
      <c r="D229" s="238" t="s">
        <v>718</v>
      </c>
      <c r="E229" s="181" t="s">
        <v>497</v>
      </c>
      <c r="F229" s="181" t="s">
        <v>498</v>
      </c>
      <c r="G229" s="114" t="s">
        <v>388</v>
      </c>
      <c r="H229" s="102" t="s">
        <v>891</v>
      </c>
      <c r="I229" s="7"/>
      <c r="J229" s="33"/>
      <c r="K229" s="79">
        <v>1040000</v>
      </c>
      <c r="L229" s="80">
        <v>500000</v>
      </c>
      <c r="M229" s="115">
        <f>L229/K229*100</f>
        <v>48.07692307692308</v>
      </c>
      <c r="N229" s="84" t="str">
        <f t="shared" si="58"/>
        <v/>
      </c>
      <c r="O229" s="80">
        <v>540000</v>
      </c>
      <c r="P229" s="81">
        <f t="shared" si="59"/>
        <v>51.923076923076927</v>
      </c>
      <c r="Q229" s="82">
        <f t="shared" si="60"/>
        <v>100</v>
      </c>
      <c r="R229" s="29"/>
      <c r="S229" s="26"/>
      <c r="T229" s="106" t="e">
        <f t="shared" si="61"/>
        <v>#DIV/0!</v>
      </c>
      <c r="U229" s="69" t="e">
        <f t="shared" si="62"/>
        <v>#DIV/0!</v>
      </c>
      <c r="V229" s="94"/>
      <c r="W229" s="95" t="e">
        <f t="shared" si="63"/>
        <v>#DIV/0!</v>
      </c>
      <c r="X229" s="58" t="e">
        <f t="shared" si="64"/>
        <v>#DIV/0!</v>
      </c>
      <c r="Y229" s="47" t="s">
        <v>45</v>
      </c>
      <c r="Z229" s="120"/>
      <c r="AA229" s="22"/>
      <c r="AB229" s="118">
        <f t="shared" si="65"/>
        <v>0</v>
      </c>
      <c r="AC229" s="8">
        <v>15</v>
      </c>
      <c r="AD229" s="118">
        <f t="shared" si="66"/>
        <v>1.5</v>
      </c>
      <c r="AE229" s="8">
        <v>7</v>
      </c>
      <c r="AF229" s="118">
        <f t="shared" si="67"/>
        <v>1.75</v>
      </c>
      <c r="AG229" s="38">
        <f t="shared" si="68"/>
        <v>22</v>
      </c>
      <c r="AH229" s="39">
        <f t="shared" si="69"/>
        <v>3.25</v>
      </c>
      <c r="AI229" s="22"/>
      <c r="AJ229" s="118">
        <f t="shared" si="70"/>
        <v>0</v>
      </c>
      <c r="AK229" s="9"/>
      <c r="AL229" s="118"/>
      <c r="AM229" s="40">
        <f t="shared" si="71"/>
        <v>0</v>
      </c>
      <c r="AN229" s="39">
        <f t="shared" si="72"/>
        <v>0</v>
      </c>
      <c r="AO229" s="41">
        <f t="shared" si="73"/>
        <v>3.25</v>
      </c>
      <c r="AQ229" s="99" t="str">
        <f t="shared" si="74"/>
        <v/>
      </c>
      <c r="AR229" s="99">
        <f t="shared" si="75"/>
        <v>0</v>
      </c>
      <c r="AS229" s="8"/>
      <c r="AT229" s="7" t="s">
        <v>33</v>
      </c>
      <c r="AU229" s="44"/>
      <c r="AV229" s="44"/>
      <c r="AW229" s="44"/>
      <c r="AX229" s="44"/>
      <c r="AY229" s="11"/>
      <c r="AZ229" s="11"/>
      <c r="BA229" s="12"/>
      <c r="BB229" s="48"/>
      <c r="BC229" s="46"/>
      <c r="BD229" s="59"/>
      <c r="BE229" s="112"/>
      <c r="BF229" s="124"/>
      <c r="BG229" s="151"/>
      <c r="BH229" s="131" t="s">
        <v>724</v>
      </c>
      <c r="BI229" s="161" t="s">
        <v>88</v>
      </c>
      <c r="BJ229" s="162" t="s">
        <v>715</v>
      </c>
      <c r="BK229" s="163" t="s">
        <v>448</v>
      </c>
      <c r="BL229" s="131" t="s">
        <v>14</v>
      </c>
      <c r="BM229" s="164" t="s">
        <v>716</v>
      </c>
      <c r="BN229" s="164"/>
      <c r="BO229" s="143" t="s">
        <v>717</v>
      </c>
      <c r="BP229" s="143" t="s">
        <v>718</v>
      </c>
      <c r="BQ229" s="143" t="s">
        <v>133</v>
      </c>
      <c r="BR229" s="143" t="s">
        <v>717</v>
      </c>
      <c r="BS229" s="143" t="s">
        <v>718</v>
      </c>
      <c r="BT229" s="143" t="s">
        <v>133</v>
      </c>
      <c r="BU229" s="164" t="s">
        <v>719</v>
      </c>
      <c r="BV229" s="164" t="s">
        <v>719</v>
      </c>
      <c r="BW229" s="143" t="s">
        <v>98</v>
      </c>
      <c r="BX229" s="143" t="s">
        <v>720</v>
      </c>
      <c r="BY229" s="164" t="s">
        <v>721</v>
      </c>
      <c r="BZ229" s="143" t="s">
        <v>722</v>
      </c>
    </row>
    <row r="230" spans="1:78" s="24" customFormat="1" ht="56.25" x14ac:dyDescent="0.2">
      <c r="A230" s="273">
        <v>228</v>
      </c>
      <c r="B230" s="271">
        <v>81</v>
      </c>
      <c r="C230" s="73" t="s">
        <v>448</v>
      </c>
      <c r="D230" s="238" t="s">
        <v>718</v>
      </c>
      <c r="E230" s="181" t="s">
        <v>499</v>
      </c>
      <c r="F230" s="181" t="s">
        <v>903</v>
      </c>
      <c r="G230" s="114">
        <v>5</v>
      </c>
      <c r="H230" s="102" t="s">
        <v>892</v>
      </c>
      <c r="I230" s="7"/>
      <c r="J230" s="33"/>
      <c r="K230" s="79">
        <v>79280</v>
      </c>
      <c r="L230" s="80">
        <v>39640</v>
      </c>
      <c r="M230" s="115">
        <f>L230/K230*100</f>
        <v>50</v>
      </c>
      <c r="N230" s="84" t="str">
        <f t="shared" si="58"/>
        <v/>
      </c>
      <c r="O230" s="80">
        <v>39640</v>
      </c>
      <c r="P230" s="81">
        <f t="shared" si="59"/>
        <v>50</v>
      </c>
      <c r="Q230" s="82">
        <f t="shared" si="60"/>
        <v>100</v>
      </c>
      <c r="R230" s="29"/>
      <c r="S230" s="26"/>
      <c r="T230" s="106" t="e">
        <f t="shared" si="61"/>
        <v>#DIV/0!</v>
      </c>
      <c r="U230" s="69" t="e">
        <f t="shared" si="62"/>
        <v>#DIV/0!</v>
      </c>
      <c r="V230" s="94"/>
      <c r="W230" s="95" t="e">
        <f t="shared" si="63"/>
        <v>#DIV/0!</v>
      </c>
      <c r="X230" s="58" t="e">
        <f t="shared" si="64"/>
        <v>#DIV/0!</v>
      </c>
      <c r="Y230" s="47" t="s">
        <v>45</v>
      </c>
      <c r="Z230" s="120"/>
      <c r="AA230" s="22"/>
      <c r="AB230" s="118">
        <f t="shared" si="65"/>
        <v>0</v>
      </c>
      <c r="AC230" s="8">
        <v>15</v>
      </c>
      <c r="AD230" s="118">
        <f t="shared" si="66"/>
        <v>1.5</v>
      </c>
      <c r="AE230" s="8">
        <v>7</v>
      </c>
      <c r="AF230" s="118">
        <f t="shared" si="67"/>
        <v>1.75</v>
      </c>
      <c r="AG230" s="38">
        <f t="shared" si="68"/>
        <v>22</v>
      </c>
      <c r="AH230" s="39">
        <f t="shared" si="69"/>
        <v>3.25</v>
      </c>
      <c r="AI230" s="22"/>
      <c r="AJ230" s="118">
        <f t="shared" si="70"/>
        <v>0</v>
      </c>
      <c r="AK230" s="9"/>
      <c r="AL230" s="118"/>
      <c r="AM230" s="40">
        <f t="shared" si="71"/>
        <v>0</v>
      </c>
      <c r="AN230" s="39">
        <f t="shared" si="72"/>
        <v>0</v>
      </c>
      <c r="AO230" s="41">
        <f t="shared" si="73"/>
        <v>3.25</v>
      </c>
      <c r="AQ230" s="99" t="str">
        <f t="shared" si="74"/>
        <v/>
      </c>
      <c r="AR230" s="99">
        <f t="shared" si="75"/>
        <v>0</v>
      </c>
      <c r="AS230" s="8"/>
      <c r="AT230" s="7" t="s">
        <v>33</v>
      </c>
      <c r="AU230" s="44"/>
      <c r="AV230" s="44"/>
      <c r="AW230" s="44"/>
      <c r="AX230" s="44"/>
      <c r="AY230" s="11"/>
      <c r="AZ230" s="11"/>
      <c r="BA230" s="12"/>
      <c r="BB230" s="48"/>
      <c r="BC230" s="46"/>
      <c r="BD230" s="59"/>
      <c r="BE230" s="112"/>
      <c r="BF230" s="124"/>
      <c r="BG230" s="151"/>
      <c r="BH230" s="131" t="s">
        <v>725</v>
      </c>
      <c r="BI230" s="161" t="s">
        <v>88</v>
      </c>
      <c r="BJ230" s="162" t="s">
        <v>715</v>
      </c>
      <c r="BK230" s="163" t="s">
        <v>448</v>
      </c>
      <c r="BL230" s="131" t="s">
        <v>14</v>
      </c>
      <c r="BM230" s="164" t="s">
        <v>716</v>
      </c>
      <c r="BN230" s="164"/>
      <c r="BO230" s="143" t="s">
        <v>717</v>
      </c>
      <c r="BP230" s="143" t="s">
        <v>718</v>
      </c>
      <c r="BQ230" s="143" t="s">
        <v>133</v>
      </c>
      <c r="BR230" s="143" t="s">
        <v>717</v>
      </c>
      <c r="BS230" s="143" t="s">
        <v>718</v>
      </c>
      <c r="BT230" s="143" t="s">
        <v>133</v>
      </c>
      <c r="BU230" s="164" t="s">
        <v>719</v>
      </c>
      <c r="BV230" s="164" t="s">
        <v>719</v>
      </c>
      <c r="BW230" s="143" t="s">
        <v>98</v>
      </c>
      <c r="BX230" s="143" t="s">
        <v>720</v>
      </c>
      <c r="BY230" s="164" t="s">
        <v>721</v>
      </c>
      <c r="BZ230" s="143" t="s">
        <v>722</v>
      </c>
    </row>
    <row r="231" spans="1:78" s="24" customFormat="1" ht="281.25" x14ac:dyDescent="0.2">
      <c r="A231" s="273">
        <v>229</v>
      </c>
      <c r="B231" s="271">
        <v>82</v>
      </c>
      <c r="C231" s="73" t="s">
        <v>448</v>
      </c>
      <c r="D231" s="238" t="s">
        <v>718</v>
      </c>
      <c r="E231" s="181" t="s">
        <v>173</v>
      </c>
      <c r="F231" s="181" t="s">
        <v>902</v>
      </c>
      <c r="G231" s="114" t="s">
        <v>46</v>
      </c>
      <c r="H231" s="102" t="s">
        <v>893</v>
      </c>
      <c r="I231" s="7"/>
      <c r="J231" s="33"/>
      <c r="K231" s="79">
        <v>88650</v>
      </c>
      <c r="L231" s="80">
        <v>44325</v>
      </c>
      <c r="M231" s="115">
        <f>L231/K231*100</f>
        <v>50</v>
      </c>
      <c r="N231" s="84" t="str">
        <f t="shared" si="58"/>
        <v/>
      </c>
      <c r="O231" s="80">
        <v>44325</v>
      </c>
      <c r="P231" s="81">
        <f t="shared" si="59"/>
        <v>50</v>
      </c>
      <c r="Q231" s="82">
        <f t="shared" si="60"/>
        <v>100</v>
      </c>
      <c r="R231" s="29"/>
      <c r="S231" s="26"/>
      <c r="T231" s="106" t="e">
        <f t="shared" si="61"/>
        <v>#DIV/0!</v>
      </c>
      <c r="U231" s="69" t="e">
        <f t="shared" si="62"/>
        <v>#DIV/0!</v>
      </c>
      <c r="V231" s="94"/>
      <c r="W231" s="95" t="e">
        <f t="shared" si="63"/>
        <v>#DIV/0!</v>
      </c>
      <c r="X231" s="58" t="e">
        <f t="shared" si="64"/>
        <v>#DIV/0!</v>
      </c>
      <c r="Y231" s="47" t="s">
        <v>45</v>
      </c>
      <c r="Z231" s="120"/>
      <c r="AA231" s="22"/>
      <c r="AB231" s="118">
        <f t="shared" si="65"/>
        <v>0</v>
      </c>
      <c r="AC231" s="8">
        <v>15</v>
      </c>
      <c r="AD231" s="118">
        <f t="shared" si="66"/>
        <v>1.5</v>
      </c>
      <c r="AE231" s="8">
        <v>7</v>
      </c>
      <c r="AF231" s="118">
        <f t="shared" si="67"/>
        <v>1.75</v>
      </c>
      <c r="AG231" s="38">
        <f t="shared" si="68"/>
        <v>22</v>
      </c>
      <c r="AH231" s="39">
        <f t="shared" si="69"/>
        <v>3.25</v>
      </c>
      <c r="AI231" s="22"/>
      <c r="AJ231" s="118">
        <f t="shared" si="70"/>
        <v>0</v>
      </c>
      <c r="AK231" s="9"/>
      <c r="AL231" s="118"/>
      <c r="AM231" s="40">
        <f t="shared" si="71"/>
        <v>0</v>
      </c>
      <c r="AN231" s="39">
        <f t="shared" si="72"/>
        <v>0</v>
      </c>
      <c r="AO231" s="41">
        <f t="shared" si="73"/>
        <v>3.25</v>
      </c>
      <c r="AQ231" s="99" t="str">
        <f t="shared" si="74"/>
        <v/>
      </c>
      <c r="AR231" s="99">
        <f t="shared" si="75"/>
        <v>0</v>
      </c>
      <c r="AS231" s="8"/>
      <c r="AT231" s="261" t="s">
        <v>398</v>
      </c>
      <c r="AU231" s="44"/>
      <c r="AV231" s="44"/>
      <c r="AW231" s="44"/>
      <c r="AX231" s="44"/>
      <c r="AY231" s="11"/>
      <c r="AZ231" s="11"/>
      <c r="BA231" s="12"/>
      <c r="BB231" s="48"/>
      <c r="BC231" s="73"/>
      <c r="BD231" s="59"/>
      <c r="BE231" s="112"/>
      <c r="BF231" s="124"/>
      <c r="BG231" s="151"/>
      <c r="BH231" s="131" t="s">
        <v>726</v>
      </c>
      <c r="BI231" s="161" t="s">
        <v>88</v>
      </c>
      <c r="BJ231" s="162" t="s">
        <v>715</v>
      </c>
      <c r="BK231" s="163" t="s">
        <v>448</v>
      </c>
      <c r="BL231" s="131" t="s">
        <v>14</v>
      </c>
      <c r="BM231" s="164" t="s">
        <v>716</v>
      </c>
      <c r="BN231" s="164"/>
      <c r="BO231" s="143" t="s">
        <v>717</v>
      </c>
      <c r="BP231" s="143" t="s">
        <v>718</v>
      </c>
      <c r="BQ231" s="143" t="s">
        <v>133</v>
      </c>
      <c r="BR231" s="143" t="s">
        <v>717</v>
      </c>
      <c r="BS231" s="143" t="s">
        <v>718</v>
      </c>
      <c r="BT231" s="143" t="s">
        <v>133</v>
      </c>
      <c r="BU231" s="164" t="s">
        <v>719</v>
      </c>
      <c r="BV231" s="164" t="s">
        <v>719</v>
      </c>
      <c r="BW231" s="143" t="s">
        <v>98</v>
      </c>
      <c r="BX231" s="143" t="s">
        <v>720</v>
      </c>
      <c r="BY231" s="164" t="s">
        <v>721</v>
      </c>
      <c r="BZ231" s="143" t="s">
        <v>722</v>
      </c>
    </row>
    <row r="232" spans="1:78" s="24" customFormat="1" ht="22.5" x14ac:dyDescent="0.2">
      <c r="A232" s="273">
        <v>230</v>
      </c>
      <c r="B232" s="272">
        <v>77</v>
      </c>
      <c r="C232" s="174" t="s">
        <v>888</v>
      </c>
      <c r="D232" s="237"/>
      <c r="E232" s="234"/>
      <c r="F232" s="234"/>
      <c r="G232" s="178"/>
      <c r="H232" s="103" t="s">
        <v>141</v>
      </c>
      <c r="I232" s="192"/>
      <c r="J232" s="193"/>
      <c r="K232" s="194"/>
      <c r="L232" s="179"/>
      <c r="M232" s="195" t="e">
        <f t="shared" ref="M232:M236" si="77">L232/K232*100</f>
        <v>#DIV/0!</v>
      </c>
      <c r="N232" s="84" t="e">
        <f t="shared" si="58"/>
        <v>#DIV/0!</v>
      </c>
      <c r="O232" s="179"/>
      <c r="P232" s="196" t="e">
        <f t="shared" si="59"/>
        <v>#DIV/0!</v>
      </c>
      <c r="Q232" s="82" t="e">
        <f t="shared" si="60"/>
        <v>#DIV/0!</v>
      </c>
      <c r="R232" s="197"/>
      <c r="S232" s="198"/>
      <c r="T232" s="199" t="e">
        <f t="shared" si="61"/>
        <v>#DIV/0!</v>
      </c>
      <c r="U232" s="69" t="e">
        <f t="shared" si="62"/>
        <v>#DIV/0!</v>
      </c>
      <c r="V232" s="200"/>
      <c r="W232" s="201" t="e">
        <f t="shared" si="63"/>
        <v>#DIV/0!</v>
      </c>
      <c r="X232" s="58" t="e">
        <f t="shared" si="64"/>
        <v>#DIV/0!</v>
      </c>
      <c r="Y232" s="202"/>
      <c r="Z232" s="203"/>
      <c r="AA232" s="173"/>
      <c r="AB232" s="204">
        <f t="shared" si="65"/>
        <v>0</v>
      </c>
      <c r="AC232" s="8"/>
      <c r="AD232" s="204">
        <f t="shared" si="66"/>
        <v>0</v>
      </c>
      <c r="AE232" s="205"/>
      <c r="AF232" s="204">
        <f t="shared" si="67"/>
        <v>0</v>
      </c>
      <c r="AG232" s="206">
        <f t="shared" si="68"/>
        <v>0</v>
      </c>
      <c r="AH232" s="207">
        <f t="shared" si="69"/>
        <v>0</v>
      </c>
      <c r="AI232" s="173"/>
      <c r="AJ232" s="204">
        <f t="shared" si="70"/>
        <v>0</v>
      </c>
      <c r="AK232" s="208"/>
      <c r="AL232" s="204"/>
      <c r="AM232" s="209">
        <f t="shared" si="71"/>
        <v>0</v>
      </c>
      <c r="AN232" s="207">
        <f t="shared" si="72"/>
        <v>0</v>
      </c>
      <c r="AO232" s="210">
        <f t="shared" si="73"/>
        <v>0</v>
      </c>
      <c r="AP232" s="211"/>
      <c r="AQ232" s="212" t="str">
        <f t="shared" si="74"/>
        <v/>
      </c>
      <c r="AR232" s="212">
        <f t="shared" si="75"/>
        <v>0</v>
      </c>
      <c r="AS232" s="205"/>
      <c r="AT232" s="192"/>
      <c r="AU232" s="215"/>
      <c r="AV232" s="215"/>
      <c r="AW232" s="215"/>
      <c r="AX232" s="215"/>
      <c r="AY232" s="264"/>
      <c r="AZ232" s="264"/>
      <c r="BA232" s="253"/>
      <c r="BB232" s="218"/>
      <c r="BC232" s="157"/>
      <c r="BD232" s="219"/>
      <c r="BE232" s="220"/>
      <c r="BF232" s="221"/>
      <c r="BG232" s="222"/>
      <c r="BH232" s="223">
        <v>77</v>
      </c>
      <c r="BI232" s="224"/>
      <c r="BJ232" s="225"/>
      <c r="BK232" s="226" t="s">
        <v>141</v>
      </c>
      <c r="BL232" s="223" t="s">
        <v>14</v>
      </c>
      <c r="BM232" s="227"/>
      <c r="BN232" s="227"/>
      <c r="BO232" s="230"/>
      <c r="BP232" s="230"/>
      <c r="BQ232" s="230"/>
      <c r="BR232" s="230"/>
      <c r="BS232" s="230"/>
      <c r="BT232" s="230"/>
      <c r="BU232" s="227"/>
      <c r="BV232" s="227"/>
      <c r="BW232" s="230"/>
      <c r="BX232" s="230"/>
      <c r="BY232" s="227"/>
      <c r="BZ232" s="230"/>
    </row>
    <row r="233" spans="1:78" s="24" customFormat="1" ht="56.25" x14ac:dyDescent="0.2">
      <c r="A233" s="273">
        <v>231</v>
      </c>
      <c r="B233" s="271">
        <v>83</v>
      </c>
      <c r="C233" s="174" t="s">
        <v>141</v>
      </c>
      <c r="D233" s="128" t="s">
        <v>730</v>
      </c>
      <c r="E233" s="181" t="s">
        <v>501</v>
      </c>
      <c r="F233" s="190" t="s">
        <v>900</v>
      </c>
      <c r="G233" s="114">
        <v>3</v>
      </c>
      <c r="H233" s="103" t="s">
        <v>894</v>
      </c>
      <c r="I233" s="7"/>
      <c r="J233" s="33"/>
      <c r="K233" s="79"/>
      <c r="L233" s="232"/>
      <c r="M233" s="115" t="e">
        <f t="shared" si="77"/>
        <v>#DIV/0!</v>
      </c>
      <c r="N233" s="84" t="e">
        <f t="shared" si="58"/>
        <v>#DIV/0!</v>
      </c>
      <c r="O233" s="80"/>
      <c r="P233" s="81" t="e">
        <f t="shared" si="59"/>
        <v>#DIV/0!</v>
      </c>
      <c r="Q233" s="82" t="e">
        <f t="shared" si="60"/>
        <v>#DIV/0!</v>
      </c>
      <c r="R233" s="29"/>
      <c r="S233" s="26"/>
      <c r="T233" s="106" t="e">
        <f t="shared" si="61"/>
        <v>#DIV/0!</v>
      </c>
      <c r="U233" s="69" t="e">
        <f t="shared" si="62"/>
        <v>#DIV/0!</v>
      </c>
      <c r="V233" s="94"/>
      <c r="W233" s="95" t="e">
        <f t="shared" si="63"/>
        <v>#DIV/0!</v>
      </c>
      <c r="X233" s="58" t="e">
        <f t="shared" si="64"/>
        <v>#DIV/0!</v>
      </c>
      <c r="Y233" s="47"/>
      <c r="Z233" s="120"/>
      <c r="AA233" s="22"/>
      <c r="AB233" s="118">
        <f t="shared" si="65"/>
        <v>0</v>
      </c>
      <c r="AC233" s="8"/>
      <c r="AD233" s="118">
        <f t="shared" si="66"/>
        <v>0</v>
      </c>
      <c r="AE233" s="8"/>
      <c r="AF233" s="118">
        <f t="shared" si="67"/>
        <v>0</v>
      </c>
      <c r="AG233" s="38">
        <f t="shared" si="68"/>
        <v>0</v>
      </c>
      <c r="AH233" s="39">
        <f t="shared" si="69"/>
        <v>0</v>
      </c>
      <c r="AI233" s="22"/>
      <c r="AJ233" s="118">
        <f t="shared" si="70"/>
        <v>0</v>
      </c>
      <c r="AK233" s="9"/>
      <c r="AL233" s="118"/>
      <c r="AM233" s="40">
        <f t="shared" si="71"/>
        <v>0</v>
      </c>
      <c r="AN233" s="39">
        <f t="shared" si="72"/>
        <v>0</v>
      </c>
      <c r="AO233" s="41">
        <f t="shared" si="73"/>
        <v>0</v>
      </c>
      <c r="AQ233" s="99" t="str">
        <f t="shared" si="74"/>
        <v/>
      </c>
      <c r="AR233" s="99">
        <f t="shared" si="75"/>
        <v>0</v>
      </c>
      <c r="AS233" s="8"/>
      <c r="AT233" s="7"/>
      <c r="AU233" s="44"/>
      <c r="AV233" s="44"/>
      <c r="AW233" s="44"/>
      <c r="AX233" s="44"/>
      <c r="AY233" s="11"/>
      <c r="AZ233" s="11"/>
      <c r="BA233" s="12"/>
      <c r="BB233" s="48"/>
      <c r="BC233" s="73"/>
      <c r="BD233" s="59"/>
      <c r="BE233" s="112"/>
      <c r="BF233" s="124"/>
      <c r="BG233" s="151"/>
      <c r="BH233" s="131" t="s">
        <v>727</v>
      </c>
      <c r="BI233" s="161" t="s">
        <v>88</v>
      </c>
      <c r="BJ233" s="162" t="s">
        <v>715</v>
      </c>
      <c r="BK233" s="163" t="s">
        <v>449</v>
      </c>
      <c r="BL233" s="131" t="s">
        <v>14</v>
      </c>
      <c r="BM233" s="164" t="s">
        <v>728</v>
      </c>
      <c r="BN233" s="164"/>
      <c r="BO233" s="143" t="s">
        <v>729</v>
      </c>
      <c r="BP233" s="143" t="s">
        <v>730</v>
      </c>
      <c r="BQ233" s="143" t="s">
        <v>731</v>
      </c>
      <c r="BR233" s="143" t="s">
        <v>729</v>
      </c>
      <c r="BS233" s="143" t="s">
        <v>730</v>
      </c>
      <c r="BT233" s="143" t="s">
        <v>731</v>
      </c>
      <c r="BU233" s="164" t="s">
        <v>732</v>
      </c>
      <c r="BV233" s="164" t="s">
        <v>732</v>
      </c>
      <c r="BW233" s="143"/>
      <c r="BX233" s="143" t="s">
        <v>733</v>
      </c>
      <c r="BY233" s="164" t="s">
        <v>734</v>
      </c>
      <c r="BZ233" s="143" t="s">
        <v>735</v>
      </c>
    </row>
    <row r="234" spans="1:78" s="24" customFormat="1" ht="56.25" x14ac:dyDescent="0.2">
      <c r="A234" s="273">
        <v>232</v>
      </c>
      <c r="B234" s="271">
        <v>85</v>
      </c>
      <c r="C234" s="174" t="s">
        <v>141</v>
      </c>
      <c r="D234" s="128" t="s">
        <v>730</v>
      </c>
      <c r="E234" s="181" t="s">
        <v>503</v>
      </c>
      <c r="F234" s="190" t="s">
        <v>901</v>
      </c>
      <c r="G234" s="114">
        <v>3</v>
      </c>
      <c r="H234" s="103" t="s">
        <v>894</v>
      </c>
      <c r="I234" s="7"/>
      <c r="J234" s="33"/>
      <c r="K234" s="79"/>
      <c r="L234" s="232"/>
      <c r="M234" s="115" t="e">
        <f t="shared" si="77"/>
        <v>#DIV/0!</v>
      </c>
      <c r="N234" s="84" t="e">
        <f t="shared" si="58"/>
        <v>#DIV/0!</v>
      </c>
      <c r="O234" s="80"/>
      <c r="P234" s="81" t="e">
        <f t="shared" si="59"/>
        <v>#DIV/0!</v>
      </c>
      <c r="Q234" s="82" t="e">
        <f t="shared" si="60"/>
        <v>#DIV/0!</v>
      </c>
      <c r="R234" s="29"/>
      <c r="S234" s="26"/>
      <c r="T234" s="106" t="e">
        <f t="shared" si="61"/>
        <v>#DIV/0!</v>
      </c>
      <c r="U234" s="69" t="e">
        <f t="shared" si="62"/>
        <v>#DIV/0!</v>
      </c>
      <c r="V234" s="94"/>
      <c r="W234" s="95" t="e">
        <f t="shared" si="63"/>
        <v>#DIV/0!</v>
      </c>
      <c r="X234" s="58" t="e">
        <f t="shared" si="64"/>
        <v>#DIV/0!</v>
      </c>
      <c r="Y234" s="47"/>
      <c r="Z234" s="120"/>
      <c r="AA234" s="22"/>
      <c r="AB234" s="118">
        <f t="shared" si="65"/>
        <v>0</v>
      </c>
      <c r="AC234" s="8"/>
      <c r="AD234" s="118">
        <f t="shared" si="66"/>
        <v>0</v>
      </c>
      <c r="AE234" s="8"/>
      <c r="AF234" s="118">
        <f t="shared" si="67"/>
        <v>0</v>
      </c>
      <c r="AG234" s="38">
        <f t="shared" si="68"/>
        <v>0</v>
      </c>
      <c r="AH234" s="39">
        <f t="shared" si="69"/>
        <v>0</v>
      </c>
      <c r="AI234" s="22"/>
      <c r="AJ234" s="118">
        <f t="shared" si="70"/>
        <v>0</v>
      </c>
      <c r="AK234" s="9"/>
      <c r="AL234" s="118"/>
      <c r="AM234" s="40">
        <f t="shared" si="71"/>
        <v>0</v>
      </c>
      <c r="AN234" s="39">
        <f t="shared" si="72"/>
        <v>0</v>
      </c>
      <c r="AO234" s="41">
        <f t="shared" si="73"/>
        <v>0</v>
      </c>
      <c r="AQ234" s="99" t="str">
        <f t="shared" si="74"/>
        <v/>
      </c>
      <c r="AR234" s="99">
        <f t="shared" si="75"/>
        <v>0</v>
      </c>
      <c r="AS234" s="8"/>
      <c r="AT234" s="7"/>
      <c r="AU234" s="44"/>
      <c r="AV234" s="44"/>
      <c r="AW234" s="44"/>
      <c r="AX234" s="44"/>
      <c r="AY234" s="11"/>
      <c r="AZ234" s="11"/>
      <c r="BA234" s="12"/>
      <c r="BB234" s="48"/>
      <c r="BC234" s="73"/>
      <c r="BD234" s="59"/>
      <c r="BE234" s="112"/>
      <c r="BF234" s="124"/>
      <c r="BG234" s="151"/>
      <c r="BH234" s="131" t="s">
        <v>737</v>
      </c>
      <c r="BI234" s="161" t="s">
        <v>88</v>
      </c>
      <c r="BJ234" s="162" t="s">
        <v>715</v>
      </c>
      <c r="BK234" s="163" t="s">
        <v>449</v>
      </c>
      <c r="BL234" s="131" t="s">
        <v>14</v>
      </c>
      <c r="BM234" s="164" t="s">
        <v>728</v>
      </c>
      <c r="BN234" s="164"/>
      <c r="BO234" s="143" t="s">
        <v>729</v>
      </c>
      <c r="BP234" s="143" t="s">
        <v>730</v>
      </c>
      <c r="BQ234" s="143" t="s">
        <v>731</v>
      </c>
      <c r="BR234" s="143" t="s">
        <v>729</v>
      </c>
      <c r="BS234" s="143" t="s">
        <v>730</v>
      </c>
      <c r="BT234" s="143" t="s">
        <v>731</v>
      </c>
      <c r="BU234" s="164" t="s">
        <v>732</v>
      </c>
      <c r="BV234" s="164" t="s">
        <v>732</v>
      </c>
      <c r="BW234" s="143"/>
      <c r="BX234" s="143" t="s">
        <v>733</v>
      </c>
      <c r="BY234" s="164" t="s">
        <v>734</v>
      </c>
      <c r="BZ234" s="143" t="s">
        <v>735</v>
      </c>
    </row>
    <row r="235" spans="1:78" s="24" customFormat="1" ht="14.25" x14ac:dyDescent="0.2">
      <c r="A235" s="112"/>
      <c r="B235" s="271">
        <v>233</v>
      </c>
      <c r="C235" s="73"/>
      <c r="D235" s="128"/>
      <c r="E235" s="181"/>
      <c r="F235" s="181"/>
      <c r="G235" s="114"/>
      <c r="H235" s="102"/>
      <c r="I235" s="7"/>
      <c r="J235" s="33"/>
      <c r="K235" s="79"/>
      <c r="L235" s="80"/>
      <c r="M235" s="115" t="e">
        <f t="shared" si="77"/>
        <v>#DIV/0!</v>
      </c>
      <c r="N235" s="84" t="e">
        <f t="shared" si="58"/>
        <v>#DIV/0!</v>
      </c>
      <c r="O235" s="80"/>
      <c r="P235" s="81" t="e">
        <f t="shared" si="59"/>
        <v>#DIV/0!</v>
      </c>
      <c r="Q235" s="82" t="e">
        <f t="shared" si="60"/>
        <v>#DIV/0!</v>
      </c>
      <c r="R235" s="29"/>
      <c r="S235" s="26"/>
      <c r="T235" s="106" t="e">
        <f t="shared" si="61"/>
        <v>#DIV/0!</v>
      </c>
      <c r="U235" s="69" t="e">
        <f t="shared" si="62"/>
        <v>#DIV/0!</v>
      </c>
      <c r="V235" s="94"/>
      <c r="W235" s="95" t="e">
        <f t="shared" si="63"/>
        <v>#DIV/0!</v>
      </c>
      <c r="X235" s="58" t="e">
        <f t="shared" si="64"/>
        <v>#DIV/0!</v>
      </c>
      <c r="Y235" s="47"/>
      <c r="Z235" s="120"/>
      <c r="AA235" s="22"/>
      <c r="AB235" s="118">
        <f t="shared" si="65"/>
        <v>0</v>
      </c>
      <c r="AC235" s="8"/>
      <c r="AD235" s="118">
        <f t="shared" si="66"/>
        <v>0</v>
      </c>
      <c r="AE235" s="8"/>
      <c r="AF235" s="118">
        <f t="shared" si="67"/>
        <v>0</v>
      </c>
      <c r="AG235" s="38">
        <f t="shared" si="68"/>
        <v>0</v>
      </c>
      <c r="AH235" s="39">
        <f t="shared" si="69"/>
        <v>0</v>
      </c>
      <c r="AI235" s="22"/>
      <c r="AJ235" s="118">
        <f t="shared" si="70"/>
        <v>0</v>
      </c>
      <c r="AK235" s="9"/>
      <c r="AL235" s="118"/>
      <c r="AM235" s="40">
        <f t="shared" si="71"/>
        <v>0</v>
      </c>
      <c r="AN235" s="39">
        <f t="shared" si="72"/>
        <v>0</v>
      </c>
      <c r="AO235" s="41">
        <f t="shared" si="73"/>
        <v>0</v>
      </c>
      <c r="AQ235" s="99" t="str">
        <f t="shared" si="74"/>
        <v/>
      </c>
      <c r="AR235" s="99">
        <f t="shared" si="75"/>
        <v>0</v>
      </c>
      <c r="AS235" s="8"/>
      <c r="AT235" s="7"/>
      <c r="AU235" s="44"/>
      <c r="AV235" s="44"/>
      <c r="AW235" s="44"/>
      <c r="AX235" s="44"/>
      <c r="AY235" s="11"/>
      <c r="AZ235" s="11"/>
      <c r="BA235" s="12"/>
      <c r="BB235" s="48"/>
      <c r="BC235" s="46"/>
      <c r="BD235" s="59"/>
      <c r="BE235" s="112"/>
      <c r="BF235" s="124"/>
      <c r="BG235" s="151"/>
      <c r="BH235" s="240"/>
      <c r="BI235" s="241"/>
      <c r="BJ235" s="242"/>
      <c r="BK235" s="243"/>
      <c r="BL235" s="244"/>
      <c r="BM235" s="240"/>
      <c r="BN235" s="240"/>
      <c r="BO235" s="245"/>
      <c r="BP235" s="245"/>
      <c r="BQ235" s="245"/>
      <c r="BR235" s="245"/>
      <c r="BS235" s="245"/>
      <c r="BT235" s="245"/>
      <c r="BU235" s="240"/>
      <c r="BV235" s="240"/>
      <c r="BW235" s="245"/>
      <c r="BX235" s="245"/>
      <c r="BY235" s="240"/>
      <c r="BZ235" s="245"/>
    </row>
    <row r="236" spans="1:78" s="24" customFormat="1" ht="14.25" x14ac:dyDescent="0.2">
      <c r="A236" s="112"/>
      <c r="B236" s="271"/>
      <c r="C236" s="249"/>
      <c r="D236" s="128"/>
      <c r="E236" s="181"/>
      <c r="F236" s="181"/>
      <c r="G236" s="114"/>
      <c r="H236" s="102"/>
      <c r="I236" s="31"/>
      <c r="J236" s="33"/>
      <c r="K236" s="79"/>
      <c r="L236" s="80"/>
      <c r="M236" s="115" t="e">
        <f t="shared" si="77"/>
        <v>#DIV/0!</v>
      </c>
      <c r="N236" s="84" t="e">
        <f t="shared" si="58"/>
        <v>#DIV/0!</v>
      </c>
      <c r="O236" s="80"/>
      <c r="P236" s="81" t="e">
        <f t="shared" si="59"/>
        <v>#DIV/0!</v>
      </c>
      <c r="Q236" s="82" t="e">
        <f t="shared" si="60"/>
        <v>#DIV/0!</v>
      </c>
      <c r="R236" s="29"/>
      <c r="S236" s="26"/>
      <c r="T236" s="106" t="e">
        <f t="shared" si="61"/>
        <v>#DIV/0!</v>
      </c>
      <c r="U236" s="69" t="e">
        <f t="shared" si="62"/>
        <v>#DIV/0!</v>
      </c>
      <c r="V236" s="94"/>
      <c r="W236" s="95" t="e">
        <f t="shared" si="63"/>
        <v>#DIV/0!</v>
      </c>
      <c r="X236" s="58" t="e">
        <f t="shared" si="64"/>
        <v>#DIV/0!</v>
      </c>
      <c r="Y236" s="47"/>
      <c r="Z236" s="120"/>
      <c r="AA236" s="22"/>
      <c r="AB236" s="118">
        <f t="shared" si="65"/>
        <v>0</v>
      </c>
      <c r="AC236" s="8"/>
      <c r="AD236" s="118">
        <f t="shared" si="66"/>
        <v>0</v>
      </c>
      <c r="AE236" s="8"/>
      <c r="AF236" s="118">
        <f t="shared" si="67"/>
        <v>0</v>
      </c>
      <c r="AG236" s="38">
        <f t="shared" si="68"/>
        <v>0</v>
      </c>
      <c r="AH236" s="39">
        <f t="shared" si="69"/>
        <v>0</v>
      </c>
      <c r="AI236" s="22"/>
      <c r="AJ236" s="118">
        <f t="shared" si="70"/>
        <v>0</v>
      </c>
      <c r="AK236" s="9"/>
      <c r="AL236" s="118"/>
      <c r="AM236" s="40">
        <f t="shared" si="71"/>
        <v>0</v>
      </c>
      <c r="AN236" s="39">
        <f t="shared" si="72"/>
        <v>0</v>
      </c>
      <c r="AO236" s="41">
        <f t="shared" si="73"/>
        <v>0</v>
      </c>
      <c r="AQ236" s="99" t="str">
        <f t="shared" si="74"/>
        <v/>
      </c>
      <c r="AR236" s="99">
        <f t="shared" si="75"/>
        <v>0</v>
      </c>
      <c r="AS236" s="8"/>
      <c r="AT236" s="43"/>
      <c r="AU236" s="44"/>
      <c r="AV236" s="44"/>
      <c r="AW236" s="44"/>
      <c r="AX236" s="44"/>
      <c r="AY236" s="11"/>
      <c r="AZ236" s="11"/>
      <c r="BA236" s="12"/>
      <c r="BB236" s="48"/>
      <c r="BC236" s="46"/>
      <c r="BD236" s="59"/>
      <c r="BE236" s="112"/>
      <c r="BF236" s="124"/>
      <c r="BG236" s="151"/>
      <c r="BH236" s="188"/>
      <c r="BI236" s="144"/>
      <c r="BK236" s="144"/>
      <c r="BO236" s="134"/>
      <c r="BP236" s="169"/>
      <c r="BR236" s="134"/>
      <c r="BS236" s="134"/>
      <c r="BU236" s="134"/>
      <c r="BV236" s="134"/>
      <c r="BX236" s="144"/>
      <c r="BZ236" s="134"/>
    </row>
    <row r="237" spans="1:78" x14ac:dyDescent="0.2">
      <c r="B237" s="1"/>
      <c r="C237" s="135"/>
      <c r="D237" s="19"/>
      <c r="E237" s="186"/>
      <c r="G237" s="85"/>
      <c r="K237" s="37" t="s">
        <v>31</v>
      </c>
      <c r="L237" s="36">
        <f>SUM(L3:L236)</f>
        <v>14460683.25</v>
      </c>
      <c r="M237" s="104"/>
      <c r="N237" s="70"/>
      <c r="O237" s="72"/>
      <c r="P237" s="1"/>
      <c r="Q237" s="37"/>
      <c r="R237" s="110" t="s">
        <v>66</v>
      </c>
      <c r="S237" s="72">
        <f>SUM(S3:S236)</f>
        <v>0</v>
      </c>
      <c r="T237" s="104"/>
      <c r="U237" s="70"/>
      <c r="V237" s="87"/>
      <c r="W237" s="88"/>
      <c r="X237" s="110"/>
      <c r="Y237" s="1"/>
      <c r="Z237" s="12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BC237" s="64"/>
    </row>
    <row r="238" spans="1:78" x14ac:dyDescent="0.2">
      <c r="B238" s="1"/>
      <c r="C238" s="135"/>
      <c r="D238" s="19"/>
      <c r="E238" s="186"/>
      <c r="G238" s="85"/>
      <c r="K238" s="14" t="s">
        <v>32</v>
      </c>
      <c r="L238" s="108">
        <v>14006787.52</v>
      </c>
      <c r="M238" s="104"/>
      <c r="N238" s="70"/>
      <c r="O238" s="49"/>
      <c r="P238" s="1"/>
      <c r="R238" s="107" t="s">
        <v>32</v>
      </c>
      <c r="S238" s="108">
        <v>14006787.52</v>
      </c>
      <c r="T238" s="104"/>
      <c r="U238" s="70"/>
      <c r="V238" s="89"/>
      <c r="W238" s="88"/>
      <c r="X238" s="107"/>
      <c r="Y238" s="1"/>
      <c r="Z238" s="12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BC238" s="64"/>
    </row>
    <row r="239" spans="1:78" x14ac:dyDescent="0.2">
      <c r="B239" s="1"/>
      <c r="C239" s="135"/>
      <c r="D239" s="19"/>
      <c r="E239" s="186"/>
      <c r="G239" s="85"/>
      <c r="K239" s="50" t="s">
        <v>17</v>
      </c>
      <c r="L239" s="51">
        <f>L238-L237</f>
        <v>-453895.73000000045</v>
      </c>
      <c r="M239" s="104"/>
      <c r="N239" s="70"/>
      <c r="O239" s="51"/>
      <c r="P239" s="1"/>
      <c r="Q239" s="50"/>
      <c r="R239" s="50" t="s">
        <v>17</v>
      </c>
      <c r="S239" s="51">
        <f>S238-S237</f>
        <v>14006787.52</v>
      </c>
      <c r="T239" s="104"/>
      <c r="U239" s="70"/>
      <c r="V239" s="90"/>
      <c r="W239" s="88"/>
      <c r="X239" s="50"/>
      <c r="Y239" s="1"/>
      <c r="Z239" s="12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BC239" s="64"/>
    </row>
  </sheetData>
  <sheetProtection formatCells="0" formatColumns="0" formatRows="0" insertColumns="0" insertRows="0" deleteRows="0" sort="0" autoFilter="0"/>
  <mergeCells count="28">
    <mergeCell ref="G1:G2"/>
    <mergeCell ref="A1:A2"/>
    <mergeCell ref="B1:B2"/>
    <mergeCell ref="C1:D2"/>
    <mergeCell ref="E1:E2"/>
    <mergeCell ref="F1:F2"/>
    <mergeCell ref="BI1:BI2"/>
    <mergeCell ref="K1:K2"/>
    <mergeCell ref="L1:M1"/>
    <mergeCell ref="O1:P1"/>
    <mergeCell ref="R1:R2"/>
    <mergeCell ref="S1:T1"/>
    <mergeCell ref="V1:W1"/>
    <mergeCell ref="Y1:Y2"/>
    <mergeCell ref="Z1:Z2"/>
    <mergeCell ref="AA1:AH1"/>
    <mergeCell ref="AI1:AN1"/>
    <mergeCell ref="BH1:BH2"/>
    <mergeCell ref="BR1:BT1"/>
    <mergeCell ref="BU1:BU2"/>
    <mergeCell ref="BV1:BV2"/>
    <mergeCell ref="BW1:BZ1"/>
    <mergeCell ref="BJ1:BJ2"/>
    <mergeCell ref="BK1:BK2"/>
    <mergeCell ref="BL1:BL2"/>
    <mergeCell ref="BM1:BM2"/>
    <mergeCell ref="BN1:BN2"/>
    <mergeCell ref="BO1:BQ1"/>
  </mergeCells>
  <pageMargins left="0.19685039370078741" right="0.19685039370078741" top="0.98425196850393704" bottom="0.59055118110236227" header="0.31496062992125984" footer="0.27559055118110237"/>
  <pageSetup paperSize="9" orientation="landscape" r:id="rId1"/>
  <headerFooter differentFirst="1">
    <oddFooter>&amp;C&amp;P</oddFooter>
    <firstHeader xml:space="preserve">&amp;L&amp;9Hodnotící formulář - souhrnná tabulka projektů
Číslo a název oblasti podpory, programu: č.1 oblast podpory Požární ochrana, program č. 1.1 Podpora jednotek PO obcí Libereckého kraje
R. vyhlášení: 2016&amp;RZR - RO č.    /16 - příloha č.   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24"/>
  <sheetViews>
    <sheetView zoomScale="115" zoomScaleNormal="115" workbookViewId="0">
      <pane xSplit="8" ySplit="3" topLeftCell="I20" activePane="bottomRight" state="frozen"/>
      <selection pane="topRight" activeCell="I1" sqref="I1"/>
      <selection pane="bottomLeft" activeCell="A4" sqref="A4"/>
      <selection pane="bottomRight" activeCell="F22" sqref="F22"/>
    </sheetView>
  </sheetViews>
  <sheetFormatPr defaultColWidth="9.140625" defaultRowHeight="12.75" x14ac:dyDescent="0.2"/>
  <cols>
    <col min="1" max="1" width="4.42578125" style="433" customWidth="1"/>
    <col min="2" max="2" width="3" style="434" hidden="1" customWidth="1"/>
    <col min="3" max="3" width="11.7109375" style="386" customWidth="1"/>
    <col min="4" max="4" width="10" style="345" customWidth="1"/>
    <col min="5" max="5" width="11.85546875" style="387" customWidth="1"/>
    <col min="6" max="6" width="16.28515625" style="387" customWidth="1"/>
    <col min="7" max="7" width="3.28515625" style="388" customWidth="1"/>
    <col min="8" max="8" width="20.5703125" style="345" hidden="1" customWidth="1"/>
    <col min="9" max="9" width="19.28515625" style="345" customWidth="1"/>
    <col min="10" max="10" width="16.28515625" style="345" hidden="1" customWidth="1"/>
    <col min="11" max="11" width="9.85546875" style="346" hidden="1" customWidth="1"/>
    <col min="12" max="12" width="10.85546875" style="346" hidden="1" customWidth="1"/>
    <col min="13" max="13" width="4.85546875" style="347" hidden="1" customWidth="1"/>
    <col min="14" max="14" width="4.85546875" style="348" hidden="1" customWidth="1"/>
    <col min="15" max="15" width="9.28515625" style="346" hidden="1" customWidth="1"/>
    <col min="16" max="16" width="4.85546875" style="347" hidden="1" customWidth="1"/>
    <col min="17" max="17" width="7.85546875" style="346" hidden="1" customWidth="1"/>
    <col min="18" max="18" width="9.85546875" style="346" customWidth="1"/>
    <col min="19" max="19" width="10.42578125" style="346" customWidth="1"/>
    <col min="20" max="20" width="5.28515625" style="347" customWidth="1"/>
    <col min="21" max="21" width="4.85546875" style="348" hidden="1" customWidth="1"/>
    <col min="22" max="22" width="10" style="389" customWidth="1"/>
    <col min="23" max="23" width="4.5703125" style="389" customWidth="1"/>
    <col min="24" max="24" width="6.85546875" style="346" customWidth="1"/>
    <col min="25" max="25" width="10.28515625" style="390" customWidth="1"/>
    <col min="26" max="26" width="12.42578125" style="391" customWidth="1"/>
    <col min="27" max="27" width="2.7109375" style="392" customWidth="1"/>
    <col min="28" max="28" width="4" style="392" customWidth="1"/>
    <col min="29" max="29" width="2.7109375" style="392" customWidth="1"/>
    <col min="30" max="30" width="4" style="392" customWidth="1"/>
    <col min="31" max="32" width="3.5703125" style="392" customWidth="1"/>
    <col min="33" max="33" width="2.7109375" style="392" customWidth="1"/>
    <col min="34" max="34" width="4" style="392" customWidth="1"/>
    <col min="35" max="35" width="2.7109375" style="392" customWidth="1"/>
    <col min="36" max="36" width="4.42578125" style="392" customWidth="1"/>
    <col min="37" max="37" width="2.7109375" style="393" customWidth="1"/>
    <col min="38" max="38" width="4" style="393" customWidth="1"/>
    <col min="39" max="39" width="2.85546875" style="393" customWidth="1"/>
    <col min="40" max="40" width="4" style="392" customWidth="1"/>
    <col min="41" max="41" width="5" style="394" customWidth="1"/>
    <col min="42" max="42" width="1.140625" style="433" customWidth="1"/>
    <col min="43" max="16384" width="9.140625" style="433"/>
  </cols>
  <sheetData>
    <row r="1" spans="1:42" ht="16.5" thickBot="1" x14ac:dyDescent="0.25">
      <c r="C1" s="435" t="s">
        <v>2424</v>
      </c>
    </row>
    <row r="2" spans="1:42" ht="48" customHeight="1" x14ac:dyDescent="0.2">
      <c r="A2" s="603" t="s">
        <v>1684</v>
      </c>
      <c r="B2" s="605" t="s">
        <v>1770</v>
      </c>
      <c r="C2" s="607" t="s">
        <v>18</v>
      </c>
      <c r="D2" s="608"/>
      <c r="E2" s="611" t="s">
        <v>10</v>
      </c>
      <c r="F2" s="613" t="s">
        <v>26</v>
      </c>
      <c r="G2" s="594" t="s">
        <v>62</v>
      </c>
      <c r="H2" s="438" t="s">
        <v>60</v>
      </c>
      <c r="I2" s="439" t="s">
        <v>1788</v>
      </c>
      <c r="J2" s="440" t="s">
        <v>34</v>
      </c>
      <c r="K2" s="596" t="s">
        <v>59</v>
      </c>
      <c r="L2" s="598" t="s">
        <v>19</v>
      </c>
      <c r="M2" s="599"/>
      <c r="N2" s="441" t="s">
        <v>43</v>
      </c>
      <c r="O2" s="600" t="s">
        <v>35</v>
      </c>
      <c r="P2" s="599"/>
      <c r="Q2" s="442" t="s">
        <v>36</v>
      </c>
      <c r="R2" s="601" t="s">
        <v>1789</v>
      </c>
      <c r="S2" s="592" t="s">
        <v>1791</v>
      </c>
      <c r="T2" s="593"/>
      <c r="U2" s="443" t="s">
        <v>43</v>
      </c>
      <c r="V2" s="621" t="s">
        <v>1790</v>
      </c>
      <c r="W2" s="622"/>
      <c r="X2" s="444" t="s">
        <v>36</v>
      </c>
      <c r="Y2" s="615" t="s">
        <v>20</v>
      </c>
      <c r="Z2" s="617" t="s">
        <v>2265</v>
      </c>
      <c r="AA2" s="619" t="s">
        <v>21</v>
      </c>
      <c r="AB2" s="620"/>
      <c r="AC2" s="620"/>
      <c r="AD2" s="620"/>
      <c r="AE2" s="620"/>
      <c r="AF2" s="620"/>
      <c r="AG2" s="620"/>
      <c r="AH2" s="593"/>
      <c r="AI2" s="619" t="s">
        <v>22</v>
      </c>
      <c r="AJ2" s="620"/>
      <c r="AK2" s="620"/>
      <c r="AL2" s="620"/>
      <c r="AM2" s="620"/>
      <c r="AN2" s="593"/>
      <c r="AO2" s="445" t="s">
        <v>23</v>
      </c>
    </row>
    <row r="3" spans="1:42" ht="51" customHeight="1" thickBot="1" x14ac:dyDescent="0.25">
      <c r="A3" s="604"/>
      <c r="B3" s="606"/>
      <c r="C3" s="609"/>
      <c r="D3" s="610"/>
      <c r="E3" s="612"/>
      <c r="F3" s="614"/>
      <c r="G3" s="595"/>
      <c r="H3" s="446" t="s">
        <v>61</v>
      </c>
      <c r="I3" s="447" t="s">
        <v>1787</v>
      </c>
      <c r="J3" s="448" t="s">
        <v>34</v>
      </c>
      <c r="K3" s="597"/>
      <c r="L3" s="449" t="s">
        <v>9</v>
      </c>
      <c r="M3" s="450" t="s">
        <v>3</v>
      </c>
      <c r="N3" s="451"/>
      <c r="O3" s="449" t="s">
        <v>9</v>
      </c>
      <c r="P3" s="452" t="s">
        <v>3</v>
      </c>
      <c r="Q3" s="453" t="s">
        <v>37</v>
      </c>
      <c r="R3" s="602"/>
      <c r="S3" s="454" t="s">
        <v>9</v>
      </c>
      <c r="T3" s="455" t="s">
        <v>3</v>
      </c>
      <c r="U3" s="456"/>
      <c r="V3" s="457" t="s">
        <v>9</v>
      </c>
      <c r="W3" s="458" t="s">
        <v>3</v>
      </c>
      <c r="X3" s="459" t="s">
        <v>37</v>
      </c>
      <c r="Y3" s="616"/>
      <c r="Z3" s="618"/>
      <c r="AA3" s="460" t="s">
        <v>4</v>
      </c>
      <c r="AB3" s="461" t="s">
        <v>3</v>
      </c>
      <c r="AC3" s="462" t="s">
        <v>1792</v>
      </c>
      <c r="AD3" s="462" t="s">
        <v>3</v>
      </c>
      <c r="AE3" s="462"/>
      <c r="AF3" s="462"/>
      <c r="AG3" s="463" t="s">
        <v>7</v>
      </c>
      <c r="AH3" s="464" t="s">
        <v>2</v>
      </c>
      <c r="AI3" s="460" t="s">
        <v>1793</v>
      </c>
      <c r="AJ3" s="461" t="s">
        <v>3</v>
      </c>
      <c r="AK3" s="465" t="s">
        <v>1794</v>
      </c>
      <c r="AL3" s="465" t="s">
        <v>3</v>
      </c>
      <c r="AM3" s="466" t="s">
        <v>6</v>
      </c>
      <c r="AN3" s="464" t="s">
        <v>1</v>
      </c>
      <c r="AO3" s="467" t="s">
        <v>8</v>
      </c>
    </row>
    <row r="4" spans="1:42" s="315" customFormat="1" ht="67.5" x14ac:dyDescent="0.2">
      <c r="A4" s="493">
        <v>1</v>
      </c>
      <c r="B4" s="285">
        <v>204</v>
      </c>
      <c r="C4" s="471" t="s">
        <v>956</v>
      </c>
      <c r="D4" s="488" t="s">
        <v>56</v>
      </c>
      <c r="E4" s="288" t="s">
        <v>1205</v>
      </c>
      <c r="F4" s="289" t="s">
        <v>2278</v>
      </c>
      <c r="G4" s="331" t="s">
        <v>1819</v>
      </c>
      <c r="H4" s="333"/>
      <c r="I4" s="333" t="s">
        <v>2279</v>
      </c>
      <c r="J4" s="293"/>
      <c r="K4" s="336"/>
      <c r="L4" s="337"/>
      <c r="M4" s="338"/>
      <c r="N4" s="339"/>
      <c r="O4" s="337"/>
      <c r="P4" s="338"/>
      <c r="Q4" s="340"/>
      <c r="R4" s="468">
        <v>18876</v>
      </c>
      <c r="S4" s="469">
        <v>7550</v>
      </c>
      <c r="T4" s="302">
        <f t="shared" ref="T4:T21" si="0">ROUND(S4/R4*100,2)</f>
        <v>40</v>
      </c>
      <c r="U4" s="339"/>
      <c r="V4" s="429">
        <v>11326</v>
      </c>
      <c r="W4" s="304">
        <f t="shared" ref="W4:W21" si="1">ROUND(V4/R4*100,2)</f>
        <v>60</v>
      </c>
      <c r="X4" s="305">
        <f t="shared" ref="X4:X21" si="2">T4+W4</f>
        <v>100</v>
      </c>
      <c r="Y4" s="316" t="s">
        <v>2269</v>
      </c>
      <c r="Z4" s="329" t="s">
        <v>2273</v>
      </c>
      <c r="AA4" s="307"/>
      <c r="AB4" s="486" t="s">
        <v>3</v>
      </c>
      <c r="AC4" s="309"/>
      <c r="AD4" s="308">
        <f t="shared" ref="AD4:AD21" si="3">AC4*0.3</f>
        <v>0</v>
      </c>
      <c r="AE4" s="309"/>
      <c r="AF4" s="308">
        <f>AE4*0.25</f>
        <v>0</v>
      </c>
      <c r="AG4" s="310">
        <f t="shared" ref="AG4:AG21" si="4">AA4+AC4</f>
        <v>0</v>
      </c>
      <c r="AH4" s="311">
        <f t="shared" ref="AH4:AH21" si="5">(AA4*0.1)+(AC4*0.3)</f>
        <v>0</v>
      </c>
      <c r="AI4" s="307"/>
      <c r="AJ4" s="308">
        <f t="shared" ref="AJ4:AJ21" si="6">AI4*0.2</f>
        <v>0</v>
      </c>
      <c r="AK4" s="312"/>
      <c r="AL4" s="308">
        <f t="shared" ref="AL4:AL21" si="7">AK4*0.4</f>
        <v>0</v>
      </c>
      <c r="AM4" s="313">
        <f>AI4</f>
        <v>0</v>
      </c>
      <c r="AN4" s="311">
        <f t="shared" ref="AN4:AN21" si="8">(AI4*0.2)+(AK4*0.4)</f>
        <v>0</v>
      </c>
      <c r="AO4" s="314">
        <f t="shared" ref="AO4:AO21" si="9">AH4+AN4</f>
        <v>0</v>
      </c>
      <c r="AP4" s="433"/>
    </row>
    <row r="5" spans="1:42" s="315" customFormat="1" ht="52.5" customHeight="1" thickBot="1" x14ac:dyDescent="0.25">
      <c r="A5" s="493">
        <v>2</v>
      </c>
      <c r="B5" s="285">
        <v>147</v>
      </c>
      <c r="C5" s="286" t="s">
        <v>153</v>
      </c>
      <c r="D5" s="489" t="s">
        <v>333</v>
      </c>
      <c r="E5" s="477" t="s">
        <v>2266</v>
      </c>
      <c r="F5" s="322" t="s">
        <v>2267</v>
      </c>
      <c r="G5" s="290" t="s">
        <v>1840</v>
      </c>
      <c r="H5" s="291" t="s">
        <v>1682</v>
      </c>
      <c r="I5" s="292" t="s">
        <v>2268</v>
      </c>
      <c r="J5" s="293"/>
      <c r="K5" s="294">
        <v>150476</v>
      </c>
      <c r="L5" s="295">
        <v>89000</v>
      </c>
      <c r="M5" s="296">
        <f>L5/K5*100</f>
        <v>59.145644488157579</v>
      </c>
      <c r="N5" s="297" t="str">
        <f>IF(M5&lt;=60,"","!!!")</f>
        <v/>
      </c>
      <c r="O5" s="295">
        <v>61476</v>
      </c>
      <c r="P5" s="298">
        <f>O5/K5*100</f>
        <v>40.854355511842421</v>
      </c>
      <c r="Q5" s="299">
        <f>M5+P5</f>
        <v>100</v>
      </c>
      <c r="R5" s="300">
        <v>57864</v>
      </c>
      <c r="S5" s="301">
        <v>33864</v>
      </c>
      <c r="T5" s="302">
        <f t="shared" si="0"/>
        <v>58.52</v>
      </c>
      <c r="U5" s="303" t="str">
        <f>IF(T5&lt;=60,"","!!!")</f>
        <v/>
      </c>
      <c r="V5" s="360">
        <v>24000</v>
      </c>
      <c r="W5" s="304">
        <f t="shared" si="1"/>
        <v>41.48</v>
      </c>
      <c r="X5" s="305">
        <f t="shared" si="2"/>
        <v>100</v>
      </c>
      <c r="Y5" s="316" t="s">
        <v>2269</v>
      </c>
      <c r="Z5" s="329" t="s">
        <v>2270</v>
      </c>
      <c r="AA5" s="307"/>
      <c r="AB5" s="487">
        <f>AA5*0.1</f>
        <v>0</v>
      </c>
      <c r="AC5" s="309"/>
      <c r="AD5" s="308">
        <f t="shared" si="3"/>
        <v>0</v>
      </c>
      <c r="AE5" s="309"/>
      <c r="AF5" s="308"/>
      <c r="AG5" s="310">
        <f t="shared" si="4"/>
        <v>0</v>
      </c>
      <c r="AH5" s="311">
        <f t="shared" si="5"/>
        <v>0</v>
      </c>
      <c r="AI5" s="307"/>
      <c r="AJ5" s="308">
        <f t="shared" si="6"/>
        <v>0</v>
      </c>
      <c r="AK5" s="312"/>
      <c r="AL5" s="308">
        <f t="shared" si="7"/>
        <v>0</v>
      </c>
      <c r="AM5" s="313">
        <f>AI5+AK5</f>
        <v>0</v>
      </c>
      <c r="AN5" s="311">
        <f t="shared" si="8"/>
        <v>0</v>
      </c>
      <c r="AO5" s="314">
        <f t="shared" si="9"/>
        <v>0</v>
      </c>
    </row>
    <row r="6" spans="1:42" s="315" customFormat="1" ht="68.25" thickBot="1" x14ac:dyDescent="0.25">
      <c r="A6" s="494">
        <v>3</v>
      </c>
      <c r="B6" s="470"/>
      <c r="C6" s="471" t="s">
        <v>1489</v>
      </c>
      <c r="D6" s="490" t="s">
        <v>1573</v>
      </c>
      <c r="E6" s="321" t="s">
        <v>2283</v>
      </c>
      <c r="F6" s="322" t="s">
        <v>2284</v>
      </c>
      <c r="G6" s="331" t="s">
        <v>1819</v>
      </c>
      <c r="H6" s="333"/>
      <c r="I6" s="333" t="s">
        <v>2285</v>
      </c>
      <c r="J6" s="293"/>
      <c r="K6" s="336"/>
      <c r="L6" s="337"/>
      <c r="M6" s="338"/>
      <c r="N6" s="339"/>
      <c r="O6" s="337"/>
      <c r="P6" s="338"/>
      <c r="Q6" s="340"/>
      <c r="R6" s="468">
        <v>21242</v>
      </c>
      <c r="S6" s="469">
        <v>12745</v>
      </c>
      <c r="T6" s="302">
        <f t="shared" si="0"/>
        <v>60</v>
      </c>
      <c r="U6" s="339"/>
      <c r="V6" s="429">
        <v>8497</v>
      </c>
      <c r="W6" s="304">
        <f t="shared" si="1"/>
        <v>40</v>
      </c>
      <c r="X6" s="305">
        <f t="shared" si="2"/>
        <v>100</v>
      </c>
      <c r="Y6" s="316" t="s">
        <v>1777</v>
      </c>
      <c r="Z6" s="329" t="s">
        <v>2273</v>
      </c>
      <c r="AA6" s="307"/>
      <c r="AB6" s="461" t="s">
        <v>3</v>
      </c>
      <c r="AC6" s="309"/>
      <c r="AD6" s="308">
        <f t="shared" si="3"/>
        <v>0</v>
      </c>
      <c r="AE6" s="309"/>
      <c r="AF6" s="308">
        <f>AE6*0.25</f>
        <v>0</v>
      </c>
      <c r="AG6" s="310">
        <f t="shared" si="4"/>
        <v>0</v>
      </c>
      <c r="AH6" s="311">
        <f t="shared" si="5"/>
        <v>0</v>
      </c>
      <c r="AI6" s="307"/>
      <c r="AJ6" s="308">
        <f t="shared" si="6"/>
        <v>0</v>
      </c>
      <c r="AK6" s="312"/>
      <c r="AL6" s="308">
        <f t="shared" si="7"/>
        <v>0</v>
      </c>
      <c r="AM6" s="313">
        <f>AI6</f>
        <v>0</v>
      </c>
      <c r="AN6" s="311">
        <f t="shared" si="8"/>
        <v>0</v>
      </c>
      <c r="AO6" s="314">
        <f t="shared" si="9"/>
        <v>0</v>
      </c>
      <c r="AP6" s="433"/>
    </row>
    <row r="7" spans="1:42" s="315" customFormat="1" ht="68.25" thickBot="1" x14ac:dyDescent="0.25">
      <c r="A7" s="494">
        <v>4</v>
      </c>
      <c r="B7" s="470"/>
      <c r="C7" s="471" t="s">
        <v>1489</v>
      </c>
      <c r="D7" s="488" t="s">
        <v>1573</v>
      </c>
      <c r="E7" s="288" t="s">
        <v>2286</v>
      </c>
      <c r="F7" s="289" t="s">
        <v>2287</v>
      </c>
      <c r="G7" s="331" t="s">
        <v>1819</v>
      </c>
      <c r="H7" s="333"/>
      <c r="I7" s="333" t="s">
        <v>2288</v>
      </c>
      <c r="J7" s="293"/>
      <c r="K7" s="336"/>
      <c r="L7" s="337"/>
      <c r="M7" s="338"/>
      <c r="N7" s="339"/>
      <c r="O7" s="337"/>
      <c r="P7" s="338"/>
      <c r="Q7" s="340"/>
      <c r="R7" s="468">
        <v>10000</v>
      </c>
      <c r="S7" s="469">
        <v>6000</v>
      </c>
      <c r="T7" s="302">
        <f t="shared" si="0"/>
        <v>60</v>
      </c>
      <c r="U7" s="339"/>
      <c r="V7" s="429">
        <v>4000</v>
      </c>
      <c r="W7" s="304">
        <f t="shared" si="1"/>
        <v>40</v>
      </c>
      <c r="X7" s="305">
        <f t="shared" si="2"/>
        <v>100</v>
      </c>
      <c r="Y7" s="316" t="s">
        <v>1777</v>
      </c>
      <c r="Z7" s="329" t="s">
        <v>2273</v>
      </c>
      <c r="AA7" s="307"/>
      <c r="AB7" s="461" t="s">
        <v>3</v>
      </c>
      <c r="AC7" s="309"/>
      <c r="AD7" s="308">
        <f t="shared" si="3"/>
        <v>0</v>
      </c>
      <c r="AE7" s="309"/>
      <c r="AF7" s="308">
        <f>AE7*0.25</f>
        <v>0</v>
      </c>
      <c r="AG7" s="310">
        <f t="shared" si="4"/>
        <v>0</v>
      </c>
      <c r="AH7" s="311">
        <f t="shared" si="5"/>
        <v>0</v>
      </c>
      <c r="AI7" s="307"/>
      <c r="AJ7" s="308">
        <f t="shared" si="6"/>
        <v>0</v>
      </c>
      <c r="AK7" s="312"/>
      <c r="AL7" s="308">
        <f t="shared" si="7"/>
        <v>0</v>
      </c>
      <c r="AM7" s="313">
        <f>AI7</f>
        <v>0</v>
      </c>
      <c r="AN7" s="311">
        <f t="shared" si="8"/>
        <v>0</v>
      </c>
      <c r="AO7" s="314">
        <f t="shared" si="9"/>
        <v>0</v>
      </c>
      <c r="AP7" s="433"/>
    </row>
    <row r="8" spans="1:42" ht="225.75" thickBot="1" x14ac:dyDescent="0.25">
      <c r="A8" s="493">
        <v>5</v>
      </c>
      <c r="B8" s="350">
        <v>23</v>
      </c>
      <c r="C8" s="330" t="s">
        <v>435</v>
      </c>
      <c r="D8" s="491" t="s">
        <v>591</v>
      </c>
      <c r="E8" s="327" t="s">
        <v>2295</v>
      </c>
      <c r="F8" s="327" t="s">
        <v>2296</v>
      </c>
      <c r="G8" s="290" t="s">
        <v>1801</v>
      </c>
      <c r="H8" s="351" t="s">
        <v>396</v>
      </c>
      <c r="I8" s="292" t="s">
        <v>2297</v>
      </c>
      <c r="J8" s="352"/>
      <c r="K8" s="353">
        <v>84254</v>
      </c>
      <c r="L8" s="353">
        <v>42127</v>
      </c>
      <c r="M8" s="354">
        <f>L8/K8*100</f>
        <v>50</v>
      </c>
      <c r="N8" s="355" t="str">
        <f>IF(M8&lt;=60,"","!!!")</f>
        <v/>
      </c>
      <c r="O8" s="353">
        <v>42127</v>
      </c>
      <c r="P8" s="356">
        <f>O8/K8*100</f>
        <v>50</v>
      </c>
      <c r="Q8" s="357">
        <f>M8+P8</f>
        <v>100</v>
      </c>
      <c r="R8" s="301">
        <v>219932</v>
      </c>
      <c r="S8" s="301">
        <v>53950</v>
      </c>
      <c r="T8" s="302">
        <f t="shared" si="0"/>
        <v>24.53</v>
      </c>
      <c r="U8" s="358" t="str">
        <f>IF(T8&lt;=60,"","!!!")</f>
        <v/>
      </c>
      <c r="V8" s="360">
        <v>165982</v>
      </c>
      <c r="W8" s="304">
        <f t="shared" si="1"/>
        <v>75.47</v>
      </c>
      <c r="X8" s="305">
        <f t="shared" si="2"/>
        <v>100</v>
      </c>
      <c r="Y8" s="316" t="s">
        <v>1777</v>
      </c>
      <c r="Z8" s="329" t="s">
        <v>2298</v>
      </c>
      <c r="AA8" s="307"/>
      <c r="AB8" s="461" t="s">
        <v>3</v>
      </c>
      <c r="AC8" s="309"/>
      <c r="AD8" s="308">
        <f t="shared" si="3"/>
        <v>0</v>
      </c>
      <c r="AE8" s="309"/>
      <c r="AF8" s="308"/>
      <c r="AG8" s="310">
        <f t="shared" si="4"/>
        <v>0</v>
      </c>
      <c r="AH8" s="311">
        <f t="shared" si="5"/>
        <v>0</v>
      </c>
      <c r="AI8" s="307"/>
      <c r="AJ8" s="308">
        <f t="shared" si="6"/>
        <v>0</v>
      </c>
      <c r="AK8" s="312"/>
      <c r="AL8" s="308">
        <f t="shared" si="7"/>
        <v>0</v>
      </c>
      <c r="AM8" s="313">
        <f>AI8+AK8</f>
        <v>0</v>
      </c>
      <c r="AN8" s="311">
        <f t="shared" si="8"/>
        <v>0</v>
      </c>
      <c r="AO8" s="314">
        <f t="shared" si="9"/>
        <v>0</v>
      </c>
      <c r="AP8" s="315"/>
    </row>
    <row r="9" spans="1:42" s="315" customFormat="1" ht="57.95" customHeight="1" thickBot="1" x14ac:dyDescent="0.25">
      <c r="A9" s="493">
        <v>6</v>
      </c>
      <c r="B9" s="285">
        <v>126</v>
      </c>
      <c r="C9" s="286" t="s">
        <v>455</v>
      </c>
      <c r="D9" s="489" t="s">
        <v>792</v>
      </c>
      <c r="E9" s="288" t="s">
        <v>2127</v>
      </c>
      <c r="F9" s="289" t="s">
        <v>2271</v>
      </c>
      <c r="G9" s="290" t="s">
        <v>1819</v>
      </c>
      <c r="H9" s="291" t="s">
        <v>1459</v>
      </c>
      <c r="I9" s="292" t="s">
        <v>2272</v>
      </c>
      <c r="J9" s="293"/>
      <c r="K9" s="294">
        <v>78940</v>
      </c>
      <c r="L9" s="295">
        <v>47364</v>
      </c>
      <c r="M9" s="296">
        <f>L9/K9*100</f>
        <v>60</v>
      </c>
      <c r="N9" s="297" t="str">
        <f>IF(M9&lt;=60,"","!!!")</f>
        <v/>
      </c>
      <c r="O9" s="295">
        <v>31576</v>
      </c>
      <c r="P9" s="298">
        <f>O9/K9*100</f>
        <v>40</v>
      </c>
      <c r="Q9" s="299">
        <f>M9+P9</f>
        <v>100</v>
      </c>
      <c r="R9" s="300">
        <v>16000</v>
      </c>
      <c r="S9" s="301">
        <v>9600</v>
      </c>
      <c r="T9" s="302">
        <f t="shared" si="0"/>
        <v>60</v>
      </c>
      <c r="U9" s="303" t="str">
        <f>IF(T9&lt;=60,"","!!!")</f>
        <v/>
      </c>
      <c r="V9" s="360">
        <v>6400</v>
      </c>
      <c r="W9" s="304">
        <f t="shared" si="1"/>
        <v>40</v>
      </c>
      <c r="X9" s="305">
        <f t="shared" si="2"/>
        <v>100</v>
      </c>
      <c r="Y9" s="316" t="s">
        <v>2269</v>
      </c>
      <c r="Z9" s="329" t="s">
        <v>2273</v>
      </c>
      <c r="AA9" s="307"/>
      <c r="AB9" s="461" t="s">
        <v>3</v>
      </c>
      <c r="AC9" s="309"/>
      <c r="AD9" s="308">
        <f t="shared" si="3"/>
        <v>0</v>
      </c>
      <c r="AE9" s="309"/>
      <c r="AF9" s="308"/>
      <c r="AG9" s="310">
        <f t="shared" si="4"/>
        <v>0</v>
      </c>
      <c r="AH9" s="311">
        <f t="shared" si="5"/>
        <v>0</v>
      </c>
      <c r="AI9" s="307"/>
      <c r="AJ9" s="308">
        <f t="shared" si="6"/>
        <v>0</v>
      </c>
      <c r="AK9" s="312"/>
      <c r="AL9" s="308">
        <f t="shared" si="7"/>
        <v>0</v>
      </c>
      <c r="AM9" s="313">
        <f>AI9+AK9</f>
        <v>0</v>
      </c>
      <c r="AN9" s="311">
        <f t="shared" si="8"/>
        <v>0</v>
      </c>
      <c r="AO9" s="314">
        <f t="shared" si="9"/>
        <v>0</v>
      </c>
    </row>
    <row r="10" spans="1:42" s="315" customFormat="1" ht="117" customHeight="1" thickBot="1" x14ac:dyDescent="0.25">
      <c r="A10" s="493">
        <v>7</v>
      </c>
      <c r="B10" s="375"/>
      <c r="C10" s="471" t="s">
        <v>1291</v>
      </c>
      <c r="D10" s="488" t="s">
        <v>1369</v>
      </c>
      <c r="E10" s="288" t="s">
        <v>2315</v>
      </c>
      <c r="F10" s="322" t="s">
        <v>2316</v>
      </c>
      <c r="G10" s="331" t="s">
        <v>1840</v>
      </c>
      <c r="H10" s="333"/>
      <c r="I10" s="333" t="s">
        <v>2317</v>
      </c>
      <c r="J10" s="293"/>
      <c r="K10" s="336"/>
      <c r="L10" s="337"/>
      <c r="M10" s="338"/>
      <c r="N10" s="339"/>
      <c r="O10" s="337"/>
      <c r="P10" s="338"/>
      <c r="Q10" s="340"/>
      <c r="R10" s="468">
        <v>200000</v>
      </c>
      <c r="S10" s="469">
        <v>100000</v>
      </c>
      <c r="T10" s="302">
        <f t="shared" si="0"/>
        <v>50</v>
      </c>
      <c r="U10" s="339"/>
      <c r="V10" s="360">
        <v>100000</v>
      </c>
      <c r="W10" s="304">
        <f t="shared" si="1"/>
        <v>50</v>
      </c>
      <c r="X10" s="305">
        <f t="shared" si="2"/>
        <v>100</v>
      </c>
      <c r="Y10" s="316" t="s">
        <v>45</v>
      </c>
      <c r="Z10" s="329" t="s">
        <v>2320</v>
      </c>
      <c r="AA10" s="475">
        <v>0</v>
      </c>
      <c r="AB10" s="487">
        <f>AA10*0.1</f>
        <v>0</v>
      </c>
      <c r="AC10" s="309">
        <v>7</v>
      </c>
      <c r="AD10" s="308">
        <f t="shared" si="3"/>
        <v>2.1</v>
      </c>
      <c r="AE10" s="309"/>
      <c r="AF10" s="308">
        <f>AE10*0.25</f>
        <v>0</v>
      </c>
      <c r="AG10" s="310">
        <f t="shared" si="4"/>
        <v>7</v>
      </c>
      <c r="AH10" s="311">
        <f t="shared" si="5"/>
        <v>2.1</v>
      </c>
      <c r="AI10" s="307">
        <v>15</v>
      </c>
      <c r="AJ10" s="308">
        <f t="shared" si="6"/>
        <v>3</v>
      </c>
      <c r="AK10" s="312">
        <v>13</v>
      </c>
      <c r="AL10" s="308">
        <f t="shared" si="7"/>
        <v>5.2</v>
      </c>
      <c r="AM10" s="313">
        <f>AI10</f>
        <v>15</v>
      </c>
      <c r="AN10" s="311">
        <f t="shared" si="8"/>
        <v>8.1999999999999993</v>
      </c>
      <c r="AO10" s="314">
        <f t="shared" si="9"/>
        <v>10.299999999999999</v>
      </c>
      <c r="AP10" s="376"/>
    </row>
    <row r="11" spans="1:42" s="315" customFormat="1" ht="68.25" thickBot="1" x14ac:dyDescent="0.25">
      <c r="A11" s="494">
        <v>8</v>
      </c>
      <c r="B11" s="470"/>
      <c r="C11" s="471" t="s">
        <v>1295</v>
      </c>
      <c r="D11" s="490" t="s">
        <v>1417</v>
      </c>
      <c r="E11" s="321" t="s">
        <v>2292</v>
      </c>
      <c r="F11" s="322" t="s">
        <v>2293</v>
      </c>
      <c r="G11" s="331" t="s">
        <v>1819</v>
      </c>
      <c r="H11" s="333"/>
      <c r="I11" s="333" t="s">
        <v>2294</v>
      </c>
      <c r="J11" s="293"/>
      <c r="K11" s="336"/>
      <c r="L11" s="337"/>
      <c r="M11" s="338"/>
      <c r="N11" s="339"/>
      <c r="O11" s="337"/>
      <c r="P11" s="338"/>
      <c r="Q11" s="340"/>
      <c r="R11" s="468">
        <v>600000</v>
      </c>
      <c r="S11" s="469">
        <v>350000</v>
      </c>
      <c r="T11" s="302">
        <f t="shared" si="0"/>
        <v>58.33</v>
      </c>
      <c r="U11" s="339"/>
      <c r="V11" s="429">
        <v>250000</v>
      </c>
      <c r="W11" s="304">
        <f t="shared" si="1"/>
        <v>41.67</v>
      </c>
      <c r="X11" s="305">
        <f t="shared" si="2"/>
        <v>100</v>
      </c>
      <c r="Y11" s="316" t="s">
        <v>1777</v>
      </c>
      <c r="Z11" s="329" t="s">
        <v>2277</v>
      </c>
      <c r="AA11" s="307"/>
      <c r="AB11" s="461" t="s">
        <v>3</v>
      </c>
      <c r="AC11" s="309"/>
      <c r="AD11" s="308">
        <f t="shared" si="3"/>
        <v>0</v>
      </c>
      <c r="AE11" s="309"/>
      <c r="AF11" s="308">
        <f>AE11*0.25</f>
        <v>0</v>
      </c>
      <c r="AG11" s="310">
        <f t="shared" si="4"/>
        <v>0</v>
      </c>
      <c r="AH11" s="311">
        <f t="shared" si="5"/>
        <v>0</v>
      </c>
      <c r="AI11" s="307"/>
      <c r="AJ11" s="308">
        <f t="shared" si="6"/>
        <v>0</v>
      </c>
      <c r="AK11" s="312"/>
      <c r="AL11" s="308">
        <f t="shared" si="7"/>
        <v>0</v>
      </c>
      <c r="AM11" s="313">
        <f>AI11</f>
        <v>0</v>
      </c>
      <c r="AN11" s="311">
        <f t="shared" si="8"/>
        <v>0</v>
      </c>
      <c r="AO11" s="314">
        <f t="shared" si="9"/>
        <v>0</v>
      </c>
      <c r="AP11" s="433"/>
    </row>
    <row r="12" spans="1:42" s="315" customFormat="1" ht="79.5" thickBot="1" x14ac:dyDescent="0.25">
      <c r="A12" s="494">
        <v>9</v>
      </c>
      <c r="B12" s="470"/>
      <c r="C12" s="471" t="s">
        <v>2144</v>
      </c>
      <c r="D12" s="490" t="s">
        <v>2145</v>
      </c>
      <c r="E12" s="321" t="s">
        <v>1835</v>
      </c>
      <c r="F12" s="322" t="s">
        <v>2304</v>
      </c>
      <c r="G12" s="331" t="s">
        <v>1802</v>
      </c>
      <c r="H12" s="333"/>
      <c r="I12" s="333" t="s">
        <v>2305</v>
      </c>
      <c r="J12" s="293"/>
      <c r="K12" s="336"/>
      <c r="L12" s="337"/>
      <c r="M12" s="338"/>
      <c r="N12" s="339"/>
      <c r="O12" s="337"/>
      <c r="P12" s="338"/>
      <c r="Q12" s="340"/>
      <c r="R12" s="468">
        <v>30000</v>
      </c>
      <c r="S12" s="469">
        <v>19200</v>
      </c>
      <c r="T12" s="302">
        <f t="shared" si="0"/>
        <v>64</v>
      </c>
      <c r="U12" s="339"/>
      <c r="V12" s="360">
        <v>10800</v>
      </c>
      <c r="W12" s="304">
        <f t="shared" si="1"/>
        <v>36</v>
      </c>
      <c r="X12" s="305">
        <f t="shared" si="2"/>
        <v>100</v>
      </c>
      <c r="Y12" s="316" t="s">
        <v>1777</v>
      </c>
      <c r="Z12" s="329" t="s">
        <v>2306</v>
      </c>
      <c r="AA12" s="307"/>
      <c r="AB12" s="461" t="s">
        <v>3</v>
      </c>
      <c r="AC12" s="309"/>
      <c r="AD12" s="308">
        <f t="shared" si="3"/>
        <v>0</v>
      </c>
      <c r="AE12" s="309"/>
      <c r="AF12" s="308">
        <f>AE12*0.25</f>
        <v>0</v>
      </c>
      <c r="AG12" s="310">
        <f t="shared" si="4"/>
        <v>0</v>
      </c>
      <c r="AH12" s="311">
        <f t="shared" si="5"/>
        <v>0</v>
      </c>
      <c r="AI12" s="307"/>
      <c r="AJ12" s="308">
        <f t="shared" si="6"/>
        <v>0</v>
      </c>
      <c r="AK12" s="312"/>
      <c r="AL12" s="308">
        <f t="shared" si="7"/>
        <v>0</v>
      </c>
      <c r="AM12" s="313">
        <f>AI12</f>
        <v>0</v>
      </c>
      <c r="AN12" s="311">
        <f t="shared" si="8"/>
        <v>0</v>
      </c>
      <c r="AO12" s="314">
        <f t="shared" si="9"/>
        <v>0</v>
      </c>
      <c r="AP12" s="433"/>
    </row>
    <row r="13" spans="1:42" s="315" customFormat="1" ht="75" customHeight="1" thickBot="1" x14ac:dyDescent="0.25">
      <c r="A13" s="494">
        <v>10</v>
      </c>
      <c r="B13" s="470"/>
      <c r="C13" s="471" t="s">
        <v>1486</v>
      </c>
      <c r="D13" s="488" t="s">
        <v>1427</v>
      </c>
      <c r="E13" s="321" t="s">
        <v>2289</v>
      </c>
      <c r="F13" s="322" t="s">
        <v>2290</v>
      </c>
      <c r="G13" s="331" t="s">
        <v>1819</v>
      </c>
      <c r="H13" s="333"/>
      <c r="I13" s="333" t="s">
        <v>2291</v>
      </c>
      <c r="J13" s="293"/>
      <c r="K13" s="336"/>
      <c r="L13" s="337"/>
      <c r="M13" s="338"/>
      <c r="N13" s="339"/>
      <c r="O13" s="337"/>
      <c r="P13" s="338"/>
      <c r="Q13" s="340"/>
      <c r="R13" s="468">
        <v>15721</v>
      </c>
      <c r="S13" s="469">
        <v>11000</v>
      </c>
      <c r="T13" s="302">
        <f t="shared" si="0"/>
        <v>69.97</v>
      </c>
      <c r="U13" s="339"/>
      <c r="V13" s="429">
        <v>4721</v>
      </c>
      <c r="W13" s="304">
        <f t="shared" si="1"/>
        <v>30.03</v>
      </c>
      <c r="X13" s="305">
        <f t="shared" si="2"/>
        <v>100</v>
      </c>
      <c r="Y13" s="316" t="s">
        <v>1777</v>
      </c>
      <c r="Z13" s="329" t="s">
        <v>2273</v>
      </c>
      <c r="AA13" s="307"/>
      <c r="AB13" s="461" t="s">
        <v>3</v>
      </c>
      <c r="AC13" s="309"/>
      <c r="AD13" s="308">
        <f t="shared" si="3"/>
        <v>0</v>
      </c>
      <c r="AE13" s="309"/>
      <c r="AF13" s="308">
        <f>AE13*0.25</f>
        <v>0</v>
      </c>
      <c r="AG13" s="310">
        <f t="shared" si="4"/>
        <v>0</v>
      </c>
      <c r="AH13" s="311">
        <f t="shared" si="5"/>
        <v>0</v>
      </c>
      <c r="AI13" s="307"/>
      <c r="AJ13" s="308">
        <f t="shared" si="6"/>
        <v>0</v>
      </c>
      <c r="AK13" s="312"/>
      <c r="AL13" s="308">
        <f t="shared" si="7"/>
        <v>0</v>
      </c>
      <c r="AM13" s="313">
        <f>AI13</f>
        <v>0</v>
      </c>
      <c r="AN13" s="311">
        <f t="shared" si="8"/>
        <v>0</v>
      </c>
      <c r="AO13" s="314">
        <f t="shared" si="9"/>
        <v>0</v>
      </c>
      <c r="AP13" s="433"/>
    </row>
    <row r="14" spans="1:42" ht="68.25" thickBot="1" x14ac:dyDescent="0.25">
      <c r="A14" s="493">
        <v>11</v>
      </c>
      <c r="B14" s="350">
        <v>35</v>
      </c>
      <c r="C14" s="330" t="s">
        <v>449</v>
      </c>
      <c r="D14" s="491" t="s">
        <v>730</v>
      </c>
      <c r="E14" s="321" t="s">
        <v>2274</v>
      </c>
      <c r="F14" s="321" t="s">
        <v>2275</v>
      </c>
      <c r="G14" s="290" t="s">
        <v>1802</v>
      </c>
      <c r="H14" s="351" t="s">
        <v>1461</v>
      </c>
      <c r="I14" s="292" t="s">
        <v>2276</v>
      </c>
      <c r="J14" s="352"/>
      <c r="K14" s="353">
        <v>28200</v>
      </c>
      <c r="L14" s="353">
        <v>16920</v>
      </c>
      <c r="M14" s="354">
        <f>L14/K14*100</f>
        <v>60</v>
      </c>
      <c r="N14" s="355" t="str">
        <f>IF(M14&lt;=60,"","!!!")</f>
        <v/>
      </c>
      <c r="O14" s="353">
        <v>11280</v>
      </c>
      <c r="P14" s="356">
        <f>O14/K14*100</f>
        <v>40</v>
      </c>
      <c r="Q14" s="357">
        <f>M14+P14</f>
        <v>100</v>
      </c>
      <c r="R14" s="301">
        <v>585000</v>
      </c>
      <c r="S14" s="301">
        <v>351000</v>
      </c>
      <c r="T14" s="302">
        <f t="shared" si="0"/>
        <v>60</v>
      </c>
      <c r="U14" s="358" t="str">
        <f>IF(T14&lt;=60,"","!!!")</f>
        <v/>
      </c>
      <c r="V14" s="360">
        <v>234000</v>
      </c>
      <c r="W14" s="304">
        <f t="shared" si="1"/>
        <v>40</v>
      </c>
      <c r="X14" s="305">
        <f t="shared" si="2"/>
        <v>100</v>
      </c>
      <c r="Y14" s="316" t="s">
        <v>2269</v>
      </c>
      <c r="Z14" s="329" t="s">
        <v>2277</v>
      </c>
      <c r="AA14" s="307"/>
      <c r="AB14" s="461" t="s">
        <v>3</v>
      </c>
      <c r="AC14" s="309"/>
      <c r="AD14" s="308">
        <f t="shared" si="3"/>
        <v>0</v>
      </c>
      <c r="AE14" s="309"/>
      <c r="AF14" s="308"/>
      <c r="AG14" s="310">
        <f t="shared" si="4"/>
        <v>0</v>
      </c>
      <c r="AH14" s="311">
        <f t="shared" si="5"/>
        <v>0</v>
      </c>
      <c r="AI14" s="307"/>
      <c r="AJ14" s="308">
        <f t="shared" si="6"/>
        <v>0</v>
      </c>
      <c r="AK14" s="312"/>
      <c r="AL14" s="308">
        <f t="shared" si="7"/>
        <v>0</v>
      </c>
      <c r="AM14" s="313">
        <f>AI14+AK14</f>
        <v>0</v>
      </c>
      <c r="AN14" s="311">
        <f t="shared" si="8"/>
        <v>0</v>
      </c>
      <c r="AO14" s="314">
        <f t="shared" si="9"/>
        <v>0</v>
      </c>
      <c r="AP14" s="315"/>
    </row>
    <row r="15" spans="1:42" ht="72" customHeight="1" thickBot="1" x14ac:dyDescent="0.25">
      <c r="A15" s="493">
        <v>12</v>
      </c>
      <c r="B15" s="350"/>
      <c r="C15" s="330" t="s">
        <v>1139</v>
      </c>
      <c r="D15" s="491" t="s">
        <v>1142</v>
      </c>
      <c r="E15" s="321" t="s">
        <v>2403</v>
      </c>
      <c r="F15" s="321" t="s">
        <v>2404</v>
      </c>
      <c r="G15" s="290"/>
      <c r="H15" s="351"/>
      <c r="I15" s="292"/>
      <c r="J15" s="352"/>
      <c r="K15" s="353"/>
      <c r="L15" s="353"/>
      <c r="M15" s="354"/>
      <c r="N15" s="355"/>
      <c r="O15" s="353"/>
      <c r="P15" s="356"/>
      <c r="Q15" s="357"/>
      <c r="R15" s="301">
        <v>41000</v>
      </c>
      <c r="S15" s="301">
        <v>28600</v>
      </c>
      <c r="T15" s="302">
        <f t="shared" si="0"/>
        <v>69.760000000000005</v>
      </c>
      <c r="U15" s="358"/>
      <c r="V15" s="360">
        <v>12400</v>
      </c>
      <c r="W15" s="304">
        <f t="shared" si="1"/>
        <v>30.24</v>
      </c>
      <c r="X15" s="305">
        <f t="shared" si="2"/>
        <v>100</v>
      </c>
      <c r="Y15" s="316" t="s">
        <v>1777</v>
      </c>
      <c r="Z15" s="329" t="s">
        <v>2405</v>
      </c>
      <c r="AA15" s="307"/>
      <c r="AB15" s="461"/>
      <c r="AC15" s="309"/>
      <c r="AD15" s="308"/>
      <c r="AE15" s="309"/>
      <c r="AF15" s="308"/>
      <c r="AG15" s="310"/>
      <c r="AH15" s="311"/>
      <c r="AI15" s="307"/>
      <c r="AJ15" s="308"/>
      <c r="AK15" s="312"/>
      <c r="AL15" s="308"/>
      <c r="AM15" s="313"/>
      <c r="AN15" s="311"/>
      <c r="AO15" s="314"/>
      <c r="AP15" s="315"/>
    </row>
    <row r="16" spans="1:42" ht="167.1" customHeight="1" thickBot="1" x14ac:dyDescent="0.25">
      <c r="A16" s="493">
        <v>12</v>
      </c>
      <c r="B16" s="383"/>
      <c r="C16" s="476" t="s">
        <v>1492</v>
      </c>
      <c r="D16" s="492" t="s">
        <v>1615</v>
      </c>
      <c r="E16" s="321" t="s">
        <v>1521</v>
      </c>
      <c r="F16" s="321" t="s">
        <v>1521</v>
      </c>
      <c r="G16" s="331" t="s">
        <v>1801</v>
      </c>
      <c r="H16" s="344"/>
      <c r="I16" s="333" t="s">
        <v>2318</v>
      </c>
      <c r="J16" s="352"/>
      <c r="K16" s="365"/>
      <c r="L16" s="365"/>
      <c r="M16" s="367"/>
      <c r="N16" s="369"/>
      <c r="O16" s="365"/>
      <c r="P16" s="367"/>
      <c r="Q16" s="365"/>
      <c r="R16" s="469">
        <v>84920</v>
      </c>
      <c r="S16" s="469">
        <v>17459.560000000001</v>
      </c>
      <c r="T16" s="302">
        <f t="shared" si="0"/>
        <v>20.56</v>
      </c>
      <c r="U16" s="369"/>
      <c r="V16" s="360">
        <v>67460.44</v>
      </c>
      <c r="W16" s="304">
        <f t="shared" si="1"/>
        <v>79.44</v>
      </c>
      <c r="X16" s="305">
        <f t="shared" si="2"/>
        <v>100</v>
      </c>
      <c r="Y16" s="316" t="s">
        <v>1777</v>
      </c>
      <c r="Z16" s="329" t="s">
        <v>2319</v>
      </c>
      <c r="AA16" s="307">
        <v>15</v>
      </c>
      <c r="AB16" s="487">
        <f>AA16*0.1</f>
        <v>1.5</v>
      </c>
      <c r="AC16" s="309">
        <v>15</v>
      </c>
      <c r="AD16" s="308">
        <f t="shared" si="3"/>
        <v>4.5</v>
      </c>
      <c r="AE16" s="309"/>
      <c r="AF16" s="308">
        <f>AE16*0.25</f>
        <v>0</v>
      </c>
      <c r="AG16" s="310">
        <f t="shared" si="4"/>
        <v>30</v>
      </c>
      <c r="AH16" s="311">
        <f t="shared" si="5"/>
        <v>6</v>
      </c>
      <c r="AI16" s="307">
        <v>15</v>
      </c>
      <c r="AJ16" s="308">
        <f t="shared" si="6"/>
        <v>3</v>
      </c>
      <c r="AK16" s="312">
        <v>9</v>
      </c>
      <c r="AL16" s="308">
        <f t="shared" si="7"/>
        <v>3.6</v>
      </c>
      <c r="AM16" s="313">
        <f>AI16</f>
        <v>15</v>
      </c>
      <c r="AN16" s="311">
        <f t="shared" si="8"/>
        <v>6.6</v>
      </c>
      <c r="AO16" s="314">
        <f t="shared" si="9"/>
        <v>12.6</v>
      </c>
      <c r="AP16" s="376"/>
    </row>
    <row r="17" spans="1:42" s="315" customFormat="1" ht="293.25" thickBot="1" x14ac:dyDescent="0.25">
      <c r="A17" s="493">
        <v>13</v>
      </c>
      <c r="B17" s="375"/>
      <c r="C17" s="471" t="s">
        <v>2309</v>
      </c>
      <c r="D17" s="490" t="s">
        <v>2310</v>
      </c>
      <c r="E17" s="321" t="s">
        <v>2311</v>
      </c>
      <c r="F17" s="322" t="s">
        <v>2312</v>
      </c>
      <c r="G17" s="472" t="s">
        <v>1819</v>
      </c>
      <c r="H17" s="333"/>
      <c r="I17" s="333" t="s">
        <v>2313</v>
      </c>
      <c r="J17" s="293"/>
      <c r="K17" s="336"/>
      <c r="L17" s="337"/>
      <c r="M17" s="338"/>
      <c r="N17" s="339"/>
      <c r="O17" s="337"/>
      <c r="P17" s="338"/>
      <c r="Q17" s="340"/>
      <c r="R17" s="473">
        <v>263185</v>
      </c>
      <c r="S17" s="474">
        <v>127776.31</v>
      </c>
      <c r="T17" s="302">
        <f t="shared" si="0"/>
        <v>48.55</v>
      </c>
      <c r="U17" s="339"/>
      <c r="V17" s="431">
        <v>135408.68</v>
      </c>
      <c r="W17" s="304">
        <f t="shared" si="1"/>
        <v>51.45</v>
      </c>
      <c r="X17" s="305">
        <f t="shared" si="2"/>
        <v>100</v>
      </c>
      <c r="Y17" s="316" t="s">
        <v>1777</v>
      </c>
      <c r="Z17" s="329" t="s">
        <v>2314</v>
      </c>
      <c r="AA17" s="475">
        <v>0</v>
      </c>
      <c r="AB17" s="487">
        <f>AA17*0.1</f>
        <v>0</v>
      </c>
      <c r="AC17" s="309">
        <v>7</v>
      </c>
      <c r="AD17" s="308">
        <f t="shared" si="3"/>
        <v>2.1</v>
      </c>
      <c r="AE17" s="309"/>
      <c r="AF17" s="308">
        <f>AE17*0.25</f>
        <v>0</v>
      </c>
      <c r="AG17" s="310">
        <f t="shared" si="4"/>
        <v>7</v>
      </c>
      <c r="AH17" s="311">
        <f t="shared" si="5"/>
        <v>2.1</v>
      </c>
      <c r="AI17" s="307">
        <v>15</v>
      </c>
      <c r="AJ17" s="308">
        <f t="shared" si="6"/>
        <v>3</v>
      </c>
      <c r="AK17" s="312">
        <v>9</v>
      </c>
      <c r="AL17" s="308">
        <f t="shared" si="7"/>
        <v>3.6</v>
      </c>
      <c r="AM17" s="313">
        <f>AI17</f>
        <v>15</v>
      </c>
      <c r="AN17" s="311">
        <f t="shared" si="8"/>
        <v>6.6</v>
      </c>
      <c r="AO17" s="314">
        <f t="shared" si="9"/>
        <v>8.6999999999999993</v>
      </c>
      <c r="AP17" s="376"/>
    </row>
    <row r="18" spans="1:42" ht="124.5" thickBot="1" x14ac:dyDescent="0.25">
      <c r="A18" s="494">
        <v>14</v>
      </c>
      <c r="C18" s="476" t="s">
        <v>1084</v>
      </c>
      <c r="D18" s="492" t="s">
        <v>1087</v>
      </c>
      <c r="E18" s="321" t="s">
        <v>2299</v>
      </c>
      <c r="F18" s="321" t="s">
        <v>2300</v>
      </c>
      <c r="G18" s="331" t="s">
        <v>1907</v>
      </c>
      <c r="H18" s="344"/>
      <c r="I18" s="333" t="s">
        <v>2301</v>
      </c>
      <c r="R18" s="469">
        <v>21858</v>
      </c>
      <c r="S18" s="469">
        <v>12958</v>
      </c>
      <c r="T18" s="302">
        <f t="shared" si="0"/>
        <v>59.28</v>
      </c>
      <c r="V18" s="360">
        <v>8900</v>
      </c>
      <c r="W18" s="304">
        <f t="shared" si="1"/>
        <v>40.72</v>
      </c>
      <c r="X18" s="305">
        <f t="shared" si="2"/>
        <v>100</v>
      </c>
      <c r="Y18" s="316" t="s">
        <v>1777</v>
      </c>
      <c r="Z18" s="329" t="s">
        <v>2273</v>
      </c>
      <c r="AA18" s="307"/>
      <c r="AB18" s="461" t="s">
        <v>3</v>
      </c>
      <c r="AC18" s="309"/>
      <c r="AD18" s="308">
        <f t="shared" si="3"/>
        <v>0</v>
      </c>
      <c r="AE18" s="309"/>
      <c r="AF18" s="308">
        <f>AE18*0.25</f>
        <v>0</v>
      </c>
      <c r="AG18" s="310">
        <f t="shared" si="4"/>
        <v>0</v>
      </c>
      <c r="AH18" s="311">
        <f t="shared" si="5"/>
        <v>0</v>
      </c>
      <c r="AI18" s="307"/>
      <c r="AJ18" s="308">
        <f t="shared" si="6"/>
        <v>0</v>
      </c>
      <c r="AK18" s="312"/>
      <c r="AL18" s="308">
        <f t="shared" si="7"/>
        <v>0</v>
      </c>
      <c r="AM18" s="313">
        <f>AI18</f>
        <v>0</v>
      </c>
      <c r="AN18" s="311">
        <f t="shared" si="8"/>
        <v>0</v>
      </c>
      <c r="AO18" s="314">
        <f t="shared" si="9"/>
        <v>0</v>
      </c>
    </row>
    <row r="19" spans="1:42" ht="236.25" x14ac:dyDescent="0.2">
      <c r="A19" s="494">
        <v>15</v>
      </c>
      <c r="B19" s="470"/>
      <c r="C19" s="471" t="s">
        <v>1279</v>
      </c>
      <c r="D19" s="488" t="s">
        <v>1015</v>
      </c>
      <c r="E19" s="321" t="s">
        <v>1216</v>
      </c>
      <c r="F19" s="322" t="s">
        <v>2302</v>
      </c>
      <c r="G19" s="331" t="s">
        <v>1801</v>
      </c>
      <c r="H19" s="333"/>
      <c r="I19" s="333"/>
      <c r="J19" s="293"/>
      <c r="K19" s="336"/>
      <c r="L19" s="337"/>
      <c r="M19" s="338"/>
      <c r="N19" s="339"/>
      <c r="O19" s="337"/>
      <c r="P19" s="338"/>
      <c r="Q19" s="340"/>
      <c r="R19" s="468">
        <v>81569.490000000005</v>
      </c>
      <c r="S19" s="469">
        <v>9698.6</v>
      </c>
      <c r="T19" s="302">
        <f t="shared" si="0"/>
        <v>11.89</v>
      </c>
      <c r="U19" s="339"/>
      <c r="V19" s="360">
        <v>71870.89</v>
      </c>
      <c r="W19" s="304">
        <f t="shared" si="1"/>
        <v>88.11</v>
      </c>
      <c r="X19" s="305">
        <f t="shared" si="2"/>
        <v>100</v>
      </c>
      <c r="Y19" s="316" t="s">
        <v>1777</v>
      </c>
      <c r="Z19" s="329" t="s">
        <v>2303</v>
      </c>
      <c r="AA19" s="307"/>
      <c r="AB19" s="486" t="s">
        <v>3</v>
      </c>
      <c r="AC19" s="309"/>
      <c r="AD19" s="308">
        <f t="shared" si="3"/>
        <v>0</v>
      </c>
      <c r="AE19" s="309"/>
      <c r="AF19" s="308">
        <f>AE19*0.25</f>
        <v>0</v>
      </c>
      <c r="AG19" s="310">
        <f t="shared" si="4"/>
        <v>0</v>
      </c>
      <c r="AH19" s="311">
        <f t="shared" si="5"/>
        <v>0</v>
      </c>
      <c r="AI19" s="307"/>
      <c r="AJ19" s="308">
        <f t="shared" si="6"/>
        <v>0</v>
      </c>
      <c r="AK19" s="312"/>
      <c r="AL19" s="308">
        <f t="shared" si="7"/>
        <v>0</v>
      </c>
      <c r="AM19" s="313">
        <f>AI19</f>
        <v>0</v>
      </c>
      <c r="AN19" s="311">
        <f t="shared" si="8"/>
        <v>0</v>
      </c>
      <c r="AO19" s="314">
        <f t="shared" si="9"/>
        <v>0</v>
      </c>
    </row>
    <row r="20" spans="1:42" ht="112.5" x14ac:dyDescent="0.2">
      <c r="A20" s="493">
        <v>16</v>
      </c>
      <c r="B20" s="285">
        <v>35</v>
      </c>
      <c r="C20" s="471" t="s">
        <v>2280</v>
      </c>
      <c r="D20" s="490" t="s">
        <v>441</v>
      </c>
      <c r="E20" s="321" t="s">
        <v>2281</v>
      </c>
      <c r="F20" s="322" t="s">
        <v>2171</v>
      </c>
      <c r="G20" s="331" t="s">
        <v>1840</v>
      </c>
      <c r="H20" s="332" t="s">
        <v>406</v>
      </c>
      <c r="I20" s="333" t="s">
        <v>2282</v>
      </c>
      <c r="J20" s="293"/>
      <c r="K20" s="294">
        <v>58553</v>
      </c>
      <c r="L20" s="295">
        <v>29276</v>
      </c>
      <c r="M20" s="296">
        <f>L20/K20*100</f>
        <v>49.999146072788761</v>
      </c>
      <c r="N20" s="297" t="str">
        <f>IF(M20&lt;=60,"","!!!")</f>
        <v/>
      </c>
      <c r="O20" s="295">
        <v>29277</v>
      </c>
      <c r="P20" s="298">
        <f>O20/K20*100</f>
        <v>50.000853927211239</v>
      </c>
      <c r="Q20" s="299">
        <f>M20+P20</f>
        <v>100</v>
      </c>
      <c r="R20" s="468">
        <v>23499</v>
      </c>
      <c r="S20" s="469">
        <v>7050</v>
      </c>
      <c r="T20" s="302">
        <f t="shared" si="0"/>
        <v>30</v>
      </c>
      <c r="U20" s="303" t="str">
        <f>IF(T20&lt;=60,"","!!!")</f>
        <v/>
      </c>
      <c r="V20" s="360">
        <v>16449</v>
      </c>
      <c r="W20" s="304">
        <f t="shared" si="1"/>
        <v>70</v>
      </c>
      <c r="X20" s="305">
        <f t="shared" si="2"/>
        <v>100</v>
      </c>
      <c r="Y20" s="316" t="s">
        <v>1777</v>
      </c>
      <c r="Z20" s="329" t="s">
        <v>2273</v>
      </c>
      <c r="AA20" s="307"/>
      <c r="AB20" s="486" t="s">
        <v>3</v>
      </c>
      <c r="AC20" s="309"/>
      <c r="AD20" s="308">
        <f t="shared" si="3"/>
        <v>0</v>
      </c>
      <c r="AE20" s="309"/>
      <c r="AF20" s="308"/>
      <c r="AG20" s="310">
        <f t="shared" si="4"/>
        <v>0</v>
      </c>
      <c r="AH20" s="311">
        <f t="shared" si="5"/>
        <v>0</v>
      </c>
      <c r="AI20" s="307"/>
      <c r="AJ20" s="308">
        <f t="shared" si="6"/>
        <v>0</v>
      </c>
      <c r="AK20" s="312"/>
      <c r="AL20" s="308">
        <f t="shared" si="7"/>
        <v>0</v>
      </c>
      <c r="AM20" s="313">
        <f>AI20+AK20</f>
        <v>0</v>
      </c>
      <c r="AN20" s="311">
        <f t="shared" si="8"/>
        <v>0</v>
      </c>
      <c r="AO20" s="314">
        <f t="shared" si="9"/>
        <v>0</v>
      </c>
      <c r="AP20" s="315"/>
    </row>
    <row r="21" spans="1:42" ht="112.5" x14ac:dyDescent="0.2">
      <c r="A21" s="494">
        <v>17</v>
      </c>
      <c r="C21" s="476" t="s">
        <v>1178</v>
      </c>
      <c r="D21" s="492" t="s">
        <v>1181</v>
      </c>
      <c r="E21" s="321" t="s">
        <v>173</v>
      </c>
      <c r="F21" s="321" t="s">
        <v>2307</v>
      </c>
      <c r="G21" s="331" t="s">
        <v>1819</v>
      </c>
      <c r="H21" s="344"/>
      <c r="I21" s="333" t="s">
        <v>2308</v>
      </c>
      <c r="R21" s="469">
        <v>20508</v>
      </c>
      <c r="S21" s="469">
        <v>10250</v>
      </c>
      <c r="T21" s="302">
        <f t="shared" si="0"/>
        <v>49.98</v>
      </c>
      <c r="V21" s="360"/>
      <c r="W21" s="304">
        <f t="shared" si="1"/>
        <v>0</v>
      </c>
      <c r="X21" s="305">
        <f t="shared" si="2"/>
        <v>49.98</v>
      </c>
      <c r="Y21" s="316" t="s">
        <v>1777</v>
      </c>
      <c r="Z21" s="329" t="s">
        <v>2273</v>
      </c>
      <c r="AA21" s="307"/>
      <c r="AB21" s="486" t="s">
        <v>3</v>
      </c>
      <c r="AC21" s="309"/>
      <c r="AD21" s="308">
        <f t="shared" si="3"/>
        <v>0</v>
      </c>
      <c r="AE21" s="309"/>
      <c r="AF21" s="308">
        <f>AE21*0.25</f>
        <v>0</v>
      </c>
      <c r="AG21" s="310">
        <f t="shared" si="4"/>
        <v>0</v>
      </c>
      <c r="AH21" s="311">
        <f t="shared" si="5"/>
        <v>0</v>
      </c>
      <c r="AI21" s="307"/>
      <c r="AJ21" s="308">
        <f t="shared" si="6"/>
        <v>0</v>
      </c>
      <c r="AK21" s="312"/>
      <c r="AL21" s="308">
        <f t="shared" si="7"/>
        <v>0</v>
      </c>
      <c r="AM21" s="313">
        <f>AI21</f>
        <v>0</v>
      </c>
      <c r="AN21" s="311">
        <f t="shared" si="8"/>
        <v>0</v>
      </c>
      <c r="AO21" s="314">
        <f t="shared" si="9"/>
        <v>0</v>
      </c>
    </row>
    <row r="22" spans="1:42" x14ac:dyDescent="0.2">
      <c r="B22" s="433"/>
      <c r="C22" s="437"/>
      <c r="D22" s="478"/>
      <c r="E22" s="479"/>
      <c r="G22" s="480"/>
      <c r="K22" s="481" t="s">
        <v>17</v>
      </c>
      <c r="L22" s="349">
        <f>L21-L20</f>
        <v>-29276</v>
      </c>
      <c r="M22" s="482"/>
      <c r="N22" s="483"/>
      <c r="O22" s="349"/>
      <c r="P22" s="433"/>
      <c r="Q22" s="481"/>
      <c r="R22" s="481"/>
      <c r="S22" s="349"/>
      <c r="T22" s="482"/>
      <c r="U22" s="483"/>
      <c r="V22" s="484"/>
      <c r="W22" s="485"/>
      <c r="X22" s="481"/>
      <c r="Y22" s="433"/>
      <c r="Z22" s="436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</row>
    <row r="24" spans="1:42" x14ac:dyDescent="0.2">
      <c r="C24" s="433"/>
    </row>
  </sheetData>
  <sheetProtection formatCells="0" formatColumns="0" formatRows="0" insertColumns="0" insertRows="0" deleteRows="0" sort="0" autoFilter="0"/>
  <sortState ref="A4:DP20">
    <sortCondition ref="D4:D20"/>
  </sortState>
  <mergeCells count="16">
    <mergeCell ref="Y2:Y3"/>
    <mergeCell ref="Z2:Z3"/>
    <mergeCell ref="AA2:AH2"/>
    <mergeCell ref="AI2:AN2"/>
    <mergeCell ref="V2:W2"/>
    <mergeCell ref="A2:A3"/>
    <mergeCell ref="B2:B3"/>
    <mergeCell ref="C2:D3"/>
    <mergeCell ref="E2:E3"/>
    <mergeCell ref="F2:F3"/>
    <mergeCell ref="S2:T2"/>
    <mergeCell ref="G2:G3"/>
    <mergeCell ref="K2:K3"/>
    <mergeCell ref="L2:M2"/>
    <mergeCell ref="O2:P2"/>
    <mergeCell ref="R2:R3"/>
  </mergeCells>
  <pageMargins left="0.19685039370078741" right="0.19685039370078741" top="0.98425196850393704" bottom="0.59055118110236227" header="0.31496062992125984" footer="0.27559055118110237"/>
  <pageSetup paperSize="8" orientation="landscape" r:id="rId1"/>
  <headerFooter differentFirst="1">
    <oddFooter>&amp;C&amp;P</oddFooter>
    <firstHeader xml:space="preserve">&amp;L&amp;9Hodnotící formulář - souhrnná tabulka projektů
Číslo a název oblasti podpory, programu: č.1 oblast podpory Požární ochrana, program č. 1.1 Podpora jednotek PO obcí Libereckého kraje
R. vyhlášení: 2017&amp;RPříloha č.  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2018_celk_DOPORUC</vt:lpstr>
      <vt:lpstr>2017_celk_zaloha</vt:lpstr>
      <vt:lpstr>2018_nedoporuceno </vt:lpstr>
      <vt:lpstr>'2017_celk_zaloha'!Názvy_tisku</vt:lpstr>
      <vt:lpstr>'2018_celk_DOPORUC'!Názvy_tisku</vt:lpstr>
      <vt:lpstr>'2018_nedoporuceno '!Názvy_tisku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Vojík</dc:creator>
  <cp:lastModifiedBy>Svárovský Arnošt</cp:lastModifiedBy>
  <cp:lastPrinted>2018-04-25T11:01:46Z</cp:lastPrinted>
  <dcterms:created xsi:type="dcterms:W3CDTF">2013-04-30T07:13:18Z</dcterms:created>
  <dcterms:modified xsi:type="dcterms:W3CDTF">2019-01-28T09:00:27Z</dcterms:modified>
</cp:coreProperties>
</file>