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virovam\Documents\Rada kraje\RK 11_výtěžek z plesu\"/>
    </mc:Choice>
  </mc:AlternateContent>
  <bookViews>
    <workbookView xWindow="0" yWindow="0" windowWidth="24000" windowHeight="9600" activeTab="2"/>
  </bookViews>
  <sheets>
    <sheet name="PaV" sheetId="3" r:id="rId1"/>
    <sheet name="ZR-RO_211_18, 917 01" sheetId="1" r:id="rId2"/>
    <sheet name="ZR-RO_211_18_914 01" sheetId="4" r:id="rId3"/>
  </sheets>
  <definedNames>
    <definedName name="_xlnm.Print_Area" localSheetId="1">'ZR-RO_211_18, 917 01'!$A$1:$J$131</definedName>
    <definedName name="_xlnm.Print_Area" localSheetId="2">'ZR-RO_211_18_914 01'!$A$1:$K$189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8" i="4" l="1"/>
  <c r="K187" i="4"/>
  <c r="J186" i="4"/>
  <c r="I186" i="4"/>
  <c r="K186" i="4" s="1"/>
  <c r="H186" i="4"/>
  <c r="K185" i="4"/>
  <c r="K184" i="4"/>
  <c r="J183" i="4"/>
  <c r="K183" i="4" s="1"/>
  <c r="I183" i="4"/>
  <c r="H183" i="4"/>
  <c r="K182" i="4"/>
  <c r="K181" i="4"/>
  <c r="J180" i="4"/>
  <c r="I180" i="4"/>
  <c r="K180" i="4" s="1"/>
  <c r="H180" i="4"/>
  <c r="K179" i="4"/>
  <c r="K178" i="4"/>
  <c r="J177" i="4"/>
  <c r="I177" i="4"/>
  <c r="K177" i="4" s="1"/>
  <c r="H177" i="4"/>
  <c r="K176" i="4"/>
  <c r="J175" i="4"/>
  <c r="I175" i="4"/>
  <c r="K175" i="4" s="1"/>
  <c r="H175" i="4"/>
  <c r="K174" i="4"/>
  <c r="K173" i="4"/>
  <c r="K172" i="4"/>
  <c r="J171" i="4"/>
  <c r="I171" i="4"/>
  <c r="K171" i="4" s="1"/>
  <c r="H171" i="4"/>
  <c r="K170" i="4"/>
  <c r="K169" i="4"/>
  <c r="K168" i="4"/>
  <c r="K167" i="4"/>
  <c r="J166" i="4"/>
  <c r="I166" i="4"/>
  <c r="K166" i="4" s="1"/>
  <c r="H166" i="4"/>
  <c r="K165" i="4"/>
  <c r="K164" i="4"/>
  <c r="J163" i="4"/>
  <c r="K163" i="4" s="1"/>
  <c r="I163" i="4"/>
  <c r="H163" i="4"/>
  <c r="K162" i="4"/>
  <c r="K161" i="4"/>
  <c r="J160" i="4"/>
  <c r="I160" i="4"/>
  <c r="K160" i="4" s="1"/>
  <c r="H160" i="4"/>
  <c r="K159" i="4"/>
  <c r="J158" i="4"/>
  <c r="I158" i="4"/>
  <c r="K158" i="4" s="1"/>
  <c r="H158" i="4"/>
  <c r="K157" i="4"/>
  <c r="K156" i="4"/>
  <c r="K155" i="4"/>
  <c r="J154" i="4"/>
  <c r="I154" i="4"/>
  <c r="K154" i="4" s="1"/>
  <c r="H154" i="4"/>
  <c r="K153" i="4"/>
  <c r="K152" i="4"/>
  <c r="K151" i="4"/>
  <c r="K150" i="4"/>
  <c r="J150" i="4"/>
  <c r="I150" i="4"/>
  <c r="H150" i="4"/>
  <c r="K149" i="4"/>
  <c r="K148" i="4"/>
  <c r="K147" i="4"/>
  <c r="K146" i="4"/>
  <c r="K145" i="4"/>
  <c r="J144" i="4"/>
  <c r="I144" i="4"/>
  <c r="K144" i="4" s="1"/>
  <c r="H144" i="4"/>
  <c r="K143" i="4"/>
  <c r="J142" i="4"/>
  <c r="I142" i="4"/>
  <c r="K142" i="4" s="1"/>
  <c r="H142" i="4"/>
  <c r="K141" i="4"/>
  <c r="I140" i="4"/>
  <c r="K140" i="4" s="1"/>
  <c r="H140" i="4"/>
  <c r="K139" i="4"/>
  <c r="K138" i="4"/>
  <c r="K137" i="4"/>
  <c r="K136" i="4"/>
  <c r="J135" i="4"/>
  <c r="I135" i="4"/>
  <c r="K135" i="4" s="1"/>
  <c r="H135" i="4"/>
  <c r="K134" i="4"/>
  <c r="K133" i="4"/>
  <c r="K132" i="4"/>
  <c r="K131" i="4"/>
  <c r="J130" i="4"/>
  <c r="I130" i="4"/>
  <c r="K130" i="4" s="1"/>
  <c r="H130" i="4"/>
  <c r="K129" i="4"/>
  <c r="K128" i="4"/>
  <c r="K127" i="4"/>
  <c r="K126" i="4"/>
  <c r="J125" i="4"/>
  <c r="I125" i="4"/>
  <c r="K125" i="4" s="1"/>
  <c r="H125" i="4"/>
  <c r="K124" i="4"/>
  <c r="K123" i="4"/>
  <c r="K122" i="4"/>
  <c r="K121" i="4"/>
  <c r="K120" i="4"/>
  <c r="K119" i="4"/>
  <c r="K118" i="4"/>
  <c r="J118" i="4"/>
  <c r="I118" i="4"/>
  <c r="H118" i="4"/>
  <c r="K117" i="4"/>
  <c r="K116" i="4"/>
  <c r="K115" i="4"/>
  <c r="K114" i="4"/>
  <c r="K113" i="4"/>
  <c r="J113" i="4"/>
  <c r="I113" i="4"/>
  <c r="H113" i="4"/>
  <c r="K112" i="4"/>
  <c r="J111" i="4"/>
  <c r="I111" i="4"/>
  <c r="K111" i="4" s="1"/>
  <c r="H111" i="4"/>
  <c r="K110" i="4"/>
  <c r="K109" i="4"/>
  <c r="K108" i="4"/>
  <c r="K107" i="4"/>
  <c r="K106" i="4"/>
  <c r="K105" i="4"/>
  <c r="J104" i="4"/>
  <c r="I104" i="4"/>
  <c r="K104" i="4" s="1"/>
  <c r="H104" i="4"/>
  <c r="K103" i="4"/>
  <c r="K102" i="4"/>
  <c r="K101" i="4"/>
  <c r="J100" i="4"/>
  <c r="I100" i="4"/>
  <c r="K100" i="4" s="1"/>
  <c r="H100" i="4"/>
  <c r="K99" i="4"/>
  <c r="K98" i="4"/>
  <c r="K97" i="4"/>
  <c r="J97" i="4"/>
  <c r="I97" i="4"/>
  <c r="H97" i="4"/>
  <c r="K96" i="4"/>
  <c r="K95" i="4"/>
  <c r="K94" i="4"/>
  <c r="K93" i="4"/>
  <c r="K92" i="4"/>
  <c r="J92" i="4"/>
  <c r="I92" i="4"/>
  <c r="H92" i="4"/>
  <c r="K91" i="4"/>
  <c r="J90" i="4"/>
  <c r="I90" i="4"/>
  <c r="K90" i="4" s="1"/>
  <c r="H90" i="4"/>
  <c r="K89" i="4"/>
  <c r="K88" i="4"/>
  <c r="J87" i="4"/>
  <c r="K87" i="4" s="1"/>
  <c r="I87" i="4"/>
  <c r="H87" i="4"/>
  <c r="K86" i="4"/>
  <c r="K85" i="4"/>
  <c r="J85" i="4"/>
  <c r="I85" i="4"/>
  <c r="H85" i="4"/>
  <c r="K84" i="4"/>
  <c r="K83" i="4"/>
  <c r="J82" i="4"/>
  <c r="I82" i="4"/>
  <c r="K82" i="4" s="1"/>
  <c r="H82" i="4"/>
  <c r="K81" i="4"/>
  <c r="J80" i="4"/>
  <c r="K80" i="4" s="1"/>
  <c r="I80" i="4"/>
  <c r="H80" i="4"/>
  <c r="K79" i="4"/>
  <c r="K78" i="4"/>
  <c r="J78" i="4"/>
  <c r="I78" i="4"/>
  <c r="H78" i="4"/>
  <c r="K77" i="4"/>
  <c r="J76" i="4"/>
  <c r="I76" i="4"/>
  <c r="K76" i="4" s="1"/>
  <c r="H76" i="4"/>
  <c r="H69" i="4" s="1"/>
  <c r="K75" i="4"/>
  <c r="J74" i="4"/>
  <c r="I74" i="4"/>
  <c r="K74" i="4" s="1"/>
  <c r="H74" i="4"/>
  <c r="K73" i="4"/>
  <c r="J72" i="4"/>
  <c r="J69" i="4" s="1"/>
  <c r="I72" i="4"/>
  <c r="H72" i="4"/>
  <c r="K71" i="4"/>
  <c r="K70" i="4"/>
  <c r="J70" i="4"/>
  <c r="I70" i="4"/>
  <c r="H70" i="4"/>
  <c r="K68" i="4"/>
  <c r="K67" i="4"/>
  <c r="K66" i="4"/>
  <c r="K65" i="4"/>
  <c r="K63" i="4"/>
  <c r="K62" i="4"/>
  <c r="K61" i="4"/>
  <c r="J60" i="4"/>
  <c r="K60" i="4" s="1"/>
  <c r="I60" i="4"/>
  <c r="H60" i="4"/>
  <c r="K59" i="4"/>
  <c r="K58" i="4"/>
  <c r="J58" i="4"/>
  <c r="I58" i="4"/>
  <c r="H58" i="4"/>
  <c r="K57" i="4"/>
  <c r="J56" i="4"/>
  <c r="I56" i="4"/>
  <c r="K56" i="4" s="1"/>
  <c r="H56" i="4"/>
  <c r="K55" i="4"/>
  <c r="J54" i="4"/>
  <c r="I54" i="4"/>
  <c r="K54" i="4" s="1"/>
  <c r="H54" i="4"/>
  <c r="K53" i="4"/>
  <c r="J52" i="4"/>
  <c r="K52" i="4" s="1"/>
  <c r="I52" i="4"/>
  <c r="H52" i="4"/>
  <c r="K51" i="4"/>
  <c r="K50" i="4"/>
  <c r="K49" i="4"/>
  <c r="K48" i="4"/>
  <c r="K47" i="4"/>
  <c r="K46" i="4"/>
  <c r="J46" i="4"/>
  <c r="I46" i="4"/>
  <c r="H46" i="4"/>
  <c r="K45" i="4"/>
  <c r="J44" i="4"/>
  <c r="I44" i="4"/>
  <c r="K44" i="4" s="1"/>
  <c r="H44" i="4"/>
  <c r="H11" i="4" s="1"/>
  <c r="H7" i="4" s="1"/>
  <c r="K43" i="4"/>
  <c r="K42" i="4"/>
  <c r="K41" i="4"/>
  <c r="K40" i="4"/>
  <c r="K39" i="4"/>
  <c r="J38" i="4"/>
  <c r="I38" i="4"/>
  <c r="K38" i="4" s="1"/>
  <c r="H38" i="4"/>
  <c r="K37" i="4"/>
  <c r="K36" i="4"/>
  <c r="K35" i="4"/>
  <c r="K34" i="4"/>
  <c r="K33" i="4"/>
  <c r="K32" i="4"/>
  <c r="K31" i="4"/>
  <c r="K30" i="4"/>
  <c r="K29" i="4"/>
  <c r="K28" i="4"/>
  <c r="K27" i="4"/>
  <c r="J27" i="4"/>
  <c r="I27" i="4"/>
  <c r="H27" i="4"/>
  <c r="K26" i="4"/>
  <c r="K25" i="4"/>
  <c r="K24" i="4"/>
  <c r="K23" i="4"/>
  <c r="K22" i="4"/>
  <c r="K21" i="4"/>
  <c r="J20" i="4"/>
  <c r="I20" i="4"/>
  <c r="I11" i="4" s="1"/>
  <c r="H20" i="4"/>
  <c r="K19" i="4"/>
  <c r="K18" i="4"/>
  <c r="K17" i="4"/>
  <c r="K16" i="4"/>
  <c r="K15" i="4"/>
  <c r="K14" i="4"/>
  <c r="K13" i="4"/>
  <c r="J12" i="4"/>
  <c r="J11" i="4" s="1"/>
  <c r="I12" i="4"/>
  <c r="K12" i="4" s="1"/>
  <c r="K10" i="4"/>
  <c r="J9" i="4"/>
  <c r="J8" i="4" s="1"/>
  <c r="J7" i="4" s="1"/>
  <c r="I9" i="4"/>
  <c r="K9" i="4" s="1"/>
  <c r="H9" i="4"/>
  <c r="I8" i="4"/>
  <c r="H8" i="4"/>
  <c r="K11" i="4" l="1"/>
  <c r="K8" i="4"/>
  <c r="K72" i="4"/>
  <c r="K20" i="4"/>
  <c r="I69" i="4"/>
  <c r="K69" i="4" s="1"/>
  <c r="I7" i="4" l="1"/>
  <c r="K7" i="4" s="1"/>
  <c r="I8" i="1" l="1"/>
  <c r="I7" i="1" s="1"/>
  <c r="D44" i="3" l="1"/>
  <c r="C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44" i="3" s="1"/>
  <c r="E23" i="3"/>
  <c r="E22" i="3"/>
  <c r="E21" i="3"/>
  <c r="D20" i="3"/>
  <c r="C20" i="3"/>
  <c r="E20" i="3" s="1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C3" i="3"/>
  <c r="E3" i="3" s="1"/>
  <c r="D19" i="3" l="1"/>
  <c r="D24" i="3" s="1"/>
  <c r="C7" i="3"/>
  <c r="E7" i="3" s="1"/>
  <c r="J17" i="1"/>
  <c r="J16" i="1"/>
  <c r="J15" i="1"/>
  <c r="C19" i="3" l="1"/>
  <c r="E19" i="3" s="1"/>
  <c r="C24" i="3"/>
  <c r="E24" i="3" s="1"/>
  <c r="J131" i="1"/>
  <c r="J130" i="1"/>
  <c r="I130" i="1"/>
  <c r="G130" i="1"/>
  <c r="J129" i="1"/>
  <c r="I128" i="1"/>
  <c r="H128" i="1"/>
  <c r="G128" i="1"/>
  <c r="J127" i="1"/>
  <c r="I126" i="1"/>
  <c r="J126" i="1" s="1"/>
  <c r="H126" i="1"/>
  <c r="G126" i="1"/>
  <c r="J125" i="1"/>
  <c r="J124" i="1"/>
  <c r="I124" i="1"/>
  <c r="H124" i="1"/>
  <c r="G124" i="1"/>
  <c r="J123" i="1"/>
  <c r="I122" i="1"/>
  <c r="H122" i="1"/>
  <c r="G122" i="1"/>
  <c r="J121" i="1"/>
  <c r="I120" i="1"/>
  <c r="H120" i="1"/>
  <c r="J120" i="1" s="1"/>
  <c r="G120" i="1"/>
  <c r="J119" i="1"/>
  <c r="I118" i="1"/>
  <c r="H118" i="1"/>
  <c r="G118" i="1"/>
  <c r="J117" i="1"/>
  <c r="I116" i="1"/>
  <c r="H116" i="1"/>
  <c r="G116" i="1"/>
  <c r="J115" i="1"/>
  <c r="I114" i="1"/>
  <c r="H114" i="1"/>
  <c r="G114" i="1"/>
  <c r="J113" i="1"/>
  <c r="I112" i="1"/>
  <c r="H112" i="1"/>
  <c r="J112" i="1" s="1"/>
  <c r="G112" i="1"/>
  <c r="J111" i="1"/>
  <c r="I110" i="1"/>
  <c r="H110" i="1"/>
  <c r="G110" i="1"/>
  <c r="J109" i="1"/>
  <c r="I108" i="1"/>
  <c r="H108" i="1"/>
  <c r="G108" i="1"/>
  <c r="J107" i="1"/>
  <c r="I106" i="1"/>
  <c r="H106" i="1"/>
  <c r="G106" i="1"/>
  <c r="J105" i="1"/>
  <c r="J104" i="1"/>
  <c r="I103" i="1"/>
  <c r="H103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I18" i="1"/>
  <c r="H18" i="1"/>
  <c r="J14" i="1"/>
  <c r="J13" i="1"/>
  <c r="J12" i="1"/>
  <c r="J11" i="1"/>
  <c r="J10" i="1"/>
  <c r="H9" i="1"/>
  <c r="G8" i="1"/>
  <c r="J103" i="1" l="1"/>
  <c r="J108" i="1"/>
  <c r="J114" i="1"/>
  <c r="J116" i="1"/>
  <c r="J122" i="1"/>
  <c r="J106" i="1"/>
  <c r="J110" i="1"/>
  <c r="G7" i="1"/>
  <c r="J118" i="1"/>
  <c r="J128" i="1"/>
  <c r="J18" i="1"/>
  <c r="H8" i="1"/>
  <c r="H7" i="1" s="1"/>
  <c r="J9" i="1"/>
  <c r="J7" i="1" l="1"/>
  <c r="J8" i="1"/>
</calcChain>
</file>

<file path=xl/sharedStrings.xml><?xml version="1.0" encoding="utf-8"?>
<sst xmlns="http://schemas.openxmlformats.org/spreadsheetml/2006/main" count="1018" uniqueCount="479">
  <si>
    <t>kapitola 917 01 - transfery</t>
  </si>
  <si>
    <t>v tis. Kč</t>
  </si>
  <si>
    <t xml:space="preserve">uk. </t>
  </si>
  <si>
    <t xml:space="preserve">č. a. </t>
  </si>
  <si>
    <t>§</t>
  </si>
  <si>
    <t xml:space="preserve">pol. </t>
  </si>
  <si>
    <t>917 01 - T R A N S F E R Y</t>
  </si>
  <si>
    <t>SR 
2018</t>
  </si>
  <si>
    <t>UR I
2018</t>
  </si>
  <si>
    <t>UR II
2018</t>
  </si>
  <si>
    <t>SU</t>
  </si>
  <si>
    <t>x</t>
  </si>
  <si>
    <t>Výdajový limit resortu v kapitole</t>
  </si>
  <si>
    <t>DU</t>
  </si>
  <si>
    <t>0170001</t>
  </si>
  <si>
    <t>0000</t>
  </si>
  <si>
    <t xml:space="preserve">Peněžité dary a neinvestiční transfery </t>
  </si>
  <si>
    <t>peněžité dary obyvatelstvu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</si>
  <si>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</si>
  <si>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</si>
  <si>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</si>
  <si>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</si>
  <si>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0170016</t>
  </si>
  <si>
    <t>Konfederace politických vězňů
příspěvek na činnost liberecké pobočky č. 31</t>
  </si>
  <si>
    <t>0170017</t>
  </si>
  <si>
    <t>Letci Liberec z.s. plk. Františka Truhláře
příspěvek na činnost spolku</t>
  </si>
  <si>
    <t>0180382</t>
  </si>
  <si>
    <t>Asociace Entente Florale CZ - Souznění, z.s.
finanční dar_nákup výrobku "Brašna pro Srdce"</t>
  </si>
  <si>
    <t>ostatní neinvestiční transfery obyvatelstvu - záštity s finanční podporou</t>
  </si>
  <si>
    <t>0180383</t>
  </si>
  <si>
    <t>Kruh Přátel DPS Vrabčáci 
Jablonecký hudební festival 2018</t>
  </si>
  <si>
    <t>0180384</t>
  </si>
  <si>
    <t xml:space="preserve">Český kynologický svaz 
O pohár Kristýny </t>
  </si>
  <si>
    <t>0180386</t>
  </si>
  <si>
    <t>2415</t>
  </si>
  <si>
    <t>MŠ Korálek PO 
Mateřinka 2018</t>
  </si>
  <si>
    <t>0180387</t>
  </si>
  <si>
    <t xml:space="preserve">Nezávislý odborový svaz PČR 
společenský večer </t>
  </si>
  <si>
    <t>0180388</t>
  </si>
  <si>
    <t>5006</t>
  </si>
  <si>
    <t xml:space="preserve">Rokytnice nad Jizerou
Setkání Rokytnic </t>
  </si>
  <si>
    <t>0180389</t>
  </si>
  <si>
    <t>5707</t>
  </si>
  <si>
    <t>Turnovské památky a cestovní ruch, p.o.
Český ráj dětem</t>
  </si>
  <si>
    <t>0180390</t>
  </si>
  <si>
    <t xml:space="preserve">Český svaz bojovníků za svobodu
memoriál genmjr. Antonína Sochora </t>
  </si>
  <si>
    <t>0180391</t>
  </si>
  <si>
    <t>Regionální organizace zdravotně postižených Sever Liberec
Mezinárodní setkávání žen</t>
  </si>
  <si>
    <t>0180392</t>
  </si>
  <si>
    <t>Severočeský Metropol 
Osobnost roku LK 2017</t>
  </si>
  <si>
    <t>0180393</t>
  </si>
  <si>
    <t xml:space="preserve">Oblastní spolek ČČK
Dobývání ztraceného záchrannáře </t>
  </si>
  <si>
    <t>0180394</t>
  </si>
  <si>
    <t>Automoto klub Vyskeř 
Traktoriáda Vyskeř 2018</t>
  </si>
  <si>
    <t>0180395</t>
  </si>
  <si>
    <t xml:space="preserve">Nadační fond Gaudeamus 
XXVII. Ročník dějepisné soutěže </t>
  </si>
  <si>
    <t>0180396</t>
  </si>
  <si>
    <t>Sdružení tělesně postižených Česká Lípa, o.p.s.
14. ročník dne dětí</t>
  </si>
  <si>
    <t>0180397</t>
  </si>
  <si>
    <t xml:space="preserve">Sdružení tělesně postižených Česká Lípa, o.p.s.
17. krajské sportovní hry </t>
  </si>
  <si>
    <t>0180398</t>
  </si>
  <si>
    <t xml:space="preserve">Městské divadlo Jablonec o.p.s.
Hvězdy nad Ještědem </t>
  </si>
  <si>
    <t>0180399</t>
  </si>
  <si>
    <t>Ochrana klokočských skal z.s.
konference Památkové péče v OS Trosky 2018</t>
  </si>
  <si>
    <t>0180400</t>
  </si>
  <si>
    <t xml:space="preserve">SK Zásada 
MČR - závody psích spřežení </t>
  </si>
  <si>
    <t>0180401</t>
  </si>
  <si>
    <t xml:space="preserve">Kateřina Vojáčková 
charitativní ples </t>
  </si>
  <si>
    <t>0180402</t>
  </si>
  <si>
    <t>Rytmus Liberec o.p.s.
Stejná šance Zaměstnavatel 2018</t>
  </si>
  <si>
    <t>0180403</t>
  </si>
  <si>
    <t xml:space="preserve">Autoklub Liberec v AČR
125 let prvního automobilu v ČR </t>
  </si>
  <si>
    <t>0180404</t>
  </si>
  <si>
    <t>Eva Procházková
Pojeďte s námi na INTEGRU 2018 do Rakouska</t>
  </si>
  <si>
    <t>0180405</t>
  </si>
  <si>
    <t>Sdružení válečných veteránů ČR
Memoriál ppor. Petra Šimonky – XI. Ročník</t>
  </si>
  <si>
    <t>0180406</t>
  </si>
  <si>
    <t>Římskokatolická farnost Jezvé
Michna: Loutna česká</t>
  </si>
  <si>
    <t>0180407</t>
  </si>
  <si>
    <t>Dluhová poradna Petra Ryšavá
Řešení zadluženosti obyvatel Libereckého kraje v rámci finanční gramotnosti</t>
  </si>
  <si>
    <t>0180408</t>
  </si>
  <si>
    <t>Dětský pěvecký sbor "Skřivánek"
KYTIČKA PÍSNÍČEK</t>
  </si>
  <si>
    <t>0180409</t>
  </si>
  <si>
    <t>Nadace Euronisa
22. benefiční aukce umění</t>
  </si>
  <si>
    <t>0180410</t>
  </si>
  <si>
    <t>Sdružení obrany spotřebitelů Moravy a Slezka, z.s.
Poradenství, osvěta a vzdělávání v oblasti spotřebitelského práva v Libereckém kraji v roce 2018</t>
  </si>
  <si>
    <t>0180411</t>
  </si>
  <si>
    <t>2505</t>
  </si>
  <si>
    <t>KOMUNITNÍ STŘEDISKO Kontakt Liberec
Podpora konference k rozvoji dobrovolnictví „Dobrovolnictví, mezigenerační a komunitní vztahy“</t>
  </si>
  <si>
    <t>0180412</t>
  </si>
  <si>
    <t>G1 Partners, s.r.o.
Profilová výstava akad. mal. Zdeňka Lhotského</t>
  </si>
  <si>
    <t>0180413</t>
  </si>
  <si>
    <t>Ing. Michal Scheidl
Minkovický silák 2018</t>
  </si>
  <si>
    <t>0180414</t>
  </si>
  <si>
    <t>SDH Minkovice
Oslavy výročí 250 let od založení osady Minkovice</t>
  </si>
  <si>
    <t>0180415</t>
  </si>
  <si>
    <t>Maloskalská galerie-ARVA PATRIA spol.,s.r.o.
Maloskalské kulturní léto 2018</t>
  </si>
  <si>
    <t>0180416</t>
  </si>
  <si>
    <t>PEAR AG s.r.o.
Křižanské léto 2018</t>
  </si>
  <si>
    <t>0180417</t>
  </si>
  <si>
    <t>Biskupství litoměřické
Noc kostelů 2018 – výroba propagačních materiálů</t>
  </si>
  <si>
    <t>0180418</t>
  </si>
  <si>
    <t>Daniel Morávek
Li(lle)berec</t>
  </si>
  <si>
    <t>0180419</t>
  </si>
  <si>
    <t>MAJÁK o.p.s.
IV. Krajská konference primární prevence</t>
  </si>
  <si>
    <t>0180420</t>
  </si>
  <si>
    <t>Spolek Juchů
Dětský festival Juchů</t>
  </si>
  <si>
    <t>0180421</t>
  </si>
  <si>
    <t>Eurocentrum Jablonec nad Nisou s.r.o.
Jablonecké kulturní léto 2018</t>
  </si>
  <si>
    <t>0180422</t>
  </si>
  <si>
    <t>3005</t>
  </si>
  <si>
    <t>Město Tanvald
62. ročník hudebního festivalu Tanvaldské hudební jaro 2018</t>
  </si>
  <si>
    <t>0180425</t>
  </si>
  <si>
    <t>Eurocentrum Jablonec nad Nisou s.r.o.
Jablonecký Kinofest 2018</t>
  </si>
  <si>
    <t>0180426</t>
  </si>
  <si>
    <t>Jezdecká Společnost Vysoká z.s.
Country Festival Vysoká 2018</t>
  </si>
  <si>
    <t>0180427</t>
  </si>
  <si>
    <t>Pěvecký sbor Babíny di Doksy z.s.
Koncert k 15.výročí založení pěveckého sboru Babíny di Doksy</t>
  </si>
  <si>
    <t>0180428</t>
  </si>
  <si>
    <t>MgA. Romana Veselá
Zastoupení autorů z Libereckého kraje na výstavě Gravour on Tour v Galerii U Prstenu</t>
  </si>
  <si>
    <t>0180429</t>
  </si>
  <si>
    <t>Sdružení pro Krompach z.s.
11. Cyrilometodějské slavnosti v Krompachu</t>
  </si>
  <si>
    <t>0180430</t>
  </si>
  <si>
    <t>Elset s.r.o.
Liberecký pivní festival</t>
  </si>
  <si>
    <t>0180431</t>
  </si>
  <si>
    <t>Kalendář Liberecka spol. s.r.o.
S rodinou do Vesce</t>
  </si>
  <si>
    <t>0180432</t>
  </si>
  <si>
    <t>Jan Pipiš
Podpora reprezentační činnosti FIREFIGHTER COMBAT CHALLENGE - sezóna 2018</t>
  </si>
  <si>
    <t>0180433</t>
  </si>
  <si>
    <t>Morpheus Art, s.r.o.
Hudební setkání 7 - Liberecký kraj</t>
  </si>
  <si>
    <t>0180434</t>
  </si>
  <si>
    <t>Technická univerzita Liberec
World peace Choral Festival</t>
  </si>
  <si>
    <t>0180435</t>
  </si>
  <si>
    <t>Starý kravín o.s.
Dřevo-socho-kování</t>
  </si>
  <si>
    <t>0180436</t>
  </si>
  <si>
    <t>2421</t>
  </si>
  <si>
    <t>Mateřská škola "Beruška", Liberec, Na Pískovně 761/3, příspěvková organizace
IX. Ročník Kytička písniček</t>
  </si>
  <si>
    <t>0180437</t>
  </si>
  <si>
    <t>Náboženská obec Církve československé husitské v Semilech II - Podmoklice
"Budeme stavět!Osmdesát let sboru Dr. Karla Farského v Semilech"</t>
  </si>
  <si>
    <t>0180438</t>
  </si>
  <si>
    <t>Tělovýchovná jednota Sokol Alšovice
Oslava výročí 100 let od vzniku samostatného československého státu</t>
  </si>
  <si>
    <t>0180439</t>
  </si>
  <si>
    <t>PARLIAMO Consulting s.r.o.
StartUpy - příležitosti, rizika a financování</t>
  </si>
  <si>
    <t>0180440</t>
  </si>
  <si>
    <t>5702</t>
  </si>
  <si>
    <t>Středisko volného času Žlutá ponorka Turnov, příspěvková organizace
Dětský den s Ponorkou 2018</t>
  </si>
  <si>
    <t>0180441</t>
  </si>
  <si>
    <t>"AB Studio" z.s.
35. Letní jazzová dílny Karla Velebného</t>
  </si>
  <si>
    <t>0180442</t>
  </si>
  <si>
    <t>Pomáháme s fotbalem, nadační fond
Pomáháme fotbalem</t>
  </si>
  <si>
    <t>0180385</t>
  </si>
  <si>
    <t>3033</t>
  </si>
  <si>
    <t>Městys Zásada
Podpora vzájemné spolupráce česko-francouzkých partnerských obcí</t>
  </si>
  <si>
    <t>0180443</t>
  </si>
  <si>
    <t>Celia-život bez lepku o.p.s.
12. Májový koncert u příležitosti Mezinárodního dne celiakie</t>
  </si>
  <si>
    <t>0180444</t>
  </si>
  <si>
    <t>Taneční a pohybové studio Magdaléna, z.s.
Podzimní fantazie 2018</t>
  </si>
  <si>
    <t>0180445</t>
  </si>
  <si>
    <t>Občanské sdružení D.R.A.K. z.s.
Mezinárodní konference:"Evropě se daří dobře"?Otázky a odpovědi na téma euroskeptismu.</t>
  </si>
  <si>
    <t>0180446</t>
  </si>
  <si>
    <t>Občanské sdružení Víska, z.s.
100 let Československa - 100 let Vísky</t>
  </si>
  <si>
    <t>0180447</t>
  </si>
  <si>
    <t>SH ČMS - Okresní sdružení hasičů Česká Lípa
Krajský festival hasičských přípravek Libereckého kraje</t>
  </si>
  <si>
    <t>0180448</t>
  </si>
  <si>
    <t>Spolek Život jde dál
Závod vodících psů</t>
  </si>
  <si>
    <t>0180449</t>
  </si>
  <si>
    <t>info.com s.r.o.
Rok informatiky 2018</t>
  </si>
  <si>
    <t>0180450</t>
  </si>
  <si>
    <t>5444</t>
  </si>
  <si>
    <t>Waldorfská základní a střední škola Semily, příspěvková organizace
International Waldorf Olympic 2018</t>
  </si>
  <si>
    <t>0180451</t>
  </si>
  <si>
    <t>Havlová Simona
Dětský den u bazénu s Tadeáškem</t>
  </si>
  <si>
    <t>0180452</t>
  </si>
  <si>
    <t>Ludmila Chaloupková
Memoriál Martina Chaloupky</t>
  </si>
  <si>
    <t>0180453</t>
  </si>
  <si>
    <t>Horizont HG 2014, z.ú.
Významné ženy, které formovaly českou státnost</t>
  </si>
  <si>
    <t>0180454</t>
  </si>
  <si>
    <t>Asociace rodičů a přátel zdravotně postižených dětí v ČR, z.s. Klub Jablonec nad Nisou
Den zdravotně postižených</t>
  </si>
  <si>
    <t>0180455</t>
  </si>
  <si>
    <t>AQUA KLUB Liberec, pobočný spolek Svazu českých potápěčů
Pořádání MČR v ploutvovém plavání</t>
  </si>
  <si>
    <t>0180456</t>
  </si>
  <si>
    <t>Klub lyžařů Turnov, z.s.
XI. ročník memoriálu Milana Kopala</t>
  </si>
  <si>
    <t>0180457</t>
  </si>
  <si>
    <t>Římskokatolická farnost Hejnice
Koncert studentů Lužickosrbského gymnázia z Budyšína</t>
  </si>
  <si>
    <t>0180458</t>
  </si>
  <si>
    <t>Myslivecký spolek Kunratice- zahrady
Odhalení pomníku s posezením " Zastaveníčko u sv. Huberta"</t>
  </si>
  <si>
    <t>0180459</t>
  </si>
  <si>
    <t>Senioři České republiky, z.s., Krajská organizace Libereckého kraje
Pohybové aktivity seniorů - soutěžní den 2018</t>
  </si>
  <si>
    <t>0180460</t>
  </si>
  <si>
    <t>Jezdecký klub Liberec, z.s.
Dětský den u koní</t>
  </si>
  <si>
    <t>0180461</t>
  </si>
  <si>
    <t>Veronika Kyrianová
SOVĚTSKÁ OKUPACE</t>
  </si>
  <si>
    <t>0180462</t>
  </si>
  <si>
    <t>Aeroklub Hodkovice nad Mohelkou, z.s..
Plachtařské mistrovství České republiky regionů 2018 (PMRg 2018)</t>
  </si>
  <si>
    <t>0180463</t>
  </si>
  <si>
    <t>Nadace EURONISA
16. ročník veřejné sbírky "Pozvedněte slabé!"</t>
  </si>
  <si>
    <t>0180464</t>
  </si>
  <si>
    <t>Enliven Centre, z.s.
Taneční talent Libereckého kraje 2018</t>
  </si>
  <si>
    <t>2049</t>
  </si>
  <si>
    <t>Obec Svijanský Újezd
Slavnosti Svijanského piva</t>
  </si>
  <si>
    <t>0180465</t>
  </si>
  <si>
    <t>5002</t>
  </si>
  <si>
    <t>Město Harrachov
Svatoanenské dřevosochání</t>
  </si>
  <si>
    <t>0180466</t>
  </si>
  <si>
    <t>4028</t>
  </si>
  <si>
    <t>Obec Kravaře v Čechách
Benefiční koncert na podporu Matýska trpícího mozkovou obrnou</t>
  </si>
  <si>
    <t>vkládejte nad tento řádek</t>
  </si>
  <si>
    <t xml:space="preserve">ostatní neinvestiční transfery </t>
  </si>
  <si>
    <t>0180423</t>
  </si>
  <si>
    <t>5001</t>
  </si>
  <si>
    <t>Město Semily
200 let od narození Dr. Františka Ladislava Riegra</t>
  </si>
  <si>
    <t>0180424</t>
  </si>
  <si>
    <t>Hasičské fontány, z. s.
Hasičská fontána 2018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</si>
  <si>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</si>
  <si>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</si>
  <si>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</si>
  <si>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</si>
  <si>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</si>
  <si>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</si>
  <si>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</si>
  <si>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</si>
  <si>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</si>
  <si>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</si>
  <si>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</si>
  <si>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</si>
  <si>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</si>
  <si>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</si>
  <si>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</si>
  <si>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</si>
  <si>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</si>
  <si>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</si>
  <si>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</si>
  <si>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</si>
  <si>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</si>
  <si>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</si>
  <si>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</si>
  <si>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</si>
  <si>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</si>
  <si>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</si>
  <si>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</si>
  <si>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</si>
  <si>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</si>
  <si>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</si>
  <si>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</si>
  <si>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</si>
  <si>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</si>
  <si>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</si>
  <si>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</si>
  <si>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</si>
  <si>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</si>
  <si>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</si>
  <si>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>Zdrojová část rozpočtu LK 2018</t>
  </si>
  <si>
    <t>ukazatel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</si>
  <si>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</si>
  <si>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</si>
  <si>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</si>
  <si>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</si>
  <si>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</si>
  <si>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</si>
  <si>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</si>
  <si>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</si>
  <si>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</si>
  <si>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</si>
  <si>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</si>
  <si>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</si>
  <si>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</si>
  <si>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</si>
  <si>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</si>
  <si>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</si>
  <si>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</si>
  <si>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</si>
  <si>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</si>
  <si>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</si>
  <si>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</si>
  <si>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</si>
  <si>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</si>
  <si>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</si>
  <si>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</si>
  <si>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</si>
  <si>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</si>
  <si>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</si>
  <si>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</si>
  <si>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</si>
  <si>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</si>
  <si>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</si>
  <si>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</si>
  <si>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</si>
  <si>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</si>
  <si>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</si>
  <si>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</si>
  <si>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</si>
  <si>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</si>
  <si>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</si>
  <si>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</si>
  <si>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</si>
  <si>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</si>
  <si>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</si>
  <si>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</si>
  <si>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</si>
  <si>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</si>
  <si>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</si>
  <si>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</si>
  <si>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</si>
  <si>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</si>
  <si>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</si>
  <si>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</si>
  <si>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</si>
  <si>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</si>
  <si>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</si>
  <si>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</si>
  <si>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</si>
  <si>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</si>
  <si>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</si>
  <si>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</si>
  <si>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</si>
  <si>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</si>
  <si>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
č. 211/18</t>
  </si>
  <si>
    <t>0180467</t>
  </si>
  <si>
    <t>0180468</t>
  </si>
  <si>
    <t>0180469</t>
  </si>
  <si>
    <t>Nemocnice s poliklinikou Česká Lípa, a.s.
výtěžek z plesu</t>
  </si>
  <si>
    <t>Amelie, z.s.
výtěžek z plesu</t>
  </si>
  <si>
    <t>Nadační fond Ozvěna
výtěžek z plesu</t>
  </si>
  <si>
    <r>
      <t xml:space="preserve"> odbor kancelář hejtmana                                   </t>
    </r>
    <r>
      <rPr>
        <sz val="10"/>
        <rFont val="Arial"/>
        <family val="2"/>
        <charset val="238"/>
      </rPr>
      <t xml:space="preserve"> </t>
    </r>
  </si>
  <si>
    <t xml:space="preserve">ZMĚNA ROZPOČTU - ROZPOČTOVÉ OPATŘENÍ č. 211/18   </t>
  </si>
  <si>
    <t>0180470</t>
  </si>
  <si>
    <t>ZR-RO č. 211/18</t>
  </si>
  <si>
    <t>3. Kapitálové příjmy</t>
  </si>
  <si>
    <t>Odbor kancelář hejtmana</t>
  </si>
  <si>
    <t>ZMĚNA ROZPOČTU - ROZPOČTOVÉ OPATŘENÍ č. 211/18</t>
  </si>
  <si>
    <t>kapitola 914 01 - Působnosti</t>
  </si>
  <si>
    <t>tis. Kč</t>
  </si>
  <si>
    <t>UZ</t>
  </si>
  <si>
    <t>914 01 - P Ů S O B N O S T I</t>
  </si>
  <si>
    <t>Běžné (neinvestiční) výdaje resortu celkem</t>
  </si>
  <si>
    <t>Ostatní neinvestiční transfery jiným veřejným rozpočtům</t>
  </si>
  <si>
    <t>Finanční vypořádání dotace z roku 2015</t>
  </si>
  <si>
    <t>vratky VRÚÚ transferů poskytnutých v minulých rozpočtových obdobích</t>
  </si>
  <si>
    <t>Prevence a opatření pro krizové stavy</t>
  </si>
  <si>
    <t>RU</t>
  </si>
  <si>
    <t>018100</t>
  </si>
  <si>
    <t>Prevence pro krizové stavy a cvičení krizového štábu</t>
  </si>
  <si>
    <t xml:space="preserve">ostatní osobní výdaje </t>
  </si>
  <si>
    <t>drobný hmotný dlouhodobý majetek</t>
  </si>
  <si>
    <t>nákup materiálu</t>
  </si>
  <si>
    <t xml:space="preserve">pohonné hmoty a maziva </t>
  </si>
  <si>
    <t xml:space="preserve">nájemné </t>
  </si>
  <si>
    <t>nákup ostatních služeb</t>
  </si>
  <si>
    <t>pohoštění</t>
  </si>
  <si>
    <t>018200</t>
  </si>
  <si>
    <t>Činnost a vybavení krizového štábu</t>
  </si>
  <si>
    <t>ochranné pomůcky</t>
  </si>
  <si>
    <t>knihy, učební pomůcky a tisk</t>
  </si>
  <si>
    <t>opravy a udržování</t>
  </si>
  <si>
    <t>018201</t>
  </si>
  <si>
    <t>Provozní náklady chráněného pracoviště Česká Lípa</t>
  </si>
  <si>
    <t>ostatní osobní výdaje</t>
  </si>
  <si>
    <t xml:space="preserve">povinné poj. na soc. zab. a přip. na st. pol. zam. </t>
  </si>
  <si>
    <t>povinné poj. na veřejné zdravotní pojištění</t>
  </si>
  <si>
    <t>studená voda</t>
  </si>
  <si>
    <t>elektrická energie</t>
  </si>
  <si>
    <t>pohonné hmoty a maziva</t>
  </si>
  <si>
    <t>018300</t>
  </si>
  <si>
    <t>Opatření pro krizové stavy, školení obcí, BRLK</t>
  </si>
  <si>
    <t>nájemné</t>
  </si>
  <si>
    <t>služby školení a vzdělávání</t>
  </si>
  <si>
    <t xml:space="preserve">nákup materiálu </t>
  </si>
  <si>
    <t>018400</t>
  </si>
  <si>
    <t>Příprava hospodářských opatření pro krizové situace</t>
  </si>
  <si>
    <t>018700</t>
  </si>
  <si>
    <t>Prevence kriminality v LK</t>
  </si>
  <si>
    <t>ostatní osobní údaje</t>
  </si>
  <si>
    <t>Havířová Marcela 22.03.2018 13:38:25</t>
  </si>
  <si>
    <t>018900</t>
  </si>
  <si>
    <t>Sběr dat a zpracování podkladů pro dílčí krizové plány</t>
  </si>
  <si>
    <t>zpracování dat a služby související s inf. a komunikačními technologiemi</t>
  </si>
  <si>
    <t>018901</t>
  </si>
  <si>
    <t>Datové spojení IZS - provoz</t>
  </si>
  <si>
    <t>019100</t>
  </si>
  <si>
    <t>Zajištění úkolů v oblasti utajovaných informací</t>
  </si>
  <si>
    <t>019300</t>
  </si>
  <si>
    <t>Úpravy a rozšíření SW pořízeného v rámci projektu č. 10098187</t>
  </si>
  <si>
    <t>019400</t>
  </si>
  <si>
    <t>Zásahové vozidlo pro mobilní řízení krizových situací</t>
  </si>
  <si>
    <t xml:space="preserve">služby telekomunikací </t>
  </si>
  <si>
    <t>platby daní a poplatků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</si>
  <si>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</si>
  <si>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</si>
  <si>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</si>
  <si>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</si>
  <si>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</si>
  <si>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</si>
  <si>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</si>
  <si>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6113</t>
  </si>
  <si>
    <t>025202</t>
  </si>
  <si>
    <t>Reportážní a informační videa</t>
  </si>
  <si>
    <t>025203</t>
  </si>
  <si>
    <t>Mediální prezentace LK - TV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</si>
  <si>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</si>
  <si>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</si>
  <si>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</si>
  <si>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</si>
  <si>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</si>
  <si>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</si>
  <si>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025300</t>
  </si>
  <si>
    <t>Kalendáře</t>
  </si>
  <si>
    <t>025400</t>
  </si>
  <si>
    <t>Infografika</t>
  </si>
  <si>
    <t>025500</t>
  </si>
  <si>
    <t>Ostatní akce</t>
  </si>
  <si>
    <t>odměny za užití duševního vlastnictví</t>
  </si>
  <si>
    <t>025600</t>
  </si>
  <si>
    <t>KRAJ - příloha Libereckého kraje</t>
  </si>
  <si>
    <t>025700</t>
  </si>
  <si>
    <t>Marketingová podpora regionálních výrobců</t>
  </si>
  <si>
    <t>025800</t>
  </si>
  <si>
    <t>Partnerství St. Gallen</t>
  </si>
  <si>
    <t>025900</t>
  </si>
  <si>
    <t>Web LK</t>
  </si>
  <si>
    <t>026100</t>
  </si>
  <si>
    <t>Hejtmanský ples</t>
  </si>
  <si>
    <t>026200</t>
  </si>
  <si>
    <t>Krajské slavnosti</t>
  </si>
  <si>
    <t>Havířová Marcela 22.03.2018 13:38:02</t>
  </si>
  <si>
    <t>026300</t>
  </si>
  <si>
    <t xml:space="preserve">Nově z kraje </t>
  </si>
  <si>
    <t xml:space="preserve">nákup ostatních služeb </t>
  </si>
  <si>
    <t>služby peněžních ústavů</t>
  </si>
  <si>
    <t>026600</t>
  </si>
  <si>
    <t>Organizační zajištění významných návštěv LK</t>
  </si>
  <si>
    <t>026700</t>
  </si>
  <si>
    <t>Akce pořádané ve spolupráci se zastoupením LK v EU</t>
  </si>
  <si>
    <t>Havířová Marcela 22.03.2018 13:37:43</t>
  </si>
  <si>
    <t>026900</t>
  </si>
  <si>
    <t>Grafický manuál</t>
  </si>
  <si>
    <t>027500</t>
  </si>
  <si>
    <t>Zastoupení LK v Bruselu</t>
  </si>
  <si>
    <t>027600</t>
  </si>
  <si>
    <t>Slavnostní večer k 28. říjnu (Pocty hejtmana LK)</t>
  </si>
  <si>
    <t>Havířová Marcela 22.03.2018 13:37:25</t>
  </si>
  <si>
    <t>027700</t>
  </si>
  <si>
    <t>Den otevřených dveří LK</t>
  </si>
  <si>
    <t>027900</t>
  </si>
  <si>
    <t>Dny s hejtmanem</t>
  </si>
  <si>
    <t>028000</t>
  </si>
  <si>
    <t>Výroční zpráva LK</t>
  </si>
  <si>
    <t>028100</t>
  </si>
  <si>
    <t>Tripartita - pakt zaměstnanosti</t>
  </si>
  <si>
    <t>028200</t>
  </si>
  <si>
    <t>Konference Forum 2000</t>
  </si>
  <si>
    <t>028300</t>
  </si>
  <si>
    <t>Kufříky pro prvňáky</t>
  </si>
  <si>
    <t>028400</t>
  </si>
  <si>
    <t>Brožura Rok vlády</t>
  </si>
  <si>
    <t>028500</t>
  </si>
  <si>
    <t>Memoriál záchranářů z Manhattanu</t>
  </si>
  <si>
    <t>028600</t>
  </si>
  <si>
    <t>Manažer roku</t>
  </si>
  <si>
    <t>028700</t>
  </si>
  <si>
    <t>Grafické práce, tisky, výlepy</t>
  </si>
  <si>
    <t>028800</t>
  </si>
  <si>
    <t>Oslavy výročí vzniku ČR</t>
  </si>
  <si>
    <t>028900</t>
  </si>
  <si>
    <t>Publikace o Libereckém kraji</t>
  </si>
  <si>
    <t>029000</t>
  </si>
  <si>
    <t>Česko-německé kulturní dny</t>
  </si>
  <si>
    <t xml:space="preserve"> </t>
  </si>
  <si>
    <t>Odůvodnění:</t>
  </si>
  <si>
    <t>Přesun finančních prostředků podle skutečných potřeb.</t>
  </si>
  <si>
    <t>Vyhotovila:</t>
  </si>
  <si>
    <t>Marcela Havířová, oddělení tiskové a vnějších vztahů</t>
  </si>
  <si>
    <t>Dne:</t>
  </si>
  <si>
    <t>Podpis:</t>
  </si>
  <si>
    <t>Návrh předkládá:</t>
  </si>
  <si>
    <t>Dipl. Kff. Kateřina Hanzlová, v z. vedoucího odboru kancelář hejtmana</t>
  </si>
  <si>
    <t>Schválil:</t>
  </si>
  <si>
    <t xml:space="preserve">Martin Půta, hejtman Libereckého kraje </t>
  </si>
  <si>
    <t>Za ekonomický odbor převzala:</t>
  </si>
  <si>
    <t>Ing. Simona Prágrová, oddělení rozpočtu a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</si>
</sst>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0" tint="-0.34998626667073579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rgb="FF0033CC"/>
      <name val="Arial"/>
      <family val="2"/>
      <charset val="238"/>
    </font>
    <font>
      <sz val="8"/>
      <name val="Arial"/>
      <family val="2"/>
    </font>
    <font>
      <b/>
      <sz val="10"/>
      <color rgb="FF0033CC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Alignment="1"/>
    <xf numFmtId="0" fontId="8" fillId="0" borderId="0" xfId="2" applyFont="1" applyAlignment="1"/>
    <xf numFmtId="0" fontId="6" fillId="0" borderId="0" xfId="1" applyFont="1" applyAlignment="1"/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left" vertical="center" wrapText="1"/>
    </xf>
    <xf numFmtId="4" fontId="9" fillId="3" borderId="5" xfId="3" applyNumberFormat="1" applyFont="1" applyFill="1" applyBorder="1" applyAlignment="1">
      <alignment vertical="center" wrapText="1"/>
    </xf>
    <xf numFmtId="4" fontId="9" fillId="3" borderId="5" xfId="5" applyNumberFormat="1" applyFont="1" applyFill="1" applyBorder="1" applyAlignment="1">
      <alignment horizontal="right" vertical="center" wrapText="1"/>
    </xf>
    <xf numFmtId="4" fontId="9" fillId="0" borderId="0" xfId="3" applyNumberFormat="1" applyFont="1" applyFill="1" applyBorder="1" applyAlignment="1">
      <alignment vertical="center" wrapText="1"/>
    </xf>
    <xf numFmtId="0" fontId="9" fillId="0" borderId="7" xfId="4" applyFont="1" applyFill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49" fontId="9" fillId="0" borderId="9" xfId="4" applyNumberFormat="1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0" xfId="4" applyFont="1" applyBorder="1" applyAlignment="1">
      <alignment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9" fillId="0" borderId="10" xfId="1" applyNumberFormat="1" applyFont="1" applyFill="1" applyBorder="1" applyAlignment="1">
      <alignment vertical="center" wrapText="1"/>
    </xf>
    <xf numFmtId="4" fontId="9" fillId="0" borderId="0" xfId="1" applyNumberFormat="1" applyFont="1" applyFill="1" applyBorder="1" applyAlignment="1">
      <alignment vertical="center" wrapText="1"/>
    </xf>
    <xf numFmtId="0" fontId="11" fillId="0" borderId="7" xfId="4" applyFont="1" applyFill="1" applyBorder="1" applyAlignment="1">
      <alignment horizontal="center" vertical="center" wrapText="1"/>
    </xf>
    <xf numFmtId="49" fontId="11" fillId="0" borderId="8" xfId="4" applyNumberFormat="1" applyFont="1" applyBorder="1" applyAlignment="1">
      <alignment horizontal="center" vertical="center" wrapText="1"/>
    </xf>
    <xf numFmtId="49" fontId="11" fillId="0" borderId="9" xfId="4" applyNumberFormat="1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left" vertical="center" wrapText="1"/>
    </xf>
    <xf numFmtId="4" fontId="11" fillId="3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 applyProtection="1">
      <alignment vertical="center" wrapText="1"/>
      <protection locked="0"/>
    </xf>
    <xf numFmtId="4" fontId="11" fillId="0" borderId="0" xfId="1" applyNumberFormat="1" applyFont="1" applyFill="1" applyBorder="1" applyAlignment="1" applyProtection="1">
      <alignment vertical="center" wrapText="1"/>
      <protection locked="0"/>
    </xf>
    <xf numFmtId="49" fontId="11" fillId="0" borderId="12" xfId="4" applyNumberFormat="1" applyFont="1" applyFill="1" applyBorder="1" applyAlignment="1">
      <alignment horizontal="center" vertical="center" wrapText="1"/>
    </xf>
    <xf numFmtId="49" fontId="11" fillId="4" borderId="8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3" fillId="0" borderId="0" xfId="1" applyNumberFormat="1" applyFont="1" applyFill="1" applyBorder="1" applyAlignment="1" applyProtection="1">
      <alignment vertical="center" wrapText="1"/>
      <protection locked="0"/>
    </xf>
    <xf numFmtId="0" fontId="11" fillId="4" borderId="10" xfId="4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0" fontId="11" fillId="4" borderId="9" xfId="4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0" xfId="4" applyFont="1" applyFill="1" applyBorder="1" applyAlignment="1">
      <alignment vertical="center" wrapText="1"/>
    </xf>
    <xf numFmtId="0" fontId="11" fillId="4" borderId="10" xfId="4" applyFont="1" applyFill="1" applyBorder="1" applyAlignment="1">
      <alignment horizontal="left" vertical="top" wrapText="1"/>
    </xf>
    <xf numFmtId="49" fontId="13" fillId="4" borderId="8" xfId="4" applyNumberFormat="1" applyFont="1" applyFill="1" applyBorder="1" applyAlignment="1">
      <alignment horizontal="center" vertical="center" wrapText="1"/>
    </xf>
    <xf numFmtId="49" fontId="13" fillId="4" borderId="9" xfId="4" applyNumberFormat="1" applyFont="1" applyFill="1" applyBorder="1" applyAlignment="1">
      <alignment horizontal="center" vertical="center" wrapText="1"/>
    </xf>
    <xf numFmtId="0" fontId="13" fillId="4" borderId="9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0" fontId="13" fillId="4" borderId="10" xfId="4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 wrapText="1"/>
    </xf>
    <xf numFmtId="4" fontId="11" fillId="3" borderId="8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49" fontId="11" fillId="0" borderId="14" xfId="4" applyNumberFormat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left" vertical="center" wrapText="1"/>
    </xf>
    <xf numFmtId="49" fontId="11" fillId="0" borderId="8" xfId="4" applyNumberFormat="1" applyFont="1" applyFill="1" applyBorder="1" applyAlignment="1">
      <alignment horizontal="center" vertical="center" wrapText="1"/>
    </xf>
    <xf numFmtId="49" fontId="11" fillId="0" borderId="9" xfId="4" applyNumberFormat="1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9" fillId="0" borderId="10" xfId="6" applyFont="1" applyFill="1" applyBorder="1" applyAlignment="1">
      <alignment horizontal="left" vertical="center" wrapText="1"/>
    </xf>
    <xf numFmtId="4" fontId="9" fillId="3" borderId="10" xfId="6" applyNumberFormat="1" applyFont="1" applyFill="1" applyBorder="1" applyAlignment="1">
      <alignment vertical="center" wrapText="1"/>
    </xf>
    <xf numFmtId="4" fontId="9" fillId="0" borderId="10" xfId="6" applyNumberFormat="1" applyFont="1" applyFill="1" applyBorder="1" applyAlignment="1">
      <alignment vertical="center" wrapText="1"/>
    </xf>
    <xf numFmtId="4" fontId="9" fillId="0" borderId="0" xfId="6" applyNumberFormat="1" applyFont="1" applyFill="1" applyBorder="1" applyAlignment="1">
      <alignment vertical="center" wrapText="1"/>
    </xf>
    <xf numFmtId="0" fontId="11" fillId="0" borderId="10" xfId="6" applyFont="1" applyFill="1" applyBorder="1" applyAlignment="1">
      <alignment horizontal="left" vertical="center" wrapText="1"/>
    </xf>
    <xf numFmtId="4" fontId="11" fillId="3" borderId="10" xfId="6" applyNumberFormat="1" applyFont="1" applyFill="1" applyBorder="1" applyAlignment="1">
      <alignment vertical="center" wrapText="1"/>
    </xf>
    <xf numFmtId="4" fontId="11" fillId="0" borderId="10" xfId="6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4" borderId="10" xfId="6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vertical="center" wrapText="1"/>
      <protection locked="0"/>
    </xf>
    <xf numFmtId="0" fontId="11" fillId="0" borderId="16" xfId="4" applyFont="1" applyFill="1" applyBorder="1" applyAlignment="1">
      <alignment horizontal="center" vertical="center" wrapText="1"/>
    </xf>
    <xf numFmtId="49" fontId="11" fillId="0" borderId="17" xfId="4" applyNumberFormat="1" applyFont="1" applyFill="1" applyBorder="1" applyAlignment="1">
      <alignment horizontal="center" vertical="center" wrapText="1"/>
    </xf>
    <xf numFmtId="49" fontId="11" fillId="0" borderId="18" xfId="4" applyNumberFormat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left" vertical="center" wrapText="1"/>
    </xf>
    <xf numFmtId="4" fontId="11" fillId="3" borderId="19" xfId="6" applyNumberFormat="1" applyFont="1" applyFill="1" applyBorder="1" applyAlignment="1">
      <alignment vertical="center" wrapText="1"/>
    </xf>
    <xf numFmtId="4" fontId="11" fillId="0" borderId="19" xfId="6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vertical="center"/>
    </xf>
    <xf numFmtId="4" fontId="18" fillId="0" borderId="11" xfId="0" applyNumberFormat="1" applyFont="1" applyBorder="1" applyAlignment="1">
      <alignment vertical="center"/>
    </xf>
    <xf numFmtId="4" fontId="0" fillId="0" borderId="0" xfId="0" applyNumberFormat="1"/>
    <xf numFmtId="4" fontId="18" fillId="0" borderId="5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4" fontId="17" fillId="0" borderId="10" xfId="0" applyNumberFormat="1" applyFont="1" applyBorder="1" applyAlignment="1">
      <alignment horizontal="righ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horizontal="right" vertical="center" wrapText="1"/>
    </xf>
    <xf numFmtId="4" fontId="18" fillId="0" borderId="23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164" fontId="15" fillId="0" borderId="21" xfId="0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5" fontId="9" fillId="3" borderId="5" xfId="5" applyNumberFormat="1" applyFont="1" applyFill="1" applyBorder="1" applyAlignment="1">
      <alignment horizontal="right" vertical="center" wrapText="1"/>
    </xf>
    <xf numFmtId="165" fontId="9" fillId="0" borderId="10" xfId="1" applyNumberFormat="1" applyFont="1" applyFill="1" applyBorder="1" applyAlignment="1">
      <alignment vertical="center" wrapText="1"/>
    </xf>
    <xf numFmtId="165" fontId="11" fillId="0" borderId="10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9" fillId="0" borderId="10" xfId="6" applyNumberFormat="1" applyFont="1" applyFill="1" applyBorder="1" applyAlignment="1">
      <alignment vertical="center" wrapText="1"/>
    </xf>
    <xf numFmtId="165" fontId="11" fillId="0" borderId="19" xfId="1" applyNumberFormat="1" applyFont="1" applyFill="1" applyBorder="1" applyAlignment="1" applyProtection="1">
      <alignment vertical="center" wrapText="1"/>
      <protection locked="0"/>
    </xf>
    <xf numFmtId="165" fontId="11" fillId="0" borderId="11" xfId="0" applyNumberFormat="1" applyFont="1" applyFill="1" applyBorder="1" applyAlignment="1">
      <alignment vertical="center"/>
    </xf>
    <xf numFmtId="165" fontId="9" fillId="0" borderId="11" xfId="1" applyNumberFormat="1" applyFont="1" applyFill="1" applyBorder="1" applyAlignment="1">
      <alignment vertical="center" wrapText="1"/>
    </xf>
    <xf numFmtId="165" fontId="11" fillId="0" borderId="20" xfId="0" applyNumberFormat="1" applyFont="1" applyFill="1" applyBorder="1" applyAlignment="1">
      <alignment vertical="center"/>
    </xf>
    <xf numFmtId="165" fontId="9" fillId="3" borderId="6" xfId="0" applyNumberFormat="1" applyFont="1" applyFill="1" applyBorder="1" applyAlignment="1">
      <alignment vertical="center"/>
    </xf>
    <xf numFmtId="165" fontId="9" fillId="0" borderId="11" xfId="0" applyNumberFormat="1" applyFont="1" applyFill="1" applyBorder="1" applyAlignment="1">
      <alignment vertical="center"/>
    </xf>
    <xf numFmtId="4" fontId="19" fillId="0" borderId="5" xfId="0" applyNumberFormat="1" applyFont="1" applyBorder="1" applyAlignment="1">
      <alignment horizontal="right" vertical="center" wrapText="1"/>
    </xf>
    <xf numFmtId="0" fontId="5" fillId="0" borderId="0" xfId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right" vertical="center"/>
    </xf>
    <xf numFmtId="0" fontId="5" fillId="0" borderId="0" xfId="1" applyAlignment="1">
      <alignment horizontal="center" vertical="center"/>
    </xf>
    <xf numFmtId="4" fontId="5" fillId="0" borderId="0" xfId="1" applyNumberFormat="1" applyAlignment="1">
      <alignment vertical="center"/>
    </xf>
    <xf numFmtId="4" fontId="9" fillId="0" borderId="0" xfId="1" applyNumberFormat="1" applyFont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4" fontId="9" fillId="6" borderId="27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4" fontId="9" fillId="0" borderId="28" xfId="1" applyNumberFormat="1" applyFont="1" applyFill="1" applyBorder="1" applyAlignment="1">
      <alignment horizontal="center" vertical="center" wrapText="1"/>
    </xf>
    <xf numFmtId="0" fontId="5" fillId="0" borderId="0" xfId="1" applyFill="1" applyAlignment="1">
      <alignment vertical="center"/>
    </xf>
    <xf numFmtId="0" fontId="5" fillId="0" borderId="0" xfId="1" applyFill="1" applyAlignment="1" applyProtection="1">
      <alignment vertical="center"/>
      <protection locked="0"/>
    </xf>
    <xf numFmtId="0" fontId="9" fillId="6" borderId="29" xfId="4" applyFont="1" applyFill="1" applyBorder="1" applyAlignment="1">
      <alignment horizontal="center" vertical="center"/>
    </xf>
    <xf numFmtId="0" fontId="22" fillId="6" borderId="30" xfId="1" applyFont="1" applyFill="1" applyBorder="1" applyAlignment="1">
      <alignment horizontal="center" vertical="center"/>
    </xf>
    <xf numFmtId="0" fontId="21" fillId="6" borderId="30" xfId="1" applyFont="1" applyFill="1" applyBorder="1" applyAlignment="1">
      <alignment horizontal="center" vertical="center"/>
    </xf>
    <xf numFmtId="0" fontId="21" fillId="6" borderId="31" xfId="1" applyFont="1" applyFill="1" applyBorder="1" applyAlignment="1">
      <alignment horizontal="center" vertical="center"/>
    </xf>
    <xf numFmtId="0" fontId="23" fillId="6" borderId="30" xfId="5" applyFont="1" applyFill="1" applyBorder="1" applyAlignment="1">
      <alignment horizontal="left" vertical="center"/>
    </xf>
    <xf numFmtId="4" fontId="9" fillId="6" borderId="15" xfId="1" applyNumberFormat="1" applyFont="1" applyFill="1" applyBorder="1" applyAlignment="1">
      <alignment horizontal="right" vertical="center"/>
    </xf>
    <xf numFmtId="4" fontId="9" fillId="6" borderId="15" xfId="1" applyNumberFormat="1" applyFont="1" applyFill="1" applyBorder="1" applyAlignment="1" applyProtection="1">
      <alignment horizontal="right" vertical="center"/>
    </xf>
    <xf numFmtId="4" fontId="9" fillId="6" borderId="32" xfId="5" applyNumberFormat="1" applyFont="1" applyFill="1" applyBorder="1" applyAlignment="1">
      <alignment horizontal="right" vertical="center"/>
    </xf>
    <xf numFmtId="0" fontId="24" fillId="0" borderId="33" xfId="4" applyFont="1" applyFill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39" xfId="4" applyFont="1" applyBorder="1" applyAlignment="1">
      <alignment vertical="center"/>
    </xf>
    <xf numFmtId="4" fontId="24" fillId="6" borderId="36" xfId="4" applyNumberFormat="1" applyFont="1" applyFill="1" applyBorder="1" applyAlignment="1">
      <alignment vertical="center"/>
    </xf>
    <xf numFmtId="4" fontId="24" fillId="0" borderId="36" xfId="4" applyNumberFormat="1" applyFont="1" applyFill="1" applyBorder="1" applyAlignment="1">
      <alignment vertical="center"/>
    </xf>
    <xf numFmtId="4" fontId="24" fillId="0" borderId="40" xfId="4" applyNumberFormat="1" applyFont="1" applyFill="1" applyBorder="1" applyAlignment="1">
      <alignment vertical="center"/>
    </xf>
    <xf numFmtId="0" fontId="9" fillId="0" borderId="7" xfId="7" applyFont="1" applyFill="1" applyBorder="1" applyAlignment="1">
      <alignment horizontal="center" vertical="center"/>
    </xf>
    <xf numFmtId="49" fontId="9" fillId="0" borderId="8" xfId="7" applyNumberFormat="1" applyFont="1" applyFill="1" applyBorder="1" applyAlignment="1">
      <alignment horizontal="center" vertical="center"/>
    </xf>
    <xf numFmtId="49" fontId="9" fillId="0" borderId="9" xfId="7" applyNumberFormat="1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vertical="center"/>
    </xf>
    <xf numFmtId="4" fontId="9" fillId="6" borderId="10" xfId="7" applyNumberFormat="1" applyFont="1" applyFill="1" applyBorder="1" applyAlignment="1">
      <alignment vertical="center"/>
    </xf>
    <xf numFmtId="4" fontId="9" fillId="0" borderId="10" xfId="7" applyNumberFormat="1" applyFont="1" applyFill="1" applyBorder="1" applyAlignment="1">
      <alignment vertical="center"/>
    </xf>
    <xf numFmtId="4" fontId="9" fillId="0" borderId="10" xfId="7" applyNumberFormat="1" applyFont="1" applyFill="1" applyBorder="1" applyAlignment="1" applyProtection="1">
      <alignment horizontal="right" vertical="center"/>
    </xf>
    <xf numFmtId="4" fontId="9" fillId="0" borderId="11" xfId="5" applyNumberFormat="1" applyFont="1" applyFill="1" applyBorder="1" applyAlignment="1">
      <alignment horizontal="right" vertical="center"/>
    </xf>
    <xf numFmtId="0" fontId="11" fillId="0" borderId="7" xfId="7" applyFont="1" applyFill="1" applyBorder="1" applyAlignment="1">
      <alignment horizontal="center" vertical="center"/>
    </xf>
    <xf numFmtId="49" fontId="11" fillId="0" borderId="8" xfId="7" applyNumberFormat="1" applyFont="1" applyFill="1" applyBorder="1" applyAlignment="1">
      <alignment horizontal="center" vertical="center"/>
    </xf>
    <xf numFmtId="49" fontId="11" fillId="0" borderId="9" xfId="7" applyNumberFormat="1" applyFont="1" applyFill="1" applyBorder="1" applyAlignment="1">
      <alignment horizontal="center" vertical="center"/>
    </xf>
    <xf numFmtId="0" fontId="11" fillId="0" borderId="10" xfId="7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vertical="center"/>
    </xf>
    <xf numFmtId="4" fontId="11" fillId="6" borderId="10" xfId="7" applyNumberFormat="1" applyFont="1" applyFill="1" applyBorder="1" applyAlignment="1">
      <alignment vertical="center"/>
    </xf>
    <xf numFmtId="4" fontId="11" fillId="0" borderId="10" xfId="7" applyNumberFormat="1" applyFont="1" applyFill="1" applyBorder="1" applyAlignment="1">
      <alignment vertical="center"/>
    </xf>
    <xf numFmtId="4" fontId="11" fillId="0" borderId="10" xfId="7" applyNumberFormat="1" applyFont="1" applyFill="1" applyBorder="1" applyAlignment="1" applyProtection="1">
      <alignment horizontal="right" vertical="center"/>
      <protection locked="0"/>
    </xf>
    <xf numFmtId="4" fontId="25" fillId="0" borderId="11" xfId="5" applyNumberFormat="1" applyFont="1" applyFill="1" applyBorder="1" applyAlignment="1">
      <alignment horizontal="right" vertical="center"/>
    </xf>
    <xf numFmtId="0" fontId="26" fillId="0" borderId="0" xfId="1" applyFont="1" applyAlignment="1">
      <alignment vertical="center"/>
    </xf>
    <xf numFmtId="0" fontId="27" fillId="0" borderId="0" xfId="1" applyFont="1" applyAlignment="1" applyProtection="1">
      <alignment vertical="center"/>
      <protection locked="0"/>
    </xf>
    <xf numFmtId="0" fontId="26" fillId="0" borderId="0" xfId="1" applyFont="1" applyAlignment="1" applyProtection="1">
      <alignment vertical="center"/>
      <protection locked="0"/>
    </xf>
    <xf numFmtId="0" fontId="28" fillId="0" borderId="0" xfId="1" applyFont="1" applyAlignment="1">
      <alignment vertical="center"/>
    </xf>
    <xf numFmtId="0" fontId="28" fillId="0" borderId="0" xfId="1" applyFont="1" applyAlignment="1" applyProtection="1">
      <alignment vertical="center"/>
      <protection locked="0"/>
    </xf>
    <xf numFmtId="4" fontId="11" fillId="0" borderId="10" xfId="7" applyNumberFormat="1" applyFont="1" applyFill="1" applyBorder="1" applyAlignment="1" applyProtection="1">
      <alignment horizontal="right" vertical="center"/>
    </xf>
    <xf numFmtId="4" fontId="11" fillId="0" borderId="11" xfId="5" applyNumberFormat="1" applyFont="1" applyFill="1" applyBorder="1" applyAlignment="1">
      <alignment horizontal="right" vertical="center"/>
    </xf>
    <xf numFmtId="0" fontId="5" fillId="0" borderId="0" xfId="1" applyAlignment="1" applyProtection="1">
      <alignment vertical="center"/>
      <protection locked="0"/>
    </xf>
    <xf numFmtId="0" fontId="5" fillId="0" borderId="0" xfId="1" applyBorder="1" applyAlignment="1">
      <alignment vertical="center"/>
    </xf>
    <xf numFmtId="0" fontId="20" fillId="0" borderId="0" xfId="1" applyFont="1" applyBorder="1" applyAlignment="1" applyProtection="1">
      <alignment vertical="center"/>
      <protection locked="0"/>
    </xf>
    <xf numFmtId="0" fontId="5" fillId="0" borderId="0" xfId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 applyProtection="1">
      <alignment vertical="center"/>
      <protection locked="0"/>
    </xf>
    <xf numFmtId="4" fontId="9" fillId="0" borderId="10" xfId="7" applyNumberFormat="1" applyFont="1" applyFill="1" applyBorder="1" applyAlignment="1" applyProtection="1">
      <alignment horizontal="right" vertical="center"/>
      <protection locked="0"/>
    </xf>
    <xf numFmtId="0" fontId="28" fillId="0" borderId="0" xfId="1" applyFont="1" applyBorder="1" applyAlignment="1">
      <alignment vertical="center"/>
    </xf>
    <xf numFmtId="0" fontId="27" fillId="0" borderId="0" xfId="1" applyFont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vertical="center"/>
      <protection locked="0"/>
    </xf>
    <xf numFmtId="0" fontId="11" fillId="0" borderId="22" xfId="7" applyFont="1" applyFill="1" applyBorder="1" applyAlignment="1">
      <alignment horizontal="center" vertical="center"/>
    </xf>
    <xf numFmtId="49" fontId="11" fillId="0" borderId="41" xfId="7" applyNumberFormat="1" applyFont="1" applyFill="1" applyBorder="1" applyAlignment="1">
      <alignment horizontal="center" vertical="center"/>
    </xf>
    <xf numFmtId="49" fontId="11" fillId="0" borderId="42" xfId="7" applyNumberFormat="1" applyFont="1" applyFill="1" applyBorder="1" applyAlignment="1">
      <alignment horizontal="center" vertical="center"/>
    </xf>
    <xf numFmtId="0" fontId="11" fillId="0" borderId="23" xfId="7" applyFont="1" applyFill="1" applyBorder="1" applyAlignment="1">
      <alignment horizontal="center" vertical="center"/>
    </xf>
    <xf numFmtId="0" fontId="11" fillId="0" borderId="41" xfId="7" applyFont="1" applyFill="1" applyBorder="1" applyAlignment="1">
      <alignment horizontal="center" vertical="center"/>
    </xf>
    <xf numFmtId="0" fontId="11" fillId="0" borderId="41" xfId="7" applyFont="1" applyFill="1" applyBorder="1" applyAlignment="1">
      <alignment vertical="center"/>
    </xf>
    <xf numFmtId="4" fontId="11" fillId="6" borderId="23" xfId="7" applyNumberFormat="1" applyFont="1" applyFill="1" applyBorder="1" applyAlignment="1">
      <alignment vertical="center"/>
    </xf>
    <xf numFmtId="4" fontId="11" fillId="0" borderId="23" xfId="7" applyNumberFormat="1" applyFont="1" applyFill="1" applyBorder="1" applyAlignment="1">
      <alignment vertical="center"/>
    </xf>
    <xf numFmtId="4" fontId="11" fillId="0" borderId="23" xfId="7" applyNumberFormat="1" applyFont="1" applyFill="1" applyBorder="1" applyAlignment="1" applyProtection="1">
      <alignment horizontal="right" vertical="center"/>
      <protection locked="0"/>
    </xf>
    <xf numFmtId="4" fontId="25" fillId="0" borderId="24" xfId="5" applyNumberFormat="1" applyFont="1" applyFill="1" applyBorder="1" applyAlignment="1">
      <alignment horizontal="right" vertical="center"/>
    </xf>
    <xf numFmtId="0" fontId="11" fillId="0" borderId="10" xfId="7" applyFont="1" applyFill="1" applyBorder="1" applyAlignment="1">
      <alignment vertical="center"/>
    </xf>
    <xf numFmtId="0" fontId="11" fillId="0" borderId="0" xfId="7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4" fontId="11" fillId="7" borderId="0" xfId="7" applyNumberFormat="1" applyFont="1" applyFill="1" applyBorder="1" applyAlignment="1">
      <alignment vertical="center"/>
    </xf>
    <xf numFmtId="4" fontId="11" fillId="0" borderId="0" xfId="7" applyNumberFormat="1" applyFont="1" applyFill="1" applyBorder="1" applyAlignment="1">
      <alignment vertical="center"/>
    </xf>
    <xf numFmtId="4" fontId="11" fillId="0" borderId="0" xfId="7" applyNumberFormat="1" applyFont="1" applyFill="1" applyBorder="1" applyAlignment="1" applyProtection="1">
      <alignment horizontal="right" vertical="center"/>
      <protection locked="0"/>
    </xf>
    <xf numFmtId="4" fontId="25" fillId="0" borderId="0" xfId="5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Fill="1" applyAlignment="1">
      <alignment vertical="center"/>
    </xf>
    <xf numFmtId="49" fontId="29" fillId="0" borderId="0" xfId="0" applyNumberFormat="1" applyFont="1" applyAlignment="1">
      <alignment vertical="center"/>
    </xf>
    <xf numFmtId="0" fontId="31" fillId="0" borderId="0" xfId="8" applyFont="1" applyAlignment="1">
      <alignment horizontal="right" vertical="center"/>
    </xf>
    <xf numFmtId="0" fontId="32" fillId="0" borderId="0" xfId="8" applyFont="1" applyAlignment="1">
      <alignment horizontal="left" vertical="center"/>
    </xf>
    <xf numFmtId="4" fontId="32" fillId="0" borderId="0" xfId="8" applyNumberFormat="1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0" fontId="31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4" fontId="32" fillId="0" borderId="0" xfId="8" applyNumberFormat="1" applyFont="1" applyAlignment="1">
      <alignment vertical="center"/>
    </xf>
    <xf numFmtId="0" fontId="14" fillId="5" borderId="21" xfId="0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9" fillId="0" borderId="2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49" fontId="24" fillId="0" borderId="34" xfId="4" applyNumberFormat="1" applyFont="1" applyBorder="1" applyAlignment="1">
      <alignment horizontal="center" vertical="center"/>
    </xf>
    <xf numFmtId="49" fontId="24" fillId="0" borderId="35" xfId="4" applyNumberFormat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6" borderId="30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</cellXfs>
  <cellStyles count="9">
    <cellStyle name="Normální" xfId="0" builtinId="0"/>
    <cellStyle name="Normální 4" xfId="1"/>
    <cellStyle name="normální_03 Podrobny_rozpis_rozpoctu_2010_Klíma" xfId="8"/>
    <cellStyle name="normální_2. Rozpočet 2007 - tabulky" xfId="2"/>
    <cellStyle name="normální_Rozpis výdajů 03 bez PO 2 2" xfId="5"/>
    <cellStyle name="normální_Rozpis výdajů 03 bez PO_03 Podrobny_rozpis_rozpoctu_2010_Klíma" xfId="7"/>
    <cellStyle name="normální_Rozpis výdajů 03 bez PO_03. Ekonomický" xfId="6"/>
    <cellStyle name="normální_Rozpis výdajů 03 bez PO_04 - OSMTVS" xfId="3"/>
    <cellStyle name="normální_Rozpis výdajů 03 bez PO_UR 2008 1-168 tisk" xfId="4"/>
  </cellStyles>
  <dxfs count="16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5" sqref="D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51" t="s">
        <v>251</v>
      </c>
      <c r="B1" s="251"/>
      <c r="C1" s="95"/>
      <c r="D1" s="95"/>
      <c r="E1" s="96" t="s">
        <v>1</v>
      </c>
    </row>
    <row r="2" spans="1:10" ht="24.75" thickBot="1" x14ac:dyDescent="0.3">
      <c r="A2" s="97" t="s">
        <v>252</v>
      </c>
      <c r="B2" s="98" t="s">
        <v>5</v>
      </c>
      <c r="C2" s="99" t="s">
        <v>253</v>
      </c>
      <c r="D2" s="99" t="s">
        <v>326</v>
      </c>
      <c r="E2" s="99" t="s">
        <v>254</v>
      </c>
    </row>
    <row r="3" spans="1:10" ht="15" customHeight="1" x14ac:dyDescent="0.25">
      <c r="A3" s="100" t="s">
        <v>255</v>
      </c>
      <c r="B3" s="101" t="s">
        <v>256</v>
      </c>
      <c r="C3" s="102">
        <f>C4+C5+C6</f>
        <v>3056353.2600000002</v>
      </c>
      <c r="D3" s="102">
        <f>D4+D5+D6</f>
        <v>841</v>
      </c>
      <c r="E3" s="103">
        <f t="shared" ref="E3:E24" si="0">C3+D3</f>
        <v>3057194.2600000002</v>
      </c>
    </row>
    <row r="4" spans="1:10" ht="15" customHeight="1" x14ac:dyDescent="0.25">
      <c r="A4" s="104" t="s">
        <v>257</v>
      </c>
      <c r="B4" s="105" t="s">
        <v>258</v>
      </c>
      <c r="C4" s="106">
        <v>2965527.42</v>
      </c>
      <c r="D4" s="107">
        <v>0</v>
      </c>
      <c r="E4" s="108">
        <f t="shared" si="0"/>
        <v>2965527.42</v>
      </c>
      <c r="J4" s="109"/>
    </row>
    <row r="5" spans="1:10" ht="15" customHeight="1" x14ac:dyDescent="0.25">
      <c r="A5" s="104" t="s">
        <v>259</v>
      </c>
      <c r="B5" s="105" t="s">
        <v>260</v>
      </c>
      <c r="C5" s="106">
        <v>90736.2</v>
      </c>
      <c r="D5" s="142">
        <v>841</v>
      </c>
      <c r="E5" s="108">
        <f t="shared" si="0"/>
        <v>91577.2</v>
      </c>
    </row>
    <row r="6" spans="1:10" ht="15" customHeight="1" x14ac:dyDescent="0.25">
      <c r="A6" s="104" t="s">
        <v>327</v>
      </c>
      <c r="B6" s="105" t="s">
        <v>261</v>
      </c>
      <c r="C6" s="106">
        <v>89.64</v>
      </c>
      <c r="D6" s="106">
        <v>0</v>
      </c>
      <c r="E6" s="108">
        <f t="shared" si="0"/>
        <v>89.64</v>
      </c>
    </row>
    <row r="7" spans="1:10" ht="15" customHeight="1" x14ac:dyDescent="0.25">
      <c r="A7" s="111" t="s">
        <v>262</v>
      </c>
      <c r="B7" s="105" t="s">
        <v>263</v>
      </c>
      <c r="C7" s="112">
        <f>C8+C14</f>
        <v>5408292.7500000009</v>
      </c>
      <c r="D7" s="112">
        <f>D8+D14</f>
        <v>0</v>
      </c>
      <c r="E7" s="113">
        <f t="shared" si="0"/>
        <v>5408292.7500000009</v>
      </c>
    </row>
    <row r="8" spans="1:10" ht="15" customHeight="1" x14ac:dyDescent="0.25">
      <c r="A8" s="104" t="s">
        <v>264</v>
      </c>
      <c r="B8" s="105" t="s">
        <v>265</v>
      </c>
      <c r="C8" s="106">
        <f>C9+C10+C12+C13+C11</f>
        <v>5406279.2100000009</v>
      </c>
      <c r="D8" s="106">
        <f>D9+D10+D12+D13</f>
        <v>0</v>
      </c>
      <c r="E8" s="114">
        <f t="shared" si="0"/>
        <v>5406279.2100000009</v>
      </c>
    </row>
    <row r="9" spans="1:10" ht="15" customHeight="1" x14ac:dyDescent="0.25">
      <c r="A9" s="104" t="s">
        <v>266</v>
      </c>
      <c r="B9" s="105" t="s">
        <v>267</v>
      </c>
      <c r="C9" s="106">
        <v>70970.2</v>
      </c>
      <c r="D9" s="106">
        <v>0</v>
      </c>
      <c r="E9" s="114">
        <f t="shared" si="0"/>
        <v>70970.2</v>
      </c>
    </row>
    <row r="10" spans="1:10" ht="15" customHeight="1" x14ac:dyDescent="0.25">
      <c r="A10" s="104" t="s">
        <v>268</v>
      </c>
      <c r="B10" s="105" t="s">
        <v>265</v>
      </c>
      <c r="C10" s="106">
        <v>5308545.7</v>
      </c>
      <c r="D10" s="106">
        <v>0</v>
      </c>
      <c r="E10" s="114">
        <f t="shared" si="0"/>
        <v>5308545.7</v>
      </c>
    </row>
    <row r="11" spans="1:10" ht="15" customHeight="1" x14ac:dyDescent="0.25">
      <c r="A11" s="104" t="s">
        <v>269</v>
      </c>
      <c r="B11" s="105">
        <v>4123</v>
      </c>
      <c r="C11" s="106">
        <v>0</v>
      </c>
      <c r="D11" s="106">
        <v>0</v>
      </c>
      <c r="E11" s="114">
        <f>SUM(C11:D11)</f>
        <v>0</v>
      </c>
    </row>
    <row r="12" spans="1:10" ht="15" customHeight="1" x14ac:dyDescent="0.25">
      <c r="A12" s="104" t="s">
        <v>270</v>
      </c>
      <c r="B12" s="105" t="s">
        <v>271</v>
      </c>
      <c r="C12" s="106">
        <v>410.19</v>
      </c>
      <c r="D12" s="106">
        <v>0</v>
      </c>
      <c r="E12" s="114">
        <f>SUM(C12:D12)</f>
        <v>410.19</v>
      </c>
    </row>
    <row r="13" spans="1:10" ht="15" customHeight="1" x14ac:dyDescent="0.25">
      <c r="A13" s="104" t="s">
        <v>272</v>
      </c>
      <c r="B13" s="105">
        <v>4121</v>
      </c>
      <c r="C13" s="106">
        <v>26353.119999999999</v>
      </c>
      <c r="D13" s="106">
        <v>0</v>
      </c>
      <c r="E13" s="114">
        <f>SUM(C13:D13)</f>
        <v>26353.119999999999</v>
      </c>
    </row>
    <row r="14" spans="1:10" ht="15" customHeight="1" x14ac:dyDescent="0.25">
      <c r="A14" s="104" t="s">
        <v>273</v>
      </c>
      <c r="B14" s="105" t="s">
        <v>274</v>
      </c>
      <c r="C14" s="106">
        <f>C15+C16+C17+C18</f>
        <v>2013.54</v>
      </c>
      <c r="D14" s="106">
        <f>D15+D17+D18</f>
        <v>0</v>
      </c>
      <c r="E14" s="114">
        <f t="shared" si="0"/>
        <v>2013.54</v>
      </c>
    </row>
    <row r="15" spans="1:10" ht="15" customHeight="1" x14ac:dyDescent="0.25">
      <c r="A15" s="104" t="s">
        <v>275</v>
      </c>
      <c r="B15" s="105" t="s">
        <v>276</v>
      </c>
      <c r="C15" s="106">
        <v>111.87</v>
      </c>
      <c r="D15" s="106">
        <v>0</v>
      </c>
      <c r="E15" s="114">
        <f t="shared" si="0"/>
        <v>111.87</v>
      </c>
    </row>
    <row r="16" spans="1:10" ht="15" customHeight="1" x14ac:dyDescent="0.25">
      <c r="A16" s="104" t="s">
        <v>277</v>
      </c>
      <c r="B16" s="105">
        <v>4223</v>
      </c>
      <c r="C16" s="106">
        <v>0</v>
      </c>
      <c r="D16" s="106">
        <v>0</v>
      </c>
      <c r="E16" s="114">
        <f>SUM(C16:D16)</f>
        <v>0</v>
      </c>
    </row>
    <row r="17" spans="1:5" ht="15" customHeight="1" x14ac:dyDescent="0.25">
      <c r="A17" s="104" t="s">
        <v>278</v>
      </c>
      <c r="B17" s="105" t="s">
        <v>279</v>
      </c>
      <c r="C17" s="106">
        <v>1901.67</v>
      </c>
      <c r="D17" s="106">
        <v>0</v>
      </c>
      <c r="E17" s="114">
        <f>SUM(C17:D17)</f>
        <v>1901.67</v>
      </c>
    </row>
    <row r="18" spans="1:5" ht="15" customHeight="1" x14ac:dyDescent="0.25">
      <c r="A18" s="104" t="s">
        <v>280</v>
      </c>
      <c r="B18" s="105">
        <v>4221</v>
      </c>
      <c r="C18" s="106">
        <v>0</v>
      </c>
      <c r="D18" s="106">
        <v>0</v>
      </c>
      <c r="E18" s="114">
        <f>SUM(C18:D18)</f>
        <v>0</v>
      </c>
    </row>
    <row r="19" spans="1:5" ht="15" customHeight="1" x14ac:dyDescent="0.25">
      <c r="A19" s="111" t="s">
        <v>281</v>
      </c>
      <c r="B19" s="115" t="s">
        <v>282</v>
      </c>
      <c r="C19" s="112">
        <f>C3+C7</f>
        <v>8464646.0100000016</v>
      </c>
      <c r="D19" s="112">
        <f>D3+D7</f>
        <v>841</v>
      </c>
      <c r="E19" s="113">
        <f t="shared" si="0"/>
        <v>8465487.0100000016</v>
      </c>
    </row>
    <row r="20" spans="1:5" ht="15" customHeight="1" x14ac:dyDescent="0.25">
      <c r="A20" s="111" t="s">
        <v>283</v>
      </c>
      <c r="B20" s="115" t="s">
        <v>284</v>
      </c>
      <c r="C20" s="112">
        <f>SUM(C21:C23)</f>
        <v>2001508.7400000002</v>
      </c>
      <c r="D20" s="112">
        <f>SUM(D21:D23)</f>
        <v>0</v>
      </c>
      <c r="E20" s="113">
        <f t="shared" si="0"/>
        <v>2001508.7400000002</v>
      </c>
    </row>
    <row r="21" spans="1:5" ht="15" customHeight="1" x14ac:dyDescent="0.25">
      <c r="A21" s="104" t="s">
        <v>285</v>
      </c>
      <c r="B21" s="105" t="s">
        <v>286</v>
      </c>
      <c r="C21" s="106">
        <v>111779.24</v>
      </c>
      <c r="D21" s="106">
        <v>0</v>
      </c>
      <c r="E21" s="114">
        <f t="shared" si="0"/>
        <v>111779.24</v>
      </c>
    </row>
    <row r="22" spans="1:5" ht="15" customHeight="1" x14ac:dyDescent="0.25">
      <c r="A22" s="104" t="s">
        <v>287</v>
      </c>
      <c r="B22" s="105">
        <v>8115</v>
      </c>
      <c r="C22" s="106">
        <v>1986604.5</v>
      </c>
      <c r="D22" s="106">
        <v>0</v>
      </c>
      <c r="E22" s="114">
        <f>SUM(C22:D22)</f>
        <v>1986604.5</v>
      </c>
    </row>
    <row r="23" spans="1:5" ht="15" customHeight="1" thickBot="1" x14ac:dyDescent="0.3">
      <c r="A23" s="116" t="s">
        <v>288</v>
      </c>
      <c r="B23" s="117">
        <v>-8124</v>
      </c>
      <c r="C23" s="118">
        <v>-96875</v>
      </c>
      <c r="D23" s="118">
        <v>0</v>
      </c>
      <c r="E23" s="119">
        <f>C23+D23</f>
        <v>-96875</v>
      </c>
    </row>
    <row r="24" spans="1:5" ht="15" customHeight="1" thickBot="1" x14ac:dyDescent="0.3">
      <c r="A24" s="120" t="s">
        <v>289</v>
      </c>
      <c r="B24" s="121"/>
      <c r="C24" s="122">
        <f>C3+C7+C20</f>
        <v>10466154.750000002</v>
      </c>
      <c r="D24" s="122">
        <f>D19+D20</f>
        <v>841</v>
      </c>
      <c r="E24" s="123">
        <f t="shared" si="0"/>
        <v>10466995.750000002</v>
      </c>
    </row>
    <row r="25" spans="1:5" ht="15.75" thickBot="1" x14ac:dyDescent="0.3">
      <c r="A25" s="251" t="s">
        <v>290</v>
      </c>
      <c r="B25" s="251"/>
      <c r="C25" s="124"/>
      <c r="D25" s="124"/>
      <c r="E25" s="125" t="s">
        <v>1</v>
      </c>
    </row>
    <row r="26" spans="1:5" ht="24.75" thickBot="1" x14ac:dyDescent="0.3">
      <c r="A26" s="97" t="s">
        <v>291</v>
      </c>
      <c r="B26" s="98" t="s">
        <v>292</v>
      </c>
      <c r="C26" s="99" t="s">
        <v>293</v>
      </c>
      <c r="D26" s="99" t="s">
        <v>326</v>
      </c>
      <c r="E26" s="99" t="s">
        <v>294</v>
      </c>
    </row>
    <row r="27" spans="1:5" ht="15" customHeight="1" x14ac:dyDescent="0.25">
      <c r="A27" s="126" t="s">
        <v>295</v>
      </c>
      <c r="B27" s="127" t="s">
        <v>296</v>
      </c>
      <c r="C27" s="110">
        <v>31838.7</v>
      </c>
      <c r="D27" s="110">
        <v>0</v>
      </c>
      <c r="E27" s="128">
        <f>C27+D27</f>
        <v>31838.7</v>
      </c>
    </row>
    <row r="28" spans="1:5" ht="15" customHeight="1" x14ac:dyDescent="0.25">
      <c r="A28" s="129" t="s">
        <v>297</v>
      </c>
      <c r="B28" s="105" t="s">
        <v>296</v>
      </c>
      <c r="C28" s="106">
        <v>294261.07</v>
      </c>
      <c r="D28" s="110">
        <v>0</v>
      </c>
      <c r="E28" s="128">
        <f t="shared" ref="E28:E43" si="1">C28+D28</f>
        <v>294261.07</v>
      </c>
    </row>
    <row r="29" spans="1:5" ht="15" customHeight="1" x14ac:dyDescent="0.25">
      <c r="A29" s="129" t="s">
        <v>298</v>
      </c>
      <c r="B29" s="105" t="s">
        <v>299</v>
      </c>
      <c r="C29" s="106">
        <v>196888.78</v>
      </c>
      <c r="D29" s="110">
        <v>0</v>
      </c>
      <c r="E29" s="128">
        <f>SUM(C29:D29)</f>
        <v>196888.78</v>
      </c>
    </row>
    <row r="30" spans="1:5" ht="15" customHeight="1" x14ac:dyDescent="0.25">
      <c r="A30" s="129" t="s">
        <v>300</v>
      </c>
      <c r="B30" s="105" t="s">
        <v>296</v>
      </c>
      <c r="C30" s="106">
        <v>1045426.65</v>
      </c>
      <c r="D30" s="110">
        <v>0</v>
      </c>
      <c r="E30" s="128">
        <f t="shared" si="1"/>
        <v>1045426.65</v>
      </c>
    </row>
    <row r="31" spans="1:5" ht="15" customHeight="1" x14ac:dyDescent="0.25">
      <c r="A31" s="129" t="s">
        <v>301</v>
      </c>
      <c r="B31" s="105" t="s">
        <v>296</v>
      </c>
      <c r="C31" s="106">
        <v>854253.54</v>
      </c>
      <c r="D31" s="142">
        <v>105.5</v>
      </c>
      <c r="E31" s="128">
        <f t="shared" si="1"/>
        <v>854359.04000000004</v>
      </c>
    </row>
    <row r="32" spans="1:5" ht="15" customHeight="1" x14ac:dyDescent="0.25">
      <c r="A32" s="129" t="s">
        <v>302</v>
      </c>
      <c r="B32" s="105" t="s">
        <v>296</v>
      </c>
      <c r="C32" s="106">
        <v>4696172.6100000003</v>
      </c>
      <c r="D32" s="110">
        <v>0</v>
      </c>
      <c r="E32" s="128">
        <f>C32+D32</f>
        <v>4696172.6100000003</v>
      </c>
    </row>
    <row r="33" spans="1:7" ht="15" customHeight="1" x14ac:dyDescent="0.25">
      <c r="A33" s="129" t="s">
        <v>303</v>
      </c>
      <c r="B33" s="105" t="s">
        <v>299</v>
      </c>
      <c r="C33" s="106">
        <v>834354.74000000022</v>
      </c>
      <c r="D33" s="142">
        <v>735.5</v>
      </c>
      <c r="E33" s="128">
        <f t="shared" si="1"/>
        <v>835090.24000000022</v>
      </c>
    </row>
    <row r="34" spans="1:7" ht="15" customHeight="1" x14ac:dyDescent="0.25">
      <c r="A34" s="129" t="s">
        <v>304</v>
      </c>
      <c r="B34" s="105" t="s">
        <v>296</v>
      </c>
      <c r="C34" s="106">
        <v>163969</v>
      </c>
      <c r="D34" s="110">
        <v>0</v>
      </c>
      <c r="E34" s="128">
        <f t="shared" si="1"/>
        <v>163969</v>
      </c>
    </row>
    <row r="35" spans="1:7" ht="15" customHeight="1" x14ac:dyDescent="0.25">
      <c r="A35" s="129" t="s">
        <v>305</v>
      </c>
      <c r="B35" s="105" t="s">
        <v>299</v>
      </c>
      <c r="C35" s="106">
        <v>807605.38</v>
      </c>
      <c r="D35" s="110">
        <v>0</v>
      </c>
      <c r="E35" s="128">
        <f t="shared" si="1"/>
        <v>807605.38</v>
      </c>
    </row>
    <row r="36" spans="1:7" ht="15" customHeight="1" x14ac:dyDescent="0.25">
      <c r="A36" s="129" t="s">
        <v>306</v>
      </c>
      <c r="B36" s="105" t="s">
        <v>307</v>
      </c>
      <c r="C36" s="106">
        <v>0</v>
      </c>
      <c r="D36" s="110">
        <v>0</v>
      </c>
      <c r="E36" s="128">
        <f t="shared" si="1"/>
        <v>0</v>
      </c>
    </row>
    <row r="37" spans="1:7" ht="15" customHeight="1" x14ac:dyDescent="0.25">
      <c r="A37" s="129" t="s">
        <v>308</v>
      </c>
      <c r="B37" s="105" t="s">
        <v>299</v>
      </c>
      <c r="C37" s="106">
        <v>1241789.2200000002</v>
      </c>
      <c r="D37" s="110">
        <v>0</v>
      </c>
      <c r="E37" s="128">
        <f t="shared" si="1"/>
        <v>1241789.2200000002</v>
      </c>
    </row>
    <row r="38" spans="1:7" ht="15" customHeight="1" x14ac:dyDescent="0.25">
      <c r="A38" s="129" t="s">
        <v>309</v>
      </c>
      <c r="B38" s="105" t="s">
        <v>299</v>
      </c>
      <c r="C38" s="106">
        <v>15500</v>
      </c>
      <c r="D38" s="110">
        <v>0</v>
      </c>
      <c r="E38" s="128">
        <f t="shared" si="1"/>
        <v>15500</v>
      </c>
    </row>
    <row r="39" spans="1:7" ht="15" customHeight="1" x14ac:dyDescent="0.25">
      <c r="A39" s="129" t="s">
        <v>310</v>
      </c>
      <c r="B39" s="105" t="s">
        <v>296</v>
      </c>
      <c r="C39" s="106">
        <v>11008.82</v>
      </c>
      <c r="D39" s="110">
        <v>0</v>
      </c>
      <c r="E39" s="128">
        <f t="shared" si="1"/>
        <v>11008.82</v>
      </c>
    </row>
    <row r="40" spans="1:7" ht="15" customHeight="1" x14ac:dyDescent="0.25">
      <c r="A40" s="129" t="s">
        <v>311</v>
      </c>
      <c r="B40" s="105" t="s">
        <v>299</v>
      </c>
      <c r="C40" s="106">
        <v>166413.18</v>
      </c>
      <c r="D40" s="110">
        <v>0</v>
      </c>
      <c r="E40" s="128">
        <f>C40+D40</f>
        <v>166413.18</v>
      </c>
    </row>
    <row r="41" spans="1:7" ht="15" customHeight="1" x14ac:dyDescent="0.25">
      <c r="A41" s="129" t="s">
        <v>312</v>
      </c>
      <c r="B41" s="105" t="s">
        <v>299</v>
      </c>
      <c r="C41" s="106">
        <v>15293.36</v>
      </c>
      <c r="D41" s="110">
        <v>0</v>
      </c>
      <c r="E41" s="128">
        <f t="shared" si="1"/>
        <v>15293.36</v>
      </c>
    </row>
    <row r="42" spans="1:7" ht="15" customHeight="1" x14ac:dyDescent="0.25">
      <c r="A42" s="129" t="s">
        <v>313</v>
      </c>
      <c r="B42" s="105" t="s">
        <v>299</v>
      </c>
      <c r="C42" s="106">
        <v>86065.55</v>
      </c>
      <c r="D42" s="110">
        <v>0</v>
      </c>
      <c r="E42" s="128">
        <f t="shared" si="1"/>
        <v>86065.55</v>
      </c>
    </row>
    <row r="43" spans="1:7" ht="15" customHeight="1" thickBot="1" x14ac:dyDescent="0.3">
      <c r="A43" s="129" t="s">
        <v>314</v>
      </c>
      <c r="B43" s="105" t="s">
        <v>299</v>
      </c>
      <c r="C43" s="106">
        <v>5314.15</v>
      </c>
      <c r="D43" s="110">
        <v>0</v>
      </c>
      <c r="E43" s="128">
        <f t="shared" si="1"/>
        <v>5314.15</v>
      </c>
    </row>
    <row r="44" spans="1:7" ht="15" customHeight="1" thickBot="1" x14ac:dyDescent="0.3">
      <c r="A44" s="130" t="s">
        <v>315</v>
      </c>
      <c r="B44" s="121"/>
      <c r="C44" s="122">
        <f>C27+C28+C30+C31+C32+C33+C34+C35+C36+C37+C38+C39+C40+C41+C42+C43+C29</f>
        <v>10466154.750000002</v>
      </c>
      <c r="D44" s="122">
        <f>SUM(D27:D43)</f>
        <v>841</v>
      </c>
      <c r="E44" s="123">
        <f>SUM(E27:E43)</f>
        <v>10466995.750000002</v>
      </c>
      <c r="G44" s="109"/>
    </row>
    <row r="45" spans="1:7" x14ac:dyDescent="0.25">
      <c r="C45" s="109"/>
      <c r="E45" s="109"/>
    </row>
    <row r="46" spans="1:7" x14ac:dyDescent="0.25">
      <c r="C46" s="109"/>
    </row>
    <row r="47" spans="1:7" x14ac:dyDescent="0.25">
      <c r="C47" s="109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2"/>
  <sheetViews>
    <sheetView zoomScaleNormal="100" workbookViewId="0">
      <selection activeCell="I9" sqref="I9"/>
    </sheetView>
  </sheetViews>
  <sheetFormatPr defaultRowHeight="14.25" x14ac:dyDescent="0.25"/>
  <cols>
    <col min="1" max="1" width="3.42578125" style="1" bestFit="1" customWidth="1"/>
    <col min="2" max="2" width="7.5703125" style="1" customWidth="1"/>
    <col min="3" max="3" width="4.42578125" style="1" bestFit="1" customWidth="1"/>
    <col min="4" max="4" width="6.7109375" style="1" bestFit="1" customWidth="1"/>
    <col min="5" max="5" width="4.42578125" style="1" bestFit="1" customWidth="1"/>
    <col min="6" max="6" width="55" style="1" customWidth="1"/>
    <col min="7" max="7" width="15.7109375" style="1" customWidth="1"/>
    <col min="8" max="8" width="9.7109375" style="1" customWidth="1"/>
    <col min="9" max="9" width="8.7109375" style="1" bestFit="1" customWidth="1"/>
    <col min="10" max="10" width="9.5703125" style="3" bestFit="1" customWidth="1"/>
    <col min="11" max="11" width="16.7109375" style="4" customWidth="1"/>
    <col min="12" max="13" width="9.140625" style="1"/>
    <col min="14" max="14" width="16" style="1" customWidth="1"/>
    <col min="15" max="16384" width="9.140625" style="1"/>
  </cols>
  <sheetData>
    <row r="1" spans="1:12" x14ac:dyDescent="0.25">
      <c r="H1" s="2"/>
    </row>
    <row r="2" spans="1:12" ht="15.75" x14ac:dyDescent="0.25">
      <c r="A2" s="252" t="s">
        <v>323</v>
      </c>
      <c r="B2" s="252"/>
      <c r="C2" s="252"/>
      <c r="D2" s="252"/>
      <c r="E2" s="252"/>
      <c r="F2" s="252"/>
      <c r="G2" s="252"/>
      <c r="H2" s="252"/>
      <c r="I2" s="252"/>
      <c r="J2" s="252"/>
      <c r="K2" s="5"/>
    </row>
    <row r="3" spans="1:12" ht="18" x14ac:dyDescent="0.25">
      <c r="A3" s="253" t="s">
        <v>324</v>
      </c>
      <c r="B3" s="253"/>
      <c r="C3" s="253"/>
      <c r="D3" s="253"/>
      <c r="E3" s="253"/>
      <c r="F3" s="253"/>
      <c r="G3" s="253"/>
      <c r="H3" s="253"/>
      <c r="I3" s="253"/>
      <c r="J3" s="253"/>
      <c r="K3" s="6"/>
    </row>
    <row r="4" spans="1:12" ht="15.75" x14ac:dyDescent="0.25">
      <c r="A4" s="254" t="s">
        <v>0</v>
      </c>
      <c r="B4" s="254"/>
      <c r="C4" s="254"/>
      <c r="D4" s="254"/>
      <c r="E4" s="254"/>
      <c r="F4" s="254"/>
      <c r="G4" s="254"/>
      <c r="H4" s="254"/>
      <c r="I4" s="254"/>
      <c r="J4" s="254"/>
      <c r="K4" s="7"/>
    </row>
    <row r="5" spans="1:12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9" t="s">
        <v>1</v>
      </c>
    </row>
    <row r="6" spans="1:12" ht="23.25" thickBot="1" x14ac:dyDescent="0.3">
      <c r="A6" s="10" t="s">
        <v>2</v>
      </c>
      <c r="B6" s="255" t="s">
        <v>3</v>
      </c>
      <c r="C6" s="255"/>
      <c r="D6" s="11" t="s">
        <v>4</v>
      </c>
      <c r="E6" s="11" t="s">
        <v>5</v>
      </c>
      <c r="F6" s="12" t="s">
        <v>6</v>
      </c>
      <c r="G6" s="13" t="s">
        <v>7</v>
      </c>
      <c r="H6" s="14" t="s">
        <v>8</v>
      </c>
      <c r="I6" s="14" t="s">
        <v>316</v>
      </c>
      <c r="J6" s="15" t="s">
        <v>9</v>
      </c>
      <c r="L6" s="16"/>
    </row>
    <row r="7" spans="1:12" x14ac:dyDescent="0.25">
      <c r="A7" s="17" t="s">
        <v>10</v>
      </c>
      <c r="B7" s="256" t="s">
        <v>11</v>
      </c>
      <c r="C7" s="256"/>
      <c r="D7" s="18" t="s">
        <v>11</v>
      </c>
      <c r="E7" s="18" t="s">
        <v>11</v>
      </c>
      <c r="F7" s="19" t="s">
        <v>12</v>
      </c>
      <c r="G7" s="20">
        <f>G8+G106+G108+G110+G112+G122+G124+G126+G130+G116+G114+G118+G120+G128</f>
        <v>12800</v>
      </c>
      <c r="H7" s="21">
        <f>H8+H106+H108+H110+H112+H114+H116+H118+H120+H122+H124+H126+H128+H130</f>
        <v>13309.8</v>
      </c>
      <c r="I7" s="131">
        <f>I8+I106+I108+I110+I112+I114+I116+I118+I120+I122+I124+I126+I128+I130</f>
        <v>735.5</v>
      </c>
      <c r="J7" s="140">
        <f>I7+H7</f>
        <v>14045.3</v>
      </c>
      <c r="K7" s="4" t="s">
        <v>11</v>
      </c>
      <c r="L7" s="22"/>
    </row>
    <row r="8" spans="1:12" x14ac:dyDescent="0.25">
      <c r="A8" s="23" t="s">
        <v>13</v>
      </c>
      <c r="B8" s="24" t="s">
        <v>14</v>
      </c>
      <c r="C8" s="25" t="s">
        <v>15</v>
      </c>
      <c r="D8" s="26" t="s">
        <v>11</v>
      </c>
      <c r="E8" s="26" t="s">
        <v>11</v>
      </c>
      <c r="F8" s="27" t="s">
        <v>16</v>
      </c>
      <c r="G8" s="28">
        <f>G9+G18+G103</f>
        <v>1500</v>
      </c>
      <c r="H8" s="29">
        <f>SUM(H9:H103)</f>
        <v>1859.8</v>
      </c>
      <c r="I8" s="132">
        <f>I15+I16+I17</f>
        <v>735.5</v>
      </c>
      <c r="J8" s="141">
        <f>I8+H8</f>
        <v>2595.3000000000002</v>
      </c>
      <c r="L8" s="30"/>
    </row>
    <row r="9" spans="1:12" x14ac:dyDescent="0.25">
      <c r="A9" s="31"/>
      <c r="B9" s="32" t="s">
        <v>11</v>
      </c>
      <c r="C9" s="33" t="s">
        <v>11</v>
      </c>
      <c r="D9" s="34">
        <v>6113</v>
      </c>
      <c r="E9" s="34">
        <v>5492</v>
      </c>
      <c r="F9" s="35" t="s">
        <v>17</v>
      </c>
      <c r="G9" s="36">
        <v>50</v>
      </c>
      <c r="H9" s="37">
        <f>G9-SUM(H10:H13)</f>
        <v>20</v>
      </c>
      <c r="I9" s="133">
        <v>0</v>
      </c>
      <c r="J9" s="137">
        <f>I9+H9</f>
        <v>20</v>
      </c>
      <c r="L9" s="39"/>
    </row>
    <row r="10" spans="1:12" ht="22.5" x14ac:dyDescent="0.25">
      <c r="A10" s="31"/>
      <c r="B10" s="32" t="s">
        <v>18</v>
      </c>
      <c r="C10" s="33" t="s">
        <v>15</v>
      </c>
      <c r="D10" s="34">
        <v>3900</v>
      </c>
      <c r="E10" s="34">
        <v>5492</v>
      </c>
      <c r="F10" s="35" t="s">
        <v>19</v>
      </c>
      <c r="G10" s="36">
        <v>0</v>
      </c>
      <c r="H10" s="37">
        <v>5</v>
      </c>
      <c r="I10" s="133">
        <v>0</v>
      </c>
      <c r="J10" s="137">
        <f t="shared" ref="J10:J131" si="0">I10+H10</f>
        <v>5</v>
      </c>
      <c r="L10" s="39"/>
    </row>
    <row r="11" spans="1:12" ht="22.5" x14ac:dyDescent="0.25">
      <c r="A11" s="31"/>
      <c r="B11" s="32" t="s">
        <v>20</v>
      </c>
      <c r="C11" s="33" t="s">
        <v>15</v>
      </c>
      <c r="D11" s="34">
        <v>3900</v>
      </c>
      <c r="E11" s="34">
        <v>5492</v>
      </c>
      <c r="F11" s="35" t="s">
        <v>21</v>
      </c>
      <c r="G11" s="36">
        <v>0</v>
      </c>
      <c r="H11" s="37">
        <v>5</v>
      </c>
      <c r="I11" s="133">
        <v>0</v>
      </c>
      <c r="J11" s="137">
        <f t="shared" si="0"/>
        <v>5</v>
      </c>
      <c r="L11" s="39"/>
    </row>
    <row r="12" spans="1:12" ht="22.5" x14ac:dyDescent="0.25">
      <c r="A12" s="31"/>
      <c r="B12" s="40" t="s">
        <v>22</v>
      </c>
      <c r="C12" s="33" t="s">
        <v>15</v>
      </c>
      <c r="D12" s="34">
        <v>3900</v>
      </c>
      <c r="E12" s="34">
        <v>5222</v>
      </c>
      <c r="F12" s="35" t="s">
        <v>23</v>
      </c>
      <c r="G12" s="36">
        <v>0</v>
      </c>
      <c r="H12" s="37">
        <v>10</v>
      </c>
      <c r="I12" s="133">
        <v>0</v>
      </c>
      <c r="J12" s="137">
        <f t="shared" si="0"/>
        <v>10</v>
      </c>
      <c r="L12" s="39"/>
    </row>
    <row r="13" spans="1:12" ht="22.5" x14ac:dyDescent="0.25">
      <c r="A13" s="31"/>
      <c r="B13" s="40" t="s">
        <v>24</v>
      </c>
      <c r="C13" s="33" t="s">
        <v>15</v>
      </c>
      <c r="D13" s="34">
        <v>3900</v>
      </c>
      <c r="E13" s="34">
        <v>5222</v>
      </c>
      <c r="F13" s="35" t="s">
        <v>25</v>
      </c>
      <c r="G13" s="36">
        <v>0</v>
      </c>
      <c r="H13" s="37">
        <v>10</v>
      </c>
      <c r="I13" s="133">
        <v>0</v>
      </c>
      <c r="J13" s="137">
        <f t="shared" si="0"/>
        <v>10</v>
      </c>
      <c r="L13" s="39"/>
    </row>
    <row r="14" spans="1:12" ht="22.5" x14ac:dyDescent="0.25">
      <c r="A14" s="31"/>
      <c r="B14" s="41" t="s">
        <v>26</v>
      </c>
      <c r="C14" s="33" t="s">
        <v>15</v>
      </c>
      <c r="D14" s="34">
        <v>3900</v>
      </c>
      <c r="E14" s="34">
        <v>5222</v>
      </c>
      <c r="F14" s="35" t="s">
        <v>27</v>
      </c>
      <c r="G14" s="36">
        <v>0</v>
      </c>
      <c r="H14" s="37">
        <v>9.8000000000000007</v>
      </c>
      <c r="I14" s="133">
        <v>0</v>
      </c>
      <c r="J14" s="137">
        <f t="shared" si="0"/>
        <v>9.8000000000000007</v>
      </c>
      <c r="L14" s="39"/>
    </row>
    <row r="15" spans="1:12" ht="22.5" x14ac:dyDescent="0.25">
      <c r="A15" s="31"/>
      <c r="B15" s="41" t="s">
        <v>318</v>
      </c>
      <c r="C15" s="33" t="s">
        <v>15</v>
      </c>
      <c r="D15" s="34">
        <v>3522</v>
      </c>
      <c r="E15" s="34">
        <v>5213</v>
      </c>
      <c r="F15" s="35" t="s">
        <v>320</v>
      </c>
      <c r="G15" s="36">
        <v>0</v>
      </c>
      <c r="H15" s="37">
        <v>0</v>
      </c>
      <c r="I15" s="133">
        <v>465.166</v>
      </c>
      <c r="J15" s="137">
        <f t="shared" si="0"/>
        <v>465.166</v>
      </c>
      <c r="L15" s="39"/>
    </row>
    <row r="16" spans="1:12" ht="22.5" x14ac:dyDescent="0.25">
      <c r="A16" s="31"/>
      <c r="B16" s="41" t="s">
        <v>319</v>
      </c>
      <c r="C16" s="33" t="s">
        <v>15</v>
      </c>
      <c r="D16" s="34">
        <v>3900</v>
      </c>
      <c r="E16" s="34">
        <v>5222</v>
      </c>
      <c r="F16" s="35" t="s">
        <v>321</v>
      </c>
      <c r="G16" s="36">
        <v>0</v>
      </c>
      <c r="H16" s="37">
        <v>0</v>
      </c>
      <c r="I16" s="133">
        <v>135.167</v>
      </c>
      <c r="J16" s="137">
        <f t="shared" si="0"/>
        <v>135.167</v>
      </c>
      <c r="L16" s="39"/>
    </row>
    <row r="17" spans="1:14" ht="22.5" x14ac:dyDescent="0.25">
      <c r="A17" s="31"/>
      <c r="B17" s="41" t="s">
        <v>325</v>
      </c>
      <c r="C17" s="33" t="s">
        <v>15</v>
      </c>
      <c r="D17" s="34">
        <v>3543</v>
      </c>
      <c r="E17" s="34">
        <v>5229</v>
      </c>
      <c r="F17" s="35" t="s">
        <v>322</v>
      </c>
      <c r="G17" s="36">
        <v>0</v>
      </c>
      <c r="H17" s="37">
        <v>0</v>
      </c>
      <c r="I17" s="133">
        <v>135.167</v>
      </c>
      <c r="J17" s="137">
        <f t="shared" si="0"/>
        <v>135.167</v>
      </c>
      <c r="L17" s="39"/>
    </row>
    <row r="18" spans="1:14" x14ac:dyDescent="0.25">
      <c r="A18" s="31"/>
      <c r="B18" s="32" t="s">
        <v>11</v>
      </c>
      <c r="C18" s="33" t="s">
        <v>11</v>
      </c>
      <c r="D18" s="34">
        <v>6113</v>
      </c>
      <c r="E18" s="34">
        <v>5499</v>
      </c>
      <c r="F18" s="35" t="s">
        <v>28</v>
      </c>
      <c r="G18" s="36">
        <v>1200</v>
      </c>
      <c r="H18" s="37">
        <f>G18-SUM(H19:H102)</f>
        <v>120</v>
      </c>
      <c r="I18" s="133">
        <f>SUM(I19:I102)*-1</f>
        <v>0</v>
      </c>
      <c r="J18" s="137">
        <f t="shared" si="0"/>
        <v>120</v>
      </c>
      <c r="L18" s="42"/>
    </row>
    <row r="19" spans="1:14" ht="22.5" hidden="1" x14ac:dyDescent="0.25">
      <c r="A19" s="31"/>
      <c r="B19" s="32" t="s">
        <v>29</v>
      </c>
      <c r="C19" s="33" t="s">
        <v>15</v>
      </c>
      <c r="D19" s="34">
        <v>3312</v>
      </c>
      <c r="E19" s="34">
        <v>5222</v>
      </c>
      <c r="F19" s="35" t="s">
        <v>30</v>
      </c>
      <c r="G19" s="36">
        <v>0</v>
      </c>
      <c r="H19" s="43">
        <v>20</v>
      </c>
      <c r="I19" s="133">
        <v>0</v>
      </c>
      <c r="J19" s="137">
        <f t="shared" si="0"/>
        <v>20</v>
      </c>
      <c r="L19" s="39"/>
      <c r="N19" s="44"/>
    </row>
    <row r="20" spans="1:14" ht="22.5" hidden="1" x14ac:dyDescent="0.25">
      <c r="A20" s="31"/>
      <c r="B20" s="32" t="s">
        <v>31</v>
      </c>
      <c r="C20" s="33" t="s">
        <v>15</v>
      </c>
      <c r="D20" s="34">
        <v>3900</v>
      </c>
      <c r="E20" s="34">
        <v>5222</v>
      </c>
      <c r="F20" s="35" t="s">
        <v>32</v>
      </c>
      <c r="G20" s="36">
        <v>0</v>
      </c>
      <c r="H20" s="43">
        <v>20</v>
      </c>
      <c r="I20" s="133">
        <v>0</v>
      </c>
      <c r="J20" s="137">
        <f t="shared" si="0"/>
        <v>20</v>
      </c>
      <c r="L20" s="39"/>
      <c r="N20" s="44"/>
    </row>
    <row r="21" spans="1:14" ht="22.5" hidden="1" x14ac:dyDescent="0.25">
      <c r="A21" s="31"/>
      <c r="B21" s="32" t="s">
        <v>33</v>
      </c>
      <c r="C21" s="33" t="s">
        <v>34</v>
      </c>
      <c r="D21" s="34">
        <v>3311</v>
      </c>
      <c r="E21" s="34">
        <v>5321</v>
      </c>
      <c r="F21" s="35" t="s">
        <v>35</v>
      </c>
      <c r="G21" s="36">
        <v>0</v>
      </c>
      <c r="H21" s="43">
        <v>10</v>
      </c>
      <c r="I21" s="133">
        <v>0</v>
      </c>
      <c r="J21" s="137">
        <f t="shared" si="0"/>
        <v>10</v>
      </c>
      <c r="L21" s="39"/>
    </row>
    <row r="22" spans="1:14" ht="22.5" hidden="1" x14ac:dyDescent="0.25">
      <c r="A22" s="31"/>
      <c r="B22" s="32" t="s">
        <v>36</v>
      </c>
      <c r="C22" s="33" t="s">
        <v>15</v>
      </c>
      <c r="D22" s="34">
        <v>3900</v>
      </c>
      <c r="E22" s="34">
        <v>5229</v>
      </c>
      <c r="F22" s="35" t="s">
        <v>37</v>
      </c>
      <c r="G22" s="36">
        <v>0</v>
      </c>
      <c r="H22" s="43">
        <v>10</v>
      </c>
      <c r="I22" s="133">
        <v>0</v>
      </c>
      <c r="J22" s="137">
        <f t="shared" si="0"/>
        <v>10</v>
      </c>
      <c r="L22" s="39"/>
      <c r="N22" s="44"/>
    </row>
    <row r="23" spans="1:14" ht="22.5" hidden="1" x14ac:dyDescent="0.25">
      <c r="A23" s="31"/>
      <c r="B23" s="32" t="s">
        <v>38</v>
      </c>
      <c r="C23" s="33" t="s">
        <v>39</v>
      </c>
      <c r="D23" s="34">
        <v>3900</v>
      </c>
      <c r="E23" s="34">
        <v>5321</v>
      </c>
      <c r="F23" s="35" t="s">
        <v>40</v>
      </c>
      <c r="G23" s="36">
        <v>0</v>
      </c>
      <c r="H23" s="37">
        <v>10</v>
      </c>
      <c r="I23" s="133">
        <v>0</v>
      </c>
      <c r="J23" s="137">
        <f t="shared" si="0"/>
        <v>10</v>
      </c>
      <c r="L23" s="45"/>
    </row>
    <row r="24" spans="1:14" ht="22.5" hidden="1" x14ac:dyDescent="0.25">
      <c r="A24" s="31"/>
      <c r="B24" s="32" t="s">
        <v>41</v>
      </c>
      <c r="C24" s="33" t="s">
        <v>42</v>
      </c>
      <c r="D24" s="34">
        <v>3429</v>
      </c>
      <c r="E24" s="34">
        <v>5321</v>
      </c>
      <c r="F24" s="35" t="s">
        <v>43</v>
      </c>
      <c r="G24" s="36">
        <v>0</v>
      </c>
      <c r="H24" s="37">
        <v>15</v>
      </c>
      <c r="I24" s="133">
        <v>0</v>
      </c>
      <c r="J24" s="137">
        <f t="shared" si="0"/>
        <v>15</v>
      </c>
      <c r="L24" s="45"/>
    </row>
    <row r="25" spans="1:14" ht="22.5" hidden="1" x14ac:dyDescent="0.25">
      <c r="A25" s="31"/>
      <c r="B25" s="32" t="s">
        <v>44</v>
      </c>
      <c r="C25" s="33" t="s">
        <v>15</v>
      </c>
      <c r="D25" s="34">
        <v>3900</v>
      </c>
      <c r="E25" s="34">
        <v>5229</v>
      </c>
      <c r="F25" s="35" t="s">
        <v>45</v>
      </c>
      <c r="G25" s="36">
        <v>0</v>
      </c>
      <c r="H25" s="37">
        <v>20</v>
      </c>
      <c r="I25" s="133">
        <v>0</v>
      </c>
      <c r="J25" s="137">
        <f t="shared" si="0"/>
        <v>20</v>
      </c>
      <c r="L25" s="45"/>
    </row>
    <row r="26" spans="1:14" ht="22.5" hidden="1" x14ac:dyDescent="0.25">
      <c r="A26" s="31"/>
      <c r="B26" s="32" t="s">
        <v>46</v>
      </c>
      <c r="C26" s="33" t="s">
        <v>15</v>
      </c>
      <c r="D26" s="34">
        <v>3900</v>
      </c>
      <c r="E26" s="34">
        <v>5222</v>
      </c>
      <c r="F26" s="35" t="s">
        <v>47</v>
      </c>
      <c r="G26" s="36">
        <v>0</v>
      </c>
      <c r="H26" s="37">
        <v>10</v>
      </c>
      <c r="I26" s="133">
        <v>0</v>
      </c>
      <c r="J26" s="137">
        <f t="shared" si="0"/>
        <v>10</v>
      </c>
      <c r="L26" s="45"/>
    </row>
    <row r="27" spans="1:14" ht="22.5" hidden="1" x14ac:dyDescent="0.25">
      <c r="A27" s="31"/>
      <c r="B27" s="32" t="s">
        <v>48</v>
      </c>
      <c r="C27" s="33" t="s">
        <v>15</v>
      </c>
      <c r="D27" s="34">
        <v>3900</v>
      </c>
      <c r="E27" s="34">
        <v>5213</v>
      </c>
      <c r="F27" s="35" t="s">
        <v>49</v>
      </c>
      <c r="G27" s="36">
        <v>0</v>
      </c>
      <c r="H27" s="37">
        <v>20</v>
      </c>
      <c r="I27" s="133">
        <v>0</v>
      </c>
      <c r="J27" s="137">
        <f t="shared" si="0"/>
        <v>20</v>
      </c>
      <c r="L27" s="45"/>
    </row>
    <row r="28" spans="1:14" ht="22.5" hidden="1" x14ac:dyDescent="0.25">
      <c r="A28" s="31"/>
      <c r="B28" s="32" t="s">
        <v>50</v>
      </c>
      <c r="C28" s="33" t="s">
        <v>15</v>
      </c>
      <c r="D28" s="34">
        <v>3900</v>
      </c>
      <c r="E28" s="34">
        <v>5222</v>
      </c>
      <c r="F28" s="35" t="s">
        <v>51</v>
      </c>
      <c r="G28" s="36">
        <v>0</v>
      </c>
      <c r="H28" s="37">
        <v>20</v>
      </c>
      <c r="I28" s="133">
        <v>0</v>
      </c>
      <c r="J28" s="137">
        <f t="shared" si="0"/>
        <v>20</v>
      </c>
      <c r="L28" s="45"/>
    </row>
    <row r="29" spans="1:14" ht="22.5" hidden="1" x14ac:dyDescent="0.25">
      <c r="A29" s="31"/>
      <c r="B29" s="32" t="s">
        <v>52</v>
      </c>
      <c r="C29" s="33" t="s">
        <v>15</v>
      </c>
      <c r="D29" s="34">
        <v>3429</v>
      </c>
      <c r="E29" s="34">
        <v>5222</v>
      </c>
      <c r="F29" s="35" t="s">
        <v>53</v>
      </c>
      <c r="G29" s="36">
        <v>0</v>
      </c>
      <c r="H29" s="37">
        <v>15</v>
      </c>
      <c r="I29" s="133">
        <v>0</v>
      </c>
      <c r="J29" s="137">
        <f t="shared" si="0"/>
        <v>15</v>
      </c>
      <c r="L29" s="45"/>
    </row>
    <row r="30" spans="1:14" ht="22.5" hidden="1" x14ac:dyDescent="0.25">
      <c r="A30" s="31"/>
      <c r="B30" s="32" t="s">
        <v>54</v>
      </c>
      <c r="C30" s="33" t="s">
        <v>15</v>
      </c>
      <c r="D30" s="34">
        <v>3299</v>
      </c>
      <c r="E30" s="34">
        <v>5229</v>
      </c>
      <c r="F30" s="35" t="s">
        <v>55</v>
      </c>
      <c r="G30" s="36">
        <v>0</v>
      </c>
      <c r="H30" s="37">
        <v>10</v>
      </c>
      <c r="I30" s="133">
        <v>0</v>
      </c>
      <c r="J30" s="137">
        <f t="shared" si="0"/>
        <v>10</v>
      </c>
      <c r="L30" s="45"/>
    </row>
    <row r="31" spans="1:14" ht="22.5" hidden="1" x14ac:dyDescent="0.25">
      <c r="A31" s="31"/>
      <c r="B31" s="32" t="s">
        <v>56</v>
      </c>
      <c r="C31" s="33" t="s">
        <v>15</v>
      </c>
      <c r="D31" s="34">
        <v>3429</v>
      </c>
      <c r="E31" s="34">
        <v>5221</v>
      </c>
      <c r="F31" s="35" t="s">
        <v>57</v>
      </c>
      <c r="G31" s="36">
        <v>0</v>
      </c>
      <c r="H31" s="37">
        <v>20</v>
      </c>
      <c r="I31" s="133">
        <v>0</v>
      </c>
      <c r="J31" s="137">
        <f t="shared" si="0"/>
        <v>20</v>
      </c>
      <c r="L31" s="45"/>
    </row>
    <row r="32" spans="1:14" ht="22.5" hidden="1" x14ac:dyDescent="0.25">
      <c r="A32" s="31"/>
      <c r="B32" s="32" t="s">
        <v>58</v>
      </c>
      <c r="C32" s="33" t="s">
        <v>15</v>
      </c>
      <c r="D32" s="34">
        <v>3419</v>
      </c>
      <c r="E32" s="34">
        <v>5221</v>
      </c>
      <c r="F32" s="35" t="s">
        <v>59</v>
      </c>
      <c r="G32" s="36">
        <v>0</v>
      </c>
      <c r="H32" s="37">
        <v>20</v>
      </c>
      <c r="I32" s="133">
        <v>0</v>
      </c>
      <c r="J32" s="137">
        <f t="shared" si="0"/>
        <v>20</v>
      </c>
      <c r="L32" s="45"/>
    </row>
    <row r="33" spans="1:14" ht="22.5" hidden="1" x14ac:dyDescent="0.25">
      <c r="A33" s="31"/>
      <c r="B33" s="32" t="s">
        <v>60</v>
      </c>
      <c r="C33" s="33" t="s">
        <v>15</v>
      </c>
      <c r="D33" s="34">
        <v>3319</v>
      </c>
      <c r="E33" s="34">
        <v>5221</v>
      </c>
      <c r="F33" s="35" t="s">
        <v>61</v>
      </c>
      <c r="G33" s="36">
        <v>0</v>
      </c>
      <c r="H33" s="37">
        <v>20</v>
      </c>
      <c r="I33" s="133">
        <v>0</v>
      </c>
      <c r="J33" s="137">
        <f t="shared" si="0"/>
        <v>20</v>
      </c>
      <c r="L33" s="45"/>
    </row>
    <row r="34" spans="1:14" ht="22.5" hidden="1" x14ac:dyDescent="0.25">
      <c r="A34" s="31"/>
      <c r="B34" s="32" t="s">
        <v>62</v>
      </c>
      <c r="C34" s="33" t="s">
        <v>15</v>
      </c>
      <c r="D34" s="34">
        <v>3900</v>
      </c>
      <c r="E34" s="34">
        <v>5222</v>
      </c>
      <c r="F34" s="35" t="s">
        <v>63</v>
      </c>
      <c r="G34" s="36">
        <v>0</v>
      </c>
      <c r="H34" s="37">
        <v>15</v>
      </c>
      <c r="I34" s="133">
        <v>0</v>
      </c>
      <c r="J34" s="137">
        <f t="shared" si="0"/>
        <v>15</v>
      </c>
      <c r="L34" s="45"/>
    </row>
    <row r="35" spans="1:14" ht="22.5" hidden="1" x14ac:dyDescent="0.25">
      <c r="A35" s="31"/>
      <c r="B35" s="32" t="s">
        <v>64</v>
      </c>
      <c r="C35" s="33" t="s">
        <v>15</v>
      </c>
      <c r="D35" s="34">
        <v>3900</v>
      </c>
      <c r="E35" s="34">
        <v>5222</v>
      </c>
      <c r="F35" s="35" t="s">
        <v>65</v>
      </c>
      <c r="G35" s="36">
        <v>0</v>
      </c>
      <c r="H35" s="37">
        <v>0</v>
      </c>
      <c r="I35" s="133">
        <v>0</v>
      </c>
      <c r="J35" s="137">
        <v>0</v>
      </c>
      <c r="L35" s="45"/>
    </row>
    <row r="36" spans="1:14" ht="22.5" hidden="1" x14ac:dyDescent="0.25">
      <c r="A36" s="31"/>
      <c r="B36" s="32" t="s">
        <v>66</v>
      </c>
      <c r="C36" s="33" t="s">
        <v>15</v>
      </c>
      <c r="D36" s="34">
        <v>3399</v>
      </c>
      <c r="E36" s="34">
        <v>5212</v>
      </c>
      <c r="F36" s="35" t="s">
        <v>67</v>
      </c>
      <c r="G36" s="36">
        <v>0</v>
      </c>
      <c r="H36" s="37">
        <v>10</v>
      </c>
      <c r="I36" s="133">
        <v>0</v>
      </c>
      <c r="J36" s="137">
        <f t="shared" si="0"/>
        <v>10</v>
      </c>
      <c r="L36" s="45"/>
    </row>
    <row r="37" spans="1:14" ht="22.5" hidden="1" x14ac:dyDescent="0.25">
      <c r="A37" s="31"/>
      <c r="B37" s="32" t="s">
        <v>68</v>
      </c>
      <c r="C37" s="33" t="s">
        <v>15</v>
      </c>
      <c r="D37" s="34">
        <v>3900</v>
      </c>
      <c r="E37" s="34">
        <v>5221</v>
      </c>
      <c r="F37" s="35" t="s">
        <v>69</v>
      </c>
      <c r="G37" s="36">
        <v>0</v>
      </c>
      <c r="H37" s="37">
        <v>10</v>
      </c>
      <c r="I37" s="133">
        <v>0</v>
      </c>
      <c r="J37" s="137">
        <f t="shared" si="0"/>
        <v>10</v>
      </c>
      <c r="L37" s="45"/>
    </row>
    <row r="38" spans="1:14" ht="22.5" hidden="1" x14ac:dyDescent="0.25">
      <c r="A38" s="31"/>
      <c r="B38" s="32" t="s">
        <v>70</v>
      </c>
      <c r="C38" s="33" t="s">
        <v>15</v>
      </c>
      <c r="D38" s="34">
        <v>3900</v>
      </c>
      <c r="E38" s="34">
        <v>5222</v>
      </c>
      <c r="F38" s="35" t="s">
        <v>71</v>
      </c>
      <c r="G38" s="36">
        <v>0</v>
      </c>
      <c r="H38" s="37">
        <v>20</v>
      </c>
      <c r="I38" s="133">
        <v>0</v>
      </c>
      <c r="J38" s="137">
        <f t="shared" si="0"/>
        <v>20</v>
      </c>
      <c r="L38" s="45"/>
    </row>
    <row r="39" spans="1:14" ht="22.5" hidden="1" x14ac:dyDescent="0.25">
      <c r="A39" s="31"/>
      <c r="B39" s="32" t="s">
        <v>72</v>
      </c>
      <c r="C39" s="33" t="s">
        <v>15</v>
      </c>
      <c r="D39" s="46">
        <v>3319</v>
      </c>
      <c r="E39" s="46">
        <v>5492</v>
      </c>
      <c r="F39" s="35" t="s">
        <v>73</v>
      </c>
      <c r="G39" s="36">
        <v>0</v>
      </c>
      <c r="H39" s="38">
        <v>10</v>
      </c>
      <c r="I39" s="133">
        <v>0</v>
      </c>
      <c r="J39" s="137">
        <f t="shared" si="0"/>
        <v>10</v>
      </c>
      <c r="L39" s="45"/>
    </row>
    <row r="40" spans="1:14" ht="22.5" hidden="1" x14ac:dyDescent="0.25">
      <c r="A40" s="31"/>
      <c r="B40" s="32" t="s">
        <v>74</v>
      </c>
      <c r="C40" s="33" t="s">
        <v>15</v>
      </c>
      <c r="D40" s="47">
        <v>3419</v>
      </c>
      <c r="E40" s="46">
        <v>5222</v>
      </c>
      <c r="F40" s="35" t="s">
        <v>75</v>
      </c>
      <c r="G40" s="36">
        <v>0</v>
      </c>
      <c r="H40" s="38">
        <v>10</v>
      </c>
      <c r="I40" s="133">
        <v>0</v>
      </c>
      <c r="J40" s="137">
        <f t="shared" si="0"/>
        <v>10</v>
      </c>
      <c r="L40" s="45"/>
    </row>
    <row r="41" spans="1:14" ht="22.5" hidden="1" x14ac:dyDescent="0.25">
      <c r="A41" s="31"/>
      <c r="B41" s="32" t="s">
        <v>76</v>
      </c>
      <c r="C41" s="33" t="s">
        <v>15</v>
      </c>
      <c r="D41" s="46">
        <v>3399</v>
      </c>
      <c r="E41" s="46">
        <v>5223</v>
      </c>
      <c r="F41" s="35" t="s">
        <v>77</v>
      </c>
      <c r="G41" s="36">
        <v>0</v>
      </c>
      <c r="H41" s="38">
        <v>20</v>
      </c>
      <c r="I41" s="133">
        <v>0</v>
      </c>
      <c r="J41" s="137">
        <f t="shared" si="0"/>
        <v>20</v>
      </c>
      <c r="L41" s="45"/>
    </row>
    <row r="42" spans="1:14" ht="22.5" hidden="1" x14ac:dyDescent="0.25">
      <c r="A42" s="31"/>
      <c r="B42" s="32" t="s">
        <v>78</v>
      </c>
      <c r="C42" s="33" t="s">
        <v>15</v>
      </c>
      <c r="D42" s="46">
        <v>3900</v>
      </c>
      <c r="E42" s="46">
        <v>5212</v>
      </c>
      <c r="F42" s="35" t="s">
        <v>79</v>
      </c>
      <c r="G42" s="36">
        <v>0</v>
      </c>
      <c r="H42" s="38">
        <v>20</v>
      </c>
      <c r="I42" s="133">
        <v>0</v>
      </c>
      <c r="J42" s="137">
        <f t="shared" si="0"/>
        <v>20</v>
      </c>
      <c r="L42" s="45"/>
    </row>
    <row r="43" spans="1:14" ht="22.5" hidden="1" x14ac:dyDescent="0.25">
      <c r="A43" s="31"/>
      <c r="B43" s="32" t="s">
        <v>80</v>
      </c>
      <c r="C43" s="33" t="s">
        <v>15</v>
      </c>
      <c r="D43" s="46">
        <v>3429</v>
      </c>
      <c r="E43" s="46">
        <v>5222</v>
      </c>
      <c r="F43" s="35" t="s">
        <v>81</v>
      </c>
      <c r="G43" s="36">
        <v>0</v>
      </c>
      <c r="H43" s="38">
        <v>9</v>
      </c>
      <c r="I43" s="133">
        <v>0</v>
      </c>
      <c r="J43" s="137">
        <f t="shared" si="0"/>
        <v>9</v>
      </c>
      <c r="L43" s="45"/>
      <c r="N43" s="44"/>
    </row>
    <row r="44" spans="1:14" ht="22.5" hidden="1" x14ac:dyDescent="0.25">
      <c r="A44" s="31"/>
      <c r="B44" s="32" t="s">
        <v>82</v>
      </c>
      <c r="C44" s="33" t="s">
        <v>15</v>
      </c>
      <c r="D44" s="46">
        <v>3900</v>
      </c>
      <c r="E44" s="46">
        <v>5229</v>
      </c>
      <c r="F44" s="48" t="s">
        <v>83</v>
      </c>
      <c r="G44" s="36">
        <v>0</v>
      </c>
      <c r="H44" s="38">
        <v>10</v>
      </c>
      <c r="I44" s="133">
        <v>0</v>
      </c>
      <c r="J44" s="137">
        <f t="shared" si="0"/>
        <v>10</v>
      </c>
      <c r="L44" s="45"/>
    </row>
    <row r="45" spans="1:14" ht="33.75" hidden="1" x14ac:dyDescent="0.25">
      <c r="A45" s="31"/>
      <c r="B45" s="32" t="s">
        <v>84</v>
      </c>
      <c r="C45" s="33" t="s">
        <v>15</v>
      </c>
      <c r="D45" s="34">
        <v>3900</v>
      </c>
      <c r="E45" s="34">
        <v>5222</v>
      </c>
      <c r="F45" s="35" t="s">
        <v>85</v>
      </c>
      <c r="G45" s="36">
        <v>0</v>
      </c>
      <c r="H45" s="38">
        <v>20</v>
      </c>
      <c r="I45" s="133">
        <v>0</v>
      </c>
      <c r="J45" s="137">
        <f t="shared" si="0"/>
        <v>20</v>
      </c>
      <c r="L45" s="45"/>
    </row>
    <row r="46" spans="1:14" ht="33.75" hidden="1" x14ac:dyDescent="0.25">
      <c r="A46" s="31"/>
      <c r="B46" s="32" t="s">
        <v>86</v>
      </c>
      <c r="C46" s="33" t="s">
        <v>87</v>
      </c>
      <c r="D46" s="34">
        <v>3429</v>
      </c>
      <c r="E46" s="34">
        <v>5321</v>
      </c>
      <c r="F46" s="35" t="s">
        <v>88</v>
      </c>
      <c r="G46" s="36">
        <v>0</v>
      </c>
      <c r="H46" s="38">
        <v>20</v>
      </c>
      <c r="I46" s="133">
        <v>0</v>
      </c>
      <c r="J46" s="137">
        <f t="shared" si="0"/>
        <v>20</v>
      </c>
      <c r="L46" s="45"/>
    </row>
    <row r="47" spans="1:14" ht="22.5" hidden="1" x14ac:dyDescent="0.25">
      <c r="A47" s="31"/>
      <c r="B47" s="32" t="s">
        <v>89</v>
      </c>
      <c r="C47" s="33" t="s">
        <v>15</v>
      </c>
      <c r="D47" s="46">
        <v>3900</v>
      </c>
      <c r="E47" s="46">
        <v>5213</v>
      </c>
      <c r="F47" s="35" t="s">
        <v>90</v>
      </c>
      <c r="G47" s="36">
        <v>0</v>
      </c>
      <c r="H47" s="38">
        <v>20</v>
      </c>
      <c r="I47" s="133">
        <v>0</v>
      </c>
      <c r="J47" s="137">
        <f t="shared" si="0"/>
        <v>20</v>
      </c>
      <c r="L47" s="45"/>
    </row>
    <row r="48" spans="1:14" ht="22.5" hidden="1" x14ac:dyDescent="0.25">
      <c r="A48" s="31"/>
      <c r="B48" s="32" t="s">
        <v>91</v>
      </c>
      <c r="C48" s="33" t="s">
        <v>15</v>
      </c>
      <c r="D48" s="46">
        <v>3429</v>
      </c>
      <c r="E48" s="46">
        <v>5492</v>
      </c>
      <c r="F48" s="35" t="s">
        <v>92</v>
      </c>
      <c r="G48" s="36">
        <v>0</v>
      </c>
      <c r="H48" s="38">
        <v>10</v>
      </c>
      <c r="I48" s="133">
        <v>0</v>
      </c>
      <c r="J48" s="137">
        <f t="shared" si="0"/>
        <v>10</v>
      </c>
      <c r="L48" s="45"/>
    </row>
    <row r="49" spans="1:14" ht="22.5" hidden="1" x14ac:dyDescent="0.25">
      <c r="A49" s="31"/>
      <c r="B49" s="32" t="s">
        <v>93</v>
      </c>
      <c r="C49" s="33" t="s">
        <v>15</v>
      </c>
      <c r="D49" s="46">
        <v>5512</v>
      </c>
      <c r="E49" s="46">
        <v>5222</v>
      </c>
      <c r="F49" s="35" t="s">
        <v>94</v>
      </c>
      <c r="G49" s="36">
        <v>0</v>
      </c>
      <c r="H49" s="38">
        <v>10</v>
      </c>
      <c r="I49" s="133">
        <v>0</v>
      </c>
      <c r="J49" s="137">
        <f t="shared" si="0"/>
        <v>10</v>
      </c>
      <c r="L49" s="45"/>
    </row>
    <row r="50" spans="1:14" ht="22.5" hidden="1" x14ac:dyDescent="0.25">
      <c r="A50" s="31"/>
      <c r="B50" s="32" t="s">
        <v>95</v>
      </c>
      <c r="C50" s="33" t="s">
        <v>15</v>
      </c>
      <c r="D50" s="46">
        <v>3319</v>
      </c>
      <c r="E50" s="46">
        <v>5213</v>
      </c>
      <c r="F50" s="35" t="s">
        <v>96</v>
      </c>
      <c r="G50" s="36">
        <v>0</v>
      </c>
      <c r="H50" s="38">
        <v>10</v>
      </c>
      <c r="I50" s="133">
        <v>0</v>
      </c>
      <c r="J50" s="137">
        <f t="shared" si="0"/>
        <v>10</v>
      </c>
      <c r="L50" s="45"/>
      <c r="N50" s="44"/>
    </row>
    <row r="51" spans="1:14" ht="22.5" hidden="1" x14ac:dyDescent="0.25">
      <c r="A51" s="31"/>
      <c r="B51" s="32" t="s">
        <v>97</v>
      </c>
      <c r="C51" s="33" t="s">
        <v>15</v>
      </c>
      <c r="D51" s="34">
        <v>3319</v>
      </c>
      <c r="E51" s="34">
        <v>5213</v>
      </c>
      <c r="F51" s="35" t="s">
        <v>98</v>
      </c>
      <c r="G51" s="36">
        <v>0</v>
      </c>
      <c r="H51" s="38">
        <v>20</v>
      </c>
      <c r="I51" s="133">
        <v>0</v>
      </c>
      <c r="J51" s="137">
        <f t="shared" si="0"/>
        <v>20</v>
      </c>
      <c r="L51" s="45"/>
    </row>
    <row r="52" spans="1:14" ht="22.5" hidden="1" x14ac:dyDescent="0.25">
      <c r="A52" s="31"/>
      <c r="B52" s="32" t="s">
        <v>99</v>
      </c>
      <c r="C52" s="33" t="s">
        <v>15</v>
      </c>
      <c r="D52" s="46">
        <v>3399</v>
      </c>
      <c r="E52" s="46">
        <v>5223</v>
      </c>
      <c r="F52" s="35" t="s">
        <v>100</v>
      </c>
      <c r="G52" s="36">
        <v>0</v>
      </c>
      <c r="H52" s="38">
        <v>20</v>
      </c>
      <c r="I52" s="133">
        <v>0</v>
      </c>
      <c r="J52" s="137">
        <f t="shared" si="0"/>
        <v>20</v>
      </c>
      <c r="L52" s="45"/>
    </row>
    <row r="53" spans="1:14" ht="22.5" hidden="1" x14ac:dyDescent="0.25">
      <c r="A53" s="31"/>
      <c r="B53" s="32" t="s">
        <v>101</v>
      </c>
      <c r="C53" s="33" t="s">
        <v>15</v>
      </c>
      <c r="D53" s="46">
        <v>3319</v>
      </c>
      <c r="E53" s="46">
        <v>5492</v>
      </c>
      <c r="F53" s="35" t="s">
        <v>102</v>
      </c>
      <c r="G53" s="36">
        <v>0</v>
      </c>
      <c r="H53" s="38">
        <v>20</v>
      </c>
      <c r="I53" s="133">
        <v>0</v>
      </c>
      <c r="J53" s="137">
        <f t="shared" si="0"/>
        <v>20</v>
      </c>
      <c r="L53" s="45"/>
    </row>
    <row r="54" spans="1:14" ht="22.5" hidden="1" x14ac:dyDescent="0.25">
      <c r="A54" s="31"/>
      <c r="B54" s="32" t="s">
        <v>103</v>
      </c>
      <c r="C54" s="33" t="s">
        <v>15</v>
      </c>
      <c r="D54" s="46">
        <v>3900</v>
      </c>
      <c r="E54" s="46">
        <v>5222</v>
      </c>
      <c r="F54" s="35" t="s">
        <v>104</v>
      </c>
      <c r="G54" s="36">
        <v>0</v>
      </c>
      <c r="H54" s="38">
        <v>10</v>
      </c>
      <c r="I54" s="133">
        <v>0</v>
      </c>
      <c r="J54" s="137">
        <f t="shared" si="0"/>
        <v>10</v>
      </c>
      <c r="L54" s="45"/>
    </row>
    <row r="55" spans="1:14" ht="22.5" hidden="1" x14ac:dyDescent="0.25">
      <c r="A55" s="31"/>
      <c r="B55" s="32" t="s">
        <v>105</v>
      </c>
      <c r="C55" s="33" t="s">
        <v>15</v>
      </c>
      <c r="D55" s="46">
        <v>3900</v>
      </c>
      <c r="E55" s="46">
        <v>5222</v>
      </c>
      <c r="F55" s="35" t="s">
        <v>106</v>
      </c>
      <c r="G55" s="36">
        <v>0</v>
      </c>
      <c r="H55" s="38">
        <v>10</v>
      </c>
      <c r="I55" s="133">
        <v>0</v>
      </c>
      <c r="J55" s="137">
        <f t="shared" si="0"/>
        <v>10</v>
      </c>
      <c r="L55" s="45"/>
    </row>
    <row r="56" spans="1:14" ht="22.5" hidden="1" x14ac:dyDescent="0.25">
      <c r="A56" s="31"/>
      <c r="B56" s="32" t="s">
        <v>107</v>
      </c>
      <c r="C56" s="33" t="s">
        <v>15</v>
      </c>
      <c r="D56" s="46">
        <v>3900</v>
      </c>
      <c r="E56" s="46">
        <v>5213</v>
      </c>
      <c r="F56" s="35" t="s">
        <v>108</v>
      </c>
      <c r="G56" s="36">
        <v>0</v>
      </c>
      <c r="H56" s="38">
        <v>10</v>
      </c>
      <c r="I56" s="133">
        <v>0</v>
      </c>
      <c r="J56" s="137">
        <f t="shared" si="0"/>
        <v>10</v>
      </c>
      <c r="L56" s="45"/>
    </row>
    <row r="57" spans="1:14" ht="22.5" hidden="1" x14ac:dyDescent="0.25">
      <c r="A57" s="31"/>
      <c r="B57" s="41" t="s">
        <v>109</v>
      </c>
      <c r="C57" s="49" t="s">
        <v>110</v>
      </c>
      <c r="D57" s="50">
        <v>3319</v>
      </c>
      <c r="E57" s="51">
        <v>5321</v>
      </c>
      <c r="F57" s="52" t="s">
        <v>111</v>
      </c>
      <c r="G57" s="36">
        <v>0</v>
      </c>
      <c r="H57" s="37">
        <v>20</v>
      </c>
      <c r="I57" s="133">
        <v>0</v>
      </c>
      <c r="J57" s="137">
        <f t="shared" si="0"/>
        <v>20</v>
      </c>
      <c r="L57" s="45"/>
    </row>
    <row r="58" spans="1:14" ht="22.5" hidden="1" x14ac:dyDescent="0.25">
      <c r="A58" s="31"/>
      <c r="B58" s="41" t="s">
        <v>112</v>
      </c>
      <c r="C58" s="49" t="s">
        <v>15</v>
      </c>
      <c r="D58" s="50">
        <v>3313</v>
      </c>
      <c r="E58" s="51">
        <v>5213</v>
      </c>
      <c r="F58" s="53" t="s">
        <v>113</v>
      </c>
      <c r="G58" s="36">
        <v>0</v>
      </c>
      <c r="H58" s="37">
        <v>10</v>
      </c>
      <c r="I58" s="133">
        <v>0</v>
      </c>
      <c r="J58" s="137">
        <v>10</v>
      </c>
      <c r="L58" s="45"/>
    </row>
    <row r="59" spans="1:14" ht="22.5" hidden="1" x14ac:dyDescent="0.25">
      <c r="A59" s="31"/>
      <c r="B59" s="41" t="s">
        <v>114</v>
      </c>
      <c r="C59" s="49" t="s">
        <v>15</v>
      </c>
      <c r="D59" s="50">
        <v>3312</v>
      </c>
      <c r="E59" s="51">
        <v>5222</v>
      </c>
      <c r="F59" s="52" t="s">
        <v>115</v>
      </c>
      <c r="G59" s="36">
        <v>0</v>
      </c>
      <c r="H59" s="37">
        <v>20</v>
      </c>
      <c r="I59" s="133">
        <v>0</v>
      </c>
      <c r="J59" s="137">
        <v>20</v>
      </c>
      <c r="L59" s="45"/>
    </row>
    <row r="60" spans="1:14" ht="22.5" hidden="1" x14ac:dyDescent="0.25">
      <c r="A60" s="31"/>
      <c r="B60" s="41" t="s">
        <v>116</v>
      </c>
      <c r="C60" s="49" t="s">
        <v>15</v>
      </c>
      <c r="D60" s="50">
        <v>3319</v>
      </c>
      <c r="E60" s="51">
        <v>5222</v>
      </c>
      <c r="F60" s="52" t="s">
        <v>117</v>
      </c>
      <c r="G60" s="36">
        <v>0</v>
      </c>
      <c r="H60" s="37">
        <v>10</v>
      </c>
      <c r="I60" s="133">
        <v>0</v>
      </c>
      <c r="J60" s="137">
        <v>10</v>
      </c>
      <c r="L60" s="45"/>
    </row>
    <row r="61" spans="1:14" ht="33.75" hidden="1" x14ac:dyDescent="0.25">
      <c r="A61" s="31"/>
      <c r="B61" s="41" t="s">
        <v>118</v>
      </c>
      <c r="C61" s="49" t="s">
        <v>15</v>
      </c>
      <c r="D61" s="50">
        <v>3317</v>
      </c>
      <c r="E61" s="51">
        <v>5492</v>
      </c>
      <c r="F61" s="52" t="s">
        <v>119</v>
      </c>
      <c r="G61" s="36">
        <v>0</v>
      </c>
      <c r="H61" s="37">
        <v>0</v>
      </c>
      <c r="I61" s="133">
        <v>0</v>
      </c>
      <c r="J61" s="137">
        <v>0</v>
      </c>
      <c r="L61" s="45"/>
    </row>
    <row r="62" spans="1:14" ht="22.5" hidden="1" x14ac:dyDescent="0.25">
      <c r="A62" s="31"/>
      <c r="B62" s="41" t="s">
        <v>120</v>
      </c>
      <c r="C62" s="49" t="s">
        <v>15</v>
      </c>
      <c r="D62" s="50">
        <v>3399</v>
      </c>
      <c r="E62" s="51">
        <v>5222</v>
      </c>
      <c r="F62" s="52" t="s">
        <v>121</v>
      </c>
      <c r="G62" s="36">
        <v>0</v>
      </c>
      <c r="H62" s="37">
        <v>10</v>
      </c>
      <c r="I62" s="133">
        <v>0</v>
      </c>
      <c r="J62" s="137">
        <v>10</v>
      </c>
      <c r="L62" s="45"/>
    </row>
    <row r="63" spans="1:14" ht="22.5" hidden="1" x14ac:dyDescent="0.25">
      <c r="A63" s="31"/>
      <c r="B63" s="41" t="s">
        <v>122</v>
      </c>
      <c r="C63" s="49" t="s">
        <v>15</v>
      </c>
      <c r="D63" s="50">
        <v>3900</v>
      </c>
      <c r="E63" s="51">
        <v>5213</v>
      </c>
      <c r="F63" s="52" t="s">
        <v>123</v>
      </c>
      <c r="G63" s="36">
        <v>0</v>
      </c>
      <c r="H63" s="37">
        <v>10</v>
      </c>
      <c r="I63" s="133">
        <v>0</v>
      </c>
      <c r="J63" s="137">
        <v>10</v>
      </c>
      <c r="L63" s="45"/>
    </row>
    <row r="64" spans="1:14" ht="22.5" hidden="1" x14ac:dyDescent="0.25">
      <c r="A64" s="31"/>
      <c r="B64" s="41" t="s">
        <v>124</v>
      </c>
      <c r="C64" s="49" t="s">
        <v>15</v>
      </c>
      <c r="D64" s="50">
        <v>3429</v>
      </c>
      <c r="E64" s="51">
        <v>5213</v>
      </c>
      <c r="F64" s="52" t="s">
        <v>125</v>
      </c>
      <c r="G64" s="36">
        <v>0</v>
      </c>
      <c r="H64" s="37">
        <v>20</v>
      </c>
      <c r="I64" s="133">
        <v>0</v>
      </c>
      <c r="J64" s="137">
        <v>20</v>
      </c>
      <c r="L64" s="45"/>
    </row>
    <row r="65" spans="1:12" ht="33.75" hidden="1" x14ac:dyDescent="0.25">
      <c r="A65" s="31"/>
      <c r="B65" s="41" t="s">
        <v>126</v>
      </c>
      <c r="C65" s="49" t="s">
        <v>15</v>
      </c>
      <c r="D65" s="50">
        <v>3429</v>
      </c>
      <c r="E65" s="51">
        <v>5492</v>
      </c>
      <c r="F65" s="52" t="s">
        <v>127</v>
      </c>
      <c r="G65" s="36">
        <v>0</v>
      </c>
      <c r="H65" s="37">
        <v>20</v>
      </c>
      <c r="I65" s="133">
        <v>0</v>
      </c>
      <c r="J65" s="137">
        <v>20</v>
      </c>
      <c r="L65" s="45"/>
    </row>
    <row r="66" spans="1:12" ht="22.5" hidden="1" x14ac:dyDescent="0.25">
      <c r="A66" s="31"/>
      <c r="B66" s="41" t="s">
        <v>128</v>
      </c>
      <c r="C66" s="49" t="s">
        <v>15</v>
      </c>
      <c r="D66" s="50">
        <v>3312</v>
      </c>
      <c r="E66" s="51">
        <v>5213</v>
      </c>
      <c r="F66" s="52" t="s">
        <v>129</v>
      </c>
      <c r="G66" s="36">
        <v>0</v>
      </c>
      <c r="H66" s="37">
        <v>15</v>
      </c>
      <c r="I66" s="133">
        <v>0</v>
      </c>
      <c r="J66" s="137">
        <v>15</v>
      </c>
      <c r="L66" s="45"/>
    </row>
    <row r="67" spans="1:12" ht="22.5" hidden="1" x14ac:dyDescent="0.25">
      <c r="A67" s="31"/>
      <c r="B67" s="41" t="s">
        <v>130</v>
      </c>
      <c r="C67" s="49" t="s">
        <v>15</v>
      </c>
      <c r="D67" s="50">
        <v>3299</v>
      </c>
      <c r="E67" s="51">
        <v>5332</v>
      </c>
      <c r="F67" s="52" t="s">
        <v>131</v>
      </c>
      <c r="G67" s="36">
        <v>0</v>
      </c>
      <c r="H67" s="37">
        <v>20</v>
      </c>
      <c r="I67" s="133">
        <v>0</v>
      </c>
      <c r="J67" s="137">
        <v>20</v>
      </c>
      <c r="L67" s="45"/>
    </row>
    <row r="68" spans="1:12" ht="22.5" hidden="1" x14ac:dyDescent="0.25">
      <c r="A68" s="31"/>
      <c r="B68" s="41" t="s">
        <v>132</v>
      </c>
      <c r="C68" s="49" t="s">
        <v>15</v>
      </c>
      <c r="D68" s="50">
        <v>3319</v>
      </c>
      <c r="E68" s="51">
        <v>5222</v>
      </c>
      <c r="F68" s="52" t="s">
        <v>133</v>
      </c>
      <c r="G68" s="36">
        <v>0</v>
      </c>
      <c r="H68" s="37">
        <v>10</v>
      </c>
      <c r="I68" s="133">
        <v>0</v>
      </c>
      <c r="J68" s="137">
        <v>10</v>
      </c>
      <c r="L68" s="45"/>
    </row>
    <row r="69" spans="1:12" ht="33.75" hidden="1" x14ac:dyDescent="0.25">
      <c r="A69" s="31"/>
      <c r="B69" s="41" t="s">
        <v>134</v>
      </c>
      <c r="C69" s="49" t="s">
        <v>135</v>
      </c>
      <c r="D69" s="50">
        <v>3429</v>
      </c>
      <c r="E69" s="51">
        <v>5321</v>
      </c>
      <c r="F69" s="52" t="s">
        <v>136</v>
      </c>
      <c r="G69" s="36">
        <v>0</v>
      </c>
      <c r="H69" s="37">
        <v>10</v>
      </c>
      <c r="I69" s="133">
        <v>0</v>
      </c>
      <c r="J69" s="137">
        <v>10</v>
      </c>
      <c r="L69" s="45"/>
    </row>
    <row r="70" spans="1:12" ht="33.75" hidden="1" x14ac:dyDescent="0.25">
      <c r="A70" s="31"/>
      <c r="B70" s="41" t="s">
        <v>137</v>
      </c>
      <c r="C70" s="49" t="s">
        <v>15</v>
      </c>
      <c r="D70" s="50">
        <v>3399</v>
      </c>
      <c r="E70" s="51">
        <v>5223</v>
      </c>
      <c r="F70" s="52" t="s">
        <v>138</v>
      </c>
      <c r="G70" s="36">
        <v>0</v>
      </c>
      <c r="H70" s="37">
        <v>15</v>
      </c>
      <c r="I70" s="133">
        <v>0</v>
      </c>
      <c r="J70" s="137">
        <v>15</v>
      </c>
      <c r="L70" s="45"/>
    </row>
    <row r="71" spans="1:12" ht="22.5" hidden="1" x14ac:dyDescent="0.25">
      <c r="A71" s="31"/>
      <c r="B71" s="41" t="s">
        <v>139</v>
      </c>
      <c r="C71" s="49" t="s">
        <v>15</v>
      </c>
      <c r="D71" s="50">
        <v>3900</v>
      </c>
      <c r="E71" s="51">
        <v>5222</v>
      </c>
      <c r="F71" s="52" t="s">
        <v>140</v>
      </c>
      <c r="G71" s="36">
        <v>0</v>
      </c>
      <c r="H71" s="37">
        <v>5</v>
      </c>
      <c r="I71" s="133">
        <v>0</v>
      </c>
      <c r="J71" s="137">
        <v>5</v>
      </c>
      <c r="L71" s="45"/>
    </row>
    <row r="72" spans="1:12" ht="22.5" hidden="1" x14ac:dyDescent="0.25">
      <c r="A72" s="31"/>
      <c r="B72" s="41" t="s">
        <v>141</v>
      </c>
      <c r="C72" s="49" t="s">
        <v>15</v>
      </c>
      <c r="D72" s="50">
        <v>3900</v>
      </c>
      <c r="E72" s="51">
        <v>5213</v>
      </c>
      <c r="F72" s="52" t="s">
        <v>142</v>
      </c>
      <c r="G72" s="36">
        <v>0</v>
      </c>
      <c r="H72" s="37">
        <v>10</v>
      </c>
      <c r="I72" s="133">
        <v>0</v>
      </c>
      <c r="J72" s="137">
        <v>10</v>
      </c>
      <c r="L72" s="45"/>
    </row>
    <row r="73" spans="1:12" ht="22.5" hidden="1" x14ac:dyDescent="0.25">
      <c r="A73" s="31"/>
      <c r="B73" s="41" t="s">
        <v>143</v>
      </c>
      <c r="C73" s="49" t="s">
        <v>144</v>
      </c>
      <c r="D73" s="50">
        <v>3421</v>
      </c>
      <c r="E73" s="51">
        <v>5321</v>
      </c>
      <c r="F73" s="52" t="s">
        <v>145</v>
      </c>
      <c r="G73" s="36">
        <v>0</v>
      </c>
      <c r="H73" s="37">
        <v>10</v>
      </c>
      <c r="I73" s="133">
        <v>0</v>
      </c>
      <c r="J73" s="137">
        <v>10</v>
      </c>
      <c r="L73" s="45"/>
    </row>
    <row r="74" spans="1:12" ht="22.5" hidden="1" x14ac:dyDescent="0.25">
      <c r="A74" s="31"/>
      <c r="B74" s="41" t="s">
        <v>146</v>
      </c>
      <c r="C74" s="49" t="s">
        <v>15</v>
      </c>
      <c r="D74" s="50">
        <v>3399</v>
      </c>
      <c r="E74" s="51">
        <v>5222</v>
      </c>
      <c r="F74" s="52" t="s">
        <v>147</v>
      </c>
      <c r="G74" s="36">
        <v>0</v>
      </c>
      <c r="H74" s="37">
        <v>20</v>
      </c>
      <c r="I74" s="133">
        <v>0</v>
      </c>
      <c r="J74" s="137">
        <v>20</v>
      </c>
      <c r="L74" s="45"/>
    </row>
    <row r="75" spans="1:12" ht="22.5" hidden="1" x14ac:dyDescent="0.25">
      <c r="A75" s="31"/>
      <c r="B75" s="41" t="s">
        <v>148</v>
      </c>
      <c r="C75" s="49" t="s">
        <v>15</v>
      </c>
      <c r="D75" s="50">
        <v>3419</v>
      </c>
      <c r="E75" s="51">
        <v>5229</v>
      </c>
      <c r="F75" s="52" t="s">
        <v>149</v>
      </c>
      <c r="G75" s="36">
        <v>0</v>
      </c>
      <c r="H75" s="37">
        <v>10</v>
      </c>
      <c r="I75" s="133">
        <v>0</v>
      </c>
      <c r="J75" s="137">
        <v>10</v>
      </c>
      <c r="L75" s="45"/>
    </row>
    <row r="76" spans="1:12" ht="22.5" hidden="1" x14ac:dyDescent="0.25">
      <c r="A76" s="31"/>
      <c r="B76" s="41" t="s">
        <v>150</v>
      </c>
      <c r="C76" s="49" t="s">
        <v>151</v>
      </c>
      <c r="D76" s="50">
        <v>3319</v>
      </c>
      <c r="E76" s="51">
        <v>5321</v>
      </c>
      <c r="F76" s="52" t="s">
        <v>152</v>
      </c>
      <c r="G76" s="36">
        <v>0</v>
      </c>
      <c r="H76" s="37">
        <v>10</v>
      </c>
      <c r="I76" s="133">
        <v>0</v>
      </c>
      <c r="J76" s="137">
        <v>10</v>
      </c>
      <c r="L76" s="45"/>
    </row>
    <row r="77" spans="1:12" ht="22.5" hidden="1" x14ac:dyDescent="0.25">
      <c r="A77" s="31"/>
      <c r="B77" s="41" t="s">
        <v>153</v>
      </c>
      <c r="C77" s="49" t="s">
        <v>15</v>
      </c>
      <c r="D77" s="50">
        <v>3312</v>
      </c>
      <c r="E77" s="51">
        <v>5221</v>
      </c>
      <c r="F77" s="52" t="s">
        <v>154</v>
      </c>
      <c r="G77" s="36">
        <v>0</v>
      </c>
      <c r="H77" s="37">
        <v>10</v>
      </c>
      <c r="I77" s="133">
        <v>0</v>
      </c>
      <c r="J77" s="137">
        <v>10</v>
      </c>
      <c r="L77" s="45"/>
    </row>
    <row r="78" spans="1:12" ht="22.5" hidden="1" x14ac:dyDescent="0.25">
      <c r="A78" s="31"/>
      <c r="B78" s="41" t="s">
        <v>155</v>
      </c>
      <c r="C78" s="49" t="s">
        <v>15</v>
      </c>
      <c r="D78" s="50">
        <v>3421</v>
      </c>
      <c r="E78" s="51">
        <v>5222</v>
      </c>
      <c r="F78" s="52" t="s">
        <v>156</v>
      </c>
      <c r="G78" s="36">
        <v>0</v>
      </c>
      <c r="H78" s="37">
        <v>10</v>
      </c>
      <c r="I78" s="133">
        <v>0</v>
      </c>
      <c r="J78" s="137">
        <v>10</v>
      </c>
      <c r="L78" s="45"/>
    </row>
    <row r="79" spans="1:12" ht="33.75" hidden="1" x14ac:dyDescent="0.25">
      <c r="A79" s="31"/>
      <c r="B79" s="41" t="s">
        <v>157</v>
      </c>
      <c r="C79" s="49" t="s">
        <v>15</v>
      </c>
      <c r="D79" s="50">
        <v>3900</v>
      </c>
      <c r="E79" s="51">
        <v>5222</v>
      </c>
      <c r="F79" s="52" t="s">
        <v>158</v>
      </c>
      <c r="G79" s="36">
        <v>0</v>
      </c>
      <c r="H79" s="37">
        <v>5</v>
      </c>
      <c r="I79" s="133">
        <v>0</v>
      </c>
      <c r="J79" s="137">
        <v>5</v>
      </c>
      <c r="L79" s="45"/>
    </row>
    <row r="80" spans="1:12" ht="22.5" hidden="1" x14ac:dyDescent="0.25">
      <c r="A80" s="31"/>
      <c r="B80" s="41" t="s">
        <v>159</v>
      </c>
      <c r="C80" s="49" t="s">
        <v>15</v>
      </c>
      <c r="D80" s="50">
        <v>3900</v>
      </c>
      <c r="E80" s="51">
        <v>5222</v>
      </c>
      <c r="F80" s="52" t="s">
        <v>160</v>
      </c>
      <c r="G80" s="36">
        <v>0</v>
      </c>
      <c r="H80" s="37">
        <v>10</v>
      </c>
      <c r="I80" s="133">
        <v>0</v>
      </c>
      <c r="J80" s="137">
        <v>10</v>
      </c>
      <c r="L80" s="45"/>
    </row>
    <row r="81" spans="1:12" ht="22.5" hidden="1" x14ac:dyDescent="0.25">
      <c r="A81" s="31"/>
      <c r="B81" s="41" t="s">
        <v>161</v>
      </c>
      <c r="C81" s="49" t="s">
        <v>15</v>
      </c>
      <c r="D81" s="50">
        <v>5511</v>
      </c>
      <c r="E81" s="51">
        <v>5222</v>
      </c>
      <c r="F81" s="52" t="s">
        <v>162</v>
      </c>
      <c r="G81" s="36">
        <v>0</v>
      </c>
      <c r="H81" s="37">
        <v>5</v>
      </c>
      <c r="I81" s="133">
        <v>0</v>
      </c>
      <c r="J81" s="137">
        <v>5</v>
      </c>
      <c r="L81" s="45"/>
    </row>
    <row r="82" spans="1:12" ht="22.5" hidden="1" x14ac:dyDescent="0.25">
      <c r="A82" s="31"/>
      <c r="B82" s="41" t="s">
        <v>163</v>
      </c>
      <c r="C82" s="49" t="s">
        <v>15</v>
      </c>
      <c r="D82" s="50">
        <v>3900</v>
      </c>
      <c r="E82" s="51">
        <v>5222</v>
      </c>
      <c r="F82" s="52" t="s">
        <v>164</v>
      </c>
      <c r="G82" s="36">
        <v>0</v>
      </c>
      <c r="H82" s="37">
        <v>10</v>
      </c>
      <c r="I82" s="133">
        <v>0</v>
      </c>
      <c r="J82" s="137">
        <v>10</v>
      </c>
      <c r="L82" s="45"/>
    </row>
    <row r="83" spans="1:12" ht="22.5" hidden="1" x14ac:dyDescent="0.25">
      <c r="A83" s="31"/>
      <c r="B83" s="41" t="s">
        <v>165</v>
      </c>
      <c r="C83" s="49" t="s">
        <v>15</v>
      </c>
      <c r="D83" s="50">
        <v>3900</v>
      </c>
      <c r="E83" s="51">
        <v>5213</v>
      </c>
      <c r="F83" s="52" t="s">
        <v>166</v>
      </c>
      <c r="G83" s="36">
        <v>0</v>
      </c>
      <c r="H83" s="37">
        <v>10</v>
      </c>
      <c r="I83" s="133">
        <v>0</v>
      </c>
      <c r="J83" s="137">
        <v>10</v>
      </c>
      <c r="L83" s="45"/>
    </row>
    <row r="84" spans="1:12" ht="22.5" hidden="1" x14ac:dyDescent="0.25">
      <c r="A84" s="31"/>
      <c r="B84" s="41" t="s">
        <v>167</v>
      </c>
      <c r="C84" s="49" t="s">
        <v>168</v>
      </c>
      <c r="D84" s="50">
        <v>3429</v>
      </c>
      <c r="E84" s="51">
        <v>5221</v>
      </c>
      <c r="F84" s="52" t="s">
        <v>169</v>
      </c>
      <c r="G84" s="36">
        <v>0</v>
      </c>
      <c r="H84" s="37">
        <v>10</v>
      </c>
      <c r="I84" s="133">
        <v>0</v>
      </c>
      <c r="J84" s="137">
        <v>10</v>
      </c>
      <c r="L84" s="45"/>
    </row>
    <row r="85" spans="1:12" ht="22.5" hidden="1" x14ac:dyDescent="0.25">
      <c r="A85" s="31"/>
      <c r="B85" s="41" t="s">
        <v>170</v>
      </c>
      <c r="C85" s="49" t="s">
        <v>15</v>
      </c>
      <c r="D85" s="50">
        <v>3900</v>
      </c>
      <c r="E85" s="51">
        <v>5212</v>
      </c>
      <c r="F85" s="52" t="s">
        <v>171</v>
      </c>
      <c r="G85" s="36">
        <v>0</v>
      </c>
      <c r="H85" s="37">
        <v>5</v>
      </c>
      <c r="I85" s="133">
        <v>0</v>
      </c>
      <c r="J85" s="137">
        <v>5</v>
      </c>
      <c r="L85" s="45"/>
    </row>
    <row r="86" spans="1:12" ht="22.5" hidden="1" x14ac:dyDescent="0.25">
      <c r="A86" s="31"/>
      <c r="B86" s="41" t="s">
        <v>172</v>
      </c>
      <c r="C86" s="49" t="s">
        <v>15</v>
      </c>
      <c r="D86" s="50">
        <v>3900</v>
      </c>
      <c r="E86" s="51">
        <v>5493</v>
      </c>
      <c r="F86" s="52" t="s">
        <v>173</v>
      </c>
      <c r="G86" s="36">
        <v>0</v>
      </c>
      <c r="H86" s="37">
        <v>10</v>
      </c>
      <c r="I86" s="133">
        <v>0</v>
      </c>
      <c r="J86" s="137">
        <v>10</v>
      </c>
      <c r="L86" s="45"/>
    </row>
    <row r="87" spans="1:12" ht="22.5" hidden="1" x14ac:dyDescent="0.25">
      <c r="A87" s="31"/>
      <c r="B87" s="41" t="s">
        <v>174</v>
      </c>
      <c r="C87" s="49" t="s">
        <v>15</v>
      </c>
      <c r="D87" s="50">
        <v>3314</v>
      </c>
      <c r="E87" s="51">
        <v>5229</v>
      </c>
      <c r="F87" s="52" t="s">
        <v>175</v>
      </c>
      <c r="G87" s="36">
        <v>0</v>
      </c>
      <c r="H87" s="37">
        <v>10</v>
      </c>
      <c r="I87" s="133">
        <v>0</v>
      </c>
      <c r="J87" s="137">
        <v>10</v>
      </c>
      <c r="L87" s="45"/>
    </row>
    <row r="88" spans="1:12" ht="33.75" hidden="1" x14ac:dyDescent="0.25">
      <c r="A88" s="31"/>
      <c r="B88" s="41" t="s">
        <v>176</v>
      </c>
      <c r="C88" s="49" t="s">
        <v>15</v>
      </c>
      <c r="D88" s="50">
        <v>3429</v>
      </c>
      <c r="E88" s="51">
        <v>5221</v>
      </c>
      <c r="F88" s="52" t="s">
        <v>177</v>
      </c>
      <c r="G88" s="36">
        <v>0</v>
      </c>
      <c r="H88" s="37">
        <v>12</v>
      </c>
      <c r="I88" s="133">
        <v>0</v>
      </c>
      <c r="J88" s="137">
        <v>12</v>
      </c>
      <c r="L88" s="45"/>
    </row>
    <row r="89" spans="1:12" ht="22.5" hidden="1" x14ac:dyDescent="0.25">
      <c r="A89" s="31"/>
      <c r="B89" s="41" t="s">
        <v>178</v>
      </c>
      <c r="C89" s="49" t="s">
        <v>15</v>
      </c>
      <c r="D89" s="50">
        <v>3900</v>
      </c>
      <c r="E89" s="51">
        <v>5222</v>
      </c>
      <c r="F89" s="52" t="s">
        <v>179</v>
      </c>
      <c r="G89" s="36">
        <v>0</v>
      </c>
      <c r="H89" s="37">
        <v>15</v>
      </c>
      <c r="I89" s="133">
        <v>0</v>
      </c>
      <c r="J89" s="137">
        <v>15</v>
      </c>
      <c r="L89" s="45"/>
    </row>
    <row r="90" spans="1:12" ht="22.5" hidden="1" x14ac:dyDescent="0.25">
      <c r="A90" s="31"/>
      <c r="B90" s="41" t="s">
        <v>180</v>
      </c>
      <c r="C90" s="49" t="s">
        <v>15</v>
      </c>
      <c r="D90" s="50">
        <v>3900</v>
      </c>
      <c r="E90" s="51">
        <v>5222</v>
      </c>
      <c r="F90" s="52" t="s">
        <v>181</v>
      </c>
      <c r="G90" s="36">
        <v>0</v>
      </c>
      <c r="H90" s="37">
        <v>15</v>
      </c>
      <c r="I90" s="133">
        <v>0</v>
      </c>
      <c r="J90" s="137">
        <v>15</v>
      </c>
      <c r="L90" s="45"/>
    </row>
    <row r="91" spans="1:12" ht="22.5" hidden="1" x14ac:dyDescent="0.25">
      <c r="A91" s="31"/>
      <c r="B91" s="41" t="s">
        <v>182</v>
      </c>
      <c r="C91" s="49" t="s">
        <v>15</v>
      </c>
      <c r="D91" s="50">
        <v>3399</v>
      </c>
      <c r="E91" s="51">
        <v>5223</v>
      </c>
      <c r="F91" s="52" t="s">
        <v>183</v>
      </c>
      <c r="G91" s="36">
        <v>0</v>
      </c>
      <c r="H91" s="37">
        <v>14</v>
      </c>
      <c r="I91" s="133">
        <v>0</v>
      </c>
      <c r="J91" s="137">
        <v>14</v>
      </c>
      <c r="L91" s="45"/>
    </row>
    <row r="92" spans="1:12" ht="22.5" hidden="1" x14ac:dyDescent="0.25">
      <c r="A92" s="31"/>
      <c r="B92" s="41" t="s">
        <v>184</v>
      </c>
      <c r="C92" s="49" t="s">
        <v>15</v>
      </c>
      <c r="D92" s="50">
        <v>3319</v>
      </c>
      <c r="E92" s="51">
        <v>5222</v>
      </c>
      <c r="F92" s="52" t="s">
        <v>185</v>
      </c>
      <c r="G92" s="36">
        <v>0</v>
      </c>
      <c r="H92" s="37">
        <v>10</v>
      </c>
      <c r="I92" s="133">
        <v>0</v>
      </c>
      <c r="J92" s="137">
        <v>10</v>
      </c>
      <c r="L92" s="45"/>
    </row>
    <row r="93" spans="1:12" ht="22.5" hidden="1" x14ac:dyDescent="0.25">
      <c r="A93" s="31"/>
      <c r="B93" s="41" t="s">
        <v>186</v>
      </c>
      <c r="C93" s="49" t="s">
        <v>15</v>
      </c>
      <c r="D93" s="50">
        <v>3399</v>
      </c>
      <c r="E93" s="51">
        <v>5222</v>
      </c>
      <c r="F93" s="52" t="s">
        <v>187</v>
      </c>
      <c r="G93" s="36">
        <v>0</v>
      </c>
      <c r="H93" s="37">
        <v>10</v>
      </c>
      <c r="I93" s="133">
        <v>0</v>
      </c>
      <c r="J93" s="137">
        <v>10</v>
      </c>
      <c r="L93" s="45"/>
    </row>
    <row r="94" spans="1:12" ht="22.5" hidden="1" x14ac:dyDescent="0.25">
      <c r="A94" s="31"/>
      <c r="B94" s="41" t="s">
        <v>188</v>
      </c>
      <c r="C94" s="49" t="s">
        <v>15</v>
      </c>
      <c r="D94" s="50">
        <v>3429</v>
      </c>
      <c r="E94" s="51">
        <v>5222</v>
      </c>
      <c r="F94" s="52" t="s">
        <v>189</v>
      </c>
      <c r="G94" s="36">
        <v>0</v>
      </c>
      <c r="H94" s="37">
        <v>10</v>
      </c>
      <c r="I94" s="133">
        <v>0</v>
      </c>
      <c r="J94" s="137">
        <v>10</v>
      </c>
      <c r="L94" s="45"/>
    </row>
    <row r="95" spans="1:12" ht="22.5" hidden="1" x14ac:dyDescent="0.25">
      <c r="A95" s="31"/>
      <c r="B95" s="41" t="s">
        <v>190</v>
      </c>
      <c r="C95" s="49" t="s">
        <v>15</v>
      </c>
      <c r="D95" s="50">
        <v>3319</v>
      </c>
      <c r="E95" s="51">
        <v>5212</v>
      </c>
      <c r="F95" s="52" t="s">
        <v>191</v>
      </c>
      <c r="G95" s="36">
        <v>0</v>
      </c>
      <c r="H95" s="37">
        <v>10</v>
      </c>
      <c r="I95" s="133">
        <v>0</v>
      </c>
      <c r="J95" s="137">
        <v>10</v>
      </c>
      <c r="L95" s="45"/>
    </row>
    <row r="96" spans="1:12" ht="22.5" hidden="1" x14ac:dyDescent="0.25">
      <c r="A96" s="31"/>
      <c r="B96" s="41" t="s">
        <v>192</v>
      </c>
      <c r="C96" s="49" t="s">
        <v>15</v>
      </c>
      <c r="D96" s="50">
        <v>3419</v>
      </c>
      <c r="E96" s="51">
        <v>5222</v>
      </c>
      <c r="F96" s="52" t="s">
        <v>193</v>
      </c>
      <c r="G96" s="36">
        <v>0</v>
      </c>
      <c r="H96" s="37">
        <v>10</v>
      </c>
      <c r="I96" s="133">
        <v>0</v>
      </c>
      <c r="J96" s="137">
        <v>10</v>
      </c>
      <c r="L96" s="45"/>
    </row>
    <row r="97" spans="1:12" ht="22.5" hidden="1" x14ac:dyDescent="0.25">
      <c r="A97" s="31"/>
      <c r="B97" s="41" t="s">
        <v>194</v>
      </c>
      <c r="C97" s="49" t="s">
        <v>15</v>
      </c>
      <c r="D97" s="50">
        <v>3900</v>
      </c>
      <c r="E97" s="51">
        <v>5229</v>
      </c>
      <c r="F97" s="52" t="s">
        <v>195</v>
      </c>
      <c r="G97" s="36">
        <v>0</v>
      </c>
      <c r="H97" s="37">
        <v>20</v>
      </c>
      <c r="I97" s="133">
        <v>0</v>
      </c>
      <c r="J97" s="137">
        <v>20</v>
      </c>
      <c r="L97" s="45"/>
    </row>
    <row r="98" spans="1:12" ht="22.5" hidden="1" x14ac:dyDescent="0.25">
      <c r="A98" s="31"/>
      <c r="B98" s="41" t="s">
        <v>196</v>
      </c>
      <c r="C98" s="49" t="s">
        <v>15</v>
      </c>
      <c r="D98" s="50">
        <v>3900</v>
      </c>
      <c r="E98" s="51">
        <v>5222</v>
      </c>
      <c r="F98" s="52" t="s">
        <v>197</v>
      </c>
      <c r="G98" s="36">
        <v>0</v>
      </c>
      <c r="H98" s="37">
        <v>10</v>
      </c>
      <c r="I98" s="133">
        <v>0</v>
      </c>
      <c r="J98" s="137">
        <v>10</v>
      </c>
      <c r="L98" s="45"/>
    </row>
    <row r="99" spans="1:12" ht="22.5" hidden="1" x14ac:dyDescent="0.25">
      <c r="A99" s="31"/>
      <c r="B99" s="41" t="s">
        <v>200</v>
      </c>
      <c r="C99" s="49" t="s">
        <v>201</v>
      </c>
      <c r="D99" s="50">
        <v>3900</v>
      </c>
      <c r="E99" s="51">
        <v>5321</v>
      </c>
      <c r="F99" s="52" t="s">
        <v>202</v>
      </c>
      <c r="G99" s="36">
        <v>0</v>
      </c>
      <c r="H99" s="37">
        <v>10</v>
      </c>
      <c r="I99" s="133">
        <v>0</v>
      </c>
      <c r="J99" s="137">
        <v>10</v>
      </c>
      <c r="L99" s="45"/>
    </row>
    <row r="100" spans="1:12" ht="22.5" hidden="1" x14ac:dyDescent="0.25">
      <c r="A100" s="31"/>
      <c r="B100" s="41" t="s">
        <v>203</v>
      </c>
      <c r="C100" s="49" t="s">
        <v>204</v>
      </c>
      <c r="D100" s="50">
        <v>3900</v>
      </c>
      <c r="E100" s="51">
        <v>5321</v>
      </c>
      <c r="F100" s="52" t="s">
        <v>205</v>
      </c>
      <c r="G100" s="36">
        <v>0</v>
      </c>
      <c r="H100" s="37">
        <v>10</v>
      </c>
      <c r="I100" s="133">
        <v>0</v>
      </c>
      <c r="J100" s="137">
        <v>10</v>
      </c>
      <c r="L100" s="45"/>
    </row>
    <row r="101" spans="1:12" ht="22.5" hidden="1" x14ac:dyDescent="0.25">
      <c r="A101" s="31"/>
      <c r="B101" s="41" t="s">
        <v>317</v>
      </c>
      <c r="C101" s="49" t="s">
        <v>198</v>
      </c>
      <c r="D101" s="50">
        <v>3900</v>
      </c>
      <c r="E101" s="51">
        <v>5321</v>
      </c>
      <c r="F101" s="52" t="s">
        <v>199</v>
      </c>
      <c r="G101" s="36">
        <v>0</v>
      </c>
      <c r="H101" s="37">
        <v>20</v>
      </c>
      <c r="I101" s="133">
        <v>0</v>
      </c>
      <c r="J101" s="137">
        <v>20</v>
      </c>
      <c r="L101" s="45"/>
    </row>
    <row r="102" spans="1:12" hidden="1" x14ac:dyDescent="0.25">
      <c r="A102" s="31"/>
      <c r="B102" s="54"/>
      <c r="C102" s="55"/>
      <c r="D102" s="56"/>
      <c r="E102" s="57"/>
      <c r="F102" s="58"/>
      <c r="G102" s="36"/>
      <c r="H102" s="37"/>
      <c r="I102" s="133"/>
      <c r="J102" s="137"/>
      <c r="K102" s="59" t="s">
        <v>206</v>
      </c>
      <c r="L102" s="45"/>
    </row>
    <row r="103" spans="1:12" x14ac:dyDescent="0.25">
      <c r="A103" s="31"/>
      <c r="B103" s="32" t="s">
        <v>11</v>
      </c>
      <c r="C103" s="33" t="s">
        <v>11</v>
      </c>
      <c r="D103" s="34">
        <v>3900</v>
      </c>
      <c r="E103" s="34">
        <v>5499</v>
      </c>
      <c r="F103" s="35" t="s">
        <v>207</v>
      </c>
      <c r="G103" s="36">
        <v>250</v>
      </c>
      <c r="H103" s="37">
        <f>G103+SUM(H104:H105)</f>
        <v>600</v>
      </c>
      <c r="I103" s="133">
        <f>SUM(I104:I105)</f>
        <v>0</v>
      </c>
      <c r="J103" s="137">
        <f t="shared" si="0"/>
        <v>600</v>
      </c>
      <c r="L103" s="39"/>
    </row>
    <row r="104" spans="1:12" ht="22.5" hidden="1" x14ac:dyDescent="0.25">
      <c r="A104" s="31"/>
      <c r="B104" s="32" t="s">
        <v>208</v>
      </c>
      <c r="C104" s="33" t="s">
        <v>209</v>
      </c>
      <c r="D104" s="34">
        <v>3399</v>
      </c>
      <c r="E104" s="60">
        <v>5321</v>
      </c>
      <c r="F104" s="61" t="s">
        <v>210</v>
      </c>
      <c r="G104" s="62">
        <v>0</v>
      </c>
      <c r="H104" s="63">
        <v>50</v>
      </c>
      <c r="I104" s="134">
        <v>0</v>
      </c>
      <c r="J104" s="137">
        <f t="shared" si="0"/>
        <v>50</v>
      </c>
      <c r="L104" s="39"/>
    </row>
    <row r="105" spans="1:12" ht="22.5" hidden="1" x14ac:dyDescent="0.25">
      <c r="A105" s="31"/>
      <c r="B105" s="32" t="s">
        <v>211</v>
      </c>
      <c r="C105" s="64" t="s">
        <v>15</v>
      </c>
      <c r="D105" s="65">
        <v>3319</v>
      </c>
      <c r="E105" s="66">
        <v>5222</v>
      </c>
      <c r="F105" s="61" t="s">
        <v>212</v>
      </c>
      <c r="G105" s="62">
        <v>0</v>
      </c>
      <c r="H105" s="63">
        <v>300</v>
      </c>
      <c r="I105" s="134">
        <v>0</v>
      </c>
      <c r="J105" s="137">
        <f t="shared" si="0"/>
        <v>300</v>
      </c>
      <c r="L105" s="39"/>
    </row>
    <row r="106" spans="1:12" x14ac:dyDescent="0.25">
      <c r="A106" s="23" t="s">
        <v>10</v>
      </c>
      <c r="B106" s="67" t="s">
        <v>213</v>
      </c>
      <c r="C106" s="68" t="s">
        <v>15</v>
      </c>
      <c r="D106" s="69" t="s">
        <v>11</v>
      </c>
      <c r="E106" s="69" t="s">
        <v>11</v>
      </c>
      <c r="F106" s="70" t="s">
        <v>214</v>
      </c>
      <c r="G106" s="28">
        <f>G107</f>
        <v>800</v>
      </c>
      <c r="H106" s="29">
        <f t="shared" ref="H106:I106" si="1">H107</f>
        <v>800</v>
      </c>
      <c r="I106" s="132">
        <f t="shared" si="1"/>
        <v>0</v>
      </c>
      <c r="J106" s="138">
        <f>I106+H106</f>
        <v>800</v>
      </c>
      <c r="L106" s="30"/>
    </row>
    <row r="107" spans="1:12" x14ac:dyDescent="0.25">
      <c r="A107" s="31"/>
      <c r="B107" s="71"/>
      <c r="C107" s="72"/>
      <c r="D107" s="73">
        <v>6113</v>
      </c>
      <c r="E107" s="73">
        <v>5229</v>
      </c>
      <c r="F107" s="74" t="s">
        <v>215</v>
      </c>
      <c r="G107" s="36">
        <v>800</v>
      </c>
      <c r="H107" s="37">
        <v>800</v>
      </c>
      <c r="I107" s="133">
        <v>0</v>
      </c>
      <c r="J107" s="137">
        <f t="shared" si="0"/>
        <v>800</v>
      </c>
      <c r="L107" s="39"/>
    </row>
    <row r="108" spans="1:12" x14ac:dyDescent="0.25">
      <c r="A108" s="23" t="s">
        <v>10</v>
      </c>
      <c r="B108" s="67" t="s">
        <v>216</v>
      </c>
      <c r="C108" s="68" t="s">
        <v>15</v>
      </c>
      <c r="D108" s="69" t="s">
        <v>11</v>
      </c>
      <c r="E108" s="69" t="s">
        <v>11</v>
      </c>
      <c r="F108" s="70" t="s">
        <v>217</v>
      </c>
      <c r="G108" s="28">
        <f>G109</f>
        <v>320</v>
      </c>
      <c r="H108" s="29">
        <f t="shared" ref="H108:I108" si="2">H109</f>
        <v>320</v>
      </c>
      <c r="I108" s="132">
        <f t="shared" si="2"/>
        <v>0</v>
      </c>
      <c r="J108" s="138">
        <f>I108+H108</f>
        <v>320</v>
      </c>
      <c r="L108" s="30"/>
    </row>
    <row r="109" spans="1:12" x14ac:dyDescent="0.25">
      <c r="A109" s="31"/>
      <c r="B109" s="71"/>
      <c r="C109" s="72"/>
      <c r="D109" s="73">
        <v>6113</v>
      </c>
      <c r="E109" s="73">
        <v>5229</v>
      </c>
      <c r="F109" s="74" t="s">
        <v>215</v>
      </c>
      <c r="G109" s="36">
        <v>320</v>
      </c>
      <c r="H109" s="37">
        <v>320</v>
      </c>
      <c r="I109" s="133">
        <v>0</v>
      </c>
      <c r="J109" s="137">
        <f t="shared" si="0"/>
        <v>320</v>
      </c>
      <c r="L109" s="39"/>
    </row>
    <row r="110" spans="1:12" x14ac:dyDescent="0.25">
      <c r="A110" s="23" t="s">
        <v>10</v>
      </c>
      <c r="B110" s="67" t="s">
        <v>218</v>
      </c>
      <c r="C110" s="68" t="s">
        <v>15</v>
      </c>
      <c r="D110" s="69" t="s">
        <v>11</v>
      </c>
      <c r="E110" s="69" t="s">
        <v>11</v>
      </c>
      <c r="F110" s="70" t="s">
        <v>219</v>
      </c>
      <c r="G110" s="28">
        <f>G111</f>
        <v>880</v>
      </c>
      <c r="H110" s="29">
        <f t="shared" ref="H110:I110" si="3">H111</f>
        <v>880</v>
      </c>
      <c r="I110" s="132">
        <f t="shared" si="3"/>
        <v>0</v>
      </c>
      <c r="J110" s="138">
        <f>I110+H110</f>
        <v>880</v>
      </c>
      <c r="L110" s="30"/>
    </row>
    <row r="111" spans="1:12" x14ac:dyDescent="0.25">
      <c r="A111" s="31"/>
      <c r="B111" s="71"/>
      <c r="C111" s="72"/>
      <c r="D111" s="73">
        <v>3639</v>
      </c>
      <c r="E111" s="73">
        <v>5229</v>
      </c>
      <c r="F111" s="74" t="s">
        <v>215</v>
      </c>
      <c r="G111" s="36">
        <v>880</v>
      </c>
      <c r="H111" s="37">
        <v>880</v>
      </c>
      <c r="I111" s="133">
        <v>0</v>
      </c>
      <c r="J111" s="137">
        <f t="shared" si="0"/>
        <v>880</v>
      </c>
      <c r="L111" s="39"/>
    </row>
    <row r="112" spans="1:12" x14ac:dyDescent="0.25">
      <c r="A112" s="23" t="s">
        <v>10</v>
      </c>
      <c r="B112" s="67" t="s">
        <v>220</v>
      </c>
      <c r="C112" s="68" t="s">
        <v>15</v>
      </c>
      <c r="D112" s="69" t="s">
        <v>11</v>
      </c>
      <c r="E112" s="69" t="s">
        <v>11</v>
      </c>
      <c r="F112" s="75" t="s">
        <v>221</v>
      </c>
      <c r="G112" s="76">
        <f>G113</f>
        <v>500</v>
      </c>
      <c r="H112" s="77">
        <f t="shared" ref="H112:I112" si="4">H113</f>
        <v>500</v>
      </c>
      <c r="I112" s="135">
        <f t="shared" si="4"/>
        <v>0</v>
      </c>
      <c r="J112" s="138">
        <f>I112+H112</f>
        <v>500</v>
      </c>
      <c r="L112" s="78"/>
    </row>
    <row r="113" spans="1:12" x14ac:dyDescent="0.25">
      <c r="A113" s="31"/>
      <c r="B113" s="71"/>
      <c r="C113" s="72"/>
      <c r="D113" s="73">
        <v>5512</v>
      </c>
      <c r="E113" s="73">
        <v>5222</v>
      </c>
      <c r="F113" s="79" t="s">
        <v>222</v>
      </c>
      <c r="G113" s="80">
        <v>500</v>
      </c>
      <c r="H113" s="81">
        <v>500</v>
      </c>
      <c r="I113" s="133">
        <v>0</v>
      </c>
      <c r="J113" s="137">
        <f t="shared" si="0"/>
        <v>500</v>
      </c>
      <c r="L113" s="39"/>
    </row>
    <row r="114" spans="1:12" x14ac:dyDescent="0.25">
      <c r="A114" s="23" t="s">
        <v>10</v>
      </c>
      <c r="B114" s="67" t="s">
        <v>223</v>
      </c>
      <c r="C114" s="68" t="s">
        <v>15</v>
      </c>
      <c r="D114" s="69" t="s">
        <v>11</v>
      </c>
      <c r="E114" s="69" t="s">
        <v>11</v>
      </c>
      <c r="F114" s="75" t="s">
        <v>224</v>
      </c>
      <c r="G114" s="76">
        <f>G115</f>
        <v>100</v>
      </c>
      <c r="H114" s="77">
        <f t="shared" ref="H114:I114" si="5">H115</f>
        <v>100</v>
      </c>
      <c r="I114" s="135">
        <f t="shared" si="5"/>
        <v>0</v>
      </c>
      <c r="J114" s="138">
        <f>I114+H114</f>
        <v>100</v>
      </c>
      <c r="L114" s="78"/>
    </row>
    <row r="115" spans="1:12" x14ac:dyDescent="0.25">
      <c r="A115" s="31"/>
      <c r="B115" s="71"/>
      <c r="C115" s="72"/>
      <c r="D115" s="82">
        <v>6113</v>
      </c>
      <c r="E115" s="83">
        <v>5229</v>
      </c>
      <c r="F115" s="84" t="s">
        <v>215</v>
      </c>
      <c r="G115" s="80">
        <v>100</v>
      </c>
      <c r="H115" s="81">
        <v>100</v>
      </c>
      <c r="I115" s="133">
        <v>0</v>
      </c>
      <c r="J115" s="137">
        <f t="shared" si="0"/>
        <v>100</v>
      </c>
      <c r="L115" s="39"/>
    </row>
    <row r="116" spans="1:12" x14ac:dyDescent="0.25">
      <c r="A116" s="23" t="s">
        <v>10</v>
      </c>
      <c r="B116" s="67" t="s">
        <v>225</v>
      </c>
      <c r="C116" s="68" t="s">
        <v>15</v>
      </c>
      <c r="D116" s="69" t="s">
        <v>11</v>
      </c>
      <c r="E116" s="69" t="s">
        <v>11</v>
      </c>
      <c r="F116" s="75" t="s">
        <v>226</v>
      </c>
      <c r="G116" s="76">
        <f>G117</f>
        <v>100</v>
      </c>
      <c r="H116" s="77">
        <f t="shared" ref="H116:I116" si="6">H117</f>
        <v>100</v>
      </c>
      <c r="I116" s="135">
        <f t="shared" si="6"/>
        <v>0</v>
      </c>
      <c r="J116" s="138">
        <f>I116+H116</f>
        <v>100</v>
      </c>
      <c r="L116" s="78"/>
    </row>
    <row r="117" spans="1:12" x14ac:dyDescent="0.25">
      <c r="A117" s="31"/>
      <c r="B117" s="71"/>
      <c r="C117" s="72"/>
      <c r="D117" s="73">
        <v>3900</v>
      </c>
      <c r="E117" s="73">
        <v>5222</v>
      </c>
      <c r="F117" s="79" t="s">
        <v>227</v>
      </c>
      <c r="G117" s="80">
        <v>100</v>
      </c>
      <c r="H117" s="81">
        <v>100</v>
      </c>
      <c r="I117" s="133">
        <v>0</v>
      </c>
      <c r="J117" s="137">
        <f t="shared" si="0"/>
        <v>100</v>
      </c>
      <c r="L117" s="39"/>
    </row>
    <row r="118" spans="1:12" x14ac:dyDescent="0.25">
      <c r="A118" s="23" t="s">
        <v>10</v>
      </c>
      <c r="B118" s="67" t="s">
        <v>228</v>
      </c>
      <c r="C118" s="68" t="s">
        <v>229</v>
      </c>
      <c r="D118" s="69" t="s">
        <v>11</v>
      </c>
      <c r="E118" s="69" t="s">
        <v>11</v>
      </c>
      <c r="F118" s="75" t="s">
        <v>230</v>
      </c>
      <c r="G118" s="76">
        <f>G119</f>
        <v>500</v>
      </c>
      <c r="H118" s="77">
        <f t="shared" ref="H118:I118" si="7">H119</f>
        <v>500</v>
      </c>
      <c r="I118" s="135">
        <f t="shared" si="7"/>
        <v>0</v>
      </c>
      <c r="J118" s="138">
        <f>I118+H118</f>
        <v>500</v>
      </c>
      <c r="L118" s="78"/>
    </row>
    <row r="119" spans="1:12" x14ac:dyDescent="0.25">
      <c r="A119" s="31"/>
      <c r="B119" s="71"/>
      <c r="C119" s="72"/>
      <c r="D119" s="73">
        <v>3319</v>
      </c>
      <c r="E119" s="73">
        <v>5321</v>
      </c>
      <c r="F119" s="79" t="s">
        <v>231</v>
      </c>
      <c r="G119" s="80">
        <v>500</v>
      </c>
      <c r="H119" s="81">
        <v>500</v>
      </c>
      <c r="I119" s="133">
        <v>0</v>
      </c>
      <c r="J119" s="137">
        <f t="shared" si="0"/>
        <v>500</v>
      </c>
      <c r="L119" s="39"/>
    </row>
    <row r="120" spans="1:12" x14ac:dyDescent="0.25">
      <c r="A120" s="23" t="s">
        <v>10</v>
      </c>
      <c r="B120" s="67" t="s">
        <v>232</v>
      </c>
      <c r="C120" s="68" t="s">
        <v>15</v>
      </c>
      <c r="D120" s="69" t="s">
        <v>11</v>
      </c>
      <c r="E120" s="69" t="s">
        <v>11</v>
      </c>
      <c r="F120" s="75" t="s">
        <v>233</v>
      </c>
      <c r="G120" s="76">
        <f>G121</f>
        <v>200</v>
      </c>
      <c r="H120" s="77">
        <f t="shared" ref="H120:I120" si="8">H121</f>
        <v>200</v>
      </c>
      <c r="I120" s="135">
        <f t="shared" si="8"/>
        <v>0</v>
      </c>
      <c r="J120" s="138">
        <f>I120+H120</f>
        <v>200</v>
      </c>
      <c r="L120" s="78"/>
    </row>
    <row r="121" spans="1:12" x14ac:dyDescent="0.25">
      <c r="A121" s="31"/>
      <c r="B121" s="71"/>
      <c r="C121" s="72"/>
      <c r="D121" s="73">
        <v>3900</v>
      </c>
      <c r="E121" s="73">
        <v>5213</v>
      </c>
      <c r="F121" s="79" t="s">
        <v>234</v>
      </c>
      <c r="G121" s="80">
        <v>200</v>
      </c>
      <c r="H121" s="81">
        <v>200</v>
      </c>
      <c r="I121" s="133">
        <v>0</v>
      </c>
      <c r="J121" s="137">
        <f t="shared" si="0"/>
        <v>200</v>
      </c>
      <c r="L121" s="39"/>
    </row>
    <row r="122" spans="1:12" x14ac:dyDescent="0.25">
      <c r="A122" s="23" t="s">
        <v>10</v>
      </c>
      <c r="B122" s="67" t="s">
        <v>235</v>
      </c>
      <c r="C122" s="68" t="s">
        <v>15</v>
      </c>
      <c r="D122" s="69" t="s">
        <v>11</v>
      </c>
      <c r="E122" s="69" t="s">
        <v>11</v>
      </c>
      <c r="F122" s="85" t="s">
        <v>236</v>
      </c>
      <c r="G122" s="76">
        <f>G123</f>
        <v>200</v>
      </c>
      <c r="H122" s="77">
        <f t="shared" ref="H122:I122" si="9">H123</f>
        <v>200</v>
      </c>
      <c r="I122" s="135">
        <f t="shared" si="9"/>
        <v>0</v>
      </c>
      <c r="J122" s="138">
        <f>I122+H122</f>
        <v>200</v>
      </c>
      <c r="L122" s="78"/>
    </row>
    <row r="123" spans="1:12" x14ac:dyDescent="0.25">
      <c r="A123" s="31"/>
      <c r="B123" s="71"/>
      <c r="C123" s="72"/>
      <c r="D123" s="73">
        <v>3900</v>
      </c>
      <c r="E123" s="73">
        <v>5222</v>
      </c>
      <c r="F123" s="79" t="s">
        <v>222</v>
      </c>
      <c r="G123" s="80">
        <v>200</v>
      </c>
      <c r="H123" s="81">
        <v>200</v>
      </c>
      <c r="I123" s="133">
        <v>0</v>
      </c>
      <c r="J123" s="137">
        <f t="shared" si="0"/>
        <v>200</v>
      </c>
      <c r="L123" s="39"/>
    </row>
    <row r="124" spans="1:12" x14ac:dyDescent="0.25">
      <c r="A124" s="23" t="s">
        <v>10</v>
      </c>
      <c r="B124" s="67" t="s">
        <v>237</v>
      </c>
      <c r="C124" s="68" t="s">
        <v>15</v>
      </c>
      <c r="D124" s="69" t="s">
        <v>11</v>
      </c>
      <c r="E124" s="69" t="s">
        <v>11</v>
      </c>
      <c r="F124" s="75" t="s">
        <v>238</v>
      </c>
      <c r="G124" s="76">
        <f>G125</f>
        <v>50</v>
      </c>
      <c r="H124" s="77">
        <f t="shared" ref="H124:I124" si="10">H125</f>
        <v>50</v>
      </c>
      <c r="I124" s="135">
        <f t="shared" si="10"/>
        <v>0</v>
      </c>
      <c r="J124" s="138">
        <f>I124+H124</f>
        <v>50</v>
      </c>
      <c r="L124" s="78"/>
    </row>
    <row r="125" spans="1:12" x14ac:dyDescent="0.25">
      <c r="A125" s="31"/>
      <c r="B125" s="71"/>
      <c r="C125" s="72"/>
      <c r="D125" s="73">
        <v>3900</v>
      </c>
      <c r="E125" s="73">
        <v>5221</v>
      </c>
      <c r="F125" s="79" t="s">
        <v>239</v>
      </c>
      <c r="G125" s="80">
        <v>50</v>
      </c>
      <c r="H125" s="81">
        <v>50</v>
      </c>
      <c r="I125" s="133">
        <v>0</v>
      </c>
      <c r="J125" s="137">
        <f t="shared" si="0"/>
        <v>50</v>
      </c>
      <c r="L125" s="39"/>
    </row>
    <row r="126" spans="1:12" x14ac:dyDescent="0.25">
      <c r="A126" s="23" t="s">
        <v>10</v>
      </c>
      <c r="B126" s="67" t="s">
        <v>240</v>
      </c>
      <c r="C126" s="68" t="s">
        <v>241</v>
      </c>
      <c r="D126" s="69" t="s">
        <v>11</v>
      </c>
      <c r="E126" s="69" t="s">
        <v>11</v>
      </c>
      <c r="F126" s="75" t="s">
        <v>242</v>
      </c>
      <c r="G126" s="76">
        <f>G127</f>
        <v>100</v>
      </c>
      <c r="H126" s="77">
        <f t="shared" ref="H126:I126" si="11">H127</f>
        <v>100</v>
      </c>
      <c r="I126" s="135">
        <f t="shared" si="11"/>
        <v>0</v>
      </c>
      <c r="J126" s="138">
        <f>I126+H126</f>
        <v>100</v>
      </c>
      <c r="L126" s="78"/>
    </row>
    <row r="127" spans="1:12" x14ac:dyDescent="0.25">
      <c r="A127" s="31"/>
      <c r="B127" s="71"/>
      <c r="C127" s="72"/>
      <c r="D127" s="73">
        <v>3900</v>
      </c>
      <c r="E127" s="73">
        <v>5339</v>
      </c>
      <c r="F127" s="79" t="s">
        <v>243</v>
      </c>
      <c r="G127" s="80">
        <v>100</v>
      </c>
      <c r="H127" s="81">
        <v>100</v>
      </c>
      <c r="I127" s="133">
        <v>0</v>
      </c>
      <c r="J127" s="137">
        <f t="shared" si="0"/>
        <v>100</v>
      </c>
      <c r="L127" s="39"/>
    </row>
    <row r="128" spans="1:12" x14ac:dyDescent="0.25">
      <c r="A128" s="23" t="s">
        <v>10</v>
      </c>
      <c r="B128" s="67" t="s">
        <v>244</v>
      </c>
      <c r="C128" s="68" t="s">
        <v>15</v>
      </c>
      <c r="D128" s="69" t="s">
        <v>11</v>
      </c>
      <c r="E128" s="69" t="s">
        <v>11</v>
      </c>
      <c r="F128" s="75" t="s">
        <v>245</v>
      </c>
      <c r="G128" s="76">
        <f>G129</f>
        <v>50</v>
      </c>
      <c r="H128" s="77">
        <f t="shared" ref="H128:I128" si="12">H129</f>
        <v>50</v>
      </c>
      <c r="I128" s="135">
        <f t="shared" si="12"/>
        <v>0</v>
      </c>
      <c r="J128" s="138">
        <f>I128+H128</f>
        <v>50</v>
      </c>
      <c r="L128" s="86"/>
    </row>
    <row r="129" spans="1:12" x14ac:dyDescent="0.25">
      <c r="A129" s="31"/>
      <c r="B129" s="71" t="s">
        <v>246</v>
      </c>
      <c r="C129" s="72"/>
      <c r="D129" s="73">
        <v>5399</v>
      </c>
      <c r="E129" s="73">
        <v>5323</v>
      </c>
      <c r="F129" s="79" t="s">
        <v>247</v>
      </c>
      <c r="G129" s="80">
        <v>50</v>
      </c>
      <c r="H129" s="81">
        <v>50</v>
      </c>
      <c r="I129" s="133">
        <v>0</v>
      </c>
      <c r="J129" s="137">
        <f t="shared" si="0"/>
        <v>50</v>
      </c>
      <c r="L129" s="39"/>
    </row>
    <row r="130" spans="1:12" ht="22.5" x14ac:dyDescent="0.25">
      <c r="A130" s="23" t="s">
        <v>10</v>
      </c>
      <c r="B130" s="67" t="s">
        <v>248</v>
      </c>
      <c r="C130" s="68" t="s">
        <v>15</v>
      </c>
      <c r="D130" s="69" t="s">
        <v>11</v>
      </c>
      <c r="E130" s="69" t="s">
        <v>11</v>
      </c>
      <c r="F130" s="75" t="s">
        <v>249</v>
      </c>
      <c r="G130" s="76">
        <f>G131</f>
        <v>7500</v>
      </c>
      <c r="H130" s="77">
        <v>7650</v>
      </c>
      <c r="I130" s="135">
        <f t="shared" ref="I130" si="13">I131</f>
        <v>0</v>
      </c>
      <c r="J130" s="138">
        <f>I130+H130</f>
        <v>7650</v>
      </c>
      <c r="L130" s="78"/>
    </row>
    <row r="131" spans="1:12" ht="15" thickBot="1" x14ac:dyDescent="0.3">
      <c r="A131" s="87"/>
      <c r="B131" s="88"/>
      <c r="C131" s="89"/>
      <c r="D131" s="90">
        <v>5512</v>
      </c>
      <c r="E131" s="90">
        <v>6901</v>
      </c>
      <c r="F131" s="91" t="s">
        <v>250</v>
      </c>
      <c r="G131" s="92">
        <v>7500</v>
      </c>
      <c r="H131" s="93">
        <v>7650</v>
      </c>
      <c r="I131" s="136">
        <v>0</v>
      </c>
      <c r="J131" s="139">
        <f t="shared" si="0"/>
        <v>7650</v>
      </c>
      <c r="L131" s="39"/>
    </row>
    <row r="132" spans="1:12" x14ac:dyDescent="0.25">
      <c r="L132" s="94"/>
    </row>
  </sheetData>
  <mergeCells count="5">
    <mergeCell ref="A2:J2"/>
    <mergeCell ref="A3:J3"/>
    <mergeCell ref="A4:J4"/>
    <mergeCell ref="B6:C6"/>
    <mergeCell ref="B7:C7"/>
  </mergeCells>
  <conditionalFormatting sqref="A7:J11 A12:A17 C12:J17 A18:J131">
    <cfRule type="expression" dxfId="167" priority="3">
      <formula>$I7&lt;&gt;0</formula>
    </cfRule>
  </conditionalFormatting>
  <conditionalFormatting sqref="B12:B13">
    <cfRule type="expression" dxfId="166" priority="2">
      <formula>$I12&lt;&gt;0</formula>
    </cfRule>
  </conditionalFormatting>
  <conditionalFormatting sqref="B14:B17">
    <cfRule type="expression" dxfId="165" priority="1">
      <formula>$I14&lt;&gt;0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14"/>
  <sheetViews>
    <sheetView tabSelected="1" zoomScaleNormal="100" workbookViewId="0">
      <selection sqref="A1:K189"/>
    </sheetView>
  </sheetViews>
  <sheetFormatPr defaultColWidth="3.140625" defaultRowHeight="12.75" x14ac:dyDescent="0.25"/>
  <cols>
    <col min="1" max="1" width="3.140625" style="151" customWidth="1"/>
    <col min="2" max="2" width="6.140625" style="143" bestFit="1" customWidth="1"/>
    <col min="3" max="4" width="4.7109375" style="143" customWidth="1"/>
    <col min="5" max="5" width="4.42578125" style="143" bestFit="1" customWidth="1"/>
    <col min="6" max="6" width="4" style="143" customWidth="1"/>
    <col min="7" max="7" width="52.28515625" style="143" customWidth="1"/>
    <col min="8" max="8" width="9.5703125" style="152" bestFit="1" customWidth="1"/>
    <col min="9" max="9" width="9.85546875" style="152" bestFit="1" customWidth="1"/>
    <col min="10" max="10" width="7.42578125" style="150" bestFit="1" customWidth="1"/>
    <col min="11" max="11" width="8.5703125" style="150" customWidth="1"/>
    <col min="12" max="35" width="9.140625" style="143" customWidth="1"/>
    <col min="36" max="53" width="30.7109375" style="146" customWidth="1"/>
    <col min="54" max="250" width="9.140625" style="143" customWidth="1"/>
    <col min="251" max="16384" width="3.140625" style="143"/>
  </cols>
  <sheetData>
    <row r="1" spans="1:56" ht="15.75" x14ac:dyDescent="0.25">
      <c r="A1" s="259" t="s">
        <v>328</v>
      </c>
      <c r="B1" s="259"/>
      <c r="C1" s="259"/>
      <c r="D1" s="259"/>
      <c r="E1" s="259"/>
      <c r="F1" s="259"/>
      <c r="G1" s="259"/>
      <c r="H1" s="259"/>
      <c r="I1" s="259"/>
      <c r="J1" s="260"/>
      <c r="K1" s="260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5"/>
      <c r="AW1" s="145"/>
      <c r="AX1" s="145"/>
      <c r="AY1" s="145"/>
      <c r="AZ1" s="145"/>
      <c r="BA1" s="145"/>
    </row>
    <row r="2" spans="1:56" ht="18" x14ac:dyDescent="0.25">
      <c r="A2" s="261" t="s">
        <v>329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56" ht="15.75" x14ac:dyDescent="0.25">
      <c r="A3" s="262" t="s">
        <v>330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</row>
    <row r="4" spans="1:56" ht="15.75" x14ac:dyDescent="0.25">
      <c r="A4" s="148"/>
      <c r="B4" s="148"/>
      <c r="C4" s="148"/>
      <c r="D4" s="148"/>
      <c r="E4" s="148"/>
      <c r="F4" s="148"/>
      <c r="G4" s="148"/>
      <c r="H4" s="149"/>
      <c r="I4" s="149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</row>
    <row r="5" spans="1:56" ht="12" customHeight="1" thickBot="1" x14ac:dyDescent="0.3">
      <c r="I5" s="153"/>
      <c r="K5" s="150" t="s">
        <v>331</v>
      </c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</row>
    <row r="6" spans="1:56" s="161" customFormat="1" ht="23.25" thickBot="1" x14ac:dyDescent="0.3">
      <c r="A6" s="154" t="s">
        <v>2</v>
      </c>
      <c r="B6" s="263" t="s">
        <v>3</v>
      </c>
      <c r="C6" s="264"/>
      <c r="D6" s="155" t="s">
        <v>4</v>
      </c>
      <c r="E6" s="156" t="s">
        <v>5</v>
      </c>
      <c r="F6" s="156" t="s">
        <v>332</v>
      </c>
      <c r="G6" s="157" t="s">
        <v>333</v>
      </c>
      <c r="H6" s="158" t="s">
        <v>7</v>
      </c>
      <c r="I6" s="159" t="s">
        <v>8</v>
      </c>
      <c r="J6" s="159" t="s">
        <v>316</v>
      </c>
      <c r="K6" s="160" t="s">
        <v>9</v>
      </c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</row>
    <row r="7" spans="1:56" ht="13.5" customHeight="1" thickBot="1" x14ac:dyDescent="0.3">
      <c r="A7" s="163" t="s">
        <v>10</v>
      </c>
      <c r="B7" s="265" t="s">
        <v>11</v>
      </c>
      <c r="C7" s="266"/>
      <c r="D7" s="164" t="s">
        <v>11</v>
      </c>
      <c r="E7" s="165" t="s">
        <v>11</v>
      </c>
      <c r="F7" s="166" t="s">
        <v>11</v>
      </c>
      <c r="G7" s="167" t="s">
        <v>334</v>
      </c>
      <c r="H7" s="168">
        <f>H11+H69+H8</f>
        <v>15199.07</v>
      </c>
      <c r="I7" s="168">
        <f>I11+I69+I8</f>
        <v>15699.07</v>
      </c>
      <c r="J7" s="169">
        <f>ROUNDDOWN((J8+J11+J69),5)</f>
        <v>105.5</v>
      </c>
      <c r="K7" s="170">
        <f>I7+J7</f>
        <v>15804.57</v>
      </c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</row>
    <row r="8" spans="1:56" ht="13.5" customHeight="1" x14ac:dyDescent="0.25">
      <c r="A8" s="171" t="s">
        <v>11</v>
      </c>
      <c r="B8" s="257" t="s">
        <v>11</v>
      </c>
      <c r="C8" s="258"/>
      <c r="D8" s="172" t="s">
        <v>11</v>
      </c>
      <c r="E8" s="173" t="s">
        <v>11</v>
      </c>
      <c r="F8" s="174" t="s">
        <v>11</v>
      </c>
      <c r="G8" s="175" t="s">
        <v>335</v>
      </c>
      <c r="H8" s="176">
        <f>SUM(H9)</f>
        <v>0</v>
      </c>
      <c r="I8" s="177">
        <f>SUM(I9)</f>
        <v>0</v>
      </c>
      <c r="J8" s="177">
        <f>SUM(J9)</f>
        <v>0</v>
      </c>
      <c r="K8" s="178">
        <f t="shared" ref="K8:K71" si="0">I8+J8</f>
        <v>0</v>
      </c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</row>
    <row r="9" spans="1:56" ht="13.5" customHeight="1" x14ac:dyDescent="0.25">
      <c r="A9" s="179" t="s">
        <v>11</v>
      </c>
      <c r="B9" s="180">
        <v>14018</v>
      </c>
      <c r="C9" s="181"/>
      <c r="D9" s="182" t="s">
        <v>11</v>
      </c>
      <c r="E9" s="183" t="s">
        <v>11</v>
      </c>
      <c r="F9" s="182" t="s">
        <v>11</v>
      </c>
      <c r="G9" s="184" t="s">
        <v>336</v>
      </c>
      <c r="H9" s="185">
        <f>SUM(H10)</f>
        <v>0</v>
      </c>
      <c r="I9" s="186">
        <f t="shared" ref="I9:J9" si="1">SUM(I10)</f>
        <v>0</v>
      </c>
      <c r="J9" s="187">
        <f t="shared" si="1"/>
        <v>0</v>
      </c>
      <c r="K9" s="188">
        <f t="shared" si="0"/>
        <v>0</v>
      </c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</row>
    <row r="10" spans="1:56" ht="13.5" customHeight="1" thickBot="1" x14ac:dyDescent="0.3">
      <c r="A10" s="189"/>
      <c r="B10" s="190"/>
      <c r="C10" s="191"/>
      <c r="D10" s="192">
        <v>6402</v>
      </c>
      <c r="E10" s="193">
        <v>5364</v>
      </c>
      <c r="F10" s="192"/>
      <c r="G10" s="194" t="s">
        <v>337</v>
      </c>
      <c r="H10" s="195">
        <v>0</v>
      </c>
      <c r="I10" s="196">
        <v>0</v>
      </c>
      <c r="J10" s="197">
        <v>0</v>
      </c>
      <c r="K10" s="198">
        <f t="shared" si="0"/>
        <v>0</v>
      </c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</row>
    <row r="11" spans="1:56" s="199" customFormat="1" ht="15" customHeight="1" x14ac:dyDescent="0.25">
      <c r="A11" s="171" t="s">
        <v>13</v>
      </c>
      <c r="B11" s="257" t="s">
        <v>11</v>
      </c>
      <c r="C11" s="258"/>
      <c r="D11" s="172" t="s">
        <v>11</v>
      </c>
      <c r="E11" s="173" t="s">
        <v>11</v>
      </c>
      <c r="F11" s="174" t="s">
        <v>11</v>
      </c>
      <c r="G11" s="175" t="s">
        <v>338</v>
      </c>
      <c r="H11" s="176">
        <f>H12+H20+H27+H38+H44+H46+H52+H54+H56+H58+H60</f>
        <v>1570</v>
      </c>
      <c r="I11" s="177">
        <f>I12+I20+I27+I38+I44+I46+I52+I54+I56+I58+I60</f>
        <v>1570</v>
      </c>
      <c r="J11" s="177">
        <f>J12+J20+J27+J38+J44+J46+J52+J54+J56+J58+J60</f>
        <v>0</v>
      </c>
      <c r="K11" s="178">
        <f t="shared" si="0"/>
        <v>1570</v>
      </c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1"/>
      <c r="BC11" s="201"/>
      <c r="BD11" s="201"/>
    </row>
    <row r="12" spans="1:56" s="202" customFormat="1" x14ac:dyDescent="0.25">
      <c r="A12" s="179" t="s">
        <v>339</v>
      </c>
      <c r="B12" s="180" t="s">
        <v>340</v>
      </c>
      <c r="C12" s="181" t="s">
        <v>15</v>
      </c>
      <c r="D12" s="182" t="s">
        <v>11</v>
      </c>
      <c r="E12" s="183" t="s">
        <v>11</v>
      </c>
      <c r="F12" s="182" t="s">
        <v>11</v>
      </c>
      <c r="G12" s="184" t="s">
        <v>341</v>
      </c>
      <c r="H12" s="185">
        <v>150</v>
      </c>
      <c r="I12" s="186">
        <f>SUM(I13:I19)</f>
        <v>150</v>
      </c>
      <c r="J12" s="187">
        <f>SUM(J13:J19)</f>
        <v>0</v>
      </c>
      <c r="K12" s="188">
        <f t="shared" si="0"/>
        <v>150</v>
      </c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3"/>
      <c r="BC12" s="203"/>
      <c r="BD12" s="203"/>
    </row>
    <row r="13" spans="1:56" s="202" customFormat="1" x14ac:dyDescent="0.25">
      <c r="A13" s="179"/>
      <c r="B13" s="180"/>
      <c r="C13" s="181"/>
      <c r="D13" s="192">
        <v>5273</v>
      </c>
      <c r="E13" s="193">
        <v>5021</v>
      </c>
      <c r="F13" s="192"/>
      <c r="G13" s="194" t="s">
        <v>342</v>
      </c>
      <c r="H13" s="195">
        <v>25</v>
      </c>
      <c r="I13" s="196">
        <v>25</v>
      </c>
      <c r="J13" s="204">
        <v>0</v>
      </c>
      <c r="K13" s="205">
        <f>SUM(I13:J13)</f>
        <v>25</v>
      </c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3"/>
      <c r="BC13" s="203"/>
      <c r="BD13" s="203"/>
    </row>
    <row r="14" spans="1:56" s="202" customFormat="1" x14ac:dyDescent="0.25">
      <c r="A14" s="189"/>
      <c r="B14" s="190"/>
      <c r="C14" s="191"/>
      <c r="D14" s="192">
        <v>5273</v>
      </c>
      <c r="E14" s="193">
        <v>5137</v>
      </c>
      <c r="F14" s="192"/>
      <c r="G14" s="194" t="s">
        <v>343</v>
      </c>
      <c r="H14" s="195">
        <v>5</v>
      </c>
      <c r="I14" s="196">
        <v>5</v>
      </c>
      <c r="J14" s="197">
        <v>0</v>
      </c>
      <c r="K14" s="198">
        <f t="shared" si="0"/>
        <v>5</v>
      </c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3"/>
      <c r="BC14" s="203"/>
      <c r="BD14" s="203"/>
    </row>
    <row r="15" spans="1:56" s="202" customFormat="1" x14ac:dyDescent="0.25">
      <c r="A15" s="189"/>
      <c r="B15" s="190"/>
      <c r="C15" s="191"/>
      <c r="D15" s="192">
        <v>5273</v>
      </c>
      <c r="E15" s="193">
        <v>5139</v>
      </c>
      <c r="F15" s="192"/>
      <c r="G15" s="194" t="s">
        <v>344</v>
      </c>
      <c r="H15" s="195">
        <v>50</v>
      </c>
      <c r="I15" s="196">
        <v>50</v>
      </c>
      <c r="J15" s="197">
        <v>0</v>
      </c>
      <c r="K15" s="198">
        <f t="shared" si="0"/>
        <v>50</v>
      </c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3"/>
      <c r="BC15" s="203"/>
      <c r="BD15" s="203"/>
    </row>
    <row r="16" spans="1:56" s="202" customFormat="1" x14ac:dyDescent="0.25">
      <c r="A16" s="189"/>
      <c r="B16" s="190"/>
      <c r="C16" s="191"/>
      <c r="D16" s="192">
        <v>5273</v>
      </c>
      <c r="E16" s="193">
        <v>5156</v>
      </c>
      <c r="F16" s="192"/>
      <c r="G16" s="194" t="s">
        <v>345</v>
      </c>
      <c r="H16" s="195">
        <v>5</v>
      </c>
      <c r="I16" s="196">
        <v>5</v>
      </c>
      <c r="J16" s="197">
        <v>0</v>
      </c>
      <c r="K16" s="198">
        <f t="shared" si="0"/>
        <v>5</v>
      </c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3"/>
      <c r="BC16" s="203"/>
      <c r="BD16" s="203"/>
    </row>
    <row r="17" spans="1:56" s="202" customFormat="1" x14ac:dyDescent="0.25">
      <c r="A17" s="189"/>
      <c r="B17" s="190"/>
      <c r="C17" s="191"/>
      <c r="D17" s="192">
        <v>5273</v>
      </c>
      <c r="E17" s="193">
        <v>5164</v>
      </c>
      <c r="F17" s="192"/>
      <c r="G17" s="194" t="s">
        <v>346</v>
      </c>
      <c r="H17" s="195">
        <v>5</v>
      </c>
      <c r="I17" s="196">
        <v>5</v>
      </c>
      <c r="J17" s="197">
        <v>0</v>
      </c>
      <c r="K17" s="198">
        <f t="shared" si="0"/>
        <v>5</v>
      </c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3"/>
      <c r="BC17" s="203"/>
      <c r="BD17" s="203"/>
    </row>
    <row r="18" spans="1:56" s="202" customFormat="1" x14ac:dyDescent="0.25">
      <c r="A18" s="189"/>
      <c r="B18" s="190"/>
      <c r="C18" s="191"/>
      <c r="D18" s="192">
        <v>5273</v>
      </c>
      <c r="E18" s="193">
        <v>5169</v>
      </c>
      <c r="F18" s="192"/>
      <c r="G18" s="194" t="s">
        <v>347</v>
      </c>
      <c r="H18" s="195">
        <v>10</v>
      </c>
      <c r="I18" s="196">
        <v>10</v>
      </c>
      <c r="J18" s="197">
        <v>0</v>
      </c>
      <c r="K18" s="198">
        <f t="shared" si="0"/>
        <v>10</v>
      </c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3"/>
      <c r="BC18" s="203"/>
      <c r="BD18" s="203"/>
    </row>
    <row r="19" spans="1:56" s="202" customFormat="1" x14ac:dyDescent="0.25">
      <c r="A19" s="189"/>
      <c r="B19" s="190"/>
      <c r="C19" s="191"/>
      <c r="D19" s="192">
        <v>5273</v>
      </c>
      <c r="E19" s="193">
        <v>5175</v>
      </c>
      <c r="F19" s="192"/>
      <c r="G19" s="194" t="s">
        <v>348</v>
      </c>
      <c r="H19" s="195">
        <v>50</v>
      </c>
      <c r="I19" s="196">
        <v>50</v>
      </c>
      <c r="J19" s="197">
        <v>0</v>
      </c>
      <c r="K19" s="198">
        <f t="shared" si="0"/>
        <v>50</v>
      </c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3"/>
      <c r="BC19" s="203"/>
      <c r="BD19" s="203"/>
    </row>
    <row r="20" spans="1:56" s="202" customFormat="1" x14ac:dyDescent="0.25">
      <c r="A20" s="179" t="s">
        <v>339</v>
      </c>
      <c r="B20" s="180" t="s">
        <v>349</v>
      </c>
      <c r="C20" s="181" t="s">
        <v>15</v>
      </c>
      <c r="D20" s="182" t="s">
        <v>11</v>
      </c>
      <c r="E20" s="183" t="s">
        <v>11</v>
      </c>
      <c r="F20" s="182" t="s">
        <v>11</v>
      </c>
      <c r="G20" s="184" t="s">
        <v>350</v>
      </c>
      <c r="H20" s="185">
        <f>SUM(H21:H26)</f>
        <v>100</v>
      </c>
      <c r="I20" s="186">
        <f>SUM(I21:I26)</f>
        <v>100</v>
      </c>
      <c r="J20" s="187">
        <f>SUM(J21:J26)</f>
        <v>0</v>
      </c>
      <c r="K20" s="188">
        <f t="shared" si="0"/>
        <v>100</v>
      </c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3"/>
      <c r="BC20" s="203"/>
      <c r="BD20" s="203"/>
    </row>
    <row r="21" spans="1:56" s="202" customFormat="1" x14ac:dyDescent="0.25">
      <c r="A21" s="189"/>
      <c r="B21" s="190"/>
      <c r="C21" s="191"/>
      <c r="D21" s="192">
        <v>5273</v>
      </c>
      <c r="E21" s="193">
        <v>5132</v>
      </c>
      <c r="F21" s="192"/>
      <c r="G21" s="194" t="s">
        <v>351</v>
      </c>
      <c r="H21" s="195">
        <v>40</v>
      </c>
      <c r="I21" s="196">
        <v>40</v>
      </c>
      <c r="J21" s="197">
        <v>0</v>
      </c>
      <c r="K21" s="198">
        <f t="shared" si="0"/>
        <v>40</v>
      </c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3"/>
      <c r="BC21" s="203"/>
      <c r="BD21" s="203"/>
    </row>
    <row r="22" spans="1:56" x14ac:dyDescent="0.25">
      <c r="A22" s="189"/>
      <c r="B22" s="190"/>
      <c r="C22" s="191"/>
      <c r="D22" s="192">
        <v>5273</v>
      </c>
      <c r="E22" s="193">
        <v>5136</v>
      </c>
      <c r="F22" s="192"/>
      <c r="G22" s="194" t="s">
        <v>352</v>
      </c>
      <c r="H22" s="195">
        <v>2</v>
      </c>
      <c r="I22" s="196">
        <v>2</v>
      </c>
      <c r="J22" s="197">
        <v>0</v>
      </c>
      <c r="K22" s="198">
        <f t="shared" si="0"/>
        <v>2</v>
      </c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206"/>
      <c r="BC22" s="206"/>
      <c r="BD22" s="206"/>
    </row>
    <row r="23" spans="1:56" x14ac:dyDescent="0.25">
      <c r="A23" s="189"/>
      <c r="B23" s="190"/>
      <c r="C23" s="191"/>
      <c r="D23" s="192">
        <v>5273</v>
      </c>
      <c r="E23" s="193">
        <v>5137</v>
      </c>
      <c r="F23" s="192"/>
      <c r="G23" s="194" t="s">
        <v>343</v>
      </c>
      <c r="H23" s="195">
        <v>10</v>
      </c>
      <c r="I23" s="196">
        <v>10</v>
      </c>
      <c r="J23" s="197">
        <v>0</v>
      </c>
      <c r="K23" s="198">
        <f t="shared" si="0"/>
        <v>10</v>
      </c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206"/>
      <c r="BC23" s="206"/>
      <c r="BD23" s="206"/>
    </row>
    <row r="24" spans="1:56" x14ac:dyDescent="0.25">
      <c r="A24" s="189"/>
      <c r="B24" s="190"/>
      <c r="C24" s="191"/>
      <c r="D24" s="192">
        <v>5273</v>
      </c>
      <c r="E24" s="193">
        <v>5139</v>
      </c>
      <c r="F24" s="192"/>
      <c r="G24" s="194" t="s">
        <v>344</v>
      </c>
      <c r="H24" s="195">
        <v>28</v>
      </c>
      <c r="I24" s="196">
        <v>28</v>
      </c>
      <c r="J24" s="197">
        <v>0</v>
      </c>
      <c r="K24" s="198">
        <f t="shared" si="0"/>
        <v>28</v>
      </c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206"/>
      <c r="BC24" s="206"/>
      <c r="BD24" s="206"/>
    </row>
    <row r="25" spans="1:56" x14ac:dyDescent="0.25">
      <c r="A25" s="189"/>
      <c r="B25" s="190"/>
      <c r="C25" s="191"/>
      <c r="D25" s="192">
        <v>5273</v>
      </c>
      <c r="E25" s="193">
        <v>5169</v>
      </c>
      <c r="F25" s="192"/>
      <c r="G25" s="194" t="s">
        <v>347</v>
      </c>
      <c r="H25" s="195">
        <v>10</v>
      </c>
      <c r="I25" s="196">
        <v>10</v>
      </c>
      <c r="J25" s="197">
        <v>0</v>
      </c>
      <c r="K25" s="198">
        <f t="shared" si="0"/>
        <v>10</v>
      </c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206"/>
      <c r="BC25" s="206"/>
      <c r="BD25" s="206"/>
    </row>
    <row r="26" spans="1:56" x14ac:dyDescent="0.25">
      <c r="A26" s="189"/>
      <c r="B26" s="190"/>
      <c r="C26" s="191"/>
      <c r="D26" s="192">
        <v>5273</v>
      </c>
      <c r="E26" s="193">
        <v>5171</v>
      </c>
      <c r="F26" s="192"/>
      <c r="G26" s="194" t="s">
        <v>353</v>
      </c>
      <c r="H26" s="195">
        <v>10</v>
      </c>
      <c r="I26" s="196">
        <v>10</v>
      </c>
      <c r="J26" s="197">
        <v>0</v>
      </c>
      <c r="K26" s="198">
        <f t="shared" si="0"/>
        <v>10</v>
      </c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206"/>
      <c r="BC26" s="206"/>
      <c r="BD26" s="206"/>
    </row>
    <row r="27" spans="1:56" x14ac:dyDescent="0.25">
      <c r="A27" s="179" t="s">
        <v>339</v>
      </c>
      <c r="B27" s="180" t="s">
        <v>354</v>
      </c>
      <c r="C27" s="181" t="s">
        <v>15</v>
      </c>
      <c r="D27" s="182" t="s">
        <v>11</v>
      </c>
      <c r="E27" s="183" t="s">
        <v>11</v>
      </c>
      <c r="F27" s="182" t="s">
        <v>11</v>
      </c>
      <c r="G27" s="184" t="s">
        <v>355</v>
      </c>
      <c r="H27" s="185">
        <f>SUM(H28:H37)</f>
        <v>200</v>
      </c>
      <c r="I27" s="186">
        <f t="shared" ref="I27" si="2">SUM(I28:I37)</f>
        <v>200</v>
      </c>
      <c r="J27" s="187">
        <f>SUM(J28:J37)</f>
        <v>0</v>
      </c>
      <c r="K27" s="188">
        <f t="shared" si="0"/>
        <v>200</v>
      </c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206"/>
      <c r="BC27" s="206"/>
      <c r="BD27" s="206"/>
    </row>
    <row r="28" spans="1:56" ht="12.75" customHeight="1" x14ac:dyDescent="0.25">
      <c r="A28" s="189"/>
      <c r="B28" s="190"/>
      <c r="C28" s="191"/>
      <c r="D28" s="192">
        <v>5273</v>
      </c>
      <c r="E28" s="193">
        <v>5021</v>
      </c>
      <c r="F28" s="192"/>
      <c r="G28" s="194" t="s">
        <v>356</v>
      </c>
      <c r="H28" s="195">
        <v>100</v>
      </c>
      <c r="I28" s="196">
        <v>100</v>
      </c>
      <c r="J28" s="197">
        <v>0</v>
      </c>
      <c r="K28" s="198">
        <f t="shared" si="0"/>
        <v>100</v>
      </c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206"/>
      <c r="BC28" s="206"/>
      <c r="BD28" s="206"/>
    </row>
    <row r="29" spans="1:56" ht="12.75" customHeight="1" x14ac:dyDescent="0.25">
      <c r="A29" s="189"/>
      <c r="B29" s="190"/>
      <c r="C29" s="191"/>
      <c r="D29" s="192">
        <v>5273</v>
      </c>
      <c r="E29" s="193">
        <v>5031</v>
      </c>
      <c r="F29" s="192"/>
      <c r="G29" s="194" t="s">
        <v>357</v>
      </c>
      <c r="H29" s="195">
        <v>13</v>
      </c>
      <c r="I29" s="196">
        <v>13</v>
      </c>
      <c r="J29" s="197">
        <v>0</v>
      </c>
      <c r="K29" s="198">
        <f t="shared" si="0"/>
        <v>13</v>
      </c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206"/>
      <c r="BC29" s="206"/>
      <c r="BD29" s="206"/>
    </row>
    <row r="30" spans="1:56" ht="12.75" customHeight="1" x14ac:dyDescent="0.25">
      <c r="A30" s="189"/>
      <c r="B30" s="190"/>
      <c r="C30" s="191"/>
      <c r="D30" s="192">
        <v>5273</v>
      </c>
      <c r="E30" s="193">
        <v>5032</v>
      </c>
      <c r="F30" s="192"/>
      <c r="G30" s="194" t="s">
        <v>358</v>
      </c>
      <c r="H30" s="195">
        <v>20</v>
      </c>
      <c r="I30" s="196">
        <v>20</v>
      </c>
      <c r="J30" s="197">
        <v>0</v>
      </c>
      <c r="K30" s="198">
        <f t="shared" si="0"/>
        <v>20</v>
      </c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206"/>
      <c r="BC30" s="206"/>
      <c r="BD30" s="206"/>
    </row>
    <row r="31" spans="1:56" ht="12.75" customHeight="1" x14ac:dyDescent="0.25">
      <c r="A31" s="189"/>
      <c r="B31" s="190"/>
      <c r="C31" s="191"/>
      <c r="D31" s="192">
        <v>5273</v>
      </c>
      <c r="E31" s="193">
        <v>5137</v>
      </c>
      <c r="F31" s="192"/>
      <c r="G31" s="194" t="s">
        <v>343</v>
      </c>
      <c r="H31" s="195">
        <v>5</v>
      </c>
      <c r="I31" s="196">
        <v>5</v>
      </c>
      <c r="J31" s="197">
        <v>0</v>
      </c>
      <c r="K31" s="198">
        <f t="shared" si="0"/>
        <v>5</v>
      </c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206"/>
      <c r="BC31" s="206"/>
      <c r="BD31" s="206"/>
    </row>
    <row r="32" spans="1:56" ht="12.75" customHeight="1" x14ac:dyDescent="0.25">
      <c r="A32" s="189"/>
      <c r="B32" s="190"/>
      <c r="C32" s="191"/>
      <c r="D32" s="192">
        <v>5273</v>
      </c>
      <c r="E32" s="193">
        <v>5139</v>
      </c>
      <c r="F32" s="192"/>
      <c r="G32" s="194" t="s">
        <v>344</v>
      </c>
      <c r="H32" s="195">
        <v>5</v>
      </c>
      <c r="I32" s="196">
        <v>5</v>
      </c>
      <c r="J32" s="197">
        <v>0</v>
      </c>
      <c r="K32" s="198">
        <f t="shared" si="0"/>
        <v>5</v>
      </c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206"/>
      <c r="BC32" s="206"/>
      <c r="BD32" s="206"/>
    </row>
    <row r="33" spans="1:56" ht="12.75" customHeight="1" x14ac:dyDescent="0.25">
      <c r="A33" s="189"/>
      <c r="B33" s="190"/>
      <c r="C33" s="191"/>
      <c r="D33" s="192">
        <v>5273</v>
      </c>
      <c r="E33" s="193">
        <v>5151</v>
      </c>
      <c r="F33" s="192"/>
      <c r="G33" s="194" t="s">
        <v>359</v>
      </c>
      <c r="H33" s="195">
        <v>15</v>
      </c>
      <c r="I33" s="196">
        <v>15</v>
      </c>
      <c r="J33" s="197">
        <v>0</v>
      </c>
      <c r="K33" s="198">
        <f t="shared" si="0"/>
        <v>15</v>
      </c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206"/>
      <c r="BC33" s="206"/>
      <c r="BD33" s="206"/>
    </row>
    <row r="34" spans="1:56" ht="12.75" customHeight="1" x14ac:dyDescent="0.25">
      <c r="A34" s="189"/>
      <c r="B34" s="190"/>
      <c r="C34" s="191"/>
      <c r="D34" s="192">
        <v>5273</v>
      </c>
      <c r="E34" s="193">
        <v>5154</v>
      </c>
      <c r="F34" s="192"/>
      <c r="G34" s="194" t="s">
        <v>360</v>
      </c>
      <c r="H34" s="195">
        <v>17</v>
      </c>
      <c r="I34" s="196">
        <v>17</v>
      </c>
      <c r="J34" s="197">
        <v>0</v>
      </c>
      <c r="K34" s="198">
        <f t="shared" si="0"/>
        <v>17</v>
      </c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206"/>
      <c r="BC34" s="206"/>
      <c r="BD34" s="206"/>
    </row>
    <row r="35" spans="1:56" ht="12.75" customHeight="1" x14ac:dyDescent="0.25">
      <c r="A35" s="189"/>
      <c r="B35" s="190"/>
      <c r="C35" s="191"/>
      <c r="D35" s="192">
        <v>5273</v>
      </c>
      <c r="E35" s="193">
        <v>5156</v>
      </c>
      <c r="F35" s="192"/>
      <c r="G35" s="194" t="s">
        <v>361</v>
      </c>
      <c r="H35" s="195">
        <v>5</v>
      </c>
      <c r="I35" s="196">
        <v>5</v>
      </c>
      <c r="J35" s="197">
        <v>0</v>
      </c>
      <c r="K35" s="198">
        <f t="shared" si="0"/>
        <v>5</v>
      </c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206"/>
      <c r="BC35" s="206"/>
      <c r="BD35" s="206"/>
    </row>
    <row r="36" spans="1:56" ht="12.75" customHeight="1" x14ac:dyDescent="0.25">
      <c r="A36" s="189"/>
      <c r="B36" s="190"/>
      <c r="C36" s="191"/>
      <c r="D36" s="192">
        <v>5273</v>
      </c>
      <c r="E36" s="193">
        <v>5169</v>
      </c>
      <c r="F36" s="192"/>
      <c r="G36" s="194" t="s">
        <v>347</v>
      </c>
      <c r="H36" s="195">
        <v>15</v>
      </c>
      <c r="I36" s="196">
        <v>15</v>
      </c>
      <c r="J36" s="197">
        <v>0</v>
      </c>
      <c r="K36" s="198">
        <f t="shared" si="0"/>
        <v>15</v>
      </c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206"/>
      <c r="BC36" s="206"/>
      <c r="BD36" s="206"/>
    </row>
    <row r="37" spans="1:56" s="207" customFormat="1" ht="12.75" customHeight="1" x14ac:dyDescent="0.25">
      <c r="A37" s="189"/>
      <c r="B37" s="190"/>
      <c r="C37" s="191"/>
      <c r="D37" s="192">
        <v>5273</v>
      </c>
      <c r="E37" s="193">
        <v>5171</v>
      </c>
      <c r="F37" s="192"/>
      <c r="G37" s="194" t="s">
        <v>353</v>
      </c>
      <c r="H37" s="195">
        <v>5</v>
      </c>
      <c r="I37" s="196">
        <v>5</v>
      </c>
      <c r="J37" s="197">
        <v>0</v>
      </c>
      <c r="K37" s="198">
        <f t="shared" si="0"/>
        <v>5</v>
      </c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9"/>
      <c r="BC37" s="209"/>
      <c r="BD37" s="209"/>
    </row>
    <row r="38" spans="1:56" s="207" customFormat="1" x14ac:dyDescent="0.25">
      <c r="A38" s="179" t="s">
        <v>339</v>
      </c>
      <c r="B38" s="180" t="s">
        <v>362</v>
      </c>
      <c r="C38" s="181" t="s">
        <v>15</v>
      </c>
      <c r="D38" s="182" t="s">
        <v>11</v>
      </c>
      <c r="E38" s="183" t="s">
        <v>11</v>
      </c>
      <c r="F38" s="182" t="s">
        <v>11</v>
      </c>
      <c r="G38" s="184" t="s">
        <v>363</v>
      </c>
      <c r="H38" s="185">
        <f>SUM(H39:H43)</f>
        <v>120</v>
      </c>
      <c r="I38" s="186">
        <f>SUM(I39:I43)</f>
        <v>120</v>
      </c>
      <c r="J38" s="187">
        <f>SUM(J39:J43)</f>
        <v>0</v>
      </c>
      <c r="K38" s="188">
        <f t="shared" si="0"/>
        <v>120</v>
      </c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9"/>
      <c r="BC38" s="209"/>
      <c r="BD38" s="209"/>
    </row>
    <row r="39" spans="1:56" s="207" customFormat="1" ht="12.75" customHeight="1" x14ac:dyDescent="0.25">
      <c r="A39" s="189"/>
      <c r="B39" s="190"/>
      <c r="C39" s="191"/>
      <c r="D39" s="192">
        <v>5273</v>
      </c>
      <c r="E39" s="193">
        <v>5164</v>
      </c>
      <c r="F39" s="192"/>
      <c r="G39" s="194" t="s">
        <v>364</v>
      </c>
      <c r="H39" s="195">
        <v>20</v>
      </c>
      <c r="I39" s="196">
        <v>20</v>
      </c>
      <c r="J39" s="197">
        <v>0</v>
      </c>
      <c r="K39" s="198">
        <f t="shared" si="0"/>
        <v>20</v>
      </c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9"/>
      <c r="BC39" s="209"/>
      <c r="BD39" s="209"/>
    </row>
    <row r="40" spans="1:56" s="207" customFormat="1" ht="12.75" customHeight="1" x14ac:dyDescent="0.25">
      <c r="A40" s="189"/>
      <c r="B40" s="190"/>
      <c r="C40" s="191"/>
      <c r="D40" s="192">
        <v>5273</v>
      </c>
      <c r="E40" s="193">
        <v>5167</v>
      </c>
      <c r="F40" s="192"/>
      <c r="G40" s="194" t="s">
        <v>365</v>
      </c>
      <c r="H40" s="195">
        <v>19</v>
      </c>
      <c r="I40" s="196">
        <v>19</v>
      </c>
      <c r="J40" s="197">
        <v>0</v>
      </c>
      <c r="K40" s="198">
        <f t="shared" si="0"/>
        <v>19</v>
      </c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9"/>
      <c r="BC40" s="209"/>
      <c r="BD40" s="209"/>
    </row>
    <row r="41" spans="1:56" s="207" customFormat="1" ht="12.75" customHeight="1" x14ac:dyDescent="0.25">
      <c r="A41" s="189"/>
      <c r="B41" s="190"/>
      <c r="C41" s="191"/>
      <c r="D41" s="192">
        <v>5273</v>
      </c>
      <c r="E41" s="193">
        <v>5169</v>
      </c>
      <c r="F41" s="192"/>
      <c r="G41" s="194" t="s">
        <v>347</v>
      </c>
      <c r="H41" s="195">
        <v>1</v>
      </c>
      <c r="I41" s="196">
        <v>1</v>
      </c>
      <c r="J41" s="197">
        <v>0</v>
      </c>
      <c r="K41" s="198">
        <f t="shared" si="0"/>
        <v>1</v>
      </c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9"/>
      <c r="BC41" s="209"/>
      <c r="BD41" s="209"/>
    </row>
    <row r="42" spans="1:56" s="207" customFormat="1" ht="12.75" customHeight="1" x14ac:dyDescent="0.25">
      <c r="A42" s="189"/>
      <c r="B42" s="190"/>
      <c r="C42" s="191"/>
      <c r="D42" s="192">
        <v>5273</v>
      </c>
      <c r="E42" s="193">
        <v>5139</v>
      </c>
      <c r="F42" s="192"/>
      <c r="G42" s="194" t="s">
        <v>366</v>
      </c>
      <c r="H42" s="195">
        <v>10</v>
      </c>
      <c r="I42" s="196">
        <v>10</v>
      </c>
      <c r="J42" s="197">
        <v>0</v>
      </c>
      <c r="K42" s="198">
        <f t="shared" si="0"/>
        <v>10</v>
      </c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9"/>
      <c r="BC42" s="209"/>
      <c r="BD42" s="209"/>
    </row>
    <row r="43" spans="1:56" s="207" customFormat="1" ht="12.75" customHeight="1" x14ac:dyDescent="0.25">
      <c r="A43" s="189"/>
      <c r="B43" s="190"/>
      <c r="C43" s="191"/>
      <c r="D43" s="192">
        <v>5273</v>
      </c>
      <c r="E43" s="193">
        <v>5175</v>
      </c>
      <c r="F43" s="192"/>
      <c r="G43" s="194" t="s">
        <v>348</v>
      </c>
      <c r="H43" s="195">
        <v>70</v>
      </c>
      <c r="I43" s="196">
        <v>70</v>
      </c>
      <c r="J43" s="197">
        <v>0</v>
      </c>
      <c r="K43" s="198">
        <f t="shared" si="0"/>
        <v>70</v>
      </c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9"/>
      <c r="BC43" s="209"/>
      <c r="BD43" s="209"/>
    </row>
    <row r="44" spans="1:56" s="207" customFormat="1" x14ac:dyDescent="0.25">
      <c r="A44" s="179" t="s">
        <v>339</v>
      </c>
      <c r="B44" s="180" t="s">
        <v>367</v>
      </c>
      <c r="C44" s="181" t="s">
        <v>15</v>
      </c>
      <c r="D44" s="182" t="s">
        <v>11</v>
      </c>
      <c r="E44" s="183" t="s">
        <v>11</v>
      </c>
      <c r="F44" s="182" t="s">
        <v>11</v>
      </c>
      <c r="G44" s="184" t="s">
        <v>368</v>
      </c>
      <c r="H44" s="185">
        <f>SUM(H45)</f>
        <v>10</v>
      </c>
      <c r="I44" s="186">
        <f>SUM(I45)</f>
        <v>10</v>
      </c>
      <c r="J44" s="187">
        <f>SUM(J45)</f>
        <v>0</v>
      </c>
      <c r="K44" s="188">
        <f t="shared" si="0"/>
        <v>10</v>
      </c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9"/>
      <c r="BC44" s="209"/>
      <c r="BD44" s="209"/>
    </row>
    <row r="45" spans="1:56" s="207" customFormat="1" ht="12.75" customHeight="1" x14ac:dyDescent="0.25">
      <c r="A45" s="189"/>
      <c r="B45" s="190"/>
      <c r="C45" s="191"/>
      <c r="D45" s="192">
        <v>5273</v>
      </c>
      <c r="E45" s="193">
        <v>5139</v>
      </c>
      <c r="F45" s="192"/>
      <c r="G45" s="194" t="s">
        <v>344</v>
      </c>
      <c r="H45" s="195">
        <v>10</v>
      </c>
      <c r="I45" s="196">
        <v>10</v>
      </c>
      <c r="J45" s="197">
        <v>0</v>
      </c>
      <c r="K45" s="198">
        <f t="shared" si="0"/>
        <v>10</v>
      </c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9"/>
      <c r="BC45" s="209"/>
      <c r="BD45" s="209"/>
    </row>
    <row r="46" spans="1:56" s="207" customFormat="1" ht="12.75" customHeight="1" x14ac:dyDescent="0.25">
      <c r="A46" s="179" t="s">
        <v>339</v>
      </c>
      <c r="B46" s="180" t="s">
        <v>369</v>
      </c>
      <c r="C46" s="181" t="s">
        <v>15</v>
      </c>
      <c r="D46" s="182" t="s">
        <v>11</v>
      </c>
      <c r="E46" s="183" t="s">
        <v>11</v>
      </c>
      <c r="F46" s="182" t="s">
        <v>11</v>
      </c>
      <c r="G46" s="184" t="s">
        <v>370</v>
      </c>
      <c r="H46" s="185">
        <f>SUM(H47:H51)</f>
        <v>100</v>
      </c>
      <c r="I46" s="186">
        <f>SUM(I47:I51)</f>
        <v>100</v>
      </c>
      <c r="J46" s="187">
        <f>SUM(J47:J51)</f>
        <v>0</v>
      </c>
      <c r="K46" s="188">
        <f t="shared" si="0"/>
        <v>100</v>
      </c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9"/>
      <c r="BC46" s="209"/>
      <c r="BD46" s="209"/>
    </row>
    <row r="47" spans="1:56" s="207" customFormat="1" ht="12.75" customHeight="1" x14ac:dyDescent="0.25">
      <c r="A47" s="179"/>
      <c r="B47" s="180"/>
      <c r="C47" s="181"/>
      <c r="D47" s="192">
        <v>4349</v>
      </c>
      <c r="E47" s="193">
        <v>5021</v>
      </c>
      <c r="F47" s="182"/>
      <c r="G47" s="194" t="s">
        <v>371</v>
      </c>
      <c r="H47" s="195">
        <v>4</v>
      </c>
      <c r="I47" s="196">
        <v>4</v>
      </c>
      <c r="J47" s="204">
        <v>0</v>
      </c>
      <c r="K47" s="198">
        <f t="shared" si="0"/>
        <v>4</v>
      </c>
      <c r="AJ47" s="208"/>
      <c r="AK47" s="208"/>
      <c r="AL47" s="208"/>
      <c r="AM47" s="208"/>
      <c r="AN47" s="208" t="s">
        <v>372</v>
      </c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9"/>
      <c r="BC47" s="209"/>
      <c r="BD47" s="209"/>
    </row>
    <row r="48" spans="1:56" s="207" customFormat="1" ht="12.75" customHeight="1" x14ac:dyDescent="0.25">
      <c r="A48" s="189"/>
      <c r="B48" s="190"/>
      <c r="C48" s="191"/>
      <c r="D48" s="192">
        <v>4349</v>
      </c>
      <c r="E48" s="193">
        <v>5139</v>
      </c>
      <c r="F48" s="192"/>
      <c r="G48" s="194" t="s">
        <v>344</v>
      </c>
      <c r="H48" s="195">
        <v>11</v>
      </c>
      <c r="I48" s="196">
        <v>11</v>
      </c>
      <c r="J48" s="197">
        <v>0</v>
      </c>
      <c r="K48" s="198">
        <f t="shared" si="0"/>
        <v>11</v>
      </c>
      <c r="AJ48" s="208"/>
      <c r="AK48" s="208"/>
      <c r="AL48" s="208"/>
      <c r="AM48" s="208"/>
      <c r="AN48" s="208" t="s">
        <v>372</v>
      </c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9"/>
      <c r="BC48" s="209"/>
      <c r="BD48" s="209"/>
    </row>
    <row r="49" spans="1:56" s="207" customFormat="1" ht="12.75" customHeight="1" x14ac:dyDescent="0.25">
      <c r="A49" s="189"/>
      <c r="B49" s="190"/>
      <c r="C49" s="191"/>
      <c r="D49" s="192">
        <v>4349</v>
      </c>
      <c r="E49" s="193">
        <v>5169</v>
      </c>
      <c r="F49" s="192"/>
      <c r="G49" s="194" t="s">
        <v>347</v>
      </c>
      <c r="H49" s="195">
        <v>20</v>
      </c>
      <c r="I49" s="196">
        <v>20</v>
      </c>
      <c r="J49" s="197">
        <v>0</v>
      </c>
      <c r="K49" s="198">
        <f t="shared" si="0"/>
        <v>20</v>
      </c>
      <c r="AJ49" s="208"/>
      <c r="AK49" s="208"/>
      <c r="AL49" s="208"/>
      <c r="AM49" s="208"/>
      <c r="AN49" s="208" t="s">
        <v>372</v>
      </c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9"/>
      <c r="BC49" s="209"/>
      <c r="BD49" s="209"/>
    </row>
    <row r="50" spans="1:56" s="207" customFormat="1" ht="12.75" customHeight="1" x14ac:dyDescent="0.25">
      <c r="A50" s="189"/>
      <c r="B50" s="190"/>
      <c r="C50" s="191"/>
      <c r="D50" s="192">
        <v>4349</v>
      </c>
      <c r="E50" s="193">
        <v>5164</v>
      </c>
      <c r="F50" s="192"/>
      <c r="G50" s="194" t="s">
        <v>364</v>
      </c>
      <c r="H50" s="195">
        <v>5</v>
      </c>
      <c r="I50" s="196">
        <v>5</v>
      </c>
      <c r="J50" s="197">
        <v>0</v>
      </c>
      <c r="K50" s="198">
        <f t="shared" si="0"/>
        <v>5</v>
      </c>
      <c r="AJ50" s="208"/>
      <c r="AK50" s="208"/>
      <c r="AL50" s="208"/>
      <c r="AM50" s="208"/>
      <c r="AN50" s="208" t="s">
        <v>372</v>
      </c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9"/>
      <c r="BC50" s="209"/>
      <c r="BD50" s="209"/>
    </row>
    <row r="51" spans="1:56" s="207" customFormat="1" ht="12.75" customHeight="1" x14ac:dyDescent="0.25">
      <c r="A51" s="189"/>
      <c r="B51" s="190"/>
      <c r="C51" s="191"/>
      <c r="D51" s="192">
        <v>4349</v>
      </c>
      <c r="E51" s="193">
        <v>5175</v>
      </c>
      <c r="F51" s="192"/>
      <c r="G51" s="194" t="s">
        <v>348</v>
      </c>
      <c r="H51" s="195">
        <v>60</v>
      </c>
      <c r="I51" s="196">
        <v>60</v>
      </c>
      <c r="J51" s="197">
        <v>0</v>
      </c>
      <c r="K51" s="198">
        <f t="shared" si="0"/>
        <v>60</v>
      </c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9"/>
      <c r="BC51" s="209"/>
      <c r="BD51" s="209"/>
    </row>
    <row r="52" spans="1:56" s="207" customFormat="1" x14ac:dyDescent="0.25">
      <c r="A52" s="179" t="s">
        <v>339</v>
      </c>
      <c r="B52" s="180" t="s">
        <v>373</v>
      </c>
      <c r="C52" s="181" t="s">
        <v>15</v>
      </c>
      <c r="D52" s="182" t="s">
        <v>11</v>
      </c>
      <c r="E52" s="183" t="s">
        <v>11</v>
      </c>
      <c r="F52" s="182" t="s">
        <v>11</v>
      </c>
      <c r="G52" s="184" t="s">
        <v>374</v>
      </c>
      <c r="H52" s="185">
        <f>SUM(H53)</f>
        <v>470</v>
      </c>
      <c r="I52" s="186">
        <f>SUM(I53:I53)</f>
        <v>470</v>
      </c>
      <c r="J52" s="187">
        <f>SUM(J53:J53)</f>
        <v>0</v>
      </c>
      <c r="K52" s="188">
        <f t="shared" si="0"/>
        <v>470</v>
      </c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9"/>
      <c r="BC52" s="209"/>
      <c r="BD52" s="209"/>
    </row>
    <row r="53" spans="1:56" s="207" customFormat="1" ht="12.75" customHeight="1" x14ac:dyDescent="0.25">
      <c r="A53" s="189"/>
      <c r="B53" s="190"/>
      <c r="C53" s="191"/>
      <c r="D53" s="192">
        <v>5273</v>
      </c>
      <c r="E53" s="193">
        <v>5168</v>
      </c>
      <c r="F53" s="192"/>
      <c r="G53" s="194" t="s">
        <v>375</v>
      </c>
      <c r="H53" s="195">
        <v>470</v>
      </c>
      <c r="I53" s="196">
        <v>470</v>
      </c>
      <c r="J53" s="197">
        <v>0</v>
      </c>
      <c r="K53" s="198">
        <f t="shared" si="0"/>
        <v>470</v>
      </c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9"/>
      <c r="BC53" s="209"/>
      <c r="BD53" s="209"/>
    </row>
    <row r="54" spans="1:56" s="207" customFormat="1" ht="12.75" customHeight="1" x14ac:dyDescent="0.25">
      <c r="A54" s="179" t="s">
        <v>339</v>
      </c>
      <c r="B54" s="180" t="s">
        <v>376</v>
      </c>
      <c r="C54" s="181" t="s">
        <v>15</v>
      </c>
      <c r="D54" s="182" t="s">
        <v>11</v>
      </c>
      <c r="E54" s="183" t="s">
        <v>11</v>
      </c>
      <c r="F54" s="182" t="s">
        <v>11</v>
      </c>
      <c r="G54" s="184" t="s">
        <v>377</v>
      </c>
      <c r="H54" s="185">
        <f>SUM(H55)</f>
        <v>79</v>
      </c>
      <c r="I54" s="186">
        <f t="shared" ref="I54:J54" si="3">SUM(I55)</f>
        <v>79</v>
      </c>
      <c r="J54" s="187">
        <f t="shared" si="3"/>
        <v>0</v>
      </c>
      <c r="K54" s="188">
        <f t="shared" si="0"/>
        <v>79</v>
      </c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9"/>
      <c r="BC54" s="209"/>
      <c r="BD54" s="209"/>
    </row>
    <row r="55" spans="1:56" ht="12.75" customHeight="1" x14ac:dyDescent="0.25">
      <c r="A55" s="189"/>
      <c r="B55" s="190"/>
      <c r="C55" s="191"/>
      <c r="D55" s="192">
        <v>5521</v>
      </c>
      <c r="E55" s="193">
        <v>5168</v>
      </c>
      <c r="F55" s="192"/>
      <c r="G55" s="194" t="s">
        <v>375</v>
      </c>
      <c r="H55" s="195">
        <v>79</v>
      </c>
      <c r="I55" s="196">
        <v>79</v>
      </c>
      <c r="J55" s="197">
        <v>0</v>
      </c>
      <c r="K55" s="198">
        <f t="shared" si="0"/>
        <v>79</v>
      </c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206"/>
      <c r="BC55" s="206"/>
      <c r="BD55" s="206"/>
    </row>
    <row r="56" spans="1:56" ht="12.75" customHeight="1" x14ac:dyDescent="0.25">
      <c r="A56" s="179" t="s">
        <v>339</v>
      </c>
      <c r="B56" s="180" t="s">
        <v>378</v>
      </c>
      <c r="C56" s="181" t="s">
        <v>15</v>
      </c>
      <c r="D56" s="182" t="s">
        <v>11</v>
      </c>
      <c r="E56" s="183" t="s">
        <v>11</v>
      </c>
      <c r="F56" s="182" t="s">
        <v>11</v>
      </c>
      <c r="G56" s="184" t="s">
        <v>379</v>
      </c>
      <c r="H56" s="185">
        <f>SUM(H57:H57)</f>
        <v>41</v>
      </c>
      <c r="I56" s="186">
        <f>SUM(I57:I57)</f>
        <v>41</v>
      </c>
      <c r="J56" s="187">
        <f>SUM(J57:J57)</f>
        <v>0</v>
      </c>
      <c r="K56" s="188">
        <f t="shared" si="0"/>
        <v>41</v>
      </c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206"/>
      <c r="BC56" s="206"/>
      <c r="BD56" s="206"/>
    </row>
    <row r="57" spans="1:56" s="210" customFormat="1" ht="12.75" customHeight="1" x14ac:dyDescent="0.25">
      <c r="A57" s="189"/>
      <c r="B57" s="190"/>
      <c r="C57" s="191"/>
      <c r="D57" s="192">
        <v>5273</v>
      </c>
      <c r="E57" s="193">
        <v>5167</v>
      </c>
      <c r="F57" s="192"/>
      <c r="G57" s="194" t="s">
        <v>365</v>
      </c>
      <c r="H57" s="195">
        <v>41</v>
      </c>
      <c r="I57" s="196">
        <v>41</v>
      </c>
      <c r="J57" s="197">
        <v>0</v>
      </c>
      <c r="K57" s="198">
        <f t="shared" si="0"/>
        <v>41</v>
      </c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211"/>
      <c r="BC57" s="211"/>
      <c r="BD57" s="211"/>
    </row>
    <row r="58" spans="1:56" ht="12.75" customHeight="1" x14ac:dyDescent="0.25">
      <c r="A58" s="179" t="s">
        <v>339</v>
      </c>
      <c r="B58" s="180" t="s">
        <v>380</v>
      </c>
      <c r="C58" s="181" t="s">
        <v>15</v>
      </c>
      <c r="D58" s="182" t="s">
        <v>11</v>
      </c>
      <c r="E58" s="183" t="s">
        <v>11</v>
      </c>
      <c r="F58" s="182" t="s">
        <v>11</v>
      </c>
      <c r="G58" s="184" t="s">
        <v>381</v>
      </c>
      <c r="H58" s="185">
        <f>SUM(H59)</f>
        <v>150</v>
      </c>
      <c r="I58" s="186">
        <f t="shared" ref="I58:J58" si="4">SUM(I59)</f>
        <v>150</v>
      </c>
      <c r="J58" s="187">
        <f t="shared" si="4"/>
        <v>0</v>
      </c>
      <c r="K58" s="188">
        <f t="shared" si="0"/>
        <v>150</v>
      </c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206"/>
      <c r="BC58" s="206"/>
      <c r="BD58" s="206"/>
    </row>
    <row r="59" spans="1:56" ht="12.75" customHeight="1" x14ac:dyDescent="0.25">
      <c r="A59" s="189"/>
      <c r="B59" s="190"/>
      <c r="C59" s="191"/>
      <c r="D59" s="192">
        <v>5521</v>
      </c>
      <c r="E59" s="193">
        <v>5169</v>
      </c>
      <c r="F59" s="192"/>
      <c r="G59" s="194" t="s">
        <v>347</v>
      </c>
      <c r="H59" s="195">
        <v>150</v>
      </c>
      <c r="I59" s="196">
        <v>150</v>
      </c>
      <c r="J59" s="197">
        <v>0</v>
      </c>
      <c r="K59" s="198">
        <f t="shared" si="0"/>
        <v>150</v>
      </c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206"/>
      <c r="BC59" s="206"/>
      <c r="BD59" s="206"/>
    </row>
    <row r="60" spans="1:56" ht="12.75" customHeight="1" x14ac:dyDescent="0.25">
      <c r="A60" s="179" t="s">
        <v>339</v>
      </c>
      <c r="B60" s="180" t="s">
        <v>382</v>
      </c>
      <c r="C60" s="181" t="s">
        <v>15</v>
      </c>
      <c r="D60" s="182" t="s">
        <v>11</v>
      </c>
      <c r="E60" s="183" t="s">
        <v>11</v>
      </c>
      <c r="F60" s="182" t="s">
        <v>11</v>
      </c>
      <c r="G60" s="184" t="s">
        <v>383</v>
      </c>
      <c r="H60" s="185">
        <f>SUM(H61:H68)</f>
        <v>150</v>
      </c>
      <c r="I60" s="186">
        <f>SUM(I61:I68)</f>
        <v>150</v>
      </c>
      <c r="J60" s="187">
        <f>SUM(J61:J68)</f>
        <v>0</v>
      </c>
      <c r="K60" s="188">
        <f t="shared" si="0"/>
        <v>150</v>
      </c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206"/>
      <c r="BC60" s="206"/>
      <c r="BD60" s="206"/>
    </row>
    <row r="61" spans="1:56" ht="12.75" customHeight="1" x14ac:dyDescent="0.25">
      <c r="A61" s="189"/>
      <c r="B61" s="190"/>
      <c r="C61" s="191"/>
      <c r="D61" s="192">
        <v>5273</v>
      </c>
      <c r="E61" s="193">
        <v>5137</v>
      </c>
      <c r="F61" s="192"/>
      <c r="G61" s="194" t="s">
        <v>343</v>
      </c>
      <c r="H61" s="195">
        <v>20</v>
      </c>
      <c r="I61" s="196">
        <v>20</v>
      </c>
      <c r="J61" s="197">
        <v>0</v>
      </c>
      <c r="K61" s="198">
        <f t="shared" si="0"/>
        <v>20</v>
      </c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206"/>
      <c r="BC61" s="206"/>
      <c r="BD61" s="206"/>
    </row>
    <row r="62" spans="1:56" ht="12.75" customHeight="1" x14ac:dyDescent="0.25">
      <c r="A62" s="189"/>
      <c r="B62" s="190"/>
      <c r="C62" s="191"/>
      <c r="D62" s="192">
        <v>5273</v>
      </c>
      <c r="E62" s="193">
        <v>5139</v>
      </c>
      <c r="F62" s="192"/>
      <c r="G62" s="194" t="s">
        <v>344</v>
      </c>
      <c r="H62" s="195">
        <v>15</v>
      </c>
      <c r="I62" s="196">
        <v>15</v>
      </c>
      <c r="J62" s="197">
        <v>0</v>
      </c>
      <c r="K62" s="198">
        <f t="shared" si="0"/>
        <v>15</v>
      </c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206"/>
      <c r="BC62" s="206"/>
      <c r="BD62" s="206"/>
    </row>
    <row r="63" spans="1:56" ht="12.75" customHeight="1" x14ac:dyDescent="0.25">
      <c r="A63" s="189"/>
      <c r="B63" s="190"/>
      <c r="C63" s="191"/>
      <c r="D63" s="192">
        <v>5273</v>
      </c>
      <c r="E63" s="193">
        <v>5156</v>
      </c>
      <c r="F63" s="192"/>
      <c r="G63" s="194" t="s">
        <v>361</v>
      </c>
      <c r="H63" s="195">
        <v>45</v>
      </c>
      <c r="I63" s="196">
        <v>45</v>
      </c>
      <c r="J63" s="197">
        <v>0</v>
      </c>
      <c r="K63" s="198">
        <f t="shared" si="0"/>
        <v>45</v>
      </c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206"/>
      <c r="BC63" s="206"/>
      <c r="BD63" s="206"/>
    </row>
    <row r="64" spans="1:56" ht="12.75" customHeight="1" x14ac:dyDescent="0.25">
      <c r="A64" s="189"/>
      <c r="B64" s="190"/>
      <c r="C64" s="191"/>
      <c r="D64" s="192">
        <v>5273</v>
      </c>
      <c r="E64" s="193">
        <v>5162</v>
      </c>
      <c r="F64" s="192"/>
      <c r="G64" s="194" t="s">
        <v>384</v>
      </c>
      <c r="H64" s="195">
        <v>38</v>
      </c>
      <c r="I64" s="196">
        <v>38</v>
      </c>
      <c r="J64" s="197">
        <v>0</v>
      </c>
      <c r="K64" s="198">
        <v>30</v>
      </c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206"/>
      <c r="BC64" s="206"/>
      <c r="BD64" s="206"/>
    </row>
    <row r="65" spans="1:56" s="207" customFormat="1" ht="12.75" customHeight="1" x14ac:dyDescent="0.25">
      <c r="A65" s="189"/>
      <c r="B65" s="190"/>
      <c r="C65" s="191"/>
      <c r="D65" s="192">
        <v>5273</v>
      </c>
      <c r="E65" s="193">
        <v>5168</v>
      </c>
      <c r="F65" s="192"/>
      <c r="G65" s="194" t="s">
        <v>375</v>
      </c>
      <c r="H65" s="195">
        <v>2</v>
      </c>
      <c r="I65" s="196">
        <v>2</v>
      </c>
      <c r="J65" s="197">
        <v>0</v>
      </c>
      <c r="K65" s="198">
        <f t="shared" si="0"/>
        <v>2</v>
      </c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9"/>
      <c r="BC65" s="209"/>
      <c r="BD65" s="209"/>
    </row>
    <row r="66" spans="1:56" ht="12.75" customHeight="1" x14ac:dyDescent="0.25">
      <c r="A66" s="189"/>
      <c r="B66" s="190"/>
      <c r="C66" s="191"/>
      <c r="D66" s="192">
        <v>5273</v>
      </c>
      <c r="E66" s="193">
        <v>5169</v>
      </c>
      <c r="F66" s="192"/>
      <c r="G66" s="194" t="s">
        <v>347</v>
      </c>
      <c r="H66" s="195">
        <v>5</v>
      </c>
      <c r="I66" s="196">
        <v>5</v>
      </c>
      <c r="J66" s="197">
        <v>0</v>
      </c>
      <c r="K66" s="198">
        <f t="shared" si="0"/>
        <v>5</v>
      </c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206"/>
      <c r="BC66" s="206"/>
      <c r="BD66" s="206"/>
    </row>
    <row r="67" spans="1:56" s="207" customFormat="1" ht="12.75" customHeight="1" x14ac:dyDescent="0.25">
      <c r="A67" s="189"/>
      <c r="B67" s="190"/>
      <c r="C67" s="191"/>
      <c r="D67" s="192">
        <v>5273</v>
      </c>
      <c r="E67" s="193">
        <v>5171</v>
      </c>
      <c r="F67" s="192"/>
      <c r="G67" s="194" t="s">
        <v>353</v>
      </c>
      <c r="H67" s="195">
        <v>20</v>
      </c>
      <c r="I67" s="196">
        <v>20</v>
      </c>
      <c r="J67" s="197">
        <v>0</v>
      </c>
      <c r="K67" s="198">
        <f t="shared" si="0"/>
        <v>20</v>
      </c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9"/>
      <c r="BC67" s="209"/>
      <c r="BD67" s="209"/>
    </row>
    <row r="68" spans="1:56" ht="12.75" customHeight="1" thickBot="1" x14ac:dyDescent="0.3">
      <c r="A68" s="189"/>
      <c r="B68" s="190"/>
      <c r="C68" s="191"/>
      <c r="D68" s="192">
        <v>5273</v>
      </c>
      <c r="E68" s="193">
        <v>5362</v>
      </c>
      <c r="F68" s="192"/>
      <c r="G68" s="194" t="s">
        <v>385</v>
      </c>
      <c r="H68" s="195">
        <v>5</v>
      </c>
      <c r="I68" s="196">
        <v>5</v>
      </c>
      <c r="J68" s="197">
        <v>0</v>
      </c>
      <c r="K68" s="198">
        <f t="shared" si="0"/>
        <v>5</v>
      </c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206"/>
      <c r="BC68" s="206"/>
      <c r="BD68" s="206"/>
    </row>
    <row r="69" spans="1:56" s="199" customFormat="1" ht="12.75" customHeight="1" x14ac:dyDescent="0.25">
      <c r="A69" s="171" t="s">
        <v>13</v>
      </c>
      <c r="B69" s="257" t="s">
        <v>11</v>
      </c>
      <c r="C69" s="258"/>
      <c r="D69" s="172" t="s">
        <v>11</v>
      </c>
      <c r="E69" s="173" t="s">
        <v>11</v>
      </c>
      <c r="F69" s="174" t="s">
        <v>11</v>
      </c>
      <c r="G69" s="175" t="s">
        <v>386</v>
      </c>
      <c r="H69" s="176">
        <f>SUM(H70+H72+H74+H76+H78+H80+H82+H85+H87+H90+H92+H97+H100+H104+H111+H113+H118+H125+H130+H135+H140+H142+H144+H150+H154+H158+H160+H163+H166+H168+H171+H175+H177+H180+H183+H186)</f>
        <v>13629.07</v>
      </c>
      <c r="I69" s="177">
        <f>I70+I72+I74+I76+I78+I80+I82+I85+I87+I90+I92+I97+I100+I104+I111+I113+I118+I125+I130+I135+I140+I142+I144+I150+I154+I158+I160+I163+I166+I168+I171+I175+I177+I180+I183+I186</f>
        <v>14129.07</v>
      </c>
      <c r="J69" s="177">
        <f>J70+J72+J74+J76+J78+J80+J82+J85+J87+J90+J92+J97+J100+J104+J111+J113+J118+J130+J135+J140+J142+J144+J150+J154+J158+J160+J163+J166+J168+J171+J175+J177+J125+J186</f>
        <v>105.5</v>
      </c>
      <c r="K69" s="178">
        <f t="shared" si="0"/>
        <v>14234.57</v>
      </c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1"/>
      <c r="BC69" s="201"/>
      <c r="BD69" s="201"/>
    </row>
    <row r="70" spans="1:56" s="210" customFormat="1" ht="12.75" customHeight="1" x14ac:dyDescent="0.25">
      <c r="A70" s="179" t="s">
        <v>339</v>
      </c>
      <c r="B70" s="180" t="s">
        <v>387</v>
      </c>
      <c r="C70" s="181" t="s">
        <v>15</v>
      </c>
      <c r="D70" s="182" t="s">
        <v>11</v>
      </c>
      <c r="E70" s="183" t="s">
        <v>11</v>
      </c>
      <c r="F70" s="182" t="s">
        <v>11</v>
      </c>
      <c r="G70" s="184" t="s">
        <v>388</v>
      </c>
      <c r="H70" s="185">
        <f>SUM(H71:H71)</f>
        <v>2000</v>
      </c>
      <c r="I70" s="186">
        <f>SUM(I71:I71)</f>
        <v>2000</v>
      </c>
      <c r="J70" s="187">
        <f>SUM(J71:J71)</f>
        <v>0</v>
      </c>
      <c r="K70" s="188">
        <f t="shared" si="0"/>
        <v>2000</v>
      </c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211"/>
      <c r="BC70" s="211"/>
      <c r="BD70" s="211"/>
    </row>
    <row r="71" spans="1:56" ht="12.75" customHeight="1" x14ac:dyDescent="0.25">
      <c r="A71" s="189"/>
      <c r="B71" s="190"/>
      <c r="C71" s="191"/>
      <c r="D71" s="192">
        <v>6113</v>
      </c>
      <c r="E71" s="193">
        <v>5139</v>
      </c>
      <c r="F71" s="192"/>
      <c r="G71" s="194" t="s">
        <v>344</v>
      </c>
      <c r="H71" s="195">
        <v>2000</v>
      </c>
      <c r="I71" s="196">
        <v>2000</v>
      </c>
      <c r="J71" s="197">
        <v>0</v>
      </c>
      <c r="K71" s="198">
        <f t="shared" si="0"/>
        <v>2000</v>
      </c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206"/>
      <c r="BC71" s="206"/>
      <c r="BD71" s="206"/>
    </row>
    <row r="72" spans="1:56" ht="12.75" customHeight="1" x14ac:dyDescent="0.25">
      <c r="A72" s="179" t="s">
        <v>339</v>
      </c>
      <c r="B72" s="180" t="s">
        <v>389</v>
      </c>
      <c r="C72" s="181" t="s">
        <v>15</v>
      </c>
      <c r="D72" s="182" t="s">
        <v>11</v>
      </c>
      <c r="E72" s="183" t="s">
        <v>11</v>
      </c>
      <c r="F72" s="182" t="s">
        <v>11</v>
      </c>
      <c r="G72" s="184" t="s">
        <v>390</v>
      </c>
      <c r="H72" s="185">
        <f>SUM(H73:H73)</f>
        <v>300</v>
      </c>
      <c r="I72" s="186">
        <f>SUM(I73:I73)</f>
        <v>300</v>
      </c>
      <c r="J72" s="187">
        <f>SUM(J73:J73)</f>
        <v>0</v>
      </c>
      <c r="K72" s="188">
        <f t="shared" ref="K72:K148" si="5">I72+J72</f>
        <v>300</v>
      </c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206"/>
      <c r="BC72" s="206"/>
      <c r="BD72" s="206"/>
    </row>
    <row r="73" spans="1:56" ht="12.75" customHeight="1" x14ac:dyDescent="0.25">
      <c r="A73" s="189"/>
      <c r="B73" s="190"/>
      <c r="C73" s="191"/>
      <c r="D73" s="192">
        <v>6113</v>
      </c>
      <c r="E73" s="193">
        <v>5168</v>
      </c>
      <c r="F73" s="192"/>
      <c r="G73" s="194" t="s">
        <v>375</v>
      </c>
      <c r="H73" s="195">
        <v>300</v>
      </c>
      <c r="I73" s="196">
        <v>300</v>
      </c>
      <c r="J73" s="197">
        <v>0</v>
      </c>
      <c r="K73" s="198">
        <f t="shared" si="5"/>
        <v>300</v>
      </c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206"/>
      <c r="BC73" s="206"/>
      <c r="BD73" s="206"/>
    </row>
    <row r="74" spans="1:56" ht="12.75" customHeight="1" x14ac:dyDescent="0.25">
      <c r="A74" s="179" t="s">
        <v>339</v>
      </c>
      <c r="B74" s="180" t="s">
        <v>391</v>
      </c>
      <c r="C74" s="181" t="s">
        <v>15</v>
      </c>
      <c r="D74" s="182" t="s">
        <v>11</v>
      </c>
      <c r="E74" s="183" t="s">
        <v>11</v>
      </c>
      <c r="F74" s="182" t="s">
        <v>11</v>
      </c>
      <c r="G74" s="184" t="s">
        <v>392</v>
      </c>
      <c r="H74" s="185">
        <f>SUM(H75)</f>
        <v>400</v>
      </c>
      <c r="I74" s="186">
        <f>SUM(I75:I75)</f>
        <v>400</v>
      </c>
      <c r="J74" s="187">
        <f>SUM(J75:J75)</f>
        <v>0</v>
      </c>
      <c r="K74" s="188">
        <f t="shared" si="5"/>
        <v>400</v>
      </c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206"/>
      <c r="BC74" s="206"/>
      <c r="BD74" s="206"/>
    </row>
    <row r="75" spans="1:56" ht="12.75" customHeight="1" x14ac:dyDescent="0.25">
      <c r="A75" s="189"/>
      <c r="B75" s="190"/>
      <c r="C75" s="191"/>
      <c r="D75" s="192" t="s">
        <v>393</v>
      </c>
      <c r="E75" s="193">
        <v>5169</v>
      </c>
      <c r="F75" s="192"/>
      <c r="G75" s="194" t="s">
        <v>347</v>
      </c>
      <c r="H75" s="195">
        <v>400</v>
      </c>
      <c r="I75" s="196">
        <v>400</v>
      </c>
      <c r="J75" s="197">
        <v>0</v>
      </c>
      <c r="K75" s="198">
        <f t="shared" si="5"/>
        <v>400</v>
      </c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206"/>
      <c r="BC75" s="206"/>
      <c r="BD75" s="206"/>
    </row>
    <row r="76" spans="1:56" ht="12.75" customHeight="1" x14ac:dyDescent="0.25">
      <c r="A76" s="179" t="s">
        <v>339</v>
      </c>
      <c r="B76" s="180" t="s">
        <v>394</v>
      </c>
      <c r="C76" s="181" t="s">
        <v>15</v>
      </c>
      <c r="D76" s="182" t="s">
        <v>11</v>
      </c>
      <c r="E76" s="183" t="s">
        <v>11</v>
      </c>
      <c r="F76" s="182" t="s">
        <v>11</v>
      </c>
      <c r="G76" s="184" t="s">
        <v>395</v>
      </c>
      <c r="H76" s="185">
        <f>SUM(H77)</f>
        <v>300</v>
      </c>
      <c r="I76" s="186">
        <f>SUM(I77)</f>
        <v>300</v>
      </c>
      <c r="J76" s="187">
        <f>SUM(J77)</f>
        <v>0</v>
      </c>
      <c r="K76" s="188">
        <f t="shared" si="5"/>
        <v>300</v>
      </c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206"/>
      <c r="BC76" s="206"/>
      <c r="BD76" s="206"/>
    </row>
    <row r="77" spans="1:56" ht="12.75" customHeight="1" x14ac:dyDescent="0.25">
      <c r="A77" s="189"/>
      <c r="B77" s="190"/>
      <c r="C77" s="191"/>
      <c r="D77" s="192">
        <v>6113</v>
      </c>
      <c r="E77" s="193">
        <v>5169</v>
      </c>
      <c r="F77" s="192"/>
      <c r="G77" s="194" t="s">
        <v>347</v>
      </c>
      <c r="H77" s="195">
        <v>300</v>
      </c>
      <c r="I77" s="196">
        <v>300</v>
      </c>
      <c r="J77" s="197">
        <v>0</v>
      </c>
      <c r="K77" s="198">
        <f t="shared" si="5"/>
        <v>300</v>
      </c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206"/>
      <c r="BC77" s="206"/>
      <c r="BD77" s="206"/>
    </row>
    <row r="78" spans="1:56" ht="12.75" customHeight="1" x14ac:dyDescent="0.25">
      <c r="A78" s="179" t="s">
        <v>339</v>
      </c>
      <c r="B78" s="180" t="s">
        <v>396</v>
      </c>
      <c r="C78" s="181" t="s">
        <v>15</v>
      </c>
      <c r="D78" s="182" t="s">
        <v>11</v>
      </c>
      <c r="E78" s="183" t="s">
        <v>11</v>
      </c>
      <c r="F78" s="182" t="s">
        <v>11</v>
      </c>
      <c r="G78" s="184" t="s">
        <v>397</v>
      </c>
      <c r="H78" s="185">
        <f>SUM(H79)</f>
        <v>756.25</v>
      </c>
      <c r="I78" s="186">
        <f>SUM(I79)</f>
        <v>756.25</v>
      </c>
      <c r="J78" s="187">
        <f>SUM(J79)</f>
        <v>0</v>
      </c>
      <c r="K78" s="188">
        <f t="shared" si="5"/>
        <v>756.25</v>
      </c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206"/>
      <c r="BC78" s="206"/>
      <c r="BD78" s="206"/>
    </row>
    <row r="79" spans="1:56" ht="12.75" customHeight="1" x14ac:dyDescent="0.25">
      <c r="A79" s="189"/>
      <c r="B79" s="190"/>
      <c r="C79" s="191"/>
      <c r="D79" s="192">
        <v>6113</v>
      </c>
      <c r="E79" s="193">
        <v>5169</v>
      </c>
      <c r="F79" s="192"/>
      <c r="G79" s="194" t="s">
        <v>347</v>
      </c>
      <c r="H79" s="195">
        <v>756.25</v>
      </c>
      <c r="I79" s="196">
        <v>756.25</v>
      </c>
      <c r="J79" s="197">
        <v>0</v>
      </c>
      <c r="K79" s="198">
        <f t="shared" si="5"/>
        <v>756.25</v>
      </c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206"/>
      <c r="BC79" s="206"/>
      <c r="BD79" s="206"/>
    </row>
    <row r="80" spans="1:56" ht="12.75" customHeight="1" x14ac:dyDescent="0.25">
      <c r="A80" s="179" t="s">
        <v>339</v>
      </c>
      <c r="B80" s="180" t="s">
        <v>398</v>
      </c>
      <c r="C80" s="181" t="s">
        <v>15</v>
      </c>
      <c r="D80" s="182" t="s">
        <v>11</v>
      </c>
      <c r="E80" s="183" t="s">
        <v>11</v>
      </c>
      <c r="F80" s="182" t="s">
        <v>11</v>
      </c>
      <c r="G80" s="184" t="s">
        <v>399</v>
      </c>
      <c r="H80" s="185">
        <f>SUM(H81)</f>
        <v>500</v>
      </c>
      <c r="I80" s="186">
        <f>SUM(I81)</f>
        <v>500</v>
      </c>
      <c r="J80" s="187">
        <f>SUM(J81)</f>
        <v>0</v>
      </c>
      <c r="K80" s="188">
        <f t="shared" si="5"/>
        <v>500</v>
      </c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206"/>
      <c r="BC80" s="206"/>
      <c r="BD80" s="206"/>
    </row>
    <row r="81" spans="1:56" ht="12.75" customHeight="1" x14ac:dyDescent="0.25">
      <c r="A81" s="189"/>
      <c r="B81" s="190"/>
      <c r="C81" s="191"/>
      <c r="D81" s="192">
        <v>6113</v>
      </c>
      <c r="E81" s="193">
        <v>5169</v>
      </c>
      <c r="F81" s="192"/>
      <c r="G81" s="194" t="s">
        <v>347</v>
      </c>
      <c r="H81" s="195">
        <v>500</v>
      </c>
      <c r="I81" s="196">
        <v>500</v>
      </c>
      <c r="J81" s="197">
        <v>0</v>
      </c>
      <c r="K81" s="198">
        <f t="shared" si="5"/>
        <v>500</v>
      </c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206"/>
      <c r="BC81" s="206"/>
      <c r="BD81" s="206"/>
    </row>
    <row r="82" spans="1:56" ht="12.75" customHeight="1" x14ac:dyDescent="0.25">
      <c r="A82" s="179" t="s">
        <v>339</v>
      </c>
      <c r="B82" s="180" t="s">
        <v>400</v>
      </c>
      <c r="C82" s="181" t="s">
        <v>15</v>
      </c>
      <c r="D82" s="182" t="s">
        <v>11</v>
      </c>
      <c r="E82" s="183" t="s">
        <v>11</v>
      </c>
      <c r="F82" s="182" t="s">
        <v>11</v>
      </c>
      <c r="G82" s="184" t="s">
        <v>401</v>
      </c>
      <c r="H82" s="185">
        <f>SUM(H83:H84)</f>
        <v>600</v>
      </c>
      <c r="I82" s="186">
        <f>SUM(I83:I84)</f>
        <v>600</v>
      </c>
      <c r="J82" s="187">
        <f>SUM(J83:J84)</f>
        <v>0</v>
      </c>
      <c r="K82" s="188">
        <f t="shared" si="5"/>
        <v>600</v>
      </c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206"/>
      <c r="BC82" s="206"/>
      <c r="BD82" s="206"/>
    </row>
    <row r="83" spans="1:56" ht="12.75" customHeight="1" x14ac:dyDescent="0.25">
      <c r="A83" s="189"/>
      <c r="B83" s="190"/>
      <c r="C83" s="191"/>
      <c r="D83" s="192">
        <v>6113</v>
      </c>
      <c r="E83" s="193">
        <v>5139</v>
      </c>
      <c r="F83" s="192"/>
      <c r="G83" s="194" t="s">
        <v>344</v>
      </c>
      <c r="H83" s="195">
        <v>20</v>
      </c>
      <c r="I83" s="196">
        <v>20</v>
      </c>
      <c r="J83" s="197">
        <v>0</v>
      </c>
      <c r="K83" s="198">
        <f t="shared" si="5"/>
        <v>20</v>
      </c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206"/>
      <c r="BC83" s="206"/>
      <c r="BD83" s="206"/>
    </row>
    <row r="84" spans="1:56" ht="12.75" customHeight="1" x14ac:dyDescent="0.25">
      <c r="A84" s="189"/>
      <c r="B84" s="190"/>
      <c r="C84" s="191"/>
      <c r="D84" s="192">
        <v>6113</v>
      </c>
      <c r="E84" s="193">
        <v>5169</v>
      </c>
      <c r="F84" s="192"/>
      <c r="G84" s="194" t="s">
        <v>347</v>
      </c>
      <c r="H84" s="195">
        <v>580</v>
      </c>
      <c r="I84" s="196">
        <v>580</v>
      </c>
      <c r="J84" s="197">
        <v>0</v>
      </c>
      <c r="K84" s="198">
        <f t="shared" si="5"/>
        <v>580</v>
      </c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206"/>
      <c r="BC84" s="206"/>
      <c r="BD84" s="206"/>
    </row>
    <row r="85" spans="1:56" ht="12.75" customHeight="1" x14ac:dyDescent="0.25">
      <c r="A85" s="179" t="s">
        <v>339</v>
      </c>
      <c r="B85" s="180" t="s">
        <v>402</v>
      </c>
      <c r="C85" s="181" t="s">
        <v>15</v>
      </c>
      <c r="D85" s="182" t="s">
        <v>11</v>
      </c>
      <c r="E85" s="183" t="s">
        <v>11</v>
      </c>
      <c r="F85" s="182" t="s">
        <v>11</v>
      </c>
      <c r="G85" s="184" t="s">
        <v>403</v>
      </c>
      <c r="H85" s="185">
        <f>SUM(H86)</f>
        <v>700</v>
      </c>
      <c r="I85" s="186">
        <f>SUM(I86)</f>
        <v>700</v>
      </c>
      <c r="J85" s="187">
        <f>SUM(J86)</f>
        <v>0</v>
      </c>
      <c r="K85" s="188">
        <f t="shared" si="5"/>
        <v>700</v>
      </c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206"/>
      <c r="BC85" s="206"/>
      <c r="BD85" s="206"/>
    </row>
    <row r="86" spans="1:56" ht="12.75" customHeight="1" x14ac:dyDescent="0.25">
      <c r="A86" s="189"/>
      <c r="B86" s="190"/>
      <c r="C86" s="191"/>
      <c r="D86" s="192">
        <v>6113</v>
      </c>
      <c r="E86" s="193">
        <v>5169</v>
      </c>
      <c r="F86" s="192"/>
      <c r="G86" s="194" t="s">
        <v>347</v>
      </c>
      <c r="H86" s="195">
        <v>700</v>
      </c>
      <c r="I86" s="196">
        <v>700</v>
      </c>
      <c r="J86" s="197">
        <v>0</v>
      </c>
      <c r="K86" s="198">
        <f t="shared" si="5"/>
        <v>700</v>
      </c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206"/>
      <c r="BC86" s="206"/>
      <c r="BD86" s="206"/>
    </row>
    <row r="87" spans="1:56" ht="12.75" customHeight="1" x14ac:dyDescent="0.25">
      <c r="A87" s="179" t="s">
        <v>339</v>
      </c>
      <c r="B87" s="180" t="s">
        <v>404</v>
      </c>
      <c r="C87" s="181" t="s">
        <v>15</v>
      </c>
      <c r="D87" s="182" t="s">
        <v>11</v>
      </c>
      <c r="E87" s="183" t="s">
        <v>11</v>
      </c>
      <c r="F87" s="182" t="s">
        <v>11</v>
      </c>
      <c r="G87" s="184" t="s">
        <v>405</v>
      </c>
      <c r="H87" s="185">
        <f>SUM(H88:H89)</f>
        <v>300</v>
      </c>
      <c r="I87" s="186">
        <f>SUM(I88:I89)</f>
        <v>300</v>
      </c>
      <c r="J87" s="187">
        <f>SUM(J88:J89)</f>
        <v>0</v>
      </c>
      <c r="K87" s="188">
        <f t="shared" si="5"/>
        <v>300</v>
      </c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206"/>
      <c r="BC87" s="206"/>
      <c r="BD87" s="206"/>
    </row>
    <row r="88" spans="1:56" ht="12.75" customHeight="1" x14ac:dyDescent="0.25">
      <c r="A88" s="189"/>
      <c r="B88" s="190"/>
      <c r="C88" s="191"/>
      <c r="D88" s="192">
        <v>6113</v>
      </c>
      <c r="E88" s="193">
        <v>5139</v>
      </c>
      <c r="F88" s="192"/>
      <c r="G88" s="194" t="s">
        <v>344</v>
      </c>
      <c r="H88" s="195">
        <v>270</v>
      </c>
      <c r="I88" s="196">
        <v>270</v>
      </c>
      <c r="J88" s="197">
        <v>0</v>
      </c>
      <c r="K88" s="198">
        <f t="shared" si="5"/>
        <v>270</v>
      </c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206"/>
      <c r="BC88" s="206"/>
      <c r="BD88" s="206"/>
    </row>
    <row r="89" spans="1:56" ht="12.75" customHeight="1" x14ac:dyDescent="0.25">
      <c r="A89" s="189"/>
      <c r="B89" s="190"/>
      <c r="C89" s="191"/>
      <c r="D89" s="192">
        <v>6113</v>
      </c>
      <c r="E89" s="193">
        <v>5169</v>
      </c>
      <c r="F89" s="192"/>
      <c r="G89" s="194" t="s">
        <v>347</v>
      </c>
      <c r="H89" s="195">
        <v>30</v>
      </c>
      <c r="I89" s="196">
        <v>30</v>
      </c>
      <c r="J89" s="197">
        <v>0</v>
      </c>
      <c r="K89" s="198">
        <f t="shared" si="5"/>
        <v>30</v>
      </c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206"/>
      <c r="BC89" s="206"/>
      <c r="BD89" s="206"/>
    </row>
    <row r="90" spans="1:56" ht="12.75" customHeight="1" x14ac:dyDescent="0.25">
      <c r="A90" s="179" t="s">
        <v>339</v>
      </c>
      <c r="B90" s="180" t="s">
        <v>406</v>
      </c>
      <c r="C90" s="181" t="s">
        <v>15</v>
      </c>
      <c r="D90" s="182" t="s">
        <v>11</v>
      </c>
      <c r="E90" s="183" t="s">
        <v>11</v>
      </c>
      <c r="F90" s="182" t="s">
        <v>11</v>
      </c>
      <c r="G90" s="184" t="s">
        <v>407</v>
      </c>
      <c r="H90" s="185">
        <f>SUM(H91)</f>
        <v>100</v>
      </c>
      <c r="I90" s="186">
        <f>SUM(I91)</f>
        <v>100</v>
      </c>
      <c r="J90" s="187">
        <f>SUM(J91)</f>
        <v>0</v>
      </c>
      <c r="K90" s="188">
        <f t="shared" si="5"/>
        <v>100</v>
      </c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206"/>
      <c r="BC90" s="206"/>
      <c r="BD90" s="206"/>
    </row>
    <row r="91" spans="1:56" ht="12.75" customHeight="1" x14ac:dyDescent="0.25">
      <c r="A91" s="189"/>
      <c r="B91" s="190"/>
      <c r="C91" s="191"/>
      <c r="D91" s="192">
        <v>6113</v>
      </c>
      <c r="E91" s="193">
        <v>5169</v>
      </c>
      <c r="F91" s="192"/>
      <c r="G91" s="194" t="s">
        <v>347</v>
      </c>
      <c r="H91" s="195">
        <v>100</v>
      </c>
      <c r="I91" s="196">
        <v>100</v>
      </c>
      <c r="J91" s="197">
        <v>0</v>
      </c>
      <c r="K91" s="198">
        <f t="shared" si="5"/>
        <v>100</v>
      </c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206"/>
      <c r="BC91" s="206"/>
      <c r="BD91" s="206"/>
    </row>
    <row r="92" spans="1:56" ht="12.75" customHeight="1" x14ac:dyDescent="0.25">
      <c r="A92" s="179" t="s">
        <v>339</v>
      </c>
      <c r="B92" s="180" t="s">
        <v>408</v>
      </c>
      <c r="C92" s="181" t="s">
        <v>15</v>
      </c>
      <c r="D92" s="182" t="s">
        <v>11</v>
      </c>
      <c r="E92" s="183" t="s">
        <v>11</v>
      </c>
      <c r="F92" s="182" t="s">
        <v>11</v>
      </c>
      <c r="G92" s="184" t="s">
        <v>409</v>
      </c>
      <c r="H92" s="185">
        <f>SUM(H93:H96)</f>
        <v>300</v>
      </c>
      <c r="I92" s="186">
        <f>SUM(I93:I96)</f>
        <v>300</v>
      </c>
      <c r="J92" s="187">
        <f>SUM(J93:J96)</f>
        <v>0</v>
      </c>
      <c r="K92" s="188">
        <f t="shared" si="5"/>
        <v>300</v>
      </c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206"/>
      <c r="BC92" s="206"/>
      <c r="BD92" s="206"/>
    </row>
    <row r="93" spans="1:56" s="210" customFormat="1" ht="12.75" customHeight="1" x14ac:dyDescent="0.25">
      <c r="A93" s="189"/>
      <c r="B93" s="190"/>
      <c r="C93" s="191"/>
      <c r="D93" s="192">
        <v>3900</v>
      </c>
      <c r="E93" s="193">
        <v>5041</v>
      </c>
      <c r="F93" s="192"/>
      <c r="G93" s="194" t="s">
        <v>410</v>
      </c>
      <c r="H93" s="195">
        <v>30</v>
      </c>
      <c r="I93" s="196">
        <v>30</v>
      </c>
      <c r="J93" s="197">
        <v>0</v>
      </c>
      <c r="K93" s="198">
        <f t="shared" si="5"/>
        <v>30</v>
      </c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211"/>
      <c r="BC93" s="211"/>
      <c r="BD93" s="211"/>
    </row>
    <row r="94" spans="1:56" s="210" customFormat="1" ht="12.75" customHeight="1" x14ac:dyDescent="0.25">
      <c r="A94" s="189"/>
      <c r="B94" s="190"/>
      <c r="C94" s="191"/>
      <c r="D94" s="192">
        <v>3900</v>
      </c>
      <c r="E94" s="193">
        <v>5139</v>
      </c>
      <c r="F94" s="192"/>
      <c r="G94" s="194" t="s">
        <v>344</v>
      </c>
      <c r="H94" s="195">
        <v>100</v>
      </c>
      <c r="I94" s="196">
        <v>100</v>
      </c>
      <c r="J94" s="197">
        <v>0</v>
      </c>
      <c r="K94" s="198">
        <f t="shared" si="5"/>
        <v>100</v>
      </c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211"/>
      <c r="BC94" s="211"/>
      <c r="BD94" s="211"/>
    </row>
    <row r="95" spans="1:56" ht="12.75" customHeight="1" x14ac:dyDescent="0.25">
      <c r="A95" s="189"/>
      <c r="B95" s="190"/>
      <c r="C95" s="191"/>
      <c r="D95" s="192">
        <v>3900</v>
      </c>
      <c r="E95" s="193">
        <v>5164</v>
      </c>
      <c r="F95" s="192"/>
      <c r="G95" s="194" t="s">
        <v>364</v>
      </c>
      <c r="H95" s="195">
        <v>15</v>
      </c>
      <c r="I95" s="196">
        <v>15</v>
      </c>
      <c r="J95" s="197">
        <v>0</v>
      </c>
      <c r="K95" s="198">
        <f t="shared" si="5"/>
        <v>15</v>
      </c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206"/>
      <c r="BC95" s="206"/>
      <c r="BD95" s="206"/>
    </row>
    <row r="96" spans="1:56" ht="12.75" customHeight="1" x14ac:dyDescent="0.25">
      <c r="A96" s="189"/>
      <c r="B96" s="190"/>
      <c r="C96" s="191"/>
      <c r="D96" s="192">
        <v>3900</v>
      </c>
      <c r="E96" s="193">
        <v>5169</v>
      </c>
      <c r="F96" s="192"/>
      <c r="G96" s="194" t="s">
        <v>347</v>
      </c>
      <c r="H96" s="195">
        <v>155</v>
      </c>
      <c r="I96" s="196">
        <v>155</v>
      </c>
      <c r="J96" s="197">
        <v>0</v>
      </c>
      <c r="K96" s="198">
        <f t="shared" si="5"/>
        <v>155</v>
      </c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206"/>
      <c r="BC96" s="206"/>
      <c r="BD96" s="206"/>
    </row>
    <row r="97" spans="1:56" s="202" customFormat="1" ht="12.75" customHeight="1" x14ac:dyDescent="0.25">
      <c r="A97" s="179" t="s">
        <v>339</v>
      </c>
      <c r="B97" s="180" t="s">
        <v>411</v>
      </c>
      <c r="C97" s="181" t="s">
        <v>15</v>
      </c>
      <c r="D97" s="182" t="s">
        <v>11</v>
      </c>
      <c r="E97" s="183" t="s">
        <v>11</v>
      </c>
      <c r="F97" s="182" t="s">
        <v>11</v>
      </c>
      <c r="G97" s="184" t="s">
        <v>412</v>
      </c>
      <c r="H97" s="185">
        <f>SUM(H98:H99)</f>
        <v>2122.8200000000002</v>
      </c>
      <c r="I97" s="186">
        <f>SUM(I98:I99)</f>
        <v>2322.8200000000002</v>
      </c>
      <c r="J97" s="187">
        <f>SUM(J98:J99)</f>
        <v>0</v>
      </c>
      <c r="K97" s="188">
        <f t="shared" si="5"/>
        <v>2322.8200000000002</v>
      </c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0"/>
      <c r="BB97" s="203"/>
      <c r="BC97" s="203"/>
      <c r="BD97" s="203"/>
    </row>
    <row r="98" spans="1:56" s="210" customFormat="1" ht="12.75" customHeight="1" x14ac:dyDescent="0.25">
      <c r="A98" s="189"/>
      <c r="B98" s="190"/>
      <c r="C98" s="191"/>
      <c r="D98" s="192">
        <v>6113</v>
      </c>
      <c r="E98" s="193">
        <v>5139</v>
      </c>
      <c r="F98" s="192"/>
      <c r="G98" s="194" t="s">
        <v>344</v>
      </c>
      <c r="H98" s="195">
        <v>10</v>
      </c>
      <c r="I98" s="196">
        <v>10</v>
      </c>
      <c r="J98" s="197">
        <v>0</v>
      </c>
      <c r="K98" s="198">
        <f t="shared" si="5"/>
        <v>10</v>
      </c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211"/>
      <c r="BC98" s="211"/>
      <c r="BD98" s="211"/>
    </row>
    <row r="99" spans="1:56" s="207" customFormat="1" ht="12.75" customHeight="1" x14ac:dyDescent="0.25">
      <c r="A99" s="189"/>
      <c r="B99" s="190"/>
      <c r="C99" s="191"/>
      <c r="D99" s="192">
        <v>6113</v>
      </c>
      <c r="E99" s="193">
        <v>5169</v>
      </c>
      <c r="F99" s="192"/>
      <c r="G99" s="194" t="s">
        <v>347</v>
      </c>
      <c r="H99" s="195">
        <v>2112.8200000000002</v>
      </c>
      <c r="I99" s="196">
        <v>2312.8200000000002</v>
      </c>
      <c r="J99" s="197">
        <v>0</v>
      </c>
      <c r="K99" s="198">
        <f t="shared" si="5"/>
        <v>2312.8200000000002</v>
      </c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9"/>
      <c r="BC99" s="209"/>
      <c r="BD99" s="209"/>
    </row>
    <row r="100" spans="1:56" ht="12.75" customHeight="1" x14ac:dyDescent="0.25">
      <c r="A100" s="179" t="s">
        <v>339</v>
      </c>
      <c r="B100" s="180" t="s">
        <v>413</v>
      </c>
      <c r="C100" s="181" t="s">
        <v>15</v>
      </c>
      <c r="D100" s="182" t="s">
        <v>11</v>
      </c>
      <c r="E100" s="183" t="s">
        <v>11</v>
      </c>
      <c r="F100" s="182" t="s">
        <v>11</v>
      </c>
      <c r="G100" s="184" t="s">
        <v>414</v>
      </c>
      <c r="H100" s="185">
        <f>SUM(H101:H103)</f>
        <v>50</v>
      </c>
      <c r="I100" s="186">
        <f>SUM(I101:I103)</f>
        <v>100</v>
      </c>
      <c r="J100" s="187">
        <f>SUM(J101:J103)</f>
        <v>0</v>
      </c>
      <c r="K100" s="188">
        <f t="shared" si="5"/>
        <v>100</v>
      </c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206"/>
      <c r="BC100" s="206"/>
      <c r="BD100" s="206"/>
    </row>
    <row r="101" spans="1:56" s="210" customFormat="1" ht="12.75" customHeight="1" x14ac:dyDescent="0.25">
      <c r="A101" s="189"/>
      <c r="B101" s="190"/>
      <c r="C101" s="191"/>
      <c r="D101" s="192">
        <v>3900</v>
      </c>
      <c r="E101" s="193">
        <v>5139</v>
      </c>
      <c r="F101" s="192"/>
      <c r="G101" s="194" t="s">
        <v>344</v>
      </c>
      <c r="H101" s="195">
        <v>10</v>
      </c>
      <c r="I101" s="196">
        <v>5</v>
      </c>
      <c r="J101" s="197">
        <v>0</v>
      </c>
      <c r="K101" s="198">
        <f t="shared" si="5"/>
        <v>5</v>
      </c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211"/>
      <c r="BC101" s="211"/>
      <c r="BD101" s="211"/>
    </row>
    <row r="102" spans="1:56" ht="12.75" customHeight="1" x14ac:dyDescent="0.25">
      <c r="A102" s="189"/>
      <c r="B102" s="190"/>
      <c r="C102" s="191"/>
      <c r="D102" s="192">
        <v>3900</v>
      </c>
      <c r="E102" s="193">
        <v>5169</v>
      </c>
      <c r="F102" s="192"/>
      <c r="G102" s="194" t="s">
        <v>347</v>
      </c>
      <c r="H102" s="195">
        <v>10</v>
      </c>
      <c r="I102" s="196">
        <v>5</v>
      </c>
      <c r="J102" s="197">
        <v>0</v>
      </c>
      <c r="K102" s="198">
        <f t="shared" si="5"/>
        <v>5</v>
      </c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206"/>
      <c r="BC102" s="206"/>
      <c r="BD102" s="206"/>
    </row>
    <row r="103" spans="1:56" ht="12.75" customHeight="1" x14ac:dyDescent="0.25">
      <c r="A103" s="189"/>
      <c r="B103" s="190"/>
      <c r="C103" s="191"/>
      <c r="D103" s="192">
        <v>3900</v>
      </c>
      <c r="E103" s="193">
        <v>5175</v>
      </c>
      <c r="F103" s="192"/>
      <c r="G103" s="194" t="s">
        <v>348</v>
      </c>
      <c r="H103" s="195">
        <v>30</v>
      </c>
      <c r="I103" s="196">
        <v>90</v>
      </c>
      <c r="J103" s="197">
        <v>0</v>
      </c>
      <c r="K103" s="198">
        <f t="shared" si="5"/>
        <v>90</v>
      </c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206"/>
      <c r="BC103" s="206"/>
      <c r="BD103" s="206"/>
    </row>
    <row r="104" spans="1:56" ht="12.75" customHeight="1" x14ac:dyDescent="0.25">
      <c r="A104" s="179" t="s">
        <v>339</v>
      </c>
      <c r="B104" s="180" t="s">
        <v>415</v>
      </c>
      <c r="C104" s="181" t="s">
        <v>15</v>
      </c>
      <c r="D104" s="182" t="s">
        <v>11</v>
      </c>
      <c r="E104" s="183" t="s">
        <v>11</v>
      </c>
      <c r="F104" s="182" t="s">
        <v>11</v>
      </c>
      <c r="G104" s="184" t="s">
        <v>416</v>
      </c>
      <c r="H104" s="185">
        <f>SUM(H105:H110)</f>
        <v>350</v>
      </c>
      <c r="I104" s="186">
        <f>SUM(I105:I110)</f>
        <v>350</v>
      </c>
      <c r="J104" s="187">
        <f>SUM(J105:J110)</f>
        <v>0</v>
      </c>
      <c r="K104" s="188">
        <f t="shared" si="5"/>
        <v>350</v>
      </c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206"/>
      <c r="BC104" s="206"/>
      <c r="BD104" s="206"/>
    </row>
    <row r="105" spans="1:56" ht="12.75" customHeight="1" x14ac:dyDescent="0.25">
      <c r="A105" s="189"/>
      <c r="B105" s="190"/>
      <c r="C105" s="191"/>
      <c r="D105" s="192">
        <v>3399</v>
      </c>
      <c r="E105" s="193">
        <v>5021</v>
      </c>
      <c r="F105" s="192"/>
      <c r="G105" s="194" t="s">
        <v>356</v>
      </c>
      <c r="H105" s="195">
        <v>10</v>
      </c>
      <c r="I105" s="196">
        <v>10</v>
      </c>
      <c r="J105" s="197">
        <v>0</v>
      </c>
      <c r="K105" s="198">
        <f t="shared" si="5"/>
        <v>10</v>
      </c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206"/>
      <c r="BC105" s="206"/>
      <c r="BD105" s="206"/>
    </row>
    <row r="106" spans="1:56" s="210" customFormat="1" ht="12.75" customHeight="1" x14ac:dyDescent="0.25">
      <c r="A106" s="189"/>
      <c r="B106" s="190"/>
      <c r="C106" s="191"/>
      <c r="D106" s="192">
        <v>3399</v>
      </c>
      <c r="E106" s="193">
        <v>5041</v>
      </c>
      <c r="F106" s="192"/>
      <c r="G106" s="194" t="s">
        <v>410</v>
      </c>
      <c r="H106" s="195">
        <v>5</v>
      </c>
      <c r="I106" s="196">
        <v>5</v>
      </c>
      <c r="J106" s="197">
        <v>0</v>
      </c>
      <c r="K106" s="198">
        <f t="shared" si="5"/>
        <v>5</v>
      </c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211"/>
      <c r="BC106" s="211"/>
      <c r="BD106" s="211"/>
    </row>
    <row r="107" spans="1:56" s="210" customFormat="1" ht="12.75" customHeight="1" x14ac:dyDescent="0.25">
      <c r="A107" s="189"/>
      <c r="B107" s="190"/>
      <c r="C107" s="191"/>
      <c r="D107" s="192">
        <v>3399</v>
      </c>
      <c r="E107" s="193">
        <v>5139</v>
      </c>
      <c r="F107" s="192"/>
      <c r="G107" s="194" t="s">
        <v>344</v>
      </c>
      <c r="H107" s="195">
        <v>55</v>
      </c>
      <c r="I107" s="196">
        <v>55</v>
      </c>
      <c r="J107" s="197">
        <v>0</v>
      </c>
      <c r="K107" s="198">
        <f t="shared" si="5"/>
        <v>55</v>
      </c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211"/>
      <c r="BC107" s="211"/>
      <c r="BD107" s="211"/>
    </row>
    <row r="108" spans="1:56" s="210" customFormat="1" ht="12.75" customHeight="1" x14ac:dyDescent="0.25">
      <c r="A108" s="189"/>
      <c r="B108" s="190"/>
      <c r="C108" s="191"/>
      <c r="D108" s="192">
        <v>3399</v>
      </c>
      <c r="E108" s="193">
        <v>5164</v>
      </c>
      <c r="F108" s="192"/>
      <c r="G108" s="194" t="s">
        <v>364</v>
      </c>
      <c r="H108" s="195">
        <v>20</v>
      </c>
      <c r="I108" s="196">
        <v>20</v>
      </c>
      <c r="J108" s="197">
        <v>0</v>
      </c>
      <c r="K108" s="198">
        <f t="shared" si="5"/>
        <v>20</v>
      </c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211"/>
      <c r="BC108" s="211"/>
      <c r="BD108" s="211"/>
    </row>
    <row r="109" spans="1:56" s="210" customFormat="1" ht="12.75" customHeight="1" x14ac:dyDescent="0.25">
      <c r="A109" s="189"/>
      <c r="B109" s="190"/>
      <c r="C109" s="191"/>
      <c r="D109" s="192">
        <v>3399</v>
      </c>
      <c r="E109" s="193">
        <v>5169</v>
      </c>
      <c r="F109" s="192"/>
      <c r="G109" s="194" t="s">
        <v>347</v>
      </c>
      <c r="H109" s="195">
        <v>200</v>
      </c>
      <c r="I109" s="196">
        <v>200</v>
      </c>
      <c r="J109" s="197">
        <v>0</v>
      </c>
      <c r="K109" s="198">
        <f t="shared" si="5"/>
        <v>200</v>
      </c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211"/>
      <c r="BC109" s="211"/>
      <c r="BD109" s="211"/>
    </row>
    <row r="110" spans="1:56" ht="12.75" customHeight="1" x14ac:dyDescent="0.25">
      <c r="A110" s="189"/>
      <c r="B110" s="190"/>
      <c r="C110" s="191"/>
      <c r="D110" s="192">
        <v>3399</v>
      </c>
      <c r="E110" s="193">
        <v>5175</v>
      </c>
      <c r="F110" s="192"/>
      <c r="G110" s="194" t="s">
        <v>348</v>
      </c>
      <c r="H110" s="195">
        <v>60</v>
      </c>
      <c r="I110" s="196">
        <v>60</v>
      </c>
      <c r="J110" s="197">
        <v>0</v>
      </c>
      <c r="K110" s="198">
        <f t="shared" si="5"/>
        <v>60</v>
      </c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206"/>
      <c r="BC110" s="206"/>
      <c r="BD110" s="206"/>
    </row>
    <row r="111" spans="1:56" ht="12.75" customHeight="1" x14ac:dyDescent="0.25">
      <c r="A111" s="179" t="s">
        <v>339</v>
      </c>
      <c r="B111" s="180" t="s">
        <v>417</v>
      </c>
      <c r="C111" s="181" t="s">
        <v>15</v>
      </c>
      <c r="D111" s="182" t="s">
        <v>11</v>
      </c>
      <c r="E111" s="183" t="s">
        <v>11</v>
      </c>
      <c r="F111" s="182" t="s">
        <v>11</v>
      </c>
      <c r="G111" s="184" t="s">
        <v>418</v>
      </c>
      <c r="H111" s="185">
        <f>SUM(H112)</f>
        <v>100</v>
      </c>
      <c r="I111" s="186">
        <f>SUM(I112)</f>
        <v>100</v>
      </c>
      <c r="J111" s="187">
        <f>SUM(J112)</f>
        <v>0</v>
      </c>
      <c r="K111" s="188">
        <f t="shared" si="5"/>
        <v>100</v>
      </c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206"/>
      <c r="BC111" s="206"/>
      <c r="BD111" s="206"/>
    </row>
    <row r="112" spans="1:56" ht="12.75" customHeight="1" x14ac:dyDescent="0.25">
      <c r="A112" s="189"/>
      <c r="B112" s="190"/>
      <c r="C112" s="191"/>
      <c r="D112" s="192">
        <v>6113</v>
      </c>
      <c r="E112" s="193">
        <v>5169</v>
      </c>
      <c r="F112" s="192"/>
      <c r="G112" s="194" t="s">
        <v>347</v>
      </c>
      <c r="H112" s="195">
        <v>100</v>
      </c>
      <c r="I112" s="196">
        <v>100</v>
      </c>
      <c r="J112" s="197">
        <v>0</v>
      </c>
      <c r="K112" s="198">
        <f t="shared" si="5"/>
        <v>100</v>
      </c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206"/>
      <c r="BC112" s="206"/>
      <c r="BD112" s="206"/>
    </row>
    <row r="113" spans="1:56" s="202" customFormat="1" ht="12.75" customHeight="1" x14ac:dyDescent="0.25">
      <c r="A113" s="179" t="s">
        <v>339</v>
      </c>
      <c r="B113" s="180" t="s">
        <v>419</v>
      </c>
      <c r="C113" s="181" t="s">
        <v>15</v>
      </c>
      <c r="D113" s="182" t="s">
        <v>11</v>
      </c>
      <c r="E113" s="183" t="s">
        <v>11</v>
      </c>
      <c r="F113" s="182" t="s">
        <v>11</v>
      </c>
      <c r="G113" s="184" t="s">
        <v>420</v>
      </c>
      <c r="H113" s="185">
        <f>SUM(H114:H117)</f>
        <v>500</v>
      </c>
      <c r="I113" s="186">
        <f>SUM(I114:I117)</f>
        <v>500</v>
      </c>
      <c r="J113" s="187">
        <f>SUM(J114:J117)</f>
        <v>105.5</v>
      </c>
      <c r="K113" s="188">
        <f t="shared" si="5"/>
        <v>605.5</v>
      </c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3"/>
      <c r="BC113" s="203"/>
      <c r="BD113" s="203"/>
    </row>
    <row r="114" spans="1:56" s="210" customFormat="1" ht="12.75" customHeight="1" x14ac:dyDescent="0.25">
      <c r="A114" s="189"/>
      <c r="B114" s="190"/>
      <c r="C114" s="191"/>
      <c r="D114" s="192">
        <v>3399</v>
      </c>
      <c r="E114" s="193">
        <v>5041</v>
      </c>
      <c r="F114" s="192"/>
      <c r="G114" s="194" t="s">
        <v>410</v>
      </c>
      <c r="H114" s="195">
        <v>200</v>
      </c>
      <c r="I114" s="196">
        <v>70</v>
      </c>
      <c r="J114" s="197">
        <v>0</v>
      </c>
      <c r="K114" s="198">
        <f t="shared" si="5"/>
        <v>70</v>
      </c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211"/>
      <c r="BC114" s="211"/>
      <c r="BD114" s="211"/>
    </row>
    <row r="115" spans="1:56" ht="12.75" customHeight="1" x14ac:dyDescent="0.25">
      <c r="A115" s="189"/>
      <c r="B115" s="190"/>
      <c r="C115" s="191"/>
      <c r="D115" s="192">
        <v>3399</v>
      </c>
      <c r="E115" s="193">
        <v>5139</v>
      </c>
      <c r="F115" s="192"/>
      <c r="G115" s="194" t="s">
        <v>344</v>
      </c>
      <c r="H115" s="195">
        <v>50</v>
      </c>
      <c r="I115" s="196">
        <v>50</v>
      </c>
      <c r="J115" s="197">
        <v>0</v>
      </c>
      <c r="K115" s="198">
        <f t="shared" si="5"/>
        <v>50</v>
      </c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206"/>
      <c r="BC115" s="206"/>
      <c r="BD115" s="206"/>
    </row>
    <row r="116" spans="1:56" ht="12.75" customHeight="1" x14ac:dyDescent="0.25">
      <c r="A116" s="189"/>
      <c r="B116" s="190"/>
      <c r="C116" s="191"/>
      <c r="D116" s="192">
        <v>3399</v>
      </c>
      <c r="E116" s="193">
        <v>5164</v>
      </c>
      <c r="F116" s="192"/>
      <c r="G116" s="194" t="s">
        <v>364</v>
      </c>
      <c r="H116" s="195">
        <v>0</v>
      </c>
      <c r="I116" s="196">
        <v>30</v>
      </c>
      <c r="J116" s="197">
        <v>0</v>
      </c>
      <c r="K116" s="198">
        <f t="shared" si="5"/>
        <v>30</v>
      </c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206"/>
      <c r="BC116" s="206"/>
      <c r="BD116" s="206"/>
    </row>
    <row r="117" spans="1:56" ht="12.75" customHeight="1" x14ac:dyDescent="0.25">
      <c r="A117" s="189"/>
      <c r="B117" s="190"/>
      <c r="C117" s="191"/>
      <c r="D117" s="192">
        <v>3399</v>
      </c>
      <c r="E117" s="193">
        <v>5169</v>
      </c>
      <c r="F117" s="192"/>
      <c r="G117" s="194" t="s">
        <v>347</v>
      </c>
      <c r="H117" s="195">
        <v>250</v>
      </c>
      <c r="I117" s="196">
        <v>350</v>
      </c>
      <c r="J117" s="197">
        <v>105.5</v>
      </c>
      <c r="K117" s="198">
        <f t="shared" si="5"/>
        <v>455.5</v>
      </c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206"/>
      <c r="BC117" s="206"/>
      <c r="BD117" s="206"/>
    </row>
    <row r="118" spans="1:56" s="207" customFormat="1" ht="12.75" customHeight="1" x14ac:dyDescent="0.25">
      <c r="A118" s="179" t="s">
        <v>339</v>
      </c>
      <c r="B118" s="180" t="s">
        <v>421</v>
      </c>
      <c r="C118" s="181" t="s">
        <v>15</v>
      </c>
      <c r="D118" s="182" t="s">
        <v>11</v>
      </c>
      <c r="E118" s="183" t="s">
        <v>11</v>
      </c>
      <c r="F118" s="182" t="s">
        <v>11</v>
      </c>
      <c r="G118" s="184" t="s">
        <v>422</v>
      </c>
      <c r="H118" s="185">
        <f>SUM(H119:H124)</f>
        <v>450</v>
      </c>
      <c r="I118" s="186">
        <f>SUM(I119:I124)</f>
        <v>530</v>
      </c>
      <c r="J118" s="187">
        <f>SUM(J119:J124)</f>
        <v>0</v>
      </c>
      <c r="K118" s="188">
        <f t="shared" si="5"/>
        <v>530</v>
      </c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9"/>
      <c r="BC118" s="209"/>
      <c r="BD118" s="209"/>
    </row>
    <row r="119" spans="1:56" s="207" customFormat="1" ht="12.75" customHeight="1" x14ac:dyDescent="0.25">
      <c r="A119" s="189"/>
      <c r="B119" s="190"/>
      <c r="C119" s="191"/>
      <c r="D119" s="192">
        <v>3399</v>
      </c>
      <c r="E119" s="193">
        <v>5021</v>
      </c>
      <c r="F119" s="192"/>
      <c r="G119" s="194" t="s">
        <v>356</v>
      </c>
      <c r="H119" s="195">
        <v>20</v>
      </c>
      <c r="I119" s="196">
        <v>20</v>
      </c>
      <c r="J119" s="197">
        <v>0</v>
      </c>
      <c r="K119" s="198">
        <f t="shared" si="5"/>
        <v>20</v>
      </c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9"/>
      <c r="BC119" s="209"/>
      <c r="BD119" s="209"/>
    </row>
    <row r="120" spans="1:56" s="212" customFormat="1" ht="12.75" customHeight="1" x14ac:dyDescent="0.25">
      <c r="A120" s="189"/>
      <c r="B120" s="190"/>
      <c r="C120" s="191"/>
      <c r="D120" s="192">
        <v>3399</v>
      </c>
      <c r="E120" s="193">
        <v>5139</v>
      </c>
      <c r="F120" s="192"/>
      <c r="G120" s="194" t="s">
        <v>344</v>
      </c>
      <c r="H120" s="195">
        <v>20</v>
      </c>
      <c r="I120" s="196">
        <v>20</v>
      </c>
      <c r="J120" s="197">
        <v>0</v>
      </c>
      <c r="K120" s="198">
        <f t="shared" si="5"/>
        <v>20</v>
      </c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13"/>
      <c r="BC120" s="213"/>
      <c r="BD120" s="213"/>
    </row>
    <row r="121" spans="1:56" s="212" customFormat="1" ht="12.75" customHeight="1" x14ac:dyDescent="0.25">
      <c r="A121" s="189"/>
      <c r="B121" s="190"/>
      <c r="C121" s="191"/>
      <c r="D121" s="192">
        <v>3399</v>
      </c>
      <c r="E121" s="193">
        <v>5164</v>
      </c>
      <c r="F121" s="192"/>
      <c r="G121" s="194" t="s">
        <v>364</v>
      </c>
      <c r="H121" s="195">
        <v>5</v>
      </c>
      <c r="I121" s="196">
        <v>5</v>
      </c>
      <c r="J121" s="197">
        <v>0</v>
      </c>
      <c r="K121" s="198">
        <f t="shared" si="5"/>
        <v>5</v>
      </c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13"/>
      <c r="BC121" s="213"/>
      <c r="BD121" s="213"/>
    </row>
    <row r="122" spans="1:56" s="212" customFormat="1" ht="12.75" customHeight="1" x14ac:dyDescent="0.25">
      <c r="A122" s="189"/>
      <c r="B122" s="190"/>
      <c r="C122" s="191"/>
      <c r="D122" s="192">
        <v>3399</v>
      </c>
      <c r="E122" s="193">
        <v>5169</v>
      </c>
      <c r="F122" s="192"/>
      <c r="G122" s="194" t="s">
        <v>347</v>
      </c>
      <c r="H122" s="195">
        <v>400</v>
      </c>
      <c r="I122" s="196">
        <v>474</v>
      </c>
      <c r="J122" s="197">
        <v>0</v>
      </c>
      <c r="K122" s="198">
        <f t="shared" si="5"/>
        <v>474</v>
      </c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13"/>
      <c r="BC122" s="213"/>
      <c r="BD122" s="213"/>
    </row>
    <row r="123" spans="1:56" s="212" customFormat="1" ht="12.75" customHeight="1" x14ac:dyDescent="0.25">
      <c r="A123" s="189"/>
      <c r="B123" s="190"/>
      <c r="C123" s="191"/>
      <c r="D123" s="192">
        <v>3399</v>
      </c>
      <c r="E123" s="193">
        <v>5175</v>
      </c>
      <c r="F123" s="192"/>
      <c r="G123" s="194" t="s">
        <v>348</v>
      </c>
      <c r="H123" s="195">
        <v>4</v>
      </c>
      <c r="I123" s="196">
        <v>10</v>
      </c>
      <c r="J123" s="197">
        <v>0</v>
      </c>
      <c r="K123" s="198">
        <f t="shared" si="5"/>
        <v>10</v>
      </c>
      <c r="AJ123" s="208"/>
      <c r="AK123" s="208"/>
      <c r="AL123" s="208"/>
      <c r="AM123" s="208"/>
      <c r="AN123" s="208" t="s">
        <v>423</v>
      </c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13"/>
      <c r="BC123" s="213"/>
      <c r="BD123" s="213"/>
    </row>
    <row r="124" spans="1:56" s="207" customFormat="1" ht="12" customHeight="1" x14ac:dyDescent="0.25">
      <c r="A124" s="189"/>
      <c r="B124" s="190"/>
      <c r="C124" s="191"/>
      <c r="D124" s="192">
        <v>3399</v>
      </c>
      <c r="E124" s="193">
        <v>5365</v>
      </c>
      <c r="F124" s="192"/>
      <c r="G124" s="194" t="s">
        <v>385</v>
      </c>
      <c r="H124" s="195">
        <v>1</v>
      </c>
      <c r="I124" s="196">
        <v>1</v>
      </c>
      <c r="J124" s="197">
        <v>0</v>
      </c>
      <c r="K124" s="198">
        <f t="shared" si="5"/>
        <v>1</v>
      </c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9"/>
      <c r="BC124" s="209"/>
      <c r="BD124" s="209"/>
    </row>
    <row r="125" spans="1:56" s="215" customFormat="1" ht="12" customHeight="1" x14ac:dyDescent="0.25">
      <c r="A125" s="179" t="s">
        <v>339</v>
      </c>
      <c r="B125" s="180" t="s">
        <v>424</v>
      </c>
      <c r="C125" s="181" t="s">
        <v>15</v>
      </c>
      <c r="D125" s="182" t="s">
        <v>11</v>
      </c>
      <c r="E125" s="183" t="s">
        <v>11</v>
      </c>
      <c r="F125" s="182" t="s">
        <v>11</v>
      </c>
      <c r="G125" s="184" t="s">
        <v>425</v>
      </c>
      <c r="H125" s="185">
        <f>SUM(H126:H129)</f>
        <v>150</v>
      </c>
      <c r="I125" s="186">
        <f>SUM(I126:I129)</f>
        <v>150</v>
      </c>
      <c r="J125" s="214">
        <f>SUM(J126:J129)</f>
        <v>0</v>
      </c>
      <c r="K125" s="188">
        <f>SUM(I125+J125)</f>
        <v>150</v>
      </c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7"/>
      <c r="BC125" s="217"/>
      <c r="BD125" s="217"/>
    </row>
    <row r="126" spans="1:56" s="207" customFormat="1" ht="12" customHeight="1" x14ac:dyDescent="0.25">
      <c r="A126" s="189"/>
      <c r="B126" s="190"/>
      <c r="C126" s="191"/>
      <c r="D126" s="192">
        <v>3399</v>
      </c>
      <c r="E126" s="193">
        <v>5169</v>
      </c>
      <c r="F126" s="192"/>
      <c r="G126" s="194" t="s">
        <v>426</v>
      </c>
      <c r="H126" s="195">
        <v>25.5</v>
      </c>
      <c r="I126" s="196">
        <v>100.5</v>
      </c>
      <c r="J126" s="197">
        <v>0</v>
      </c>
      <c r="K126" s="198">
        <f>SUM(I126+J126)</f>
        <v>100.5</v>
      </c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9"/>
      <c r="BC126" s="209"/>
      <c r="BD126" s="209"/>
    </row>
    <row r="127" spans="1:56" s="207" customFormat="1" ht="12" customHeight="1" x14ac:dyDescent="0.25">
      <c r="A127" s="189"/>
      <c r="B127" s="190"/>
      <c r="C127" s="191"/>
      <c r="D127" s="192">
        <v>3399</v>
      </c>
      <c r="E127" s="193">
        <v>5163</v>
      </c>
      <c r="F127" s="192"/>
      <c r="G127" s="194" t="s">
        <v>427</v>
      </c>
      <c r="H127" s="195">
        <v>4.5</v>
      </c>
      <c r="I127" s="196">
        <v>4.5</v>
      </c>
      <c r="J127" s="197">
        <v>0</v>
      </c>
      <c r="K127" s="198">
        <f>SUM(I127+J127)</f>
        <v>4.5</v>
      </c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9"/>
      <c r="BC127" s="209"/>
      <c r="BD127" s="209"/>
    </row>
    <row r="128" spans="1:56" s="207" customFormat="1" ht="12" customHeight="1" x14ac:dyDescent="0.25">
      <c r="A128" s="189"/>
      <c r="B128" s="190"/>
      <c r="C128" s="191"/>
      <c r="D128" s="192">
        <v>3399</v>
      </c>
      <c r="E128" s="193">
        <v>5168</v>
      </c>
      <c r="F128" s="192"/>
      <c r="G128" s="194" t="s">
        <v>375</v>
      </c>
      <c r="H128" s="195">
        <v>90</v>
      </c>
      <c r="I128" s="196">
        <v>15</v>
      </c>
      <c r="J128" s="197">
        <v>0</v>
      </c>
      <c r="K128" s="198">
        <f>SUM(I128+J128)</f>
        <v>15</v>
      </c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9"/>
      <c r="BC128" s="209"/>
      <c r="BD128" s="209"/>
    </row>
    <row r="129" spans="1:56" s="207" customFormat="1" ht="12" customHeight="1" x14ac:dyDescent="0.25">
      <c r="A129" s="189"/>
      <c r="B129" s="190"/>
      <c r="C129" s="191"/>
      <c r="D129" s="192">
        <v>3399</v>
      </c>
      <c r="E129" s="193">
        <v>5139</v>
      </c>
      <c r="F129" s="192"/>
      <c r="G129" s="194" t="s">
        <v>366</v>
      </c>
      <c r="H129" s="195">
        <v>30</v>
      </c>
      <c r="I129" s="196">
        <v>30</v>
      </c>
      <c r="J129" s="197">
        <v>0</v>
      </c>
      <c r="K129" s="198">
        <f>SUM(I129+J129)</f>
        <v>30</v>
      </c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9"/>
      <c r="BC129" s="209"/>
      <c r="BD129" s="209"/>
    </row>
    <row r="130" spans="1:56" s="207" customFormat="1" ht="12.75" customHeight="1" x14ac:dyDescent="0.25">
      <c r="A130" s="179" t="s">
        <v>339</v>
      </c>
      <c r="B130" s="180" t="s">
        <v>428</v>
      </c>
      <c r="C130" s="181" t="s">
        <v>15</v>
      </c>
      <c r="D130" s="182" t="s">
        <v>11</v>
      </c>
      <c r="E130" s="183" t="s">
        <v>11</v>
      </c>
      <c r="F130" s="182" t="s">
        <v>11</v>
      </c>
      <c r="G130" s="184" t="s">
        <v>429</v>
      </c>
      <c r="H130" s="185">
        <f>SUM(H131:H134)</f>
        <v>300</v>
      </c>
      <c r="I130" s="186">
        <f>SUM(I131:I134)</f>
        <v>300</v>
      </c>
      <c r="J130" s="187">
        <f>SUM(J131:J134)</f>
        <v>0</v>
      </c>
      <c r="K130" s="188">
        <f t="shared" ref="K130:K134" si="6">I130+J130</f>
        <v>300</v>
      </c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9"/>
      <c r="BC130" s="209"/>
      <c r="BD130" s="209"/>
    </row>
    <row r="131" spans="1:56" s="212" customFormat="1" ht="12.75" customHeight="1" x14ac:dyDescent="0.25">
      <c r="A131" s="189"/>
      <c r="B131" s="190"/>
      <c r="C131" s="191"/>
      <c r="D131" s="192">
        <v>3399</v>
      </c>
      <c r="E131" s="193">
        <v>5139</v>
      </c>
      <c r="F131" s="192"/>
      <c r="G131" s="194" t="s">
        <v>344</v>
      </c>
      <c r="H131" s="195">
        <v>5</v>
      </c>
      <c r="I131" s="196">
        <v>5</v>
      </c>
      <c r="J131" s="197">
        <v>0</v>
      </c>
      <c r="K131" s="198">
        <f t="shared" si="6"/>
        <v>5</v>
      </c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208"/>
      <c r="AV131" s="208"/>
      <c r="AW131" s="208"/>
      <c r="AX131" s="208"/>
      <c r="AY131" s="208"/>
      <c r="AZ131" s="208"/>
      <c r="BA131" s="208"/>
      <c r="BB131" s="213"/>
      <c r="BC131" s="213"/>
      <c r="BD131" s="213"/>
    </row>
    <row r="132" spans="1:56" s="212" customFormat="1" ht="12.75" customHeight="1" x14ac:dyDescent="0.25">
      <c r="A132" s="189"/>
      <c r="B132" s="190"/>
      <c r="C132" s="191"/>
      <c r="D132" s="192">
        <v>3399</v>
      </c>
      <c r="E132" s="193">
        <v>5164</v>
      </c>
      <c r="F132" s="192"/>
      <c r="G132" s="194" t="s">
        <v>364</v>
      </c>
      <c r="H132" s="195">
        <v>100</v>
      </c>
      <c r="I132" s="196">
        <v>100</v>
      </c>
      <c r="J132" s="197">
        <v>0</v>
      </c>
      <c r="K132" s="198">
        <f t="shared" si="6"/>
        <v>100</v>
      </c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13"/>
      <c r="BC132" s="213"/>
      <c r="BD132" s="213"/>
    </row>
    <row r="133" spans="1:56" s="207" customFormat="1" ht="12" customHeight="1" x14ac:dyDescent="0.25">
      <c r="A133" s="189"/>
      <c r="B133" s="190"/>
      <c r="C133" s="191"/>
      <c r="D133" s="192">
        <v>3399</v>
      </c>
      <c r="E133" s="193">
        <v>5169</v>
      </c>
      <c r="F133" s="192"/>
      <c r="G133" s="194" t="s">
        <v>347</v>
      </c>
      <c r="H133" s="195">
        <v>95</v>
      </c>
      <c r="I133" s="196">
        <v>95</v>
      </c>
      <c r="J133" s="197">
        <v>0</v>
      </c>
      <c r="K133" s="198">
        <f t="shared" si="6"/>
        <v>95</v>
      </c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9"/>
      <c r="BC133" s="209"/>
      <c r="BD133" s="209"/>
    </row>
    <row r="134" spans="1:56" s="207" customFormat="1" ht="12" customHeight="1" x14ac:dyDescent="0.25">
      <c r="A134" s="189"/>
      <c r="B134" s="190"/>
      <c r="C134" s="191"/>
      <c r="D134" s="192">
        <v>3399</v>
      </c>
      <c r="E134" s="193">
        <v>5175</v>
      </c>
      <c r="F134" s="192"/>
      <c r="G134" s="194" t="s">
        <v>348</v>
      </c>
      <c r="H134" s="195">
        <v>100</v>
      </c>
      <c r="I134" s="196">
        <v>100</v>
      </c>
      <c r="J134" s="197">
        <v>0</v>
      </c>
      <c r="K134" s="198">
        <f t="shared" si="6"/>
        <v>100</v>
      </c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9"/>
      <c r="BC134" s="209"/>
      <c r="BD134" s="209"/>
    </row>
    <row r="135" spans="1:56" s="207" customFormat="1" ht="12" customHeight="1" x14ac:dyDescent="0.25">
      <c r="A135" s="179" t="s">
        <v>339</v>
      </c>
      <c r="B135" s="180" t="s">
        <v>430</v>
      </c>
      <c r="C135" s="181" t="s">
        <v>15</v>
      </c>
      <c r="D135" s="182" t="s">
        <v>11</v>
      </c>
      <c r="E135" s="183" t="s">
        <v>11</v>
      </c>
      <c r="F135" s="182" t="s">
        <v>11</v>
      </c>
      <c r="G135" s="184" t="s">
        <v>431</v>
      </c>
      <c r="H135" s="185">
        <f>SUM(H136:H139)</f>
        <v>200</v>
      </c>
      <c r="I135" s="186">
        <f>SUM(I136:I139)</f>
        <v>200</v>
      </c>
      <c r="J135" s="186">
        <f>SUM(J136:J139)</f>
        <v>0</v>
      </c>
      <c r="K135" s="188">
        <f t="shared" si="5"/>
        <v>200</v>
      </c>
      <c r="AJ135" s="208"/>
      <c r="AK135" s="208"/>
      <c r="AL135" s="208"/>
      <c r="AM135" s="208" t="s">
        <v>432</v>
      </c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9"/>
      <c r="BC135" s="209"/>
      <c r="BD135" s="209"/>
    </row>
    <row r="136" spans="1:56" s="212" customFormat="1" ht="12.75" customHeight="1" x14ac:dyDescent="0.25">
      <c r="A136" s="189"/>
      <c r="B136" s="190"/>
      <c r="C136" s="191"/>
      <c r="D136" s="192">
        <v>3399</v>
      </c>
      <c r="E136" s="193">
        <v>5139</v>
      </c>
      <c r="F136" s="192"/>
      <c r="G136" s="194" t="s">
        <v>344</v>
      </c>
      <c r="H136" s="195">
        <v>5</v>
      </c>
      <c r="I136" s="196">
        <v>5</v>
      </c>
      <c r="J136" s="197">
        <v>0</v>
      </c>
      <c r="K136" s="198">
        <f t="shared" si="5"/>
        <v>5</v>
      </c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13"/>
      <c r="BC136" s="213"/>
      <c r="BD136" s="213"/>
    </row>
    <row r="137" spans="1:56" s="212" customFormat="1" ht="12.75" customHeight="1" x14ac:dyDescent="0.25">
      <c r="A137" s="189"/>
      <c r="B137" s="190"/>
      <c r="C137" s="191"/>
      <c r="D137" s="192">
        <v>3399</v>
      </c>
      <c r="E137" s="193">
        <v>5164</v>
      </c>
      <c r="F137" s="192"/>
      <c r="G137" s="194" t="s">
        <v>364</v>
      </c>
      <c r="H137" s="195">
        <v>50</v>
      </c>
      <c r="I137" s="196">
        <v>50</v>
      </c>
      <c r="J137" s="197">
        <v>0</v>
      </c>
      <c r="K137" s="198">
        <f t="shared" si="5"/>
        <v>50</v>
      </c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13"/>
      <c r="BC137" s="213"/>
      <c r="BD137" s="213"/>
    </row>
    <row r="138" spans="1:56" s="207" customFormat="1" ht="12" customHeight="1" x14ac:dyDescent="0.25">
      <c r="A138" s="189"/>
      <c r="B138" s="190"/>
      <c r="C138" s="191"/>
      <c r="D138" s="192">
        <v>3399</v>
      </c>
      <c r="E138" s="193">
        <v>5169</v>
      </c>
      <c r="F138" s="192"/>
      <c r="G138" s="194" t="s">
        <v>347</v>
      </c>
      <c r="H138" s="195">
        <v>95</v>
      </c>
      <c r="I138" s="196">
        <v>95</v>
      </c>
      <c r="J138" s="197">
        <v>0</v>
      </c>
      <c r="K138" s="198">
        <f t="shared" si="5"/>
        <v>95</v>
      </c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9"/>
      <c r="BC138" s="209"/>
      <c r="BD138" s="209"/>
    </row>
    <row r="139" spans="1:56" s="207" customFormat="1" ht="12" customHeight="1" x14ac:dyDescent="0.25">
      <c r="A139" s="189"/>
      <c r="B139" s="190"/>
      <c r="C139" s="191"/>
      <c r="D139" s="192">
        <v>3399</v>
      </c>
      <c r="E139" s="193">
        <v>5175</v>
      </c>
      <c r="F139" s="192"/>
      <c r="G139" s="194" t="s">
        <v>348</v>
      </c>
      <c r="H139" s="195">
        <v>50</v>
      </c>
      <c r="I139" s="196">
        <v>50</v>
      </c>
      <c r="J139" s="197">
        <v>0</v>
      </c>
      <c r="K139" s="198">
        <f t="shared" si="5"/>
        <v>50</v>
      </c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9"/>
      <c r="BC139" s="209"/>
      <c r="BD139" s="209"/>
    </row>
    <row r="140" spans="1:56" s="207" customFormat="1" ht="12" customHeight="1" x14ac:dyDescent="0.25">
      <c r="A140" s="179" t="s">
        <v>339</v>
      </c>
      <c r="B140" s="180" t="s">
        <v>433</v>
      </c>
      <c r="C140" s="181" t="s">
        <v>15</v>
      </c>
      <c r="D140" s="182" t="s">
        <v>11</v>
      </c>
      <c r="E140" s="183" t="s">
        <v>11</v>
      </c>
      <c r="F140" s="182" t="s">
        <v>11</v>
      </c>
      <c r="G140" s="184" t="s">
        <v>434</v>
      </c>
      <c r="H140" s="185">
        <f>SUM(H141)</f>
        <v>300</v>
      </c>
      <c r="I140" s="186">
        <f>H140</f>
        <v>300</v>
      </c>
      <c r="J140" s="187">
        <v>0</v>
      </c>
      <c r="K140" s="188">
        <f t="shared" si="5"/>
        <v>300</v>
      </c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9"/>
      <c r="BC140" s="209"/>
      <c r="BD140" s="209"/>
    </row>
    <row r="141" spans="1:56" s="207" customFormat="1" ht="12" customHeight="1" x14ac:dyDescent="0.25">
      <c r="A141" s="189"/>
      <c r="B141" s="190"/>
      <c r="C141" s="191"/>
      <c r="D141" s="192">
        <v>6113</v>
      </c>
      <c r="E141" s="193">
        <v>5169</v>
      </c>
      <c r="F141" s="192"/>
      <c r="G141" s="194" t="s">
        <v>347</v>
      </c>
      <c r="H141" s="195">
        <v>300</v>
      </c>
      <c r="I141" s="196">
        <v>300</v>
      </c>
      <c r="J141" s="204">
        <v>0</v>
      </c>
      <c r="K141" s="198">
        <f t="shared" si="5"/>
        <v>300</v>
      </c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208"/>
      <c r="AV141" s="208"/>
      <c r="AW141" s="208"/>
      <c r="AX141" s="208"/>
      <c r="AY141" s="208"/>
      <c r="AZ141" s="208"/>
      <c r="BA141" s="208"/>
      <c r="BB141" s="209"/>
      <c r="BC141" s="209"/>
      <c r="BD141" s="209"/>
    </row>
    <row r="142" spans="1:56" s="207" customFormat="1" ht="12.75" customHeight="1" x14ac:dyDescent="0.25">
      <c r="A142" s="179" t="s">
        <v>339</v>
      </c>
      <c r="B142" s="180" t="s">
        <v>435</v>
      </c>
      <c r="C142" s="181" t="s">
        <v>15</v>
      </c>
      <c r="D142" s="182" t="s">
        <v>11</v>
      </c>
      <c r="E142" s="183" t="s">
        <v>11</v>
      </c>
      <c r="F142" s="182" t="s">
        <v>11</v>
      </c>
      <c r="G142" s="184" t="s">
        <v>436</v>
      </c>
      <c r="H142" s="185">
        <f>SUM(H143)</f>
        <v>950</v>
      </c>
      <c r="I142" s="186">
        <f>SUM(I143)</f>
        <v>950</v>
      </c>
      <c r="J142" s="187">
        <f>SUM(J143)</f>
        <v>0</v>
      </c>
      <c r="K142" s="188">
        <f t="shared" si="5"/>
        <v>950</v>
      </c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9"/>
      <c r="BC142" s="209"/>
      <c r="BD142" s="209"/>
    </row>
    <row r="143" spans="1:56" ht="12.75" customHeight="1" x14ac:dyDescent="0.25">
      <c r="A143" s="189"/>
      <c r="B143" s="190"/>
      <c r="C143" s="191"/>
      <c r="D143" s="192">
        <v>6113</v>
      </c>
      <c r="E143" s="193">
        <v>5169</v>
      </c>
      <c r="F143" s="192"/>
      <c r="G143" s="194" t="s">
        <v>347</v>
      </c>
      <c r="H143" s="195">
        <v>950</v>
      </c>
      <c r="I143" s="196">
        <v>950</v>
      </c>
      <c r="J143" s="197">
        <v>0</v>
      </c>
      <c r="K143" s="198">
        <f t="shared" si="5"/>
        <v>950</v>
      </c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206"/>
      <c r="BC143" s="206"/>
      <c r="BD143" s="206"/>
    </row>
    <row r="144" spans="1:56" ht="12.75" customHeight="1" x14ac:dyDescent="0.25">
      <c r="A144" s="179" t="s">
        <v>339</v>
      </c>
      <c r="B144" s="180" t="s">
        <v>437</v>
      </c>
      <c r="C144" s="181" t="s">
        <v>15</v>
      </c>
      <c r="D144" s="182" t="s">
        <v>11</v>
      </c>
      <c r="E144" s="183" t="s">
        <v>11</v>
      </c>
      <c r="F144" s="182" t="s">
        <v>11</v>
      </c>
      <c r="G144" s="184" t="s">
        <v>438</v>
      </c>
      <c r="H144" s="185">
        <f>SUM(H145:H149)</f>
        <v>80</v>
      </c>
      <c r="I144" s="186">
        <f>SUM(I145:I149)</f>
        <v>80</v>
      </c>
      <c r="J144" s="187">
        <f>SUM(J145:J149)</f>
        <v>0</v>
      </c>
      <c r="K144" s="188">
        <f t="shared" si="5"/>
        <v>80</v>
      </c>
      <c r="AJ144" s="147"/>
      <c r="AK144" s="147"/>
      <c r="AL144" s="147" t="s">
        <v>439</v>
      </c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206"/>
      <c r="BC144" s="206"/>
      <c r="BD144" s="206"/>
    </row>
    <row r="145" spans="1:56" ht="12.75" customHeight="1" x14ac:dyDescent="0.25">
      <c r="A145" s="189"/>
      <c r="B145" s="190"/>
      <c r="C145" s="191"/>
      <c r="D145" s="192">
        <v>3399</v>
      </c>
      <c r="E145" s="193">
        <v>5021</v>
      </c>
      <c r="F145" s="192"/>
      <c r="G145" s="194" t="s">
        <v>356</v>
      </c>
      <c r="H145" s="195">
        <v>10</v>
      </c>
      <c r="I145" s="196">
        <v>10</v>
      </c>
      <c r="J145" s="197">
        <v>0</v>
      </c>
      <c r="K145" s="198">
        <f t="shared" si="5"/>
        <v>10</v>
      </c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206"/>
      <c r="BC145" s="206"/>
      <c r="BD145" s="206"/>
    </row>
    <row r="146" spans="1:56" ht="12.75" customHeight="1" x14ac:dyDescent="0.25">
      <c r="A146" s="189"/>
      <c r="B146" s="190"/>
      <c r="C146" s="191"/>
      <c r="D146" s="192">
        <v>3399</v>
      </c>
      <c r="E146" s="193">
        <v>5137</v>
      </c>
      <c r="F146" s="192"/>
      <c r="G146" s="194" t="s">
        <v>343</v>
      </c>
      <c r="H146" s="195">
        <v>4</v>
      </c>
      <c r="I146" s="196">
        <v>4</v>
      </c>
      <c r="J146" s="197">
        <v>0</v>
      </c>
      <c r="K146" s="198">
        <f t="shared" si="5"/>
        <v>4</v>
      </c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206"/>
      <c r="BC146" s="206"/>
      <c r="BD146" s="206"/>
    </row>
    <row r="147" spans="1:56" ht="12.75" customHeight="1" x14ac:dyDescent="0.25">
      <c r="A147" s="189"/>
      <c r="B147" s="190"/>
      <c r="C147" s="191"/>
      <c r="D147" s="192">
        <v>3399</v>
      </c>
      <c r="E147" s="193">
        <v>5139</v>
      </c>
      <c r="F147" s="192"/>
      <c r="G147" s="194" t="s">
        <v>344</v>
      </c>
      <c r="H147" s="195">
        <v>2</v>
      </c>
      <c r="I147" s="196">
        <v>2</v>
      </c>
      <c r="J147" s="197">
        <v>0</v>
      </c>
      <c r="K147" s="198">
        <f t="shared" si="5"/>
        <v>2</v>
      </c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206"/>
      <c r="BC147" s="206"/>
      <c r="BD147" s="206"/>
    </row>
    <row r="148" spans="1:56" ht="12.75" customHeight="1" x14ac:dyDescent="0.25">
      <c r="A148" s="189"/>
      <c r="B148" s="190"/>
      <c r="C148" s="191"/>
      <c r="D148" s="192">
        <v>3399</v>
      </c>
      <c r="E148" s="193">
        <v>5164</v>
      </c>
      <c r="F148" s="192"/>
      <c r="G148" s="194" t="s">
        <v>364</v>
      </c>
      <c r="H148" s="195">
        <v>2</v>
      </c>
      <c r="I148" s="196">
        <v>2</v>
      </c>
      <c r="J148" s="197">
        <v>0</v>
      </c>
      <c r="K148" s="198">
        <f t="shared" si="5"/>
        <v>2</v>
      </c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206"/>
      <c r="BC148" s="206"/>
      <c r="BD148" s="206"/>
    </row>
    <row r="149" spans="1:56" ht="12.75" customHeight="1" x14ac:dyDescent="0.25">
      <c r="A149" s="189"/>
      <c r="B149" s="190"/>
      <c r="C149" s="191"/>
      <c r="D149" s="192">
        <v>3399</v>
      </c>
      <c r="E149" s="193">
        <v>5169</v>
      </c>
      <c r="F149" s="192"/>
      <c r="G149" s="194" t="s">
        <v>347</v>
      </c>
      <c r="H149" s="195">
        <v>62</v>
      </c>
      <c r="I149" s="196">
        <v>62</v>
      </c>
      <c r="J149" s="197">
        <v>0</v>
      </c>
      <c r="K149" s="198">
        <f t="shared" ref="K149:K188" si="7">I149+J149</f>
        <v>62</v>
      </c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206"/>
      <c r="BC149" s="206"/>
      <c r="BD149" s="206"/>
    </row>
    <row r="150" spans="1:56" ht="12.75" customHeight="1" x14ac:dyDescent="0.25">
      <c r="A150" s="179" t="s">
        <v>339</v>
      </c>
      <c r="B150" s="180" t="s">
        <v>440</v>
      </c>
      <c r="C150" s="181" t="s">
        <v>15</v>
      </c>
      <c r="D150" s="182" t="s">
        <v>11</v>
      </c>
      <c r="E150" s="183" t="s">
        <v>11</v>
      </c>
      <c r="F150" s="182" t="s">
        <v>11</v>
      </c>
      <c r="G150" s="184" t="s">
        <v>441</v>
      </c>
      <c r="H150" s="185">
        <f>SUM(H151:H153)</f>
        <v>80</v>
      </c>
      <c r="I150" s="186">
        <f>SUM(I151:I153)</f>
        <v>0</v>
      </c>
      <c r="J150" s="187">
        <f>SUM(J151:J153)</f>
        <v>0</v>
      </c>
      <c r="K150" s="188">
        <f t="shared" si="7"/>
        <v>0</v>
      </c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206"/>
      <c r="BC150" s="206"/>
      <c r="BD150" s="206"/>
    </row>
    <row r="151" spans="1:56" s="210" customFormat="1" ht="12.75" customHeight="1" x14ac:dyDescent="0.25">
      <c r="A151" s="189"/>
      <c r="B151" s="190"/>
      <c r="C151" s="191"/>
      <c r="D151" s="192">
        <v>3900</v>
      </c>
      <c r="E151" s="193">
        <v>5139</v>
      </c>
      <c r="F151" s="192"/>
      <c r="G151" s="194" t="s">
        <v>344</v>
      </c>
      <c r="H151" s="195">
        <v>20</v>
      </c>
      <c r="I151" s="196">
        <v>0</v>
      </c>
      <c r="J151" s="197">
        <v>0</v>
      </c>
      <c r="K151" s="198">
        <f t="shared" si="7"/>
        <v>0</v>
      </c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211"/>
      <c r="BC151" s="211"/>
      <c r="BD151" s="211"/>
    </row>
    <row r="152" spans="1:56" s="210" customFormat="1" ht="12.75" customHeight="1" x14ac:dyDescent="0.25">
      <c r="A152" s="189"/>
      <c r="B152" s="190"/>
      <c r="C152" s="191"/>
      <c r="D152" s="192">
        <v>3900</v>
      </c>
      <c r="E152" s="193">
        <v>5164</v>
      </c>
      <c r="F152" s="192"/>
      <c r="G152" s="194" t="s">
        <v>364</v>
      </c>
      <c r="H152" s="195">
        <v>10</v>
      </c>
      <c r="I152" s="196">
        <v>0</v>
      </c>
      <c r="J152" s="197">
        <v>0</v>
      </c>
      <c r="K152" s="198">
        <f t="shared" si="7"/>
        <v>0</v>
      </c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211"/>
      <c r="BC152" s="211"/>
      <c r="BD152" s="211"/>
    </row>
    <row r="153" spans="1:56" s="210" customFormat="1" ht="12.75" customHeight="1" x14ac:dyDescent="0.25">
      <c r="A153" s="189"/>
      <c r="B153" s="190"/>
      <c r="C153" s="191"/>
      <c r="D153" s="192">
        <v>3900</v>
      </c>
      <c r="E153" s="193">
        <v>5169</v>
      </c>
      <c r="F153" s="192"/>
      <c r="G153" s="194" t="s">
        <v>347</v>
      </c>
      <c r="H153" s="195">
        <v>50</v>
      </c>
      <c r="I153" s="196">
        <v>0</v>
      </c>
      <c r="J153" s="197">
        <v>0</v>
      </c>
      <c r="K153" s="198">
        <f t="shared" si="7"/>
        <v>0</v>
      </c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211"/>
      <c r="BC153" s="211"/>
      <c r="BD153" s="211"/>
    </row>
    <row r="154" spans="1:56" ht="12.75" customHeight="1" x14ac:dyDescent="0.25">
      <c r="A154" s="179" t="s">
        <v>339</v>
      </c>
      <c r="B154" s="180" t="s">
        <v>442</v>
      </c>
      <c r="C154" s="181" t="s">
        <v>15</v>
      </c>
      <c r="D154" s="182" t="s">
        <v>11</v>
      </c>
      <c r="E154" s="183" t="s">
        <v>11</v>
      </c>
      <c r="F154" s="182" t="s">
        <v>11</v>
      </c>
      <c r="G154" s="184" t="s">
        <v>443</v>
      </c>
      <c r="H154" s="185">
        <f>SUM(H155:H157)</f>
        <v>100</v>
      </c>
      <c r="I154" s="186">
        <f>SUM(I155:I157)</f>
        <v>100</v>
      </c>
      <c r="J154" s="187">
        <f>SUM(J155:J157)</f>
        <v>0</v>
      </c>
      <c r="K154" s="188">
        <f t="shared" si="7"/>
        <v>100</v>
      </c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206"/>
      <c r="BC154" s="206"/>
      <c r="BD154" s="206"/>
    </row>
    <row r="155" spans="1:56" s="210" customFormat="1" ht="12.75" customHeight="1" x14ac:dyDescent="0.25">
      <c r="A155" s="189"/>
      <c r="B155" s="190"/>
      <c r="C155" s="191"/>
      <c r="D155" s="192">
        <v>6113</v>
      </c>
      <c r="E155" s="193">
        <v>5139</v>
      </c>
      <c r="F155" s="192"/>
      <c r="G155" s="194" t="s">
        <v>344</v>
      </c>
      <c r="H155" s="195">
        <v>60</v>
      </c>
      <c r="I155" s="196">
        <v>60</v>
      </c>
      <c r="J155" s="197">
        <v>0</v>
      </c>
      <c r="K155" s="198">
        <f t="shared" si="7"/>
        <v>60</v>
      </c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211"/>
      <c r="BC155" s="211"/>
      <c r="BD155" s="211"/>
    </row>
    <row r="156" spans="1:56" s="210" customFormat="1" ht="12.75" customHeight="1" x14ac:dyDescent="0.25">
      <c r="A156" s="189"/>
      <c r="B156" s="190"/>
      <c r="C156" s="191"/>
      <c r="D156" s="192">
        <v>6113</v>
      </c>
      <c r="E156" s="193">
        <v>5164</v>
      </c>
      <c r="F156" s="192"/>
      <c r="G156" s="194" t="s">
        <v>364</v>
      </c>
      <c r="H156" s="195">
        <v>10</v>
      </c>
      <c r="I156" s="196">
        <v>10</v>
      </c>
      <c r="J156" s="197">
        <v>0</v>
      </c>
      <c r="K156" s="198">
        <f t="shared" si="7"/>
        <v>10</v>
      </c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211"/>
      <c r="BC156" s="211"/>
      <c r="BD156" s="211"/>
    </row>
    <row r="157" spans="1:56" ht="12.75" customHeight="1" x14ac:dyDescent="0.25">
      <c r="A157" s="189"/>
      <c r="B157" s="190"/>
      <c r="C157" s="191"/>
      <c r="D157" s="192">
        <v>6113</v>
      </c>
      <c r="E157" s="193">
        <v>5169</v>
      </c>
      <c r="F157" s="192"/>
      <c r="G157" s="194" t="s">
        <v>347</v>
      </c>
      <c r="H157" s="195">
        <v>30</v>
      </c>
      <c r="I157" s="196">
        <v>30</v>
      </c>
      <c r="J157" s="197">
        <v>0</v>
      </c>
      <c r="K157" s="198">
        <f t="shared" si="7"/>
        <v>30</v>
      </c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206"/>
      <c r="BC157" s="206"/>
      <c r="BD157" s="206"/>
    </row>
    <row r="158" spans="1:56" ht="12.75" customHeight="1" x14ac:dyDescent="0.25">
      <c r="A158" s="179" t="s">
        <v>339</v>
      </c>
      <c r="B158" s="180" t="s">
        <v>444</v>
      </c>
      <c r="C158" s="181" t="s">
        <v>15</v>
      </c>
      <c r="D158" s="182" t="s">
        <v>11</v>
      </c>
      <c r="E158" s="183" t="s">
        <v>11</v>
      </c>
      <c r="F158" s="182" t="s">
        <v>11</v>
      </c>
      <c r="G158" s="184" t="s">
        <v>445</v>
      </c>
      <c r="H158" s="185">
        <f>SUM(H159)</f>
        <v>120</v>
      </c>
      <c r="I158" s="186">
        <f>SUM(I159)</f>
        <v>120</v>
      </c>
      <c r="J158" s="187">
        <f>SUM(J159:J159)</f>
        <v>0</v>
      </c>
      <c r="K158" s="188">
        <f t="shared" si="7"/>
        <v>120</v>
      </c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206"/>
      <c r="BC158" s="206"/>
      <c r="BD158" s="206"/>
    </row>
    <row r="159" spans="1:56" ht="12.75" customHeight="1" x14ac:dyDescent="0.25">
      <c r="A159" s="189"/>
      <c r="B159" s="190"/>
      <c r="C159" s="191"/>
      <c r="D159" s="192">
        <v>6172</v>
      </c>
      <c r="E159" s="193">
        <v>5169</v>
      </c>
      <c r="F159" s="192"/>
      <c r="G159" s="194" t="s">
        <v>347</v>
      </c>
      <c r="H159" s="195">
        <v>120</v>
      </c>
      <c r="I159" s="196">
        <v>120</v>
      </c>
      <c r="J159" s="197">
        <v>0</v>
      </c>
      <c r="K159" s="198">
        <f t="shared" si="7"/>
        <v>120</v>
      </c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206"/>
      <c r="BC159" s="206"/>
      <c r="BD159" s="206"/>
    </row>
    <row r="160" spans="1:56" ht="12.75" customHeight="1" x14ac:dyDescent="0.25">
      <c r="A160" s="179" t="s">
        <v>339</v>
      </c>
      <c r="B160" s="180" t="s">
        <v>446</v>
      </c>
      <c r="C160" s="181" t="s">
        <v>15</v>
      </c>
      <c r="D160" s="182" t="s">
        <v>11</v>
      </c>
      <c r="E160" s="183" t="s">
        <v>11</v>
      </c>
      <c r="F160" s="182" t="s">
        <v>11</v>
      </c>
      <c r="G160" s="184" t="s">
        <v>447</v>
      </c>
      <c r="H160" s="185">
        <f>SUM(H161:H162)</f>
        <v>30</v>
      </c>
      <c r="I160" s="186">
        <f>SUM(I161:I162)</f>
        <v>30</v>
      </c>
      <c r="J160" s="187">
        <f>SUM(J161:J162)</f>
        <v>0</v>
      </c>
      <c r="K160" s="188">
        <f t="shared" si="7"/>
        <v>30</v>
      </c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206"/>
      <c r="BC160" s="206"/>
      <c r="BD160" s="206"/>
    </row>
    <row r="161" spans="1:56" ht="12.75" customHeight="1" x14ac:dyDescent="0.25">
      <c r="A161" s="189"/>
      <c r="B161" s="190"/>
      <c r="C161" s="191"/>
      <c r="D161" s="192">
        <v>6113</v>
      </c>
      <c r="E161" s="193">
        <v>5169</v>
      </c>
      <c r="F161" s="192"/>
      <c r="G161" s="194" t="s">
        <v>347</v>
      </c>
      <c r="H161" s="195">
        <v>15</v>
      </c>
      <c r="I161" s="196">
        <v>15</v>
      </c>
      <c r="J161" s="197">
        <v>0</v>
      </c>
      <c r="K161" s="198">
        <f t="shared" si="7"/>
        <v>15</v>
      </c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206"/>
      <c r="BC161" s="206"/>
      <c r="BD161" s="206"/>
    </row>
    <row r="162" spans="1:56" ht="12.75" customHeight="1" x14ac:dyDescent="0.25">
      <c r="A162" s="189"/>
      <c r="B162" s="190"/>
      <c r="C162" s="191"/>
      <c r="D162" s="192">
        <v>6113</v>
      </c>
      <c r="E162" s="193">
        <v>5175</v>
      </c>
      <c r="F162" s="192"/>
      <c r="G162" s="194" t="s">
        <v>348</v>
      </c>
      <c r="H162" s="195">
        <v>15</v>
      </c>
      <c r="I162" s="196">
        <v>15</v>
      </c>
      <c r="J162" s="197">
        <v>0</v>
      </c>
      <c r="K162" s="198">
        <f t="shared" si="7"/>
        <v>15</v>
      </c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206"/>
      <c r="BC162" s="206"/>
      <c r="BD162" s="206"/>
    </row>
    <row r="163" spans="1:56" ht="12.75" customHeight="1" x14ac:dyDescent="0.25">
      <c r="A163" s="179" t="s">
        <v>339</v>
      </c>
      <c r="B163" s="180" t="s">
        <v>448</v>
      </c>
      <c r="C163" s="181" t="s">
        <v>15</v>
      </c>
      <c r="D163" s="182" t="s">
        <v>11</v>
      </c>
      <c r="E163" s="183" t="s">
        <v>11</v>
      </c>
      <c r="F163" s="182" t="s">
        <v>11</v>
      </c>
      <c r="G163" s="184" t="s">
        <v>449</v>
      </c>
      <c r="H163" s="185">
        <f>SUM(H164:H165)</f>
        <v>30</v>
      </c>
      <c r="I163" s="186">
        <f>SUM(I164:I165)</f>
        <v>30</v>
      </c>
      <c r="J163" s="187">
        <f>SUM(J164:J165)</f>
        <v>0</v>
      </c>
      <c r="K163" s="188">
        <f t="shared" si="7"/>
        <v>30</v>
      </c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206"/>
      <c r="BC163" s="206"/>
      <c r="BD163" s="206"/>
    </row>
    <row r="164" spans="1:56" s="210" customFormat="1" ht="12.75" customHeight="1" x14ac:dyDescent="0.25">
      <c r="A164" s="189"/>
      <c r="B164" s="190"/>
      <c r="C164" s="191"/>
      <c r="D164" s="192">
        <v>3900</v>
      </c>
      <c r="E164" s="193">
        <v>5139</v>
      </c>
      <c r="F164" s="192"/>
      <c r="G164" s="194" t="s">
        <v>344</v>
      </c>
      <c r="H164" s="195">
        <v>10</v>
      </c>
      <c r="I164" s="196">
        <v>10</v>
      </c>
      <c r="J164" s="197">
        <v>0</v>
      </c>
      <c r="K164" s="198">
        <f t="shared" si="7"/>
        <v>10</v>
      </c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211"/>
      <c r="BC164" s="211"/>
      <c r="BD164" s="211"/>
    </row>
    <row r="165" spans="1:56" s="210" customFormat="1" ht="12.75" customHeight="1" x14ac:dyDescent="0.25">
      <c r="A165" s="189"/>
      <c r="B165" s="190"/>
      <c r="C165" s="191"/>
      <c r="D165" s="192">
        <v>3900</v>
      </c>
      <c r="E165" s="193">
        <v>5169</v>
      </c>
      <c r="F165" s="192"/>
      <c r="G165" s="194" t="s">
        <v>347</v>
      </c>
      <c r="H165" s="195">
        <v>20</v>
      </c>
      <c r="I165" s="196">
        <v>20</v>
      </c>
      <c r="J165" s="197">
        <v>0</v>
      </c>
      <c r="K165" s="198">
        <f t="shared" si="7"/>
        <v>20</v>
      </c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211"/>
      <c r="BC165" s="211"/>
      <c r="BD165" s="211"/>
    </row>
    <row r="166" spans="1:56" s="210" customFormat="1" ht="12.75" customHeight="1" x14ac:dyDescent="0.25">
      <c r="A166" s="179" t="s">
        <v>339</v>
      </c>
      <c r="B166" s="180" t="s">
        <v>450</v>
      </c>
      <c r="C166" s="181" t="s">
        <v>15</v>
      </c>
      <c r="D166" s="182" t="s">
        <v>11</v>
      </c>
      <c r="E166" s="183" t="s">
        <v>11</v>
      </c>
      <c r="F166" s="182" t="s">
        <v>11</v>
      </c>
      <c r="G166" s="184" t="s">
        <v>451</v>
      </c>
      <c r="H166" s="185">
        <f>SUM(H167)</f>
        <v>550</v>
      </c>
      <c r="I166" s="186">
        <f t="shared" ref="I166:J166" si="8">SUM(I167)</f>
        <v>550</v>
      </c>
      <c r="J166" s="187">
        <f t="shared" si="8"/>
        <v>0</v>
      </c>
      <c r="K166" s="188">
        <f t="shared" si="7"/>
        <v>550</v>
      </c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211"/>
      <c r="BC166" s="211"/>
      <c r="BD166" s="211"/>
    </row>
    <row r="167" spans="1:56" s="210" customFormat="1" ht="12.75" customHeight="1" x14ac:dyDescent="0.25">
      <c r="A167" s="189"/>
      <c r="B167" s="190"/>
      <c r="C167" s="191"/>
      <c r="D167" s="192">
        <v>3900</v>
      </c>
      <c r="E167" s="193">
        <v>5139</v>
      </c>
      <c r="F167" s="192"/>
      <c r="G167" s="194" t="s">
        <v>344</v>
      </c>
      <c r="H167" s="195">
        <v>550</v>
      </c>
      <c r="I167" s="196">
        <v>550</v>
      </c>
      <c r="J167" s="197">
        <v>0</v>
      </c>
      <c r="K167" s="198">
        <f t="shared" si="7"/>
        <v>550</v>
      </c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211"/>
      <c r="BC167" s="211"/>
      <c r="BD167" s="211"/>
    </row>
    <row r="168" spans="1:56" s="210" customFormat="1" ht="12.75" customHeight="1" x14ac:dyDescent="0.25">
      <c r="A168" s="179" t="s">
        <v>339</v>
      </c>
      <c r="B168" s="180" t="s">
        <v>452</v>
      </c>
      <c r="C168" s="181" t="s">
        <v>15</v>
      </c>
      <c r="D168" s="182" t="s">
        <v>11</v>
      </c>
      <c r="E168" s="183" t="s">
        <v>11</v>
      </c>
      <c r="F168" s="182" t="s">
        <v>11</v>
      </c>
      <c r="G168" s="184" t="s">
        <v>453</v>
      </c>
      <c r="H168" s="185">
        <v>50</v>
      </c>
      <c r="I168" s="186">
        <v>50</v>
      </c>
      <c r="J168" s="187">
        <v>0</v>
      </c>
      <c r="K168" s="188">
        <f t="shared" si="7"/>
        <v>50</v>
      </c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211"/>
      <c r="BC168" s="211"/>
      <c r="BD168" s="211"/>
    </row>
    <row r="169" spans="1:56" s="210" customFormat="1" ht="12.75" customHeight="1" x14ac:dyDescent="0.25">
      <c r="A169" s="189"/>
      <c r="B169" s="190"/>
      <c r="C169" s="191"/>
      <c r="D169" s="192">
        <v>6113</v>
      </c>
      <c r="E169" s="193">
        <v>5139</v>
      </c>
      <c r="F169" s="192"/>
      <c r="G169" s="194" t="s">
        <v>344</v>
      </c>
      <c r="H169" s="195">
        <v>35</v>
      </c>
      <c r="I169" s="196">
        <v>35</v>
      </c>
      <c r="J169" s="197">
        <v>0</v>
      </c>
      <c r="K169" s="198">
        <f t="shared" si="7"/>
        <v>35</v>
      </c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211"/>
      <c r="BC169" s="211"/>
      <c r="BD169" s="211"/>
    </row>
    <row r="170" spans="1:56" s="210" customFormat="1" ht="12.75" customHeight="1" x14ac:dyDescent="0.25">
      <c r="A170" s="189"/>
      <c r="B170" s="190"/>
      <c r="C170" s="191"/>
      <c r="D170" s="192">
        <v>6113</v>
      </c>
      <c r="E170" s="193">
        <v>5169</v>
      </c>
      <c r="F170" s="192"/>
      <c r="G170" s="194" t="s">
        <v>347</v>
      </c>
      <c r="H170" s="195">
        <v>15</v>
      </c>
      <c r="I170" s="196">
        <v>15</v>
      </c>
      <c r="J170" s="197">
        <v>0</v>
      </c>
      <c r="K170" s="198">
        <f t="shared" si="7"/>
        <v>15</v>
      </c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211"/>
      <c r="BC170" s="211"/>
      <c r="BD170" s="211"/>
    </row>
    <row r="171" spans="1:56" s="210" customFormat="1" ht="12.75" customHeight="1" x14ac:dyDescent="0.25">
      <c r="A171" s="179" t="s">
        <v>339</v>
      </c>
      <c r="B171" s="180" t="s">
        <v>454</v>
      </c>
      <c r="C171" s="181" t="s">
        <v>15</v>
      </c>
      <c r="D171" s="182" t="s">
        <v>11</v>
      </c>
      <c r="E171" s="183" t="s">
        <v>11</v>
      </c>
      <c r="F171" s="182" t="s">
        <v>11</v>
      </c>
      <c r="G171" s="184" t="s">
        <v>455</v>
      </c>
      <c r="H171" s="185">
        <f>SUM(H172:H174)</f>
        <v>50</v>
      </c>
      <c r="I171" s="186">
        <f t="shared" ref="I171:J171" si="9">SUM(I172:I174)</f>
        <v>50</v>
      </c>
      <c r="J171" s="187">
        <f t="shared" si="9"/>
        <v>0</v>
      </c>
      <c r="K171" s="188">
        <f t="shared" si="7"/>
        <v>50</v>
      </c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211"/>
      <c r="BC171" s="211"/>
      <c r="BD171" s="211"/>
    </row>
    <row r="172" spans="1:56" s="210" customFormat="1" ht="12.75" customHeight="1" x14ac:dyDescent="0.25">
      <c r="A172" s="189"/>
      <c r="B172" s="190"/>
      <c r="C172" s="191"/>
      <c r="D172" s="192">
        <v>3900</v>
      </c>
      <c r="E172" s="193">
        <v>5139</v>
      </c>
      <c r="F172" s="192"/>
      <c r="G172" s="194" t="s">
        <v>344</v>
      </c>
      <c r="H172" s="195">
        <v>10</v>
      </c>
      <c r="I172" s="196">
        <v>10</v>
      </c>
      <c r="J172" s="197">
        <v>0</v>
      </c>
      <c r="K172" s="198">
        <f t="shared" si="7"/>
        <v>10</v>
      </c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211"/>
      <c r="BC172" s="211"/>
      <c r="BD172" s="211"/>
    </row>
    <row r="173" spans="1:56" s="210" customFormat="1" ht="12.75" customHeight="1" x14ac:dyDescent="0.25">
      <c r="A173" s="189"/>
      <c r="B173" s="190"/>
      <c r="C173" s="191"/>
      <c r="D173" s="192">
        <v>3900</v>
      </c>
      <c r="E173" s="193">
        <v>5169</v>
      </c>
      <c r="F173" s="192"/>
      <c r="G173" s="194" t="s">
        <v>347</v>
      </c>
      <c r="H173" s="195">
        <v>30</v>
      </c>
      <c r="I173" s="196">
        <v>30</v>
      </c>
      <c r="J173" s="204">
        <v>0</v>
      </c>
      <c r="K173" s="198">
        <f t="shared" si="7"/>
        <v>30</v>
      </c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211"/>
      <c r="BC173" s="211"/>
      <c r="BD173" s="211"/>
    </row>
    <row r="174" spans="1:56" s="210" customFormat="1" ht="12.75" customHeight="1" x14ac:dyDescent="0.25">
      <c r="A174" s="189"/>
      <c r="B174" s="190"/>
      <c r="C174" s="191"/>
      <c r="D174" s="192">
        <v>3900</v>
      </c>
      <c r="E174" s="193">
        <v>5175</v>
      </c>
      <c r="F174" s="192"/>
      <c r="G174" s="194" t="s">
        <v>348</v>
      </c>
      <c r="H174" s="195">
        <v>10</v>
      </c>
      <c r="I174" s="196">
        <v>10</v>
      </c>
      <c r="J174" s="197">
        <v>0</v>
      </c>
      <c r="K174" s="198">
        <f t="shared" si="7"/>
        <v>10</v>
      </c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211"/>
      <c r="BC174" s="211"/>
      <c r="BD174" s="211"/>
    </row>
    <row r="175" spans="1:56" s="210" customFormat="1" ht="12.75" customHeight="1" x14ac:dyDescent="0.25">
      <c r="A175" s="179" t="s">
        <v>339</v>
      </c>
      <c r="B175" s="180" t="s">
        <v>456</v>
      </c>
      <c r="C175" s="181" t="s">
        <v>15</v>
      </c>
      <c r="D175" s="182" t="s">
        <v>11</v>
      </c>
      <c r="E175" s="183" t="s">
        <v>11</v>
      </c>
      <c r="F175" s="182" t="s">
        <v>11</v>
      </c>
      <c r="G175" s="184" t="s">
        <v>457</v>
      </c>
      <c r="H175" s="185">
        <f>SUM(H176)</f>
        <v>50</v>
      </c>
      <c r="I175" s="186">
        <f t="shared" ref="I175:J175" si="10">SUM(I176)</f>
        <v>0</v>
      </c>
      <c r="J175" s="187">
        <f t="shared" si="10"/>
        <v>0</v>
      </c>
      <c r="K175" s="188">
        <f t="shared" si="7"/>
        <v>0</v>
      </c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211"/>
      <c r="BC175" s="211"/>
      <c r="BD175" s="211"/>
    </row>
    <row r="176" spans="1:56" s="210" customFormat="1" ht="12.75" customHeight="1" x14ac:dyDescent="0.25">
      <c r="A176" s="189"/>
      <c r="B176" s="190"/>
      <c r="C176" s="191"/>
      <c r="D176" s="192">
        <v>3900</v>
      </c>
      <c r="E176" s="193">
        <v>5169</v>
      </c>
      <c r="F176" s="192"/>
      <c r="G176" s="194" t="s">
        <v>347</v>
      </c>
      <c r="H176" s="195">
        <v>50</v>
      </c>
      <c r="I176" s="196">
        <v>0</v>
      </c>
      <c r="J176" s="197">
        <v>0</v>
      </c>
      <c r="K176" s="198">
        <f t="shared" si="7"/>
        <v>0</v>
      </c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211"/>
      <c r="BC176" s="211"/>
      <c r="BD176" s="211"/>
    </row>
    <row r="177" spans="1:56" s="210" customFormat="1" ht="12.75" customHeight="1" x14ac:dyDescent="0.25">
      <c r="A177" s="179" t="s">
        <v>339</v>
      </c>
      <c r="B177" s="180" t="s">
        <v>458</v>
      </c>
      <c r="C177" s="181" t="s">
        <v>15</v>
      </c>
      <c r="D177" s="182" t="s">
        <v>11</v>
      </c>
      <c r="E177" s="183" t="s">
        <v>11</v>
      </c>
      <c r="F177" s="182" t="s">
        <v>11</v>
      </c>
      <c r="G177" s="184" t="s">
        <v>459</v>
      </c>
      <c r="H177" s="185">
        <f>SUM(H178:H179)</f>
        <v>160</v>
      </c>
      <c r="I177" s="186">
        <f t="shared" ref="I177:J177" si="11">SUM(I178:I179)</f>
        <v>160</v>
      </c>
      <c r="J177" s="187">
        <f t="shared" si="11"/>
        <v>0</v>
      </c>
      <c r="K177" s="188">
        <f t="shared" si="7"/>
        <v>160</v>
      </c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211"/>
      <c r="BC177" s="211"/>
      <c r="BD177" s="211"/>
    </row>
    <row r="178" spans="1:56" s="210" customFormat="1" ht="12.75" customHeight="1" x14ac:dyDescent="0.25">
      <c r="A178" s="189"/>
      <c r="B178" s="190"/>
      <c r="C178" s="191"/>
      <c r="D178" s="192">
        <v>6113</v>
      </c>
      <c r="E178" s="193">
        <v>5139</v>
      </c>
      <c r="F178" s="192"/>
      <c r="G178" s="194" t="s">
        <v>344</v>
      </c>
      <c r="H178" s="195">
        <v>110</v>
      </c>
      <c r="I178" s="196">
        <v>110</v>
      </c>
      <c r="J178" s="197">
        <v>0</v>
      </c>
      <c r="K178" s="198">
        <f t="shared" si="7"/>
        <v>110</v>
      </c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211"/>
      <c r="BC178" s="211"/>
      <c r="BD178" s="211"/>
    </row>
    <row r="179" spans="1:56" x14ac:dyDescent="0.25">
      <c r="A179" s="218"/>
      <c r="B179" s="219"/>
      <c r="C179" s="220"/>
      <c r="D179" s="221">
        <v>6113</v>
      </c>
      <c r="E179" s="222">
        <v>5169</v>
      </c>
      <c r="F179" s="221"/>
      <c r="G179" s="223" t="s">
        <v>347</v>
      </c>
      <c r="H179" s="224">
        <v>50</v>
      </c>
      <c r="I179" s="225">
        <v>50</v>
      </c>
      <c r="J179" s="226">
        <v>0</v>
      </c>
      <c r="K179" s="227">
        <f t="shared" si="7"/>
        <v>50</v>
      </c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206"/>
      <c r="BC179" s="206"/>
      <c r="BD179" s="206"/>
    </row>
    <row r="180" spans="1:56" x14ac:dyDescent="0.25">
      <c r="A180" s="182" t="s">
        <v>339</v>
      </c>
      <c r="B180" s="180" t="s">
        <v>460</v>
      </c>
      <c r="C180" s="181" t="s">
        <v>15</v>
      </c>
      <c r="D180" s="182" t="s">
        <v>11</v>
      </c>
      <c r="E180" s="182" t="s">
        <v>11</v>
      </c>
      <c r="F180" s="182"/>
      <c r="G180" s="184" t="s">
        <v>461</v>
      </c>
      <c r="H180" s="185">
        <f>SUM(H181:H182)</f>
        <v>100</v>
      </c>
      <c r="I180" s="186">
        <f>SUM(I181:I182)</f>
        <v>100</v>
      </c>
      <c r="J180" s="187">
        <f>SUM(J181:J182)</f>
        <v>0</v>
      </c>
      <c r="K180" s="188">
        <f t="shared" si="7"/>
        <v>100</v>
      </c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206"/>
      <c r="BC180" s="206"/>
      <c r="BD180" s="206"/>
    </row>
    <row r="181" spans="1:56" x14ac:dyDescent="0.25">
      <c r="A181" s="192"/>
      <c r="B181" s="190"/>
      <c r="C181" s="191"/>
      <c r="D181" s="192">
        <v>6113</v>
      </c>
      <c r="E181" s="192">
        <v>5139</v>
      </c>
      <c r="F181" s="192"/>
      <c r="G181" s="228" t="s">
        <v>344</v>
      </c>
      <c r="H181" s="195">
        <v>50</v>
      </c>
      <c r="I181" s="196">
        <v>50</v>
      </c>
      <c r="J181" s="197">
        <v>0</v>
      </c>
      <c r="K181" s="198">
        <f t="shared" si="7"/>
        <v>50</v>
      </c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206"/>
      <c r="BC181" s="206"/>
      <c r="BD181" s="206"/>
    </row>
    <row r="182" spans="1:56" x14ac:dyDescent="0.25">
      <c r="A182" s="192"/>
      <c r="B182" s="190"/>
      <c r="C182" s="191"/>
      <c r="D182" s="192">
        <v>6113</v>
      </c>
      <c r="E182" s="192">
        <v>5139</v>
      </c>
      <c r="F182" s="192"/>
      <c r="G182" s="228" t="s">
        <v>347</v>
      </c>
      <c r="H182" s="195">
        <v>50</v>
      </c>
      <c r="I182" s="196">
        <v>50</v>
      </c>
      <c r="J182" s="197">
        <v>0</v>
      </c>
      <c r="K182" s="198">
        <f t="shared" si="7"/>
        <v>50</v>
      </c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206"/>
      <c r="BC182" s="206"/>
      <c r="BD182" s="206"/>
    </row>
    <row r="183" spans="1:56" x14ac:dyDescent="0.25">
      <c r="A183" s="182" t="s">
        <v>339</v>
      </c>
      <c r="B183" s="180" t="s">
        <v>462</v>
      </c>
      <c r="C183" s="181" t="s">
        <v>15</v>
      </c>
      <c r="D183" s="182" t="s">
        <v>11</v>
      </c>
      <c r="E183" s="182" t="s">
        <v>11</v>
      </c>
      <c r="F183" s="182"/>
      <c r="G183" s="184" t="s">
        <v>463</v>
      </c>
      <c r="H183" s="185">
        <f>SUM(H184:H185)</f>
        <v>500</v>
      </c>
      <c r="I183" s="186">
        <f>SUM(I184:I185)</f>
        <v>500</v>
      </c>
      <c r="J183" s="187">
        <f>SUM(J184:J185)</f>
        <v>0</v>
      </c>
      <c r="K183" s="188">
        <f t="shared" si="7"/>
        <v>500</v>
      </c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206"/>
      <c r="BC183" s="206"/>
      <c r="BD183" s="206"/>
    </row>
    <row r="184" spans="1:56" ht="12.75" customHeight="1" x14ac:dyDescent="0.25">
      <c r="A184" s="192"/>
      <c r="B184" s="190"/>
      <c r="C184" s="191"/>
      <c r="D184" s="192">
        <v>6113</v>
      </c>
      <c r="E184" s="192">
        <v>5139</v>
      </c>
      <c r="F184" s="192"/>
      <c r="G184" s="228" t="s">
        <v>344</v>
      </c>
      <c r="H184" s="195">
        <v>400</v>
      </c>
      <c r="I184" s="196">
        <v>400</v>
      </c>
      <c r="J184" s="197">
        <v>0</v>
      </c>
      <c r="K184" s="198">
        <f t="shared" si="7"/>
        <v>400</v>
      </c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206"/>
      <c r="BC184" s="206"/>
      <c r="BD184" s="206"/>
    </row>
    <row r="185" spans="1:56" x14ac:dyDescent="0.25">
      <c r="A185" s="192"/>
      <c r="B185" s="190"/>
      <c r="C185" s="191"/>
      <c r="D185" s="192">
        <v>6113</v>
      </c>
      <c r="E185" s="192">
        <v>5139</v>
      </c>
      <c r="F185" s="192"/>
      <c r="G185" s="228" t="s">
        <v>347</v>
      </c>
      <c r="H185" s="195">
        <v>100</v>
      </c>
      <c r="I185" s="196">
        <v>100</v>
      </c>
      <c r="J185" s="197">
        <v>0</v>
      </c>
      <c r="K185" s="198">
        <f t="shared" si="7"/>
        <v>100</v>
      </c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206"/>
      <c r="BC185" s="206"/>
      <c r="BD185" s="206"/>
    </row>
    <row r="186" spans="1:56" x14ac:dyDescent="0.25">
      <c r="A186" s="182" t="s">
        <v>339</v>
      </c>
      <c r="B186" s="180" t="s">
        <v>464</v>
      </c>
      <c r="C186" s="181" t="s">
        <v>15</v>
      </c>
      <c r="D186" s="182" t="s">
        <v>11</v>
      </c>
      <c r="E186" s="182" t="s">
        <v>11</v>
      </c>
      <c r="F186" s="182"/>
      <c r="G186" s="184" t="s">
        <v>465</v>
      </c>
      <c r="H186" s="185">
        <f>SUM(H187:H188)</f>
        <v>0</v>
      </c>
      <c r="I186" s="186">
        <f>SUM(I187:I188)</f>
        <v>300</v>
      </c>
      <c r="J186" s="187">
        <f>SUM(J187:J188)</f>
        <v>0</v>
      </c>
      <c r="K186" s="188">
        <f t="shared" si="7"/>
        <v>300</v>
      </c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206"/>
      <c r="BC186" s="206"/>
      <c r="BD186" s="206"/>
    </row>
    <row r="187" spans="1:56" ht="12.75" customHeight="1" x14ac:dyDescent="0.25">
      <c r="A187" s="192"/>
      <c r="B187" s="190"/>
      <c r="C187" s="191"/>
      <c r="D187" s="192">
        <v>6113</v>
      </c>
      <c r="E187" s="192">
        <v>5139</v>
      </c>
      <c r="F187" s="192"/>
      <c r="G187" s="228" t="s">
        <v>344</v>
      </c>
      <c r="H187" s="195">
        <v>0</v>
      </c>
      <c r="I187" s="196">
        <v>50</v>
      </c>
      <c r="J187" s="197">
        <v>0</v>
      </c>
      <c r="K187" s="198">
        <f t="shared" si="7"/>
        <v>50</v>
      </c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206"/>
      <c r="BC187" s="206"/>
      <c r="BD187" s="206"/>
    </row>
    <row r="188" spans="1:56" x14ac:dyDescent="0.25">
      <c r="A188" s="192"/>
      <c r="B188" s="190"/>
      <c r="C188" s="191"/>
      <c r="D188" s="192">
        <v>6113</v>
      </c>
      <c r="E188" s="192">
        <v>5139</v>
      </c>
      <c r="F188" s="192"/>
      <c r="G188" s="228" t="s">
        <v>347</v>
      </c>
      <c r="H188" s="195">
        <v>0</v>
      </c>
      <c r="I188" s="196">
        <v>250</v>
      </c>
      <c r="J188" s="197">
        <v>0</v>
      </c>
      <c r="K188" s="198">
        <f t="shared" si="7"/>
        <v>250</v>
      </c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206"/>
      <c r="BC188" s="206"/>
      <c r="BD188" s="206"/>
    </row>
    <row r="189" spans="1:56" x14ac:dyDescent="0.25">
      <c r="A189" s="229"/>
      <c r="B189" s="230"/>
      <c r="C189" s="230"/>
      <c r="D189" s="229"/>
      <c r="E189" s="229"/>
      <c r="F189" s="229"/>
      <c r="G189" s="231"/>
      <c r="H189" s="232"/>
      <c r="I189" s="233"/>
      <c r="J189" s="234"/>
      <c r="K189" s="235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206"/>
      <c r="BC189" s="206"/>
      <c r="BD189" s="206"/>
    </row>
    <row r="190" spans="1:56" x14ac:dyDescent="0.25">
      <c r="J190" s="150" t="s">
        <v>466</v>
      </c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206"/>
      <c r="BC190" s="206"/>
      <c r="BD190" s="206"/>
    </row>
    <row r="191" spans="1:56" x14ac:dyDescent="0.25"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206"/>
      <c r="BC191" s="206"/>
      <c r="BD191" s="206"/>
    </row>
    <row r="192" spans="1:56" s="236" customFormat="1" ht="12" x14ac:dyDescent="0.25">
      <c r="B192" s="237"/>
      <c r="C192" s="238"/>
      <c r="D192" s="238"/>
      <c r="F192" s="239" t="s">
        <v>467</v>
      </c>
      <c r="G192" s="240" t="s">
        <v>468</v>
      </c>
      <c r="H192" s="240"/>
      <c r="K192" s="241"/>
      <c r="M192" s="242"/>
      <c r="N192" s="242"/>
    </row>
    <row r="193" spans="2:11" s="236" customFormat="1" ht="12" x14ac:dyDescent="0.25">
      <c r="B193" s="237"/>
      <c r="C193" s="238"/>
      <c r="D193" s="238"/>
      <c r="F193" s="243" t="s">
        <v>469</v>
      </c>
      <c r="G193" s="244" t="s">
        <v>470</v>
      </c>
      <c r="H193" s="245" t="s">
        <v>471</v>
      </c>
      <c r="I193" s="246"/>
      <c r="J193" s="246"/>
      <c r="K193" s="247"/>
    </row>
    <row r="194" spans="2:11" s="236" customFormat="1" ht="12" x14ac:dyDescent="0.25">
      <c r="B194" s="237"/>
      <c r="C194" s="238"/>
      <c r="D194" s="238"/>
      <c r="F194" s="248"/>
      <c r="G194" s="244"/>
      <c r="H194" s="245"/>
      <c r="I194" s="246"/>
      <c r="J194" s="246"/>
      <c r="K194" s="247"/>
    </row>
    <row r="195" spans="2:11" s="236" customFormat="1" ht="12" x14ac:dyDescent="0.25">
      <c r="B195" s="237"/>
      <c r="C195" s="238"/>
      <c r="D195" s="238"/>
      <c r="F195" s="248"/>
      <c r="G195" s="244"/>
      <c r="H195" s="245" t="s">
        <v>472</v>
      </c>
      <c r="I195" s="246"/>
      <c r="J195" s="246"/>
      <c r="K195" s="247"/>
    </row>
    <row r="196" spans="2:11" s="236" customFormat="1" ht="12" x14ac:dyDescent="0.25">
      <c r="B196" s="237"/>
      <c r="C196" s="238"/>
      <c r="D196" s="238"/>
      <c r="F196" s="248"/>
      <c r="G196" s="244"/>
      <c r="H196" s="245"/>
      <c r="I196" s="246"/>
      <c r="J196" s="246"/>
      <c r="K196" s="247"/>
    </row>
    <row r="197" spans="2:11" s="236" customFormat="1" ht="12" x14ac:dyDescent="0.25">
      <c r="B197" s="237"/>
      <c r="C197" s="238"/>
      <c r="D197" s="238"/>
      <c r="F197" s="248"/>
      <c r="G197" s="244"/>
      <c r="H197" s="245"/>
      <c r="I197" s="246"/>
      <c r="J197" s="246"/>
      <c r="K197" s="247"/>
    </row>
    <row r="198" spans="2:11" s="236" customFormat="1" ht="12" x14ac:dyDescent="0.25">
      <c r="B198" s="237"/>
      <c r="C198" s="238"/>
      <c r="D198" s="238"/>
      <c r="F198" s="243" t="s">
        <v>473</v>
      </c>
      <c r="G198" s="244" t="s">
        <v>474</v>
      </c>
      <c r="H198" s="245" t="s">
        <v>471</v>
      </c>
      <c r="I198" s="246"/>
      <c r="J198" s="246"/>
      <c r="K198" s="247"/>
    </row>
    <row r="199" spans="2:11" s="236" customFormat="1" ht="12" x14ac:dyDescent="0.25">
      <c r="B199" s="237"/>
      <c r="C199" s="238"/>
      <c r="D199" s="238"/>
      <c r="F199" s="248"/>
      <c r="G199" s="244"/>
      <c r="H199" s="245"/>
      <c r="I199" s="246"/>
      <c r="J199" s="246"/>
      <c r="K199" s="247"/>
    </row>
    <row r="200" spans="2:11" s="236" customFormat="1" ht="12" x14ac:dyDescent="0.25">
      <c r="B200" s="237"/>
      <c r="C200" s="238"/>
      <c r="D200" s="238"/>
      <c r="F200" s="248"/>
      <c r="G200" s="244"/>
      <c r="H200" s="245" t="s">
        <v>472</v>
      </c>
      <c r="I200" s="246"/>
      <c r="J200" s="246"/>
      <c r="K200" s="247"/>
    </row>
    <row r="201" spans="2:11" s="236" customFormat="1" ht="12" x14ac:dyDescent="0.25">
      <c r="B201" s="237"/>
      <c r="C201" s="238"/>
      <c r="D201" s="238"/>
      <c r="F201" s="248"/>
      <c r="G201" s="244"/>
      <c r="H201" s="245"/>
      <c r="I201" s="246"/>
      <c r="J201" s="246"/>
      <c r="K201" s="247"/>
    </row>
    <row r="202" spans="2:11" s="236" customFormat="1" ht="12" x14ac:dyDescent="0.25">
      <c r="B202" s="237"/>
      <c r="C202" s="238"/>
      <c r="D202" s="238"/>
      <c r="F202" s="248"/>
      <c r="G202" s="244"/>
      <c r="H202" s="245"/>
      <c r="I202" s="246"/>
      <c r="J202" s="246"/>
      <c r="K202" s="247"/>
    </row>
    <row r="203" spans="2:11" s="236" customFormat="1" ht="12" x14ac:dyDescent="0.25">
      <c r="B203" s="237"/>
      <c r="C203" s="238"/>
      <c r="D203" s="238"/>
      <c r="F203" s="243" t="s">
        <v>475</v>
      </c>
      <c r="G203" s="244" t="s">
        <v>476</v>
      </c>
      <c r="H203" s="245" t="s">
        <v>471</v>
      </c>
      <c r="I203" s="246"/>
      <c r="J203" s="246"/>
      <c r="K203" s="247"/>
    </row>
    <row r="204" spans="2:11" s="236" customFormat="1" ht="12" x14ac:dyDescent="0.25">
      <c r="B204" s="237"/>
      <c r="C204" s="238"/>
      <c r="D204" s="238"/>
      <c r="F204" s="248"/>
      <c r="G204" s="244"/>
      <c r="H204" s="245"/>
      <c r="I204" s="246"/>
      <c r="J204" s="246"/>
      <c r="K204" s="247"/>
    </row>
    <row r="205" spans="2:11" s="236" customFormat="1" ht="12" x14ac:dyDescent="0.25">
      <c r="B205" s="237"/>
      <c r="C205" s="238"/>
      <c r="D205" s="238"/>
      <c r="F205" s="248"/>
      <c r="G205" s="244"/>
      <c r="H205" s="245" t="s">
        <v>472</v>
      </c>
      <c r="I205" s="246"/>
      <c r="J205" s="246"/>
      <c r="K205" s="247"/>
    </row>
    <row r="206" spans="2:11" s="236" customFormat="1" ht="12" x14ac:dyDescent="0.25">
      <c r="B206" s="237"/>
      <c r="C206" s="238"/>
      <c r="D206" s="238"/>
      <c r="F206" s="248"/>
      <c r="G206" s="244"/>
      <c r="H206" s="245"/>
      <c r="I206" s="246"/>
      <c r="J206" s="246"/>
      <c r="K206" s="247"/>
    </row>
    <row r="207" spans="2:11" s="236" customFormat="1" ht="12" x14ac:dyDescent="0.25">
      <c r="B207" s="237"/>
      <c r="C207" s="238"/>
      <c r="D207" s="238"/>
      <c r="F207" s="248"/>
      <c r="G207" s="244"/>
      <c r="H207" s="245"/>
      <c r="I207" s="246"/>
      <c r="J207" s="246"/>
      <c r="K207" s="247"/>
    </row>
    <row r="208" spans="2:11" s="236" customFormat="1" ht="12" x14ac:dyDescent="0.25">
      <c r="B208" s="237"/>
      <c r="C208" s="238"/>
      <c r="D208" s="238"/>
      <c r="F208" s="239" t="s">
        <v>477</v>
      </c>
      <c r="G208" s="244" t="s">
        <v>478</v>
      </c>
      <c r="H208" s="245" t="s">
        <v>471</v>
      </c>
      <c r="I208" s="246"/>
      <c r="J208" s="246"/>
      <c r="K208" s="247"/>
    </row>
    <row r="209" spans="2:56" s="236" customFormat="1" ht="12" x14ac:dyDescent="0.25">
      <c r="B209" s="237"/>
      <c r="C209" s="238"/>
      <c r="D209" s="248"/>
      <c r="E209" s="249"/>
      <c r="G209" s="249"/>
      <c r="H209" s="250"/>
      <c r="I209" s="246"/>
      <c r="J209" s="246"/>
      <c r="K209" s="247"/>
    </row>
    <row r="210" spans="2:56" s="236" customFormat="1" ht="12" x14ac:dyDescent="0.25">
      <c r="B210" s="237"/>
      <c r="C210" s="238"/>
      <c r="D210" s="248"/>
      <c r="E210" s="249"/>
      <c r="G210" s="249"/>
      <c r="H210" s="245" t="s">
        <v>472</v>
      </c>
      <c r="I210" s="246"/>
      <c r="J210" s="246"/>
      <c r="K210" s="247"/>
    </row>
    <row r="211" spans="2:56" x14ac:dyDescent="0.25"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206"/>
      <c r="BC211" s="206"/>
      <c r="BD211" s="206"/>
    </row>
    <row r="212" spans="2:56" x14ac:dyDescent="0.25"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206"/>
      <c r="BC212" s="206"/>
      <c r="BD212" s="206"/>
    </row>
    <row r="213" spans="2:56" x14ac:dyDescent="0.25"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206"/>
      <c r="BC213" s="206"/>
      <c r="BD213" s="206"/>
    </row>
    <row r="214" spans="2:56" x14ac:dyDescent="0.25"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206"/>
      <c r="BC214" s="206"/>
      <c r="BD214" s="206"/>
    </row>
    <row r="215" spans="2:56" x14ac:dyDescent="0.25"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206"/>
      <c r="BC215" s="206"/>
      <c r="BD215" s="206"/>
    </row>
    <row r="216" spans="2:56" x14ac:dyDescent="0.25"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206"/>
      <c r="BC216" s="206"/>
      <c r="BD216" s="206"/>
    </row>
    <row r="217" spans="2:56" x14ac:dyDescent="0.25"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206"/>
      <c r="BC217" s="206"/>
      <c r="BD217" s="206"/>
    </row>
    <row r="218" spans="2:56" x14ac:dyDescent="0.25"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206"/>
      <c r="BC218" s="206"/>
      <c r="BD218" s="206"/>
    </row>
    <row r="219" spans="2:56" x14ac:dyDescent="0.25"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206"/>
      <c r="BC219" s="206"/>
      <c r="BD219" s="206"/>
    </row>
    <row r="220" spans="2:56" x14ac:dyDescent="0.25"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206"/>
      <c r="BC220" s="206"/>
      <c r="BD220" s="206"/>
    </row>
    <row r="221" spans="2:56" x14ac:dyDescent="0.25"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206"/>
      <c r="BC221" s="206"/>
      <c r="BD221" s="206"/>
    </row>
    <row r="222" spans="2:56" x14ac:dyDescent="0.25"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206"/>
      <c r="BC222" s="206"/>
      <c r="BD222" s="206"/>
    </row>
    <row r="223" spans="2:56" x14ac:dyDescent="0.25"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206"/>
      <c r="BC223" s="206"/>
      <c r="BD223" s="206"/>
    </row>
    <row r="224" spans="2:56" x14ac:dyDescent="0.25"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206"/>
      <c r="BC224" s="206"/>
      <c r="BD224" s="206"/>
    </row>
    <row r="225" spans="36:56" x14ac:dyDescent="0.25"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206"/>
      <c r="BC225" s="206"/>
      <c r="BD225" s="206"/>
    </row>
    <row r="226" spans="36:56" x14ac:dyDescent="0.25"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206"/>
      <c r="BC226" s="206"/>
      <c r="BD226" s="206"/>
    </row>
    <row r="227" spans="36:56" x14ac:dyDescent="0.25"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206"/>
      <c r="BC227" s="206"/>
      <c r="BD227" s="206"/>
    </row>
    <row r="228" spans="36:56" x14ac:dyDescent="0.25"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206"/>
      <c r="BC228" s="206"/>
      <c r="BD228" s="206"/>
    </row>
    <row r="229" spans="36:56" x14ac:dyDescent="0.25"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206"/>
      <c r="BC229" s="206"/>
      <c r="BD229" s="206"/>
    </row>
    <row r="230" spans="36:56" x14ac:dyDescent="0.25"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206"/>
      <c r="BC230" s="206"/>
      <c r="BD230" s="206"/>
    </row>
    <row r="231" spans="36:56" x14ac:dyDescent="0.25"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206"/>
      <c r="BC231" s="206"/>
      <c r="BD231" s="206"/>
    </row>
    <row r="232" spans="36:56" x14ac:dyDescent="0.25"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206"/>
      <c r="BC232" s="206"/>
      <c r="BD232" s="206"/>
    </row>
    <row r="233" spans="36:56" x14ac:dyDescent="0.25"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206"/>
      <c r="BC233" s="206"/>
      <c r="BD233" s="206"/>
    </row>
    <row r="234" spans="36:56" x14ac:dyDescent="0.25"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206"/>
      <c r="BC234" s="206"/>
      <c r="BD234" s="206"/>
    </row>
    <row r="235" spans="36:56" x14ac:dyDescent="0.25"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206"/>
      <c r="BC235" s="206"/>
      <c r="BD235" s="206"/>
    </row>
    <row r="236" spans="36:56" x14ac:dyDescent="0.25"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206"/>
      <c r="BC236" s="206"/>
      <c r="BD236" s="206"/>
    </row>
    <row r="237" spans="36:56" x14ac:dyDescent="0.25"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206"/>
      <c r="BC237" s="206"/>
      <c r="BD237" s="206"/>
    </row>
    <row r="238" spans="36:56" x14ac:dyDescent="0.25"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206"/>
      <c r="BC238" s="206"/>
      <c r="BD238" s="206"/>
    </row>
    <row r="239" spans="36:56" x14ac:dyDescent="0.25"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206"/>
      <c r="BC239" s="206"/>
      <c r="BD239" s="206"/>
    </row>
    <row r="240" spans="36:56" x14ac:dyDescent="0.25"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206"/>
      <c r="BC240" s="206"/>
      <c r="BD240" s="206"/>
    </row>
    <row r="241" spans="36:56" x14ac:dyDescent="0.25"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206"/>
      <c r="BC241" s="206"/>
      <c r="BD241" s="206"/>
    </row>
    <row r="242" spans="36:56" x14ac:dyDescent="0.25"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206"/>
      <c r="BC242" s="206"/>
      <c r="BD242" s="206"/>
    </row>
    <row r="243" spans="36:56" x14ac:dyDescent="0.25"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206"/>
      <c r="BC243" s="206"/>
      <c r="BD243" s="206"/>
    </row>
    <row r="244" spans="36:56" x14ac:dyDescent="0.25"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206"/>
      <c r="BC244" s="206"/>
      <c r="BD244" s="206"/>
    </row>
    <row r="245" spans="36:56" x14ac:dyDescent="0.25"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206"/>
      <c r="BC245" s="206"/>
      <c r="BD245" s="206"/>
    </row>
    <row r="246" spans="36:56" x14ac:dyDescent="0.25"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206"/>
      <c r="BC246" s="206"/>
      <c r="BD246" s="206"/>
    </row>
    <row r="247" spans="36:56" x14ac:dyDescent="0.25"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206"/>
      <c r="BC247" s="206"/>
      <c r="BD247" s="206"/>
    </row>
    <row r="248" spans="36:56" x14ac:dyDescent="0.25"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206"/>
      <c r="BC248" s="206"/>
      <c r="BD248" s="206"/>
    </row>
    <row r="249" spans="36:56" x14ac:dyDescent="0.25"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206"/>
      <c r="BC249" s="206"/>
      <c r="BD249" s="206"/>
    </row>
    <row r="250" spans="36:56" x14ac:dyDescent="0.25"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206"/>
      <c r="BC250" s="206"/>
      <c r="BD250" s="206"/>
    </row>
    <row r="251" spans="36:56" x14ac:dyDescent="0.25"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206"/>
      <c r="BC251" s="206"/>
      <c r="BD251" s="206"/>
    </row>
    <row r="252" spans="36:56" x14ac:dyDescent="0.25"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206"/>
      <c r="BC252" s="206"/>
      <c r="BD252" s="206"/>
    </row>
    <row r="253" spans="36:56" x14ac:dyDescent="0.25"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206"/>
      <c r="BC253" s="206"/>
      <c r="BD253" s="206"/>
    </row>
    <row r="254" spans="36:56" x14ac:dyDescent="0.25"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206"/>
      <c r="BC254" s="206"/>
      <c r="BD254" s="206"/>
    </row>
    <row r="255" spans="36:56" x14ac:dyDescent="0.25"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206"/>
      <c r="BC255" s="206"/>
      <c r="BD255" s="206"/>
    </row>
    <row r="256" spans="36:56" x14ac:dyDescent="0.25"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206"/>
      <c r="BC256" s="206"/>
      <c r="BD256" s="206"/>
    </row>
    <row r="257" spans="36:56" x14ac:dyDescent="0.25"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206"/>
      <c r="BC257" s="206"/>
      <c r="BD257" s="206"/>
    </row>
    <row r="258" spans="36:56" x14ac:dyDescent="0.25"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206"/>
      <c r="BC258" s="206"/>
      <c r="BD258" s="206"/>
    </row>
    <row r="259" spans="36:56" x14ac:dyDescent="0.25"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206"/>
      <c r="BC259" s="206"/>
      <c r="BD259" s="206"/>
    </row>
    <row r="260" spans="36:56" x14ac:dyDescent="0.25"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206"/>
      <c r="BC260" s="206"/>
      <c r="BD260" s="206"/>
    </row>
    <row r="261" spans="36:56" x14ac:dyDescent="0.25"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206"/>
      <c r="BC261" s="206"/>
      <c r="BD261" s="206"/>
    </row>
    <row r="262" spans="36:56" x14ac:dyDescent="0.25"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206"/>
      <c r="BC262" s="206"/>
      <c r="BD262" s="206"/>
    </row>
    <row r="263" spans="36:56" x14ac:dyDescent="0.25"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206"/>
      <c r="BC263" s="206"/>
      <c r="BD263" s="206"/>
    </row>
    <row r="264" spans="36:56" x14ac:dyDescent="0.25"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206"/>
      <c r="BC264" s="206"/>
      <c r="BD264" s="206"/>
    </row>
    <row r="265" spans="36:56" x14ac:dyDescent="0.25"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206"/>
      <c r="BC265" s="206"/>
      <c r="BD265" s="206"/>
    </row>
    <row r="266" spans="36:56" x14ac:dyDescent="0.25"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206"/>
      <c r="BC266" s="206"/>
      <c r="BD266" s="206"/>
    </row>
    <row r="267" spans="36:56" x14ac:dyDescent="0.25"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206"/>
      <c r="BC267" s="206"/>
      <c r="BD267" s="206"/>
    </row>
    <row r="268" spans="36:56" x14ac:dyDescent="0.25"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206"/>
      <c r="BC268" s="206"/>
      <c r="BD268" s="206"/>
    </row>
    <row r="269" spans="36:56" x14ac:dyDescent="0.25"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206"/>
      <c r="BC269" s="206"/>
      <c r="BD269" s="206"/>
    </row>
    <row r="270" spans="36:56" x14ac:dyDescent="0.25"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206"/>
      <c r="BC270" s="206"/>
      <c r="BD270" s="206"/>
    </row>
    <row r="271" spans="36:56" x14ac:dyDescent="0.25"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206"/>
      <c r="BC271" s="206"/>
      <c r="BD271" s="206"/>
    </row>
    <row r="272" spans="36:56" x14ac:dyDescent="0.25"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206"/>
      <c r="BC272" s="206"/>
      <c r="BD272" s="206"/>
    </row>
    <row r="273" spans="36:56" x14ac:dyDescent="0.25"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206"/>
      <c r="BC273" s="206"/>
      <c r="BD273" s="206"/>
    </row>
    <row r="274" spans="36:56" x14ac:dyDescent="0.25"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206"/>
      <c r="BC274" s="206"/>
      <c r="BD274" s="206"/>
    </row>
    <row r="275" spans="36:56" x14ac:dyDescent="0.25"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206"/>
      <c r="BC275" s="206"/>
      <c r="BD275" s="206"/>
    </row>
    <row r="276" spans="36:56" x14ac:dyDescent="0.25"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206"/>
      <c r="BC276" s="206"/>
      <c r="BD276" s="206"/>
    </row>
    <row r="277" spans="36:56" x14ac:dyDescent="0.25"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206"/>
      <c r="BC277" s="206"/>
      <c r="BD277" s="206"/>
    </row>
    <row r="278" spans="36:56" x14ac:dyDescent="0.25"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206"/>
      <c r="BC278" s="206"/>
      <c r="BD278" s="206"/>
    </row>
    <row r="279" spans="36:56" x14ac:dyDescent="0.25"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206"/>
      <c r="BC279" s="206"/>
      <c r="BD279" s="206"/>
    </row>
    <row r="280" spans="36:56" x14ac:dyDescent="0.25"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206"/>
      <c r="BC280" s="206"/>
      <c r="BD280" s="206"/>
    </row>
    <row r="281" spans="36:56" x14ac:dyDescent="0.25"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206"/>
      <c r="BC281" s="206"/>
      <c r="BD281" s="206"/>
    </row>
    <row r="282" spans="36:56" x14ac:dyDescent="0.25"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206"/>
      <c r="BC282" s="206"/>
      <c r="BD282" s="206"/>
    </row>
    <row r="283" spans="36:56" x14ac:dyDescent="0.25"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206"/>
      <c r="BC283" s="206"/>
      <c r="BD283" s="206"/>
    </row>
    <row r="284" spans="36:56" x14ac:dyDescent="0.25"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206"/>
      <c r="BC284" s="206"/>
      <c r="BD284" s="206"/>
    </row>
    <row r="285" spans="36:56" x14ac:dyDescent="0.25"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206"/>
      <c r="BC285" s="206"/>
      <c r="BD285" s="206"/>
    </row>
    <row r="286" spans="36:56" x14ac:dyDescent="0.25"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206"/>
      <c r="BC286" s="206"/>
      <c r="BD286" s="206"/>
    </row>
    <row r="287" spans="36:56" x14ac:dyDescent="0.25"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206"/>
      <c r="BC287" s="206"/>
      <c r="BD287" s="206"/>
    </row>
    <row r="288" spans="36:56" x14ac:dyDescent="0.25"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206"/>
      <c r="BC288" s="206"/>
      <c r="BD288" s="206"/>
    </row>
    <row r="289" spans="36:56" x14ac:dyDescent="0.25"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206"/>
      <c r="BC289" s="206"/>
      <c r="BD289" s="206"/>
    </row>
    <row r="290" spans="36:56" x14ac:dyDescent="0.25"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206"/>
      <c r="BC290" s="206"/>
      <c r="BD290" s="206"/>
    </row>
    <row r="291" spans="36:56" x14ac:dyDescent="0.25"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47"/>
      <c r="BB291" s="206"/>
      <c r="BC291" s="206"/>
      <c r="BD291" s="206"/>
    </row>
    <row r="292" spans="36:56" x14ac:dyDescent="0.25"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206"/>
      <c r="BC292" s="206"/>
      <c r="BD292" s="206"/>
    </row>
    <row r="293" spans="36:56" x14ac:dyDescent="0.25"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206"/>
      <c r="BC293" s="206"/>
      <c r="BD293" s="206"/>
    </row>
    <row r="294" spans="36:56" x14ac:dyDescent="0.25"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206"/>
      <c r="BC294" s="206"/>
      <c r="BD294" s="206"/>
    </row>
    <row r="295" spans="36:56" x14ac:dyDescent="0.25"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206"/>
      <c r="BC295" s="206"/>
      <c r="BD295" s="206"/>
    </row>
    <row r="296" spans="36:56" x14ac:dyDescent="0.25"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206"/>
      <c r="BC296" s="206"/>
      <c r="BD296" s="206"/>
    </row>
    <row r="297" spans="36:56" x14ac:dyDescent="0.25"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206"/>
      <c r="BC297" s="206"/>
      <c r="BD297" s="206"/>
    </row>
    <row r="298" spans="36:56" x14ac:dyDescent="0.25"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206"/>
      <c r="BC298" s="206"/>
      <c r="BD298" s="206"/>
    </row>
    <row r="299" spans="36:56" x14ac:dyDescent="0.25"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206"/>
      <c r="BC299" s="206"/>
      <c r="BD299" s="206"/>
    </row>
    <row r="300" spans="36:56" x14ac:dyDescent="0.25"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206"/>
      <c r="BC300" s="206"/>
      <c r="BD300" s="206"/>
    </row>
    <row r="301" spans="36:56" x14ac:dyDescent="0.25"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206"/>
      <c r="BC301" s="206"/>
      <c r="BD301" s="206"/>
    </row>
    <row r="302" spans="36:56" x14ac:dyDescent="0.25"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206"/>
      <c r="BC302" s="206"/>
      <c r="BD302" s="206"/>
    </row>
    <row r="303" spans="36:56" x14ac:dyDescent="0.25"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206"/>
      <c r="BC303" s="206"/>
      <c r="BD303" s="206"/>
    </row>
    <row r="304" spans="36:56" x14ac:dyDescent="0.25"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206"/>
      <c r="BC304" s="206"/>
      <c r="BD304" s="206"/>
    </row>
    <row r="305" spans="36:56" x14ac:dyDescent="0.25"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206"/>
      <c r="BC305" s="206"/>
      <c r="BD305" s="206"/>
    </row>
    <row r="306" spans="36:56" x14ac:dyDescent="0.25"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206"/>
      <c r="BC306" s="206"/>
      <c r="BD306" s="206"/>
    </row>
    <row r="307" spans="36:56" x14ac:dyDescent="0.25"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206"/>
      <c r="BC307" s="206"/>
      <c r="BD307" s="206"/>
    </row>
    <row r="308" spans="36:56" x14ac:dyDescent="0.25"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206"/>
      <c r="BC308" s="206"/>
      <c r="BD308" s="206"/>
    </row>
    <row r="309" spans="36:56" x14ac:dyDescent="0.25"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206"/>
      <c r="BC309" s="206"/>
      <c r="BD309" s="206"/>
    </row>
    <row r="310" spans="36:56" x14ac:dyDescent="0.25"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206"/>
      <c r="BC310" s="206"/>
      <c r="BD310" s="206"/>
    </row>
    <row r="311" spans="36:56" x14ac:dyDescent="0.25"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206"/>
      <c r="BC311" s="206"/>
      <c r="BD311" s="206"/>
    </row>
    <row r="312" spans="36:56" x14ac:dyDescent="0.25"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206"/>
      <c r="BC312" s="206"/>
      <c r="BD312" s="206"/>
    </row>
    <row r="313" spans="36:56" x14ac:dyDescent="0.25"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206"/>
      <c r="BC313" s="206"/>
      <c r="BD313" s="206"/>
    </row>
    <row r="314" spans="36:56" x14ac:dyDescent="0.25"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206"/>
      <c r="BC314" s="206"/>
      <c r="BD314" s="206"/>
    </row>
    <row r="315" spans="36:56" x14ac:dyDescent="0.25"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206"/>
      <c r="BC315" s="206"/>
      <c r="BD315" s="206"/>
    </row>
    <row r="316" spans="36:56" x14ac:dyDescent="0.25"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206"/>
      <c r="BC316" s="206"/>
      <c r="BD316" s="206"/>
    </row>
    <row r="317" spans="36:56" x14ac:dyDescent="0.25"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206"/>
      <c r="BC317" s="206"/>
      <c r="BD317" s="206"/>
    </row>
    <row r="318" spans="36:56" x14ac:dyDescent="0.25"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206"/>
      <c r="BC318" s="206"/>
      <c r="BD318" s="206"/>
    </row>
    <row r="319" spans="36:56" x14ac:dyDescent="0.25"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206"/>
      <c r="BC319" s="206"/>
      <c r="BD319" s="206"/>
    </row>
    <row r="320" spans="36:56" x14ac:dyDescent="0.25"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206"/>
      <c r="BC320" s="206"/>
      <c r="BD320" s="206"/>
    </row>
    <row r="321" spans="36:56" x14ac:dyDescent="0.25"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206"/>
      <c r="BC321" s="206"/>
      <c r="BD321" s="206"/>
    </row>
    <row r="322" spans="36:56" x14ac:dyDescent="0.25"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206"/>
      <c r="BC322" s="206"/>
      <c r="BD322" s="206"/>
    </row>
    <row r="323" spans="36:56" x14ac:dyDescent="0.25"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206"/>
      <c r="BC323" s="206"/>
      <c r="BD323" s="206"/>
    </row>
    <row r="324" spans="36:56" x14ac:dyDescent="0.25"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206"/>
      <c r="BC324" s="206"/>
      <c r="BD324" s="206"/>
    </row>
    <row r="325" spans="36:56" x14ac:dyDescent="0.25"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206"/>
      <c r="BC325" s="206"/>
      <c r="BD325" s="206"/>
    </row>
    <row r="326" spans="36:56" x14ac:dyDescent="0.25"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206"/>
      <c r="BC326" s="206"/>
      <c r="BD326" s="206"/>
    </row>
    <row r="327" spans="36:56" x14ac:dyDescent="0.25"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206"/>
      <c r="BC327" s="206"/>
      <c r="BD327" s="206"/>
    </row>
    <row r="328" spans="36:56" x14ac:dyDescent="0.25"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206"/>
      <c r="BC328" s="206"/>
      <c r="BD328" s="206"/>
    </row>
    <row r="329" spans="36:56" x14ac:dyDescent="0.25"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206"/>
      <c r="BC329" s="206"/>
      <c r="BD329" s="206"/>
    </row>
    <row r="330" spans="36:56" x14ac:dyDescent="0.25"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206"/>
      <c r="BC330" s="206"/>
      <c r="BD330" s="206"/>
    </row>
    <row r="331" spans="36:56" x14ac:dyDescent="0.25"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206"/>
      <c r="BC331" s="206"/>
      <c r="BD331" s="206"/>
    </row>
    <row r="332" spans="36:56" x14ac:dyDescent="0.25"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206"/>
      <c r="BC332" s="206"/>
      <c r="BD332" s="206"/>
    </row>
    <row r="333" spans="36:56" x14ac:dyDescent="0.25"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206"/>
      <c r="BC333" s="206"/>
      <c r="BD333" s="206"/>
    </row>
    <row r="334" spans="36:56" x14ac:dyDescent="0.25"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206"/>
      <c r="BC334" s="206"/>
      <c r="BD334" s="206"/>
    </row>
    <row r="335" spans="36:56" x14ac:dyDescent="0.25"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206"/>
      <c r="BC335" s="206"/>
      <c r="BD335" s="206"/>
    </row>
    <row r="336" spans="36:56" x14ac:dyDescent="0.25"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206"/>
      <c r="BC336" s="206"/>
      <c r="BD336" s="206"/>
    </row>
    <row r="337" spans="36:56" x14ac:dyDescent="0.25"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206"/>
      <c r="BC337" s="206"/>
      <c r="BD337" s="206"/>
    </row>
    <row r="338" spans="36:56" x14ac:dyDescent="0.25"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206"/>
      <c r="BC338" s="206"/>
      <c r="BD338" s="206"/>
    </row>
    <row r="339" spans="36:56" x14ac:dyDescent="0.25"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206"/>
      <c r="BC339" s="206"/>
      <c r="BD339" s="206"/>
    </row>
    <row r="340" spans="36:56" x14ac:dyDescent="0.25"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206"/>
      <c r="BC340" s="206"/>
      <c r="BD340" s="206"/>
    </row>
    <row r="341" spans="36:56" x14ac:dyDescent="0.25"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206"/>
      <c r="BC341" s="206"/>
      <c r="BD341" s="206"/>
    </row>
    <row r="342" spans="36:56" x14ac:dyDescent="0.25"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206"/>
      <c r="BC342" s="206"/>
      <c r="BD342" s="206"/>
    </row>
    <row r="343" spans="36:56" x14ac:dyDescent="0.25"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206"/>
      <c r="BC343" s="206"/>
      <c r="BD343" s="206"/>
    </row>
    <row r="344" spans="36:56" x14ac:dyDescent="0.25"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206"/>
      <c r="BC344" s="206"/>
      <c r="BD344" s="206"/>
    </row>
    <row r="345" spans="36:56" x14ac:dyDescent="0.25"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206"/>
      <c r="BC345" s="206"/>
      <c r="BD345" s="206"/>
    </row>
    <row r="346" spans="36:56" x14ac:dyDescent="0.25"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206"/>
      <c r="BC346" s="206"/>
      <c r="BD346" s="206"/>
    </row>
    <row r="347" spans="36:56" x14ac:dyDescent="0.25"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206"/>
      <c r="BC347" s="206"/>
      <c r="BD347" s="206"/>
    </row>
    <row r="348" spans="36:56" x14ac:dyDescent="0.25"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47"/>
      <c r="BB348" s="206"/>
      <c r="BC348" s="206"/>
      <c r="BD348" s="206"/>
    </row>
    <row r="349" spans="36:56" x14ac:dyDescent="0.25"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206"/>
      <c r="BC349" s="206"/>
      <c r="BD349" s="206"/>
    </row>
    <row r="350" spans="36:56" x14ac:dyDescent="0.25"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206"/>
      <c r="BC350" s="206"/>
      <c r="BD350" s="206"/>
    </row>
    <row r="351" spans="36:56" x14ac:dyDescent="0.25"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206"/>
      <c r="BC351" s="206"/>
      <c r="BD351" s="206"/>
    </row>
    <row r="352" spans="36:56" x14ac:dyDescent="0.25"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206"/>
      <c r="BC352" s="206"/>
      <c r="BD352" s="206"/>
    </row>
    <row r="353" spans="36:56" x14ac:dyDescent="0.25"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206"/>
      <c r="BC353" s="206"/>
      <c r="BD353" s="206"/>
    </row>
    <row r="354" spans="36:56" x14ac:dyDescent="0.25"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47"/>
      <c r="BB354" s="206"/>
      <c r="BC354" s="206"/>
      <c r="BD354" s="206"/>
    </row>
    <row r="355" spans="36:56" x14ac:dyDescent="0.25"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206"/>
      <c r="BC355" s="206"/>
      <c r="BD355" s="206"/>
    </row>
    <row r="356" spans="36:56" x14ac:dyDescent="0.25"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206"/>
      <c r="BC356" s="206"/>
      <c r="BD356" s="206"/>
    </row>
    <row r="357" spans="36:56" x14ac:dyDescent="0.25"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206"/>
      <c r="BC357" s="206"/>
      <c r="BD357" s="206"/>
    </row>
    <row r="358" spans="36:56" x14ac:dyDescent="0.25"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206"/>
      <c r="BC358" s="206"/>
      <c r="BD358" s="206"/>
    </row>
    <row r="359" spans="36:56" x14ac:dyDescent="0.25"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206"/>
      <c r="BC359" s="206"/>
      <c r="BD359" s="206"/>
    </row>
    <row r="360" spans="36:56" x14ac:dyDescent="0.25"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206"/>
      <c r="BC360" s="206"/>
      <c r="BD360" s="206"/>
    </row>
    <row r="361" spans="36:56" x14ac:dyDescent="0.25"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47"/>
      <c r="BB361" s="206"/>
      <c r="BC361" s="206"/>
      <c r="BD361" s="206"/>
    </row>
    <row r="362" spans="36:56" x14ac:dyDescent="0.25"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206"/>
      <c r="BC362" s="206"/>
      <c r="BD362" s="206"/>
    </row>
    <row r="363" spans="36:56" x14ac:dyDescent="0.25"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206"/>
      <c r="BC363" s="206"/>
      <c r="BD363" s="206"/>
    </row>
    <row r="364" spans="36:56" x14ac:dyDescent="0.25"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206"/>
      <c r="BC364" s="206"/>
      <c r="BD364" s="206"/>
    </row>
    <row r="365" spans="36:56" x14ac:dyDescent="0.25"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206"/>
      <c r="BC365" s="206"/>
      <c r="BD365" s="206"/>
    </row>
    <row r="366" spans="36:56" x14ac:dyDescent="0.25"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47"/>
      <c r="BB366" s="206"/>
      <c r="BC366" s="206"/>
      <c r="BD366" s="206"/>
    </row>
    <row r="367" spans="36:56" x14ac:dyDescent="0.25"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206"/>
      <c r="BC367" s="206"/>
      <c r="BD367" s="206"/>
    </row>
    <row r="368" spans="36:56" x14ac:dyDescent="0.25"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206"/>
      <c r="BC368" s="206"/>
      <c r="BD368" s="206"/>
    </row>
    <row r="369" spans="36:56" x14ac:dyDescent="0.25"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206"/>
      <c r="BC369" s="206"/>
      <c r="BD369" s="206"/>
    </row>
    <row r="370" spans="36:56" x14ac:dyDescent="0.25"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206"/>
      <c r="BC370" s="206"/>
      <c r="BD370" s="206"/>
    </row>
    <row r="371" spans="36:56" x14ac:dyDescent="0.25"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206"/>
      <c r="BC371" s="206"/>
      <c r="BD371" s="206"/>
    </row>
    <row r="372" spans="36:56" x14ac:dyDescent="0.25"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206"/>
      <c r="BC372" s="206"/>
      <c r="BD372" s="206"/>
    </row>
    <row r="373" spans="36:56" x14ac:dyDescent="0.25"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206"/>
      <c r="BC373" s="206"/>
      <c r="BD373" s="206"/>
    </row>
    <row r="374" spans="36:56" x14ac:dyDescent="0.25"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206"/>
      <c r="BC374" s="206"/>
      <c r="BD374" s="206"/>
    </row>
    <row r="375" spans="36:56" x14ac:dyDescent="0.25"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206"/>
      <c r="BC375" s="206"/>
      <c r="BD375" s="206"/>
    </row>
    <row r="376" spans="36:56" x14ac:dyDescent="0.25"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206"/>
      <c r="BC376" s="206"/>
      <c r="BD376" s="206"/>
    </row>
    <row r="377" spans="36:56" x14ac:dyDescent="0.25"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206"/>
      <c r="BC377" s="206"/>
      <c r="BD377" s="206"/>
    </row>
    <row r="378" spans="36:56" x14ac:dyDescent="0.25"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206"/>
      <c r="BC378" s="206"/>
      <c r="BD378" s="206"/>
    </row>
    <row r="379" spans="36:56" x14ac:dyDescent="0.25"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206"/>
      <c r="BC379" s="206"/>
      <c r="BD379" s="206"/>
    </row>
    <row r="380" spans="36:56" x14ac:dyDescent="0.25"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206"/>
      <c r="BC380" s="206"/>
      <c r="BD380" s="206"/>
    </row>
    <row r="381" spans="36:56" x14ac:dyDescent="0.25"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206"/>
      <c r="BC381" s="206"/>
      <c r="BD381" s="206"/>
    </row>
    <row r="382" spans="36:56" x14ac:dyDescent="0.25"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206"/>
      <c r="BC382" s="206"/>
      <c r="BD382" s="206"/>
    </row>
    <row r="383" spans="36:56" x14ac:dyDescent="0.25"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206"/>
      <c r="BC383" s="206"/>
      <c r="BD383" s="206"/>
    </row>
    <row r="384" spans="36:56" x14ac:dyDescent="0.25"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206"/>
      <c r="BC384" s="206"/>
      <c r="BD384" s="206"/>
    </row>
    <row r="385" spans="36:56" x14ac:dyDescent="0.25"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206"/>
      <c r="BC385" s="206"/>
      <c r="BD385" s="206"/>
    </row>
    <row r="386" spans="36:56" x14ac:dyDescent="0.25"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206"/>
      <c r="BC386" s="206"/>
      <c r="BD386" s="206"/>
    </row>
    <row r="387" spans="36:56" x14ac:dyDescent="0.25"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206"/>
      <c r="BC387" s="206"/>
      <c r="BD387" s="206"/>
    </row>
    <row r="388" spans="36:56" x14ac:dyDescent="0.25"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206"/>
      <c r="BC388" s="206"/>
      <c r="BD388" s="206"/>
    </row>
    <row r="389" spans="36:56" x14ac:dyDescent="0.25"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206"/>
      <c r="BC389" s="206"/>
      <c r="BD389" s="206"/>
    </row>
    <row r="390" spans="36:56" x14ac:dyDescent="0.25"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206"/>
      <c r="BC390" s="206"/>
      <c r="BD390" s="206"/>
    </row>
    <row r="391" spans="36:56" x14ac:dyDescent="0.25"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206"/>
      <c r="BC391" s="206"/>
      <c r="BD391" s="206"/>
    </row>
    <row r="392" spans="36:56" x14ac:dyDescent="0.25"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206"/>
      <c r="BC392" s="206"/>
      <c r="BD392" s="206"/>
    </row>
    <row r="393" spans="36:56" x14ac:dyDescent="0.25"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206"/>
      <c r="BC393" s="206"/>
      <c r="BD393" s="206"/>
    </row>
    <row r="394" spans="36:56" x14ac:dyDescent="0.25"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206"/>
      <c r="BC394" s="206"/>
      <c r="BD394" s="206"/>
    </row>
    <row r="395" spans="36:56" x14ac:dyDescent="0.25"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206"/>
      <c r="BC395" s="206"/>
      <c r="BD395" s="206"/>
    </row>
    <row r="396" spans="36:56" x14ac:dyDescent="0.25"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206"/>
      <c r="BC396" s="206"/>
      <c r="BD396" s="206"/>
    </row>
    <row r="397" spans="36:56" x14ac:dyDescent="0.25"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206"/>
      <c r="BC397" s="206"/>
      <c r="BD397" s="206"/>
    </row>
    <row r="398" spans="36:56" x14ac:dyDescent="0.25"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206"/>
      <c r="BC398" s="206"/>
      <c r="BD398" s="206"/>
    </row>
    <row r="399" spans="36:56" x14ac:dyDescent="0.25"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206"/>
      <c r="BC399" s="206"/>
      <c r="BD399" s="206"/>
    </row>
    <row r="400" spans="36:56" x14ac:dyDescent="0.25"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206"/>
      <c r="BC400" s="206"/>
      <c r="BD400" s="206"/>
    </row>
    <row r="401" spans="36:56" x14ac:dyDescent="0.25"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206"/>
      <c r="BC401" s="206"/>
      <c r="BD401" s="206"/>
    </row>
    <row r="402" spans="36:56" x14ac:dyDescent="0.25"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206"/>
      <c r="BC402" s="206"/>
      <c r="BD402" s="206"/>
    </row>
    <row r="403" spans="36:56" x14ac:dyDescent="0.25"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206"/>
      <c r="BC403" s="206"/>
      <c r="BD403" s="206"/>
    </row>
    <row r="404" spans="36:56" x14ac:dyDescent="0.25"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206"/>
      <c r="BC404" s="206"/>
      <c r="BD404" s="206"/>
    </row>
    <row r="405" spans="36:56" x14ac:dyDescent="0.25"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206"/>
      <c r="BC405" s="206"/>
      <c r="BD405" s="206"/>
    </row>
    <row r="406" spans="36:56" x14ac:dyDescent="0.25"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206"/>
      <c r="BC406" s="206"/>
      <c r="BD406" s="206"/>
    </row>
    <row r="407" spans="36:56" x14ac:dyDescent="0.25"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206"/>
      <c r="BC407" s="206"/>
      <c r="BD407" s="206"/>
    </row>
    <row r="408" spans="36:56" x14ac:dyDescent="0.25"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206"/>
      <c r="BC408" s="206"/>
      <c r="BD408" s="206"/>
    </row>
    <row r="409" spans="36:56" x14ac:dyDescent="0.25"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206"/>
      <c r="BC409" s="206"/>
      <c r="BD409" s="206"/>
    </row>
    <row r="410" spans="36:56" x14ac:dyDescent="0.25"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206"/>
      <c r="BC410" s="206"/>
      <c r="BD410" s="206"/>
    </row>
    <row r="411" spans="36:56" x14ac:dyDescent="0.25"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206"/>
      <c r="BC411" s="206"/>
      <c r="BD411" s="206"/>
    </row>
    <row r="412" spans="36:56" x14ac:dyDescent="0.25"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206"/>
      <c r="BC412" s="206"/>
      <c r="BD412" s="206"/>
    </row>
    <row r="413" spans="36:56" x14ac:dyDescent="0.25"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206"/>
      <c r="BC413" s="206"/>
      <c r="BD413" s="206"/>
    </row>
    <row r="414" spans="36:56" x14ac:dyDescent="0.25"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206"/>
      <c r="BC414" s="206"/>
      <c r="BD414" s="206"/>
    </row>
    <row r="415" spans="36:56" x14ac:dyDescent="0.25"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206"/>
      <c r="BC415" s="206"/>
      <c r="BD415" s="206"/>
    </row>
    <row r="416" spans="36:56" x14ac:dyDescent="0.25"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206"/>
      <c r="BC416" s="206"/>
      <c r="BD416" s="206"/>
    </row>
    <row r="417" spans="36:56" x14ac:dyDescent="0.25"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206"/>
      <c r="BC417" s="206"/>
      <c r="BD417" s="206"/>
    </row>
    <row r="418" spans="36:56" x14ac:dyDescent="0.25"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206"/>
      <c r="BC418" s="206"/>
      <c r="BD418" s="206"/>
    </row>
    <row r="419" spans="36:56" x14ac:dyDescent="0.25"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206"/>
      <c r="BC419" s="206"/>
      <c r="BD419" s="206"/>
    </row>
    <row r="420" spans="36:56" x14ac:dyDescent="0.25"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206"/>
      <c r="BC420" s="206"/>
      <c r="BD420" s="206"/>
    </row>
    <row r="421" spans="36:56" x14ac:dyDescent="0.25"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206"/>
      <c r="BC421" s="206"/>
      <c r="BD421" s="206"/>
    </row>
    <row r="422" spans="36:56" x14ac:dyDescent="0.25"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206"/>
      <c r="BC422" s="206"/>
      <c r="BD422" s="206"/>
    </row>
    <row r="423" spans="36:56" x14ac:dyDescent="0.25"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206"/>
      <c r="BC423" s="206"/>
      <c r="BD423" s="206"/>
    </row>
    <row r="424" spans="36:56" x14ac:dyDescent="0.25"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206"/>
      <c r="BC424" s="206"/>
      <c r="BD424" s="206"/>
    </row>
    <row r="425" spans="36:56" x14ac:dyDescent="0.25"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206"/>
      <c r="BC425" s="206"/>
      <c r="BD425" s="206"/>
    </row>
    <row r="426" spans="36:56" x14ac:dyDescent="0.25"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206"/>
      <c r="BC426" s="206"/>
      <c r="BD426" s="206"/>
    </row>
    <row r="427" spans="36:56" x14ac:dyDescent="0.25"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206"/>
      <c r="BC427" s="206"/>
      <c r="BD427" s="206"/>
    </row>
    <row r="428" spans="36:56" x14ac:dyDescent="0.25"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206"/>
      <c r="BC428" s="206"/>
      <c r="BD428" s="206"/>
    </row>
    <row r="429" spans="36:56" x14ac:dyDescent="0.25"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206"/>
      <c r="BC429" s="206"/>
      <c r="BD429" s="206"/>
    </row>
    <row r="430" spans="36:56" x14ac:dyDescent="0.25"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206"/>
      <c r="BC430" s="206"/>
      <c r="BD430" s="206"/>
    </row>
    <row r="431" spans="36:56" x14ac:dyDescent="0.25"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206"/>
      <c r="BC431" s="206"/>
      <c r="BD431" s="206"/>
    </row>
    <row r="432" spans="36:56" x14ac:dyDescent="0.25"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206"/>
      <c r="BC432" s="206"/>
      <c r="BD432" s="206"/>
    </row>
    <row r="433" spans="36:56" x14ac:dyDescent="0.25"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206"/>
      <c r="BC433" s="206"/>
      <c r="BD433" s="206"/>
    </row>
    <row r="434" spans="36:56" x14ac:dyDescent="0.25"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206"/>
      <c r="BC434" s="206"/>
      <c r="BD434" s="206"/>
    </row>
    <row r="435" spans="36:56" x14ac:dyDescent="0.25"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206"/>
      <c r="BC435" s="206"/>
      <c r="BD435" s="206"/>
    </row>
    <row r="436" spans="36:56" x14ac:dyDescent="0.25"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206"/>
      <c r="BC436" s="206"/>
      <c r="BD436" s="206"/>
    </row>
    <row r="437" spans="36:56" x14ac:dyDescent="0.25"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206"/>
      <c r="BC437" s="206"/>
      <c r="BD437" s="206"/>
    </row>
    <row r="438" spans="36:56" x14ac:dyDescent="0.25"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206"/>
      <c r="BC438" s="206"/>
      <c r="BD438" s="206"/>
    </row>
    <row r="439" spans="36:56" x14ac:dyDescent="0.25"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206"/>
      <c r="BC439" s="206"/>
      <c r="BD439" s="206"/>
    </row>
    <row r="440" spans="36:56" x14ac:dyDescent="0.25"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206"/>
      <c r="BC440" s="206"/>
      <c r="BD440" s="206"/>
    </row>
    <row r="441" spans="36:56" x14ac:dyDescent="0.25"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206"/>
      <c r="BC441" s="206"/>
      <c r="BD441" s="206"/>
    </row>
    <row r="442" spans="36:56" x14ac:dyDescent="0.25"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206"/>
      <c r="BC442" s="206"/>
      <c r="BD442" s="206"/>
    </row>
    <row r="443" spans="36:56" x14ac:dyDescent="0.25"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206"/>
      <c r="BC443" s="206"/>
      <c r="BD443" s="206"/>
    </row>
    <row r="444" spans="36:56" x14ac:dyDescent="0.25"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206"/>
      <c r="BC444" s="206"/>
      <c r="BD444" s="206"/>
    </row>
    <row r="445" spans="36:56" x14ac:dyDescent="0.25"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206"/>
      <c r="BC445" s="206"/>
      <c r="BD445" s="206"/>
    </row>
    <row r="446" spans="36:56" x14ac:dyDescent="0.25"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206"/>
      <c r="BC446" s="206"/>
      <c r="BD446" s="206"/>
    </row>
    <row r="447" spans="36:56" x14ac:dyDescent="0.25"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206"/>
      <c r="BC447" s="206"/>
      <c r="BD447" s="206"/>
    </row>
    <row r="448" spans="36:56" x14ac:dyDescent="0.25"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206"/>
      <c r="BC448" s="206"/>
      <c r="BD448" s="206"/>
    </row>
    <row r="449" spans="36:56" x14ac:dyDescent="0.25"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206"/>
      <c r="BC449" s="206"/>
      <c r="BD449" s="206"/>
    </row>
    <row r="450" spans="36:56" x14ac:dyDescent="0.25"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206"/>
      <c r="BC450" s="206"/>
      <c r="BD450" s="206"/>
    </row>
    <row r="451" spans="36:56" x14ac:dyDescent="0.25"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206"/>
      <c r="BC451" s="206"/>
      <c r="BD451" s="206"/>
    </row>
    <row r="452" spans="36:56" x14ac:dyDescent="0.25"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206"/>
      <c r="BC452" s="206"/>
      <c r="BD452" s="206"/>
    </row>
    <row r="453" spans="36:56" x14ac:dyDescent="0.25"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206"/>
      <c r="BC453" s="206"/>
      <c r="BD453" s="206"/>
    </row>
    <row r="454" spans="36:56" x14ac:dyDescent="0.25"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206"/>
      <c r="BC454" s="206"/>
      <c r="BD454" s="206"/>
    </row>
    <row r="455" spans="36:56" x14ac:dyDescent="0.25"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206"/>
      <c r="BC455" s="206"/>
      <c r="BD455" s="206"/>
    </row>
    <row r="456" spans="36:56" x14ac:dyDescent="0.25"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206"/>
      <c r="BC456" s="206"/>
      <c r="BD456" s="206"/>
    </row>
    <row r="457" spans="36:56" x14ac:dyDescent="0.25"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206"/>
      <c r="BC457" s="206"/>
      <c r="BD457" s="206"/>
    </row>
    <row r="458" spans="36:56" x14ac:dyDescent="0.25"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206"/>
      <c r="BC458" s="206"/>
      <c r="BD458" s="206"/>
    </row>
    <row r="459" spans="36:56" x14ac:dyDescent="0.25"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206"/>
      <c r="BC459" s="206"/>
      <c r="BD459" s="206"/>
    </row>
    <row r="460" spans="36:56" x14ac:dyDescent="0.25"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206"/>
      <c r="BC460" s="206"/>
      <c r="BD460" s="206"/>
    </row>
    <row r="461" spans="36:56" x14ac:dyDescent="0.25"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206"/>
      <c r="BC461" s="206"/>
      <c r="BD461" s="206"/>
    </row>
    <row r="462" spans="36:56" x14ac:dyDescent="0.25"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206"/>
      <c r="BC462" s="206"/>
      <c r="BD462" s="206"/>
    </row>
    <row r="463" spans="36:56" x14ac:dyDescent="0.25"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206"/>
      <c r="BC463" s="206"/>
      <c r="BD463" s="206"/>
    </row>
    <row r="464" spans="36:56" x14ac:dyDescent="0.25"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206"/>
      <c r="BC464" s="206"/>
      <c r="BD464" s="206"/>
    </row>
    <row r="465" spans="36:56" x14ac:dyDescent="0.25"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206"/>
      <c r="BC465" s="206"/>
      <c r="BD465" s="206"/>
    </row>
    <row r="466" spans="36:56" x14ac:dyDescent="0.25"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206"/>
      <c r="BC466" s="206"/>
      <c r="BD466" s="206"/>
    </row>
    <row r="467" spans="36:56" x14ac:dyDescent="0.25"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206"/>
      <c r="BC467" s="206"/>
      <c r="BD467" s="206"/>
    </row>
    <row r="468" spans="36:56" x14ac:dyDescent="0.25"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206"/>
      <c r="BC468" s="206"/>
      <c r="BD468" s="206"/>
    </row>
    <row r="469" spans="36:56" x14ac:dyDescent="0.25"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206"/>
      <c r="BC469" s="206"/>
      <c r="BD469" s="206"/>
    </row>
    <row r="470" spans="36:56" x14ac:dyDescent="0.25"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206"/>
      <c r="BC470" s="206"/>
      <c r="BD470" s="206"/>
    </row>
    <row r="471" spans="36:56" x14ac:dyDescent="0.25"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206"/>
      <c r="BC471" s="206"/>
      <c r="BD471" s="206"/>
    </row>
    <row r="472" spans="36:56" x14ac:dyDescent="0.25"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206"/>
      <c r="BC472" s="206"/>
      <c r="BD472" s="206"/>
    </row>
    <row r="473" spans="36:56" x14ac:dyDescent="0.25"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206"/>
      <c r="BC473" s="206"/>
      <c r="BD473" s="206"/>
    </row>
    <row r="474" spans="36:56" x14ac:dyDescent="0.25"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206"/>
      <c r="BC474" s="206"/>
      <c r="BD474" s="206"/>
    </row>
    <row r="475" spans="36:56" x14ac:dyDescent="0.25"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206"/>
      <c r="BC475" s="206"/>
      <c r="BD475" s="206"/>
    </row>
    <row r="476" spans="36:56" x14ac:dyDescent="0.25"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206"/>
      <c r="BC476" s="206"/>
      <c r="BD476" s="206"/>
    </row>
    <row r="477" spans="36:56" x14ac:dyDescent="0.25"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206"/>
      <c r="BC477" s="206"/>
      <c r="BD477" s="206"/>
    </row>
    <row r="478" spans="36:56" x14ac:dyDescent="0.25"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206"/>
      <c r="BC478" s="206"/>
      <c r="BD478" s="206"/>
    </row>
    <row r="479" spans="36:56" x14ac:dyDescent="0.25"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206"/>
      <c r="BC479" s="206"/>
      <c r="BD479" s="206"/>
    </row>
    <row r="480" spans="36:56" x14ac:dyDescent="0.25"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206"/>
      <c r="BC480" s="206"/>
      <c r="BD480" s="206"/>
    </row>
    <row r="481" spans="36:56" x14ac:dyDescent="0.25"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206"/>
      <c r="BC481" s="206"/>
      <c r="BD481" s="206"/>
    </row>
    <row r="482" spans="36:56" x14ac:dyDescent="0.25"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206"/>
      <c r="BC482" s="206"/>
      <c r="BD482" s="206"/>
    </row>
    <row r="483" spans="36:56" x14ac:dyDescent="0.25"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206"/>
      <c r="BC483" s="206"/>
      <c r="BD483" s="206"/>
    </row>
    <row r="484" spans="36:56" x14ac:dyDescent="0.25"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206"/>
      <c r="BC484" s="206"/>
      <c r="BD484" s="206"/>
    </row>
    <row r="485" spans="36:56" x14ac:dyDescent="0.25"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206"/>
      <c r="BC485" s="206"/>
      <c r="BD485" s="206"/>
    </row>
    <row r="486" spans="36:56" x14ac:dyDescent="0.25"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206"/>
      <c r="BC486" s="206"/>
      <c r="BD486" s="206"/>
    </row>
    <row r="487" spans="36:56" x14ac:dyDescent="0.25"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206"/>
      <c r="BC487" s="206"/>
      <c r="BD487" s="206"/>
    </row>
    <row r="488" spans="36:56" x14ac:dyDescent="0.25"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206"/>
      <c r="BC488" s="206"/>
      <c r="BD488" s="206"/>
    </row>
    <row r="489" spans="36:56" x14ac:dyDescent="0.25"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206"/>
      <c r="BC489" s="206"/>
      <c r="BD489" s="206"/>
    </row>
    <row r="490" spans="36:56" x14ac:dyDescent="0.25"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206"/>
      <c r="BC490" s="206"/>
      <c r="BD490" s="206"/>
    </row>
    <row r="491" spans="36:56" x14ac:dyDescent="0.25"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206"/>
      <c r="BC491" s="206"/>
      <c r="BD491" s="206"/>
    </row>
    <row r="492" spans="36:56" x14ac:dyDescent="0.25"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206"/>
      <c r="BC492" s="206"/>
      <c r="BD492" s="206"/>
    </row>
    <row r="493" spans="36:56" x14ac:dyDescent="0.25"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206"/>
      <c r="BC493" s="206"/>
      <c r="BD493" s="206"/>
    </row>
    <row r="494" spans="36:56" x14ac:dyDescent="0.25"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206"/>
      <c r="BC494" s="206"/>
      <c r="BD494" s="206"/>
    </row>
    <row r="495" spans="36:56" x14ac:dyDescent="0.25"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206"/>
      <c r="BC495" s="206"/>
      <c r="BD495" s="206"/>
    </row>
    <row r="496" spans="36:56" x14ac:dyDescent="0.25"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206"/>
      <c r="BC496" s="206"/>
      <c r="BD496" s="206"/>
    </row>
    <row r="497" spans="36:56" x14ac:dyDescent="0.25"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206"/>
      <c r="BC497" s="206"/>
      <c r="BD497" s="206"/>
    </row>
    <row r="498" spans="36:56" x14ac:dyDescent="0.25"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206"/>
      <c r="BC498" s="206"/>
      <c r="BD498" s="206"/>
    </row>
    <row r="499" spans="36:56" x14ac:dyDescent="0.25"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206"/>
      <c r="BC499" s="206"/>
      <c r="BD499" s="206"/>
    </row>
    <row r="500" spans="36:56" x14ac:dyDescent="0.25"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206"/>
      <c r="BC500" s="206"/>
      <c r="BD500" s="206"/>
    </row>
    <row r="501" spans="36:56" x14ac:dyDescent="0.25"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206"/>
      <c r="BC501" s="206"/>
      <c r="BD501" s="206"/>
    </row>
    <row r="502" spans="36:56" x14ac:dyDescent="0.25"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206"/>
      <c r="BC502" s="206"/>
      <c r="BD502" s="206"/>
    </row>
    <row r="503" spans="36:56" x14ac:dyDescent="0.25"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206"/>
      <c r="BC503" s="206"/>
      <c r="BD503" s="206"/>
    </row>
    <row r="504" spans="36:56" x14ac:dyDescent="0.25"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206"/>
      <c r="BC504" s="206"/>
      <c r="BD504" s="206"/>
    </row>
    <row r="505" spans="36:56" x14ac:dyDescent="0.25"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206"/>
      <c r="BC505" s="206"/>
      <c r="BD505" s="206"/>
    </row>
    <row r="506" spans="36:56" x14ac:dyDescent="0.25"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206"/>
      <c r="BC506" s="206"/>
      <c r="BD506" s="206"/>
    </row>
    <row r="507" spans="36:56" x14ac:dyDescent="0.25"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206"/>
      <c r="BC507" s="206"/>
      <c r="BD507" s="206"/>
    </row>
    <row r="508" spans="36:56" x14ac:dyDescent="0.25"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206"/>
      <c r="BC508" s="206"/>
      <c r="BD508" s="206"/>
    </row>
    <row r="509" spans="36:56" x14ac:dyDescent="0.25"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206"/>
      <c r="BC509" s="206"/>
      <c r="BD509" s="206"/>
    </row>
    <row r="510" spans="36:56" x14ac:dyDescent="0.25"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206"/>
      <c r="BC510" s="206"/>
      <c r="BD510" s="206"/>
    </row>
    <row r="511" spans="36:56" x14ac:dyDescent="0.25"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206"/>
      <c r="BC511" s="206"/>
      <c r="BD511" s="206"/>
    </row>
    <row r="512" spans="36:56" x14ac:dyDescent="0.25"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206"/>
      <c r="BC512" s="206"/>
      <c r="BD512" s="206"/>
    </row>
    <row r="513" spans="36:56" x14ac:dyDescent="0.25"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206"/>
      <c r="BC513" s="206"/>
      <c r="BD513" s="206"/>
    </row>
    <row r="514" spans="36:56" x14ac:dyDescent="0.25"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206"/>
      <c r="BC514" s="206"/>
      <c r="BD514" s="206"/>
    </row>
    <row r="515" spans="36:56" x14ac:dyDescent="0.25"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206"/>
      <c r="BC515" s="206"/>
      <c r="BD515" s="206"/>
    </row>
    <row r="516" spans="36:56" x14ac:dyDescent="0.25"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206"/>
      <c r="BC516" s="206"/>
      <c r="BD516" s="206"/>
    </row>
    <row r="517" spans="36:56" x14ac:dyDescent="0.25"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206"/>
      <c r="BC517" s="206"/>
      <c r="BD517" s="206"/>
    </row>
    <row r="518" spans="36:56" x14ac:dyDescent="0.25"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206"/>
      <c r="BC518" s="206"/>
      <c r="BD518" s="206"/>
    </row>
    <row r="519" spans="36:56" x14ac:dyDescent="0.25"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206"/>
      <c r="BC519" s="206"/>
      <c r="BD519" s="206"/>
    </row>
    <row r="520" spans="36:56" x14ac:dyDescent="0.25"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206"/>
      <c r="BC520" s="206"/>
      <c r="BD520" s="206"/>
    </row>
    <row r="521" spans="36:56" x14ac:dyDescent="0.25"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206"/>
      <c r="BC521" s="206"/>
      <c r="BD521" s="206"/>
    </row>
    <row r="522" spans="36:56" x14ac:dyDescent="0.25"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206"/>
      <c r="BC522" s="206"/>
      <c r="BD522" s="206"/>
    </row>
    <row r="523" spans="36:56" x14ac:dyDescent="0.25"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206"/>
      <c r="BC523" s="206"/>
      <c r="BD523" s="206"/>
    </row>
    <row r="524" spans="36:56" x14ac:dyDescent="0.25"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206"/>
      <c r="BC524" s="206"/>
      <c r="BD524" s="206"/>
    </row>
    <row r="525" spans="36:56" x14ac:dyDescent="0.25"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206"/>
      <c r="BC525" s="206"/>
      <c r="BD525" s="206"/>
    </row>
    <row r="526" spans="36:56" x14ac:dyDescent="0.25"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206"/>
      <c r="BC526" s="206"/>
      <c r="BD526" s="206"/>
    </row>
    <row r="527" spans="36:56" x14ac:dyDescent="0.25"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206"/>
      <c r="BC527" s="206"/>
      <c r="BD527" s="206"/>
    </row>
    <row r="528" spans="36:56" x14ac:dyDescent="0.25"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206"/>
      <c r="BC528" s="206"/>
      <c r="BD528" s="206"/>
    </row>
    <row r="529" spans="36:56" x14ac:dyDescent="0.25"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206"/>
      <c r="BC529" s="206"/>
      <c r="BD529" s="206"/>
    </row>
    <row r="530" spans="36:56" x14ac:dyDescent="0.25"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206"/>
      <c r="BC530" s="206"/>
      <c r="BD530" s="206"/>
    </row>
    <row r="531" spans="36:56" x14ac:dyDescent="0.25"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206"/>
      <c r="BC531" s="206"/>
      <c r="BD531" s="206"/>
    </row>
    <row r="532" spans="36:56" x14ac:dyDescent="0.25"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206"/>
      <c r="BC532" s="206"/>
      <c r="BD532" s="206"/>
    </row>
    <row r="533" spans="36:56" x14ac:dyDescent="0.25"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206"/>
      <c r="BC533" s="206"/>
      <c r="BD533" s="206"/>
    </row>
    <row r="534" spans="36:56" x14ac:dyDescent="0.25"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206"/>
      <c r="BC534" s="206"/>
      <c r="BD534" s="206"/>
    </row>
    <row r="535" spans="36:56" x14ac:dyDescent="0.25"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206"/>
      <c r="BC535" s="206"/>
      <c r="BD535" s="206"/>
    </row>
    <row r="536" spans="36:56" x14ac:dyDescent="0.25"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206"/>
      <c r="BC536" s="206"/>
      <c r="BD536" s="206"/>
    </row>
    <row r="537" spans="36:56" x14ac:dyDescent="0.25"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206"/>
      <c r="BC537" s="206"/>
      <c r="BD537" s="206"/>
    </row>
    <row r="538" spans="36:56" x14ac:dyDescent="0.25"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206"/>
      <c r="BC538" s="206"/>
      <c r="BD538" s="206"/>
    </row>
    <row r="539" spans="36:56" x14ac:dyDescent="0.25"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206"/>
      <c r="BC539" s="206"/>
      <c r="BD539" s="206"/>
    </row>
    <row r="540" spans="36:56" x14ac:dyDescent="0.25"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206"/>
      <c r="BC540" s="206"/>
      <c r="BD540" s="206"/>
    </row>
    <row r="541" spans="36:56" x14ac:dyDescent="0.25"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206"/>
      <c r="BC541" s="206"/>
      <c r="BD541" s="206"/>
    </row>
    <row r="542" spans="36:56" x14ac:dyDescent="0.25"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206"/>
      <c r="BC542" s="206"/>
      <c r="BD542" s="206"/>
    </row>
    <row r="543" spans="36:56" x14ac:dyDescent="0.25"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206"/>
      <c r="BC543" s="206"/>
      <c r="BD543" s="206"/>
    </row>
    <row r="544" spans="36:56" x14ac:dyDescent="0.25"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206"/>
      <c r="BC544" s="206"/>
      <c r="BD544" s="206"/>
    </row>
    <row r="545" spans="36:56" x14ac:dyDescent="0.25"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206"/>
      <c r="BC545" s="206"/>
      <c r="BD545" s="206"/>
    </row>
    <row r="546" spans="36:56" x14ac:dyDescent="0.25"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206"/>
      <c r="BC546" s="206"/>
      <c r="BD546" s="206"/>
    </row>
    <row r="547" spans="36:56" x14ac:dyDescent="0.25"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206"/>
      <c r="BC547" s="206"/>
      <c r="BD547" s="206"/>
    </row>
    <row r="548" spans="36:56" x14ac:dyDescent="0.25"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206"/>
      <c r="BC548" s="206"/>
      <c r="BD548" s="206"/>
    </row>
    <row r="549" spans="36:56" x14ac:dyDescent="0.25"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206"/>
      <c r="BC549" s="206"/>
      <c r="BD549" s="206"/>
    </row>
    <row r="550" spans="36:56" x14ac:dyDescent="0.25"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206"/>
      <c r="BC550" s="206"/>
      <c r="BD550" s="206"/>
    </row>
    <row r="551" spans="36:56" x14ac:dyDescent="0.25"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206"/>
      <c r="BC551" s="206"/>
      <c r="BD551" s="206"/>
    </row>
    <row r="552" spans="36:56" x14ac:dyDescent="0.25"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206"/>
      <c r="BC552" s="206"/>
      <c r="BD552" s="206"/>
    </row>
    <row r="553" spans="36:56" x14ac:dyDescent="0.25"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206"/>
      <c r="BC553" s="206"/>
      <c r="BD553" s="206"/>
    </row>
    <row r="554" spans="36:56" x14ac:dyDescent="0.25"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206"/>
      <c r="BC554" s="206"/>
      <c r="BD554" s="206"/>
    </row>
    <row r="555" spans="36:56" x14ac:dyDescent="0.25"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206"/>
      <c r="BC555" s="206"/>
      <c r="BD555" s="206"/>
    </row>
    <row r="556" spans="36:56" x14ac:dyDescent="0.25"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206"/>
      <c r="BC556" s="206"/>
      <c r="BD556" s="206"/>
    </row>
    <row r="557" spans="36:56" x14ac:dyDescent="0.25"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206"/>
      <c r="BC557" s="206"/>
      <c r="BD557" s="206"/>
    </row>
    <row r="558" spans="36:56" x14ac:dyDescent="0.25"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206"/>
      <c r="BC558" s="206"/>
      <c r="BD558" s="206"/>
    </row>
    <row r="559" spans="36:56" x14ac:dyDescent="0.25"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206"/>
      <c r="BC559" s="206"/>
      <c r="BD559" s="206"/>
    </row>
    <row r="560" spans="36:56" x14ac:dyDescent="0.25"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206"/>
      <c r="BC560" s="206"/>
      <c r="BD560" s="206"/>
    </row>
    <row r="561" spans="36:56" x14ac:dyDescent="0.25"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206"/>
      <c r="BC561" s="206"/>
      <c r="BD561" s="206"/>
    </row>
    <row r="562" spans="36:56" x14ac:dyDescent="0.25"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206"/>
      <c r="BC562" s="206"/>
      <c r="BD562" s="206"/>
    </row>
    <row r="563" spans="36:56" x14ac:dyDescent="0.25"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206"/>
      <c r="BC563" s="206"/>
      <c r="BD563" s="206"/>
    </row>
    <row r="564" spans="36:56" x14ac:dyDescent="0.25"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206"/>
      <c r="BC564" s="206"/>
      <c r="BD564" s="206"/>
    </row>
    <row r="565" spans="36:56" x14ac:dyDescent="0.25"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206"/>
      <c r="BC565" s="206"/>
      <c r="BD565" s="206"/>
    </row>
    <row r="566" spans="36:56" x14ac:dyDescent="0.25"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206"/>
      <c r="BC566" s="206"/>
      <c r="BD566" s="206"/>
    </row>
    <row r="567" spans="36:56" x14ac:dyDescent="0.25"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206"/>
      <c r="BC567" s="206"/>
      <c r="BD567" s="206"/>
    </row>
    <row r="568" spans="36:56" x14ac:dyDescent="0.25"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206"/>
      <c r="BC568" s="206"/>
      <c r="BD568" s="206"/>
    </row>
    <row r="569" spans="36:56" x14ac:dyDescent="0.25"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206"/>
      <c r="BC569" s="206"/>
      <c r="BD569" s="206"/>
    </row>
    <row r="570" spans="36:56" x14ac:dyDescent="0.25"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206"/>
      <c r="BC570" s="206"/>
      <c r="BD570" s="206"/>
    </row>
    <row r="571" spans="36:56" x14ac:dyDescent="0.25"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206"/>
      <c r="BC571" s="206"/>
      <c r="BD571" s="206"/>
    </row>
    <row r="572" spans="36:56" x14ac:dyDescent="0.25"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206"/>
      <c r="BC572" s="206"/>
      <c r="BD572" s="206"/>
    </row>
    <row r="573" spans="36:56" x14ac:dyDescent="0.25"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206"/>
      <c r="BC573" s="206"/>
      <c r="BD573" s="206"/>
    </row>
    <row r="574" spans="36:56" x14ac:dyDescent="0.25"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206"/>
      <c r="BC574" s="206"/>
      <c r="BD574" s="206"/>
    </row>
    <row r="575" spans="36:56" x14ac:dyDescent="0.25"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206"/>
      <c r="BC575" s="206"/>
      <c r="BD575" s="206"/>
    </row>
    <row r="576" spans="36:56" x14ac:dyDescent="0.25"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206"/>
      <c r="BC576" s="206"/>
      <c r="BD576" s="206"/>
    </row>
    <row r="577" spans="36:56" x14ac:dyDescent="0.25"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206"/>
      <c r="BC577" s="206"/>
      <c r="BD577" s="206"/>
    </row>
    <row r="578" spans="36:56" x14ac:dyDescent="0.25"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206"/>
      <c r="BC578" s="206"/>
      <c r="BD578" s="206"/>
    </row>
    <row r="579" spans="36:56" x14ac:dyDescent="0.25"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206"/>
      <c r="BC579" s="206"/>
      <c r="BD579" s="206"/>
    </row>
    <row r="580" spans="36:56" x14ac:dyDescent="0.25"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206"/>
      <c r="BC580" s="206"/>
      <c r="BD580" s="206"/>
    </row>
    <row r="581" spans="36:56" x14ac:dyDescent="0.25"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206"/>
      <c r="BC581" s="206"/>
      <c r="BD581" s="206"/>
    </row>
    <row r="582" spans="36:56" x14ac:dyDescent="0.25"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206"/>
      <c r="BC582" s="206"/>
      <c r="BD582" s="206"/>
    </row>
    <row r="583" spans="36:56" x14ac:dyDescent="0.25"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206"/>
      <c r="BC583" s="206"/>
      <c r="BD583" s="206"/>
    </row>
    <row r="584" spans="36:56" x14ac:dyDescent="0.25"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206"/>
      <c r="BC584" s="206"/>
      <c r="BD584" s="206"/>
    </row>
    <row r="585" spans="36:56" x14ac:dyDescent="0.25"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206"/>
      <c r="BC585" s="206"/>
      <c r="BD585" s="206"/>
    </row>
    <row r="586" spans="36:56" x14ac:dyDescent="0.25"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206"/>
      <c r="BC586" s="206"/>
      <c r="BD586" s="206"/>
    </row>
    <row r="587" spans="36:56" x14ac:dyDescent="0.25"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206"/>
      <c r="BC587" s="206"/>
      <c r="BD587" s="206"/>
    </row>
    <row r="588" spans="36:56" x14ac:dyDescent="0.25"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206"/>
      <c r="BC588" s="206"/>
      <c r="BD588" s="206"/>
    </row>
    <row r="589" spans="36:56" x14ac:dyDescent="0.25"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206"/>
      <c r="BC589" s="206"/>
      <c r="BD589" s="206"/>
    </row>
    <row r="590" spans="36:56" x14ac:dyDescent="0.25"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206"/>
      <c r="BC590" s="206"/>
      <c r="BD590" s="206"/>
    </row>
    <row r="591" spans="36:56" x14ac:dyDescent="0.25"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206"/>
      <c r="BC591" s="206"/>
      <c r="BD591" s="206"/>
    </row>
    <row r="592" spans="36:56" x14ac:dyDescent="0.25"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206"/>
      <c r="BC592" s="206"/>
      <c r="BD592" s="206"/>
    </row>
    <row r="593" spans="36:56" x14ac:dyDescent="0.25"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206"/>
      <c r="BC593" s="206"/>
      <c r="BD593" s="206"/>
    </row>
    <row r="594" spans="36:56" x14ac:dyDescent="0.25"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206"/>
      <c r="BC594" s="206"/>
      <c r="BD594" s="206"/>
    </row>
    <row r="595" spans="36:56" x14ac:dyDescent="0.25"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206"/>
      <c r="BC595" s="206"/>
      <c r="BD595" s="206"/>
    </row>
    <row r="596" spans="36:56" x14ac:dyDescent="0.25"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206"/>
      <c r="BC596" s="206"/>
      <c r="BD596" s="206"/>
    </row>
    <row r="597" spans="36:56" x14ac:dyDescent="0.25"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206"/>
      <c r="BC597" s="206"/>
      <c r="BD597" s="206"/>
    </row>
    <row r="598" spans="36:56" x14ac:dyDescent="0.25"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206"/>
      <c r="BC598" s="206"/>
      <c r="BD598" s="206"/>
    </row>
    <row r="599" spans="36:56" x14ac:dyDescent="0.25"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206"/>
      <c r="BC599" s="206"/>
      <c r="BD599" s="206"/>
    </row>
    <row r="600" spans="36:56" x14ac:dyDescent="0.25"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206"/>
      <c r="BC600" s="206"/>
      <c r="BD600" s="206"/>
    </row>
    <row r="601" spans="36:56" x14ac:dyDescent="0.25"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206"/>
      <c r="BC601" s="206"/>
      <c r="BD601" s="206"/>
    </row>
    <row r="602" spans="36:56" x14ac:dyDescent="0.25"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206"/>
      <c r="BC602" s="206"/>
      <c r="BD602" s="206"/>
    </row>
    <row r="603" spans="36:56" x14ac:dyDescent="0.25"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206"/>
      <c r="BC603" s="206"/>
      <c r="BD603" s="206"/>
    </row>
    <row r="604" spans="36:56" x14ac:dyDescent="0.25"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206"/>
      <c r="BC604" s="206"/>
      <c r="BD604" s="206"/>
    </row>
    <row r="605" spans="36:56" x14ac:dyDescent="0.25"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206"/>
      <c r="BC605" s="206"/>
      <c r="BD605" s="206"/>
    </row>
    <row r="606" spans="36:56" x14ac:dyDescent="0.25"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206"/>
      <c r="BC606" s="206"/>
      <c r="BD606" s="206"/>
    </row>
    <row r="607" spans="36:56" x14ac:dyDescent="0.25"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206"/>
      <c r="BC607" s="206"/>
      <c r="BD607" s="206"/>
    </row>
    <row r="608" spans="36:56" x14ac:dyDescent="0.25"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206"/>
      <c r="BC608" s="206"/>
      <c r="BD608" s="206"/>
    </row>
    <row r="609" spans="36:56" x14ac:dyDescent="0.25"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206"/>
      <c r="BC609" s="206"/>
      <c r="BD609" s="206"/>
    </row>
    <row r="610" spans="36:56" x14ac:dyDescent="0.25"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206"/>
      <c r="BC610" s="206"/>
      <c r="BD610" s="206"/>
    </row>
    <row r="611" spans="36:56" x14ac:dyDescent="0.25">
      <c r="AJ611" s="147"/>
      <c r="AK611" s="147"/>
      <c r="AL611" s="147"/>
      <c r="AM611" s="147"/>
      <c r="AN611" s="147"/>
      <c r="AO611" s="147"/>
      <c r="AP611" s="147"/>
      <c r="AQ611" s="147"/>
      <c r="AR611" s="147"/>
      <c r="AS611" s="147"/>
      <c r="AT611" s="147"/>
      <c r="AU611" s="147"/>
      <c r="AV611" s="147"/>
      <c r="AW611" s="147"/>
      <c r="AX611" s="147"/>
      <c r="AY611" s="147"/>
      <c r="AZ611" s="147"/>
      <c r="BA611" s="147"/>
      <c r="BB611" s="206"/>
      <c r="BC611" s="206"/>
      <c r="BD611" s="206"/>
    </row>
    <row r="612" spans="36:56" x14ac:dyDescent="0.25">
      <c r="AJ612" s="147"/>
      <c r="AK612" s="147"/>
      <c r="AL612" s="147"/>
      <c r="AM612" s="147"/>
      <c r="AN612" s="147"/>
      <c r="AO612" s="147"/>
      <c r="AP612" s="147"/>
      <c r="AQ612" s="147"/>
      <c r="AR612" s="147"/>
      <c r="AS612" s="147"/>
      <c r="AT612" s="147"/>
      <c r="AU612" s="147"/>
      <c r="AV612" s="147"/>
      <c r="AW612" s="147"/>
      <c r="AX612" s="147"/>
      <c r="AY612" s="147"/>
      <c r="AZ612" s="147"/>
      <c r="BA612" s="147"/>
      <c r="BB612" s="206"/>
      <c r="BC612" s="206"/>
      <c r="BD612" s="206"/>
    </row>
    <row r="613" spans="36:56" x14ac:dyDescent="0.25">
      <c r="AJ613" s="147"/>
      <c r="AK613" s="147"/>
      <c r="AL613" s="147"/>
      <c r="AM613" s="147"/>
      <c r="AN613" s="147"/>
      <c r="AO613" s="147"/>
      <c r="AP613" s="147"/>
      <c r="AQ613" s="147"/>
      <c r="AR613" s="147"/>
      <c r="AS613" s="147"/>
      <c r="AT613" s="147"/>
      <c r="AU613" s="147"/>
      <c r="AV613" s="147"/>
      <c r="AW613" s="147"/>
      <c r="AX613" s="147"/>
      <c r="AY613" s="147"/>
      <c r="AZ613" s="147"/>
      <c r="BA613" s="147"/>
      <c r="BB613" s="206"/>
      <c r="BC613" s="206"/>
      <c r="BD613" s="206"/>
    </row>
    <row r="614" spans="36:56" x14ac:dyDescent="0.25">
      <c r="AJ614" s="147"/>
      <c r="AK614" s="147"/>
      <c r="AL614" s="147"/>
      <c r="AM614" s="147"/>
      <c r="AN614" s="147"/>
      <c r="AO614" s="147"/>
      <c r="AP614" s="147"/>
      <c r="AQ614" s="147"/>
      <c r="AR614" s="147"/>
      <c r="AS614" s="147"/>
      <c r="AT614" s="147"/>
      <c r="AU614" s="147"/>
      <c r="AV614" s="147"/>
      <c r="AW614" s="147"/>
      <c r="AX614" s="147"/>
      <c r="AY614" s="147"/>
      <c r="AZ614" s="147"/>
      <c r="BA614" s="147"/>
      <c r="BB614" s="206"/>
      <c r="BC614" s="206"/>
      <c r="BD614" s="206"/>
    </row>
    <row r="615" spans="36:56" x14ac:dyDescent="0.25"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206"/>
      <c r="BC615" s="206"/>
      <c r="BD615" s="206"/>
    </row>
    <row r="616" spans="36:56" x14ac:dyDescent="0.25"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206"/>
      <c r="BC616" s="206"/>
      <c r="BD616" s="206"/>
    </row>
    <row r="617" spans="36:56" x14ac:dyDescent="0.25"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206"/>
      <c r="BC617" s="206"/>
      <c r="BD617" s="206"/>
    </row>
    <row r="618" spans="36:56" x14ac:dyDescent="0.25"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206"/>
      <c r="BC618" s="206"/>
      <c r="BD618" s="206"/>
    </row>
    <row r="619" spans="36:56" x14ac:dyDescent="0.25"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206"/>
      <c r="BC619" s="206"/>
      <c r="BD619" s="206"/>
    </row>
    <row r="620" spans="36:56" x14ac:dyDescent="0.25"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206"/>
      <c r="BC620" s="206"/>
      <c r="BD620" s="206"/>
    </row>
    <row r="621" spans="36:56" x14ac:dyDescent="0.25"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206"/>
      <c r="BC621" s="206"/>
      <c r="BD621" s="206"/>
    </row>
    <row r="622" spans="36:56" x14ac:dyDescent="0.25"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206"/>
      <c r="BC622" s="206"/>
      <c r="BD622" s="206"/>
    </row>
    <row r="623" spans="36:56" x14ac:dyDescent="0.25"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206"/>
      <c r="BC623" s="206"/>
      <c r="BD623" s="206"/>
    </row>
    <row r="624" spans="36:56" x14ac:dyDescent="0.25"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206"/>
      <c r="BC624" s="206"/>
      <c r="BD624" s="206"/>
    </row>
    <row r="625" spans="36:56" x14ac:dyDescent="0.25"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206"/>
      <c r="BC625" s="206"/>
      <c r="BD625" s="206"/>
    </row>
    <row r="626" spans="36:56" x14ac:dyDescent="0.25"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206"/>
      <c r="BC626" s="206"/>
      <c r="BD626" s="206"/>
    </row>
    <row r="627" spans="36:56" x14ac:dyDescent="0.25"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206"/>
      <c r="BC627" s="206"/>
      <c r="BD627" s="206"/>
    </row>
    <row r="628" spans="36:56" x14ac:dyDescent="0.25">
      <c r="AJ628" s="147"/>
      <c r="AK628" s="147"/>
      <c r="AL628" s="147"/>
      <c r="AM628" s="147"/>
      <c r="AN628" s="147"/>
      <c r="AO628" s="147"/>
      <c r="AP628" s="147"/>
      <c r="AQ628" s="147"/>
      <c r="AR628" s="147"/>
      <c r="AS628" s="147"/>
      <c r="AT628" s="147"/>
      <c r="AU628" s="147"/>
      <c r="AV628" s="147"/>
      <c r="AW628" s="147"/>
      <c r="AX628" s="147"/>
      <c r="AY628" s="147"/>
      <c r="AZ628" s="147"/>
      <c r="BA628" s="147"/>
      <c r="BB628" s="206"/>
      <c r="BC628" s="206"/>
      <c r="BD628" s="206"/>
    </row>
    <row r="629" spans="36:56" x14ac:dyDescent="0.25">
      <c r="AJ629" s="147"/>
      <c r="AK629" s="147"/>
      <c r="AL629" s="147"/>
      <c r="AM629" s="147"/>
      <c r="AN629" s="147"/>
      <c r="AO629" s="147"/>
      <c r="AP629" s="147"/>
      <c r="AQ629" s="147"/>
      <c r="AR629" s="147"/>
      <c r="AS629" s="147"/>
      <c r="AT629" s="147"/>
      <c r="AU629" s="147"/>
      <c r="AV629" s="147"/>
      <c r="AW629" s="147"/>
      <c r="AX629" s="147"/>
      <c r="AY629" s="147"/>
      <c r="AZ629" s="147"/>
      <c r="BA629" s="147"/>
      <c r="BB629" s="206"/>
      <c r="BC629" s="206"/>
      <c r="BD629" s="206"/>
    </row>
    <row r="630" spans="36:56" x14ac:dyDescent="0.25">
      <c r="AJ630" s="147"/>
      <c r="AK630" s="147"/>
      <c r="AL630" s="147"/>
      <c r="AM630" s="147"/>
      <c r="AN630" s="147"/>
      <c r="AO630" s="147"/>
      <c r="AP630" s="147"/>
      <c r="AQ630" s="147"/>
      <c r="AR630" s="147"/>
      <c r="AS630" s="147"/>
      <c r="AT630" s="147"/>
      <c r="AU630" s="147"/>
      <c r="AV630" s="147"/>
      <c r="AW630" s="147"/>
      <c r="AX630" s="147"/>
      <c r="AY630" s="147"/>
      <c r="AZ630" s="147"/>
      <c r="BA630" s="147"/>
      <c r="BB630" s="206"/>
      <c r="BC630" s="206"/>
      <c r="BD630" s="206"/>
    </row>
    <row r="631" spans="36:56" x14ac:dyDescent="0.25">
      <c r="AJ631" s="147"/>
      <c r="AK631" s="147"/>
      <c r="AL631" s="147"/>
      <c r="AM631" s="147"/>
      <c r="AN631" s="147"/>
      <c r="AO631" s="147"/>
      <c r="AP631" s="147"/>
      <c r="AQ631" s="147"/>
      <c r="AR631" s="147"/>
      <c r="AS631" s="147"/>
      <c r="AT631" s="147"/>
      <c r="AU631" s="147"/>
      <c r="AV631" s="147"/>
      <c r="AW631" s="147"/>
      <c r="AX631" s="147"/>
      <c r="AY631" s="147"/>
      <c r="AZ631" s="147"/>
      <c r="BA631" s="147"/>
      <c r="BB631" s="206"/>
      <c r="BC631" s="206"/>
      <c r="BD631" s="206"/>
    </row>
    <row r="632" spans="36:56" x14ac:dyDescent="0.25">
      <c r="AJ632" s="147"/>
      <c r="AK632" s="147"/>
      <c r="AL632" s="147"/>
      <c r="AM632" s="147"/>
      <c r="AN632" s="147"/>
      <c r="AO632" s="147"/>
      <c r="AP632" s="147"/>
      <c r="AQ632" s="147"/>
      <c r="AR632" s="147"/>
      <c r="AS632" s="147"/>
      <c r="AT632" s="147"/>
      <c r="AU632" s="147"/>
      <c r="AV632" s="147"/>
      <c r="AW632" s="147"/>
      <c r="AX632" s="147"/>
      <c r="AY632" s="147"/>
      <c r="AZ632" s="147"/>
      <c r="BA632" s="147"/>
      <c r="BB632" s="206"/>
      <c r="BC632" s="206"/>
      <c r="BD632" s="206"/>
    </row>
    <row r="633" spans="36:56" x14ac:dyDescent="0.25">
      <c r="AJ633" s="147"/>
      <c r="AK633" s="147"/>
      <c r="AL633" s="147"/>
      <c r="AM633" s="147"/>
      <c r="AN633" s="147"/>
      <c r="AO633" s="147"/>
      <c r="AP633" s="147"/>
      <c r="AQ633" s="147"/>
      <c r="AR633" s="147"/>
      <c r="AS633" s="147"/>
      <c r="AT633" s="147"/>
      <c r="AU633" s="147"/>
      <c r="AV633" s="147"/>
      <c r="AW633" s="147"/>
      <c r="AX633" s="147"/>
      <c r="AY633" s="147"/>
      <c r="AZ633" s="147"/>
      <c r="BA633" s="147"/>
      <c r="BB633" s="206"/>
      <c r="BC633" s="206"/>
      <c r="BD633" s="206"/>
    </row>
    <row r="634" spans="36:56" x14ac:dyDescent="0.25">
      <c r="AJ634" s="147"/>
      <c r="AK634" s="147"/>
      <c r="AL634" s="147"/>
      <c r="AM634" s="147"/>
      <c r="AN634" s="147"/>
      <c r="AO634" s="147"/>
      <c r="AP634" s="147"/>
      <c r="AQ634" s="147"/>
      <c r="AR634" s="147"/>
      <c r="AS634" s="147"/>
      <c r="AT634" s="147"/>
      <c r="AU634" s="147"/>
      <c r="AV634" s="147"/>
      <c r="AW634" s="147"/>
      <c r="AX634" s="147"/>
      <c r="AY634" s="147"/>
      <c r="AZ634" s="147"/>
      <c r="BA634" s="147"/>
      <c r="BB634" s="206"/>
      <c r="BC634" s="206"/>
      <c r="BD634" s="206"/>
    </row>
    <row r="635" spans="36:56" x14ac:dyDescent="0.25">
      <c r="AJ635" s="147"/>
      <c r="AK635" s="147"/>
      <c r="AL635" s="147"/>
      <c r="AM635" s="147"/>
      <c r="AN635" s="147"/>
      <c r="AO635" s="147"/>
      <c r="AP635" s="147"/>
      <c r="AQ635" s="147"/>
      <c r="AR635" s="147"/>
      <c r="AS635" s="147"/>
      <c r="AT635" s="147"/>
      <c r="AU635" s="147"/>
      <c r="AV635" s="147"/>
      <c r="AW635" s="147"/>
      <c r="AX635" s="147"/>
      <c r="AY635" s="147"/>
      <c r="AZ635" s="147"/>
      <c r="BA635" s="147"/>
      <c r="BB635" s="206"/>
      <c r="BC635" s="206"/>
      <c r="BD635" s="206"/>
    </row>
    <row r="636" spans="36:56" x14ac:dyDescent="0.25">
      <c r="AJ636" s="147"/>
      <c r="AK636" s="147"/>
      <c r="AL636" s="147"/>
      <c r="AM636" s="147"/>
      <c r="AN636" s="147"/>
      <c r="AO636" s="147"/>
      <c r="AP636" s="147"/>
      <c r="AQ636" s="147"/>
      <c r="AR636" s="147"/>
      <c r="AS636" s="147"/>
      <c r="AT636" s="147"/>
      <c r="AU636" s="147"/>
      <c r="AV636" s="147"/>
      <c r="AW636" s="147"/>
      <c r="AX636" s="147"/>
      <c r="AY636" s="147"/>
      <c r="AZ636" s="147"/>
      <c r="BA636" s="147"/>
      <c r="BB636" s="206"/>
      <c r="BC636" s="206"/>
      <c r="BD636" s="206"/>
    </row>
    <row r="637" spans="36:56" x14ac:dyDescent="0.25">
      <c r="AJ637" s="147"/>
      <c r="AK637" s="147"/>
      <c r="AL637" s="147"/>
      <c r="AM637" s="147"/>
      <c r="AN637" s="147"/>
      <c r="AO637" s="147"/>
      <c r="AP637" s="147"/>
      <c r="AQ637" s="147"/>
      <c r="AR637" s="147"/>
      <c r="AS637" s="147"/>
      <c r="AT637" s="147"/>
      <c r="AU637" s="147"/>
      <c r="AV637" s="147"/>
      <c r="AW637" s="147"/>
      <c r="AX637" s="147"/>
      <c r="AY637" s="147"/>
      <c r="AZ637" s="147"/>
      <c r="BA637" s="147"/>
      <c r="BB637" s="206"/>
      <c r="BC637" s="206"/>
      <c r="BD637" s="206"/>
    </row>
    <row r="638" spans="36:56" x14ac:dyDescent="0.25">
      <c r="AJ638" s="147"/>
      <c r="AK638" s="147"/>
      <c r="AL638" s="147"/>
      <c r="AM638" s="147"/>
      <c r="AN638" s="147"/>
      <c r="AO638" s="147"/>
      <c r="AP638" s="147"/>
      <c r="AQ638" s="147"/>
      <c r="AR638" s="147"/>
      <c r="AS638" s="147"/>
      <c r="AT638" s="147"/>
      <c r="AU638" s="147"/>
      <c r="AV638" s="147"/>
      <c r="AW638" s="147"/>
      <c r="AX638" s="147"/>
      <c r="AY638" s="147"/>
      <c r="AZ638" s="147"/>
      <c r="BA638" s="147"/>
      <c r="BB638" s="206"/>
      <c r="BC638" s="206"/>
      <c r="BD638" s="206"/>
    </row>
    <row r="639" spans="36:56" x14ac:dyDescent="0.25">
      <c r="AJ639" s="147"/>
      <c r="AK639" s="147"/>
      <c r="AL639" s="147"/>
      <c r="AM639" s="147"/>
      <c r="AN639" s="147"/>
      <c r="AO639" s="147"/>
      <c r="AP639" s="147"/>
      <c r="AQ639" s="147"/>
      <c r="AR639" s="147"/>
      <c r="AS639" s="147"/>
      <c r="AT639" s="147"/>
      <c r="AU639" s="147"/>
      <c r="AV639" s="147"/>
      <c r="AW639" s="147"/>
      <c r="AX639" s="147"/>
      <c r="AY639" s="147"/>
      <c r="AZ639" s="147"/>
      <c r="BA639" s="147"/>
      <c r="BB639" s="206"/>
      <c r="BC639" s="206"/>
      <c r="BD639" s="206"/>
    </row>
    <row r="640" spans="36:56" x14ac:dyDescent="0.25">
      <c r="AJ640" s="147"/>
      <c r="AK640" s="147"/>
      <c r="AL640" s="147"/>
      <c r="AM640" s="147"/>
      <c r="AN640" s="147"/>
      <c r="AO640" s="147"/>
      <c r="AP640" s="147"/>
      <c r="AQ640" s="147"/>
      <c r="AR640" s="147"/>
      <c r="AS640" s="147"/>
      <c r="AT640" s="147"/>
      <c r="AU640" s="147"/>
      <c r="AV640" s="147"/>
      <c r="AW640" s="147"/>
      <c r="AX640" s="147"/>
      <c r="AY640" s="147"/>
      <c r="AZ640" s="147"/>
      <c r="BA640" s="147"/>
      <c r="BB640" s="206"/>
      <c r="BC640" s="206"/>
      <c r="BD640" s="206"/>
    </row>
    <row r="641" spans="36:56" x14ac:dyDescent="0.25">
      <c r="AJ641" s="147"/>
      <c r="AK641" s="147"/>
      <c r="AL641" s="147"/>
      <c r="AM641" s="147"/>
      <c r="AN641" s="147"/>
      <c r="AO641" s="147"/>
      <c r="AP641" s="147"/>
      <c r="AQ641" s="147"/>
      <c r="AR641" s="147"/>
      <c r="AS641" s="147"/>
      <c r="AT641" s="147"/>
      <c r="AU641" s="147"/>
      <c r="AV641" s="147"/>
      <c r="AW641" s="147"/>
      <c r="AX641" s="147"/>
      <c r="AY641" s="147"/>
      <c r="AZ641" s="147"/>
      <c r="BA641" s="147"/>
      <c r="BB641" s="206"/>
      <c r="BC641" s="206"/>
      <c r="BD641" s="206"/>
    </row>
    <row r="642" spans="36:56" x14ac:dyDescent="0.25">
      <c r="AJ642" s="147"/>
      <c r="AK642" s="147"/>
      <c r="AL642" s="147"/>
      <c r="AM642" s="147"/>
      <c r="AN642" s="147"/>
      <c r="AO642" s="147"/>
      <c r="AP642" s="147"/>
      <c r="AQ642" s="147"/>
      <c r="AR642" s="147"/>
      <c r="AS642" s="147"/>
      <c r="AT642" s="147"/>
      <c r="AU642" s="147"/>
      <c r="AV642" s="147"/>
      <c r="AW642" s="147"/>
      <c r="AX642" s="147"/>
      <c r="AY642" s="147"/>
      <c r="AZ642" s="147"/>
      <c r="BA642" s="147"/>
      <c r="BB642" s="206"/>
      <c r="BC642" s="206"/>
      <c r="BD642" s="206"/>
    </row>
    <row r="643" spans="36:56" x14ac:dyDescent="0.25">
      <c r="AJ643" s="147"/>
      <c r="AK643" s="147"/>
      <c r="AL643" s="147"/>
      <c r="AM643" s="147"/>
      <c r="AN643" s="147"/>
      <c r="AO643" s="147"/>
      <c r="AP643" s="147"/>
      <c r="AQ643" s="147"/>
      <c r="AR643" s="147"/>
      <c r="AS643" s="147"/>
      <c r="AT643" s="147"/>
      <c r="AU643" s="147"/>
      <c r="AV643" s="147"/>
      <c r="AW643" s="147"/>
      <c r="AX643" s="147"/>
      <c r="AY643" s="147"/>
      <c r="AZ643" s="147"/>
      <c r="BA643" s="147"/>
      <c r="BB643" s="206"/>
      <c r="BC643" s="206"/>
      <c r="BD643" s="206"/>
    </row>
    <row r="644" spans="36:56" x14ac:dyDescent="0.25">
      <c r="AJ644" s="147"/>
      <c r="AK644" s="147"/>
      <c r="AL644" s="147"/>
      <c r="AM644" s="147"/>
      <c r="AN644" s="147"/>
      <c r="AO644" s="147"/>
      <c r="AP644" s="147"/>
      <c r="AQ644" s="147"/>
      <c r="AR644" s="147"/>
      <c r="AS644" s="147"/>
      <c r="AT644" s="147"/>
      <c r="AU644" s="147"/>
      <c r="AV644" s="147"/>
      <c r="AW644" s="147"/>
      <c r="AX644" s="147"/>
      <c r="AY644" s="147"/>
      <c r="AZ644" s="147"/>
      <c r="BA644" s="147"/>
      <c r="BB644" s="206"/>
      <c r="BC644" s="206"/>
      <c r="BD644" s="206"/>
    </row>
    <row r="645" spans="36:56" x14ac:dyDescent="0.25">
      <c r="AJ645" s="147"/>
      <c r="AK645" s="147"/>
      <c r="AL645" s="147"/>
      <c r="AM645" s="147"/>
      <c r="AN645" s="147"/>
      <c r="AO645" s="147"/>
      <c r="AP645" s="147"/>
      <c r="AQ645" s="147"/>
      <c r="AR645" s="147"/>
      <c r="AS645" s="147"/>
      <c r="AT645" s="147"/>
      <c r="AU645" s="147"/>
      <c r="AV645" s="147"/>
      <c r="AW645" s="147"/>
      <c r="AX645" s="147"/>
      <c r="AY645" s="147"/>
      <c r="AZ645" s="147"/>
      <c r="BA645" s="147"/>
      <c r="BB645" s="206"/>
      <c r="BC645" s="206"/>
      <c r="BD645" s="206"/>
    </row>
    <row r="646" spans="36:56" x14ac:dyDescent="0.25">
      <c r="AJ646" s="147"/>
      <c r="AK646" s="147"/>
      <c r="AL646" s="147"/>
      <c r="AM646" s="147"/>
      <c r="AN646" s="147"/>
      <c r="AO646" s="147"/>
      <c r="AP646" s="147"/>
      <c r="AQ646" s="147"/>
      <c r="AR646" s="147"/>
      <c r="AS646" s="147"/>
      <c r="AT646" s="147"/>
      <c r="AU646" s="147"/>
      <c r="AV646" s="147"/>
      <c r="AW646" s="147"/>
      <c r="AX646" s="147"/>
      <c r="AY646" s="147"/>
      <c r="AZ646" s="147"/>
      <c r="BA646" s="147"/>
      <c r="BB646" s="206"/>
      <c r="BC646" s="206"/>
      <c r="BD646" s="206"/>
    </row>
    <row r="647" spans="36:56" x14ac:dyDescent="0.25">
      <c r="AJ647" s="147"/>
      <c r="AK647" s="147"/>
      <c r="AL647" s="147"/>
      <c r="AM647" s="147"/>
      <c r="AN647" s="147"/>
      <c r="AO647" s="147"/>
      <c r="AP647" s="147"/>
      <c r="AQ647" s="147"/>
      <c r="AR647" s="147"/>
      <c r="AS647" s="147"/>
      <c r="AT647" s="147"/>
      <c r="AU647" s="147"/>
      <c r="AV647" s="147"/>
      <c r="AW647" s="147"/>
      <c r="AX647" s="147"/>
      <c r="AY647" s="147"/>
      <c r="AZ647" s="147"/>
      <c r="BA647" s="147"/>
      <c r="BB647" s="206"/>
      <c r="BC647" s="206"/>
      <c r="BD647" s="206"/>
    </row>
    <row r="648" spans="36:56" x14ac:dyDescent="0.25"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206"/>
      <c r="BC648" s="206"/>
      <c r="BD648" s="206"/>
    </row>
    <row r="649" spans="36:56" x14ac:dyDescent="0.25"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206"/>
      <c r="BC649" s="206"/>
      <c r="BD649" s="206"/>
    </row>
    <row r="650" spans="36:56" x14ac:dyDescent="0.25"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206"/>
      <c r="BC650" s="206"/>
      <c r="BD650" s="206"/>
    </row>
    <row r="651" spans="36:56" x14ac:dyDescent="0.25"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206"/>
      <c r="BC651" s="206"/>
      <c r="BD651" s="206"/>
    </row>
    <row r="652" spans="36:56" x14ac:dyDescent="0.25"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206"/>
      <c r="BC652" s="206"/>
      <c r="BD652" s="206"/>
    </row>
    <row r="653" spans="36:56" x14ac:dyDescent="0.25"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206"/>
      <c r="BC653" s="206"/>
      <c r="BD653" s="206"/>
    </row>
    <row r="654" spans="36:56" x14ac:dyDescent="0.25"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206"/>
      <c r="BC654" s="206"/>
      <c r="BD654" s="206"/>
    </row>
    <row r="655" spans="36:56" x14ac:dyDescent="0.25"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206"/>
      <c r="BC655" s="206"/>
      <c r="BD655" s="206"/>
    </row>
    <row r="656" spans="36:56" x14ac:dyDescent="0.25"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206"/>
      <c r="BC656" s="206"/>
      <c r="BD656" s="206"/>
    </row>
    <row r="657" spans="36:56" x14ac:dyDescent="0.25"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206"/>
      <c r="BC657" s="206"/>
      <c r="BD657" s="206"/>
    </row>
    <row r="658" spans="36:56" x14ac:dyDescent="0.25"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206"/>
      <c r="BC658" s="206"/>
      <c r="BD658" s="206"/>
    </row>
    <row r="659" spans="36:56" x14ac:dyDescent="0.25"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206"/>
      <c r="BC659" s="206"/>
      <c r="BD659" s="206"/>
    </row>
    <row r="660" spans="36:56" x14ac:dyDescent="0.25"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206"/>
      <c r="BC660" s="206"/>
      <c r="BD660" s="206"/>
    </row>
    <row r="661" spans="36:56" x14ac:dyDescent="0.25"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206"/>
      <c r="BC661" s="206"/>
      <c r="BD661" s="206"/>
    </row>
    <row r="662" spans="36:56" x14ac:dyDescent="0.25"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206"/>
      <c r="BC662" s="206"/>
      <c r="BD662" s="206"/>
    </row>
    <row r="663" spans="36:56" x14ac:dyDescent="0.25"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206"/>
      <c r="BC663" s="206"/>
      <c r="BD663" s="206"/>
    </row>
    <row r="664" spans="36:56" x14ac:dyDescent="0.25"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206"/>
      <c r="BC664" s="206"/>
      <c r="BD664" s="206"/>
    </row>
    <row r="665" spans="36:56" x14ac:dyDescent="0.25"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206"/>
      <c r="BC665" s="206"/>
      <c r="BD665" s="206"/>
    </row>
    <row r="666" spans="36:56" x14ac:dyDescent="0.25"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206"/>
      <c r="BC666" s="206"/>
      <c r="BD666" s="206"/>
    </row>
    <row r="667" spans="36:56" x14ac:dyDescent="0.25"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206"/>
      <c r="BC667" s="206"/>
      <c r="BD667" s="206"/>
    </row>
    <row r="668" spans="36:56" x14ac:dyDescent="0.25"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206"/>
      <c r="BC668" s="206"/>
      <c r="BD668" s="206"/>
    </row>
    <row r="669" spans="36:56" x14ac:dyDescent="0.25"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206"/>
      <c r="BC669" s="206"/>
      <c r="BD669" s="206"/>
    </row>
    <row r="670" spans="36:56" x14ac:dyDescent="0.25"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206"/>
      <c r="BC670" s="206"/>
      <c r="BD670" s="206"/>
    </row>
    <row r="671" spans="36:56" x14ac:dyDescent="0.25"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206"/>
      <c r="BC671" s="206"/>
      <c r="BD671" s="206"/>
    </row>
    <row r="672" spans="36:56" x14ac:dyDescent="0.25"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206"/>
      <c r="BC672" s="206"/>
      <c r="BD672" s="206"/>
    </row>
    <row r="673" spans="36:56" x14ac:dyDescent="0.25">
      <c r="AJ673" s="147"/>
      <c r="AK673" s="147"/>
      <c r="AL673" s="147"/>
      <c r="AM673" s="147"/>
      <c r="AN673" s="147"/>
      <c r="AO673" s="147"/>
      <c r="AP673" s="147"/>
      <c r="AQ673" s="147"/>
      <c r="AR673" s="147"/>
      <c r="AS673" s="147"/>
      <c r="AT673" s="147"/>
      <c r="AU673" s="147"/>
      <c r="AV673" s="147"/>
      <c r="AW673" s="147"/>
      <c r="AX673" s="147"/>
      <c r="AY673" s="147"/>
      <c r="AZ673" s="147"/>
      <c r="BA673" s="147"/>
      <c r="BB673" s="206"/>
      <c r="BC673" s="206"/>
      <c r="BD673" s="206"/>
    </row>
    <row r="674" spans="36:56" x14ac:dyDescent="0.25"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206"/>
      <c r="BC674" s="206"/>
      <c r="BD674" s="206"/>
    </row>
    <row r="675" spans="36:56" x14ac:dyDescent="0.25"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206"/>
      <c r="BC675" s="206"/>
      <c r="BD675" s="206"/>
    </row>
    <row r="676" spans="36:56" x14ac:dyDescent="0.25"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206"/>
      <c r="BC676" s="206"/>
      <c r="BD676" s="206"/>
    </row>
    <row r="677" spans="36:56" x14ac:dyDescent="0.25"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206"/>
      <c r="BC677" s="206"/>
      <c r="BD677" s="206"/>
    </row>
    <row r="678" spans="36:56" x14ac:dyDescent="0.25"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206"/>
      <c r="BC678" s="206"/>
      <c r="BD678" s="206"/>
    </row>
    <row r="679" spans="36:56" x14ac:dyDescent="0.25"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206"/>
      <c r="BC679" s="206"/>
      <c r="BD679" s="206"/>
    </row>
    <row r="680" spans="36:56" x14ac:dyDescent="0.25"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206"/>
      <c r="BC680" s="206"/>
      <c r="BD680" s="206"/>
    </row>
    <row r="681" spans="36:56" x14ac:dyDescent="0.25"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206"/>
      <c r="BC681" s="206"/>
      <c r="BD681" s="206"/>
    </row>
    <row r="682" spans="36:56" x14ac:dyDescent="0.25"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206"/>
      <c r="BC682" s="206"/>
      <c r="BD682" s="206"/>
    </row>
    <row r="683" spans="36:56" x14ac:dyDescent="0.25">
      <c r="AJ683" s="147"/>
      <c r="AK683" s="147"/>
      <c r="AL683" s="147"/>
      <c r="AM683" s="147"/>
      <c r="AN683" s="147"/>
      <c r="AO683" s="147"/>
      <c r="AP683" s="147"/>
      <c r="AQ683" s="147"/>
      <c r="AR683" s="147"/>
      <c r="AS683" s="147"/>
      <c r="AT683" s="147"/>
      <c r="AU683" s="147"/>
      <c r="AV683" s="147"/>
      <c r="AW683" s="147"/>
      <c r="AX683" s="147"/>
      <c r="AY683" s="147"/>
      <c r="AZ683" s="147"/>
      <c r="BA683" s="147"/>
      <c r="BB683" s="206"/>
      <c r="BC683" s="206"/>
      <c r="BD683" s="206"/>
    </row>
    <row r="684" spans="36:56" x14ac:dyDescent="0.25">
      <c r="AJ684" s="147"/>
      <c r="AK684" s="147"/>
      <c r="AL684" s="147"/>
      <c r="AM684" s="147"/>
      <c r="AN684" s="147"/>
      <c r="AO684" s="147"/>
      <c r="AP684" s="147"/>
      <c r="AQ684" s="147"/>
      <c r="AR684" s="147"/>
      <c r="AS684" s="147"/>
      <c r="AT684" s="147"/>
      <c r="AU684" s="147"/>
      <c r="AV684" s="147"/>
      <c r="AW684" s="147"/>
      <c r="AX684" s="147"/>
      <c r="AY684" s="147"/>
      <c r="AZ684" s="147"/>
      <c r="BA684" s="147"/>
      <c r="BB684" s="206"/>
      <c r="BC684" s="206"/>
      <c r="BD684" s="206"/>
    </row>
    <row r="685" spans="36:56" x14ac:dyDescent="0.25">
      <c r="AJ685" s="147"/>
      <c r="AK685" s="147"/>
      <c r="AL685" s="147"/>
      <c r="AM685" s="147"/>
      <c r="AN685" s="147"/>
      <c r="AO685" s="147"/>
      <c r="AP685" s="147"/>
      <c r="AQ685" s="147"/>
      <c r="AR685" s="147"/>
      <c r="AS685" s="147"/>
      <c r="AT685" s="147"/>
      <c r="AU685" s="147"/>
      <c r="AV685" s="147"/>
      <c r="AW685" s="147"/>
      <c r="AX685" s="147"/>
      <c r="AY685" s="147"/>
      <c r="AZ685" s="147"/>
      <c r="BA685" s="147"/>
      <c r="BB685" s="206"/>
      <c r="BC685" s="206"/>
      <c r="BD685" s="206"/>
    </row>
    <row r="686" spans="36:56" x14ac:dyDescent="0.25">
      <c r="AJ686" s="147"/>
      <c r="AK686" s="147"/>
      <c r="AL686" s="147"/>
      <c r="AM686" s="147"/>
      <c r="AN686" s="147"/>
      <c r="AO686" s="147"/>
      <c r="AP686" s="147"/>
      <c r="AQ686" s="147"/>
      <c r="AR686" s="147"/>
      <c r="AS686" s="147"/>
      <c r="AT686" s="147"/>
      <c r="AU686" s="147"/>
      <c r="AV686" s="147"/>
      <c r="AW686" s="147"/>
      <c r="AX686" s="147"/>
      <c r="AY686" s="147"/>
      <c r="AZ686" s="147"/>
      <c r="BA686" s="147"/>
      <c r="BB686" s="206"/>
      <c r="BC686" s="206"/>
      <c r="BD686" s="206"/>
    </row>
    <row r="687" spans="36:56" x14ac:dyDescent="0.25">
      <c r="AJ687" s="147"/>
      <c r="AK687" s="147"/>
      <c r="AL687" s="147"/>
      <c r="AM687" s="147"/>
      <c r="AN687" s="147"/>
      <c r="AO687" s="147"/>
      <c r="AP687" s="147"/>
      <c r="AQ687" s="147"/>
      <c r="AR687" s="147"/>
      <c r="AS687" s="147"/>
      <c r="AT687" s="147"/>
      <c r="AU687" s="147"/>
      <c r="AV687" s="147"/>
      <c r="AW687" s="147"/>
      <c r="AX687" s="147"/>
      <c r="AY687" s="147"/>
      <c r="AZ687" s="147"/>
      <c r="BA687" s="147"/>
      <c r="BB687" s="206"/>
      <c r="BC687" s="206"/>
      <c r="BD687" s="206"/>
    </row>
    <row r="688" spans="36:56" x14ac:dyDescent="0.25">
      <c r="AJ688" s="147"/>
      <c r="AK688" s="147"/>
      <c r="AL688" s="147"/>
      <c r="AM688" s="147"/>
      <c r="AN688" s="147"/>
      <c r="AO688" s="147"/>
      <c r="AP688" s="147"/>
      <c r="AQ688" s="147"/>
      <c r="AR688" s="147"/>
      <c r="AS688" s="147"/>
      <c r="AT688" s="147"/>
      <c r="AU688" s="147"/>
      <c r="AV688" s="147"/>
      <c r="AW688" s="147"/>
      <c r="AX688" s="147"/>
      <c r="AY688" s="147"/>
      <c r="AZ688" s="147"/>
      <c r="BA688" s="147"/>
      <c r="BB688" s="206"/>
      <c r="BC688" s="206"/>
      <c r="BD688" s="206"/>
    </row>
    <row r="689" spans="36:56" x14ac:dyDescent="0.25">
      <c r="AJ689" s="147"/>
      <c r="AK689" s="147"/>
      <c r="AL689" s="147"/>
      <c r="AM689" s="147"/>
      <c r="AN689" s="147"/>
      <c r="AO689" s="147"/>
      <c r="AP689" s="147"/>
      <c r="AQ689" s="147"/>
      <c r="AR689" s="147"/>
      <c r="AS689" s="147"/>
      <c r="AT689" s="147"/>
      <c r="AU689" s="147"/>
      <c r="AV689" s="147"/>
      <c r="AW689" s="147"/>
      <c r="AX689" s="147"/>
      <c r="AY689" s="147"/>
      <c r="AZ689" s="147"/>
      <c r="BA689" s="147"/>
      <c r="BB689" s="206"/>
      <c r="BC689" s="206"/>
      <c r="BD689" s="206"/>
    </row>
    <row r="690" spans="36:56" x14ac:dyDescent="0.25">
      <c r="AJ690" s="147"/>
      <c r="AK690" s="147"/>
      <c r="AL690" s="147"/>
      <c r="AM690" s="147"/>
      <c r="AN690" s="147"/>
      <c r="AO690" s="147"/>
      <c r="AP690" s="147"/>
      <c r="AQ690" s="147"/>
      <c r="AR690" s="147"/>
      <c r="AS690" s="147"/>
      <c r="AT690" s="147"/>
      <c r="AU690" s="147"/>
      <c r="AV690" s="147"/>
      <c r="AW690" s="147"/>
      <c r="AX690" s="147"/>
      <c r="AY690" s="147"/>
      <c r="AZ690" s="147"/>
      <c r="BA690" s="147"/>
      <c r="BB690" s="206"/>
      <c r="BC690" s="206"/>
      <c r="BD690" s="206"/>
    </row>
    <row r="691" spans="36:56" x14ac:dyDescent="0.25">
      <c r="AJ691" s="147"/>
      <c r="AK691" s="147"/>
      <c r="AL691" s="147"/>
      <c r="AM691" s="147"/>
      <c r="AN691" s="147"/>
      <c r="AO691" s="147"/>
      <c r="AP691" s="147"/>
      <c r="AQ691" s="147"/>
      <c r="AR691" s="147"/>
      <c r="AS691" s="147"/>
      <c r="AT691" s="147"/>
      <c r="AU691" s="147"/>
      <c r="AV691" s="147"/>
      <c r="AW691" s="147"/>
      <c r="AX691" s="147"/>
      <c r="AY691" s="147"/>
      <c r="AZ691" s="147"/>
      <c r="BA691" s="147"/>
      <c r="BB691" s="206"/>
      <c r="BC691" s="206"/>
      <c r="BD691" s="206"/>
    </row>
    <row r="692" spans="36:56" x14ac:dyDescent="0.25"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206"/>
      <c r="BC692" s="206"/>
      <c r="BD692" s="206"/>
    </row>
    <row r="693" spans="36:56" x14ac:dyDescent="0.25">
      <c r="AJ693" s="147"/>
      <c r="AK693" s="147"/>
      <c r="AL693" s="147"/>
      <c r="AM693" s="147"/>
      <c r="AN693" s="147"/>
      <c r="AO693" s="147"/>
      <c r="AP693" s="147"/>
      <c r="AQ693" s="147"/>
      <c r="AR693" s="147"/>
      <c r="AS693" s="147"/>
      <c r="AT693" s="147"/>
      <c r="AU693" s="147"/>
      <c r="AV693" s="147"/>
      <c r="AW693" s="147"/>
      <c r="AX693" s="147"/>
      <c r="AY693" s="147"/>
      <c r="AZ693" s="147"/>
      <c r="BA693" s="147"/>
      <c r="BB693" s="206"/>
      <c r="BC693" s="206"/>
      <c r="BD693" s="206"/>
    </row>
    <row r="694" spans="36:56" x14ac:dyDescent="0.25">
      <c r="AJ694" s="147"/>
      <c r="AK694" s="147"/>
      <c r="AL694" s="147"/>
      <c r="AM694" s="147"/>
      <c r="AN694" s="147"/>
      <c r="AO694" s="147"/>
      <c r="AP694" s="147"/>
      <c r="AQ694" s="147"/>
      <c r="AR694" s="147"/>
      <c r="AS694" s="147"/>
      <c r="AT694" s="147"/>
      <c r="AU694" s="147"/>
      <c r="AV694" s="147"/>
      <c r="AW694" s="147"/>
      <c r="AX694" s="147"/>
      <c r="AY694" s="147"/>
      <c r="AZ694" s="147"/>
      <c r="BA694" s="147"/>
      <c r="BB694" s="206"/>
      <c r="BC694" s="206"/>
      <c r="BD694" s="206"/>
    </row>
    <row r="695" spans="36:56" x14ac:dyDescent="0.25">
      <c r="AJ695" s="147"/>
      <c r="AK695" s="147"/>
      <c r="AL695" s="147"/>
      <c r="AM695" s="147"/>
      <c r="AN695" s="147"/>
      <c r="AO695" s="147"/>
      <c r="AP695" s="147"/>
      <c r="AQ695" s="147"/>
      <c r="AR695" s="147"/>
      <c r="AS695" s="147"/>
      <c r="AT695" s="147"/>
      <c r="AU695" s="147"/>
      <c r="AV695" s="147"/>
      <c r="AW695" s="147"/>
      <c r="AX695" s="147"/>
      <c r="AY695" s="147"/>
      <c r="AZ695" s="147"/>
      <c r="BA695" s="147"/>
      <c r="BB695" s="206"/>
      <c r="BC695" s="206"/>
      <c r="BD695" s="206"/>
    </row>
    <row r="696" spans="36:56" x14ac:dyDescent="0.25">
      <c r="AJ696" s="147"/>
      <c r="AK696" s="147"/>
      <c r="AL696" s="147"/>
      <c r="AM696" s="147"/>
      <c r="AN696" s="147"/>
      <c r="AO696" s="147"/>
      <c r="AP696" s="147"/>
      <c r="AQ696" s="147"/>
      <c r="AR696" s="147"/>
      <c r="AS696" s="147"/>
      <c r="AT696" s="147"/>
      <c r="AU696" s="147"/>
      <c r="AV696" s="147"/>
      <c r="AW696" s="147"/>
      <c r="AX696" s="147"/>
      <c r="AY696" s="147"/>
      <c r="AZ696" s="147"/>
      <c r="BA696" s="147"/>
      <c r="BB696" s="206"/>
      <c r="BC696" s="206"/>
      <c r="BD696" s="206"/>
    </row>
    <row r="697" spans="36:56" x14ac:dyDescent="0.25">
      <c r="AJ697" s="147"/>
      <c r="AK697" s="147"/>
      <c r="AL697" s="147"/>
      <c r="AM697" s="147"/>
      <c r="AN697" s="147"/>
      <c r="AO697" s="147"/>
      <c r="AP697" s="147"/>
      <c r="AQ697" s="147"/>
      <c r="AR697" s="147"/>
      <c r="AS697" s="147"/>
      <c r="AT697" s="147"/>
      <c r="AU697" s="147"/>
      <c r="AV697" s="147"/>
      <c r="AW697" s="147"/>
      <c r="AX697" s="147"/>
      <c r="AY697" s="147"/>
      <c r="AZ697" s="147"/>
      <c r="BA697" s="147"/>
      <c r="BB697" s="206"/>
      <c r="BC697" s="206"/>
      <c r="BD697" s="206"/>
    </row>
    <row r="698" spans="36:56" x14ac:dyDescent="0.25">
      <c r="AJ698" s="147"/>
      <c r="AK698" s="147"/>
      <c r="AL698" s="147"/>
      <c r="AM698" s="147"/>
      <c r="AN698" s="147"/>
      <c r="AO698" s="147"/>
      <c r="AP698" s="147"/>
      <c r="AQ698" s="147"/>
      <c r="AR698" s="147"/>
      <c r="AS698" s="147"/>
      <c r="AT698" s="147"/>
      <c r="AU698" s="147"/>
      <c r="AV698" s="147"/>
      <c r="AW698" s="147"/>
      <c r="AX698" s="147"/>
      <c r="AY698" s="147"/>
      <c r="AZ698" s="147"/>
      <c r="BA698" s="147"/>
      <c r="BB698" s="206"/>
      <c r="BC698" s="206"/>
      <c r="BD698" s="206"/>
    </row>
    <row r="699" spans="36:56" x14ac:dyDescent="0.25">
      <c r="AJ699" s="147"/>
      <c r="AK699" s="147"/>
      <c r="AL699" s="147"/>
      <c r="AM699" s="147"/>
      <c r="AN699" s="147"/>
      <c r="AO699" s="147"/>
      <c r="AP699" s="147"/>
      <c r="AQ699" s="147"/>
      <c r="AR699" s="147"/>
      <c r="AS699" s="147"/>
      <c r="AT699" s="147"/>
      <c r="AU699" s="147"/>
      <c r="AV699" s="147"/>
      <c r="AW699" s="147"/>
      <c r="AX699" s="147"/>
      <c r="AY699" s="147"/>
      <c r="AZ699" s="147"/>
      <c r="BA699" s="147"/>
      <c r="BB699" s="206"/>
      <c r="BC699" s="206"/>
      <c r="BD699" s="206"/>
    </row>
    <row r="700" spans="36:56" x14ac:dyDescent="0.25">
      <c r="AJ700" s="147"/>
      <c r="AK700" s="147"/>
      <c r="AL700" s="147"/>
      <c r="AM700" s="147"/>
      <c r="AN700" s="147"/>
      <c r="AO700" s="147"/>
      <c r="AP700" s="147"/>
      <c r="AQ700" s="147"/>
      <c r="AR700" s="147"/>
      <c r="AS700" s="147"/>
      <c r="AT700" s="147"/>
      <c r="AU700" s="147"/>
      <c r="AV700" s="147"/>
      <c r="AW700" s="147"/>
      <c r="AX700" s="147"/>
      <c r="AY700" s="147"/>
      <c r="AZ700" s="147"/>
      <c r="BA700" s="147"/>
      <c r="BB700" s="206"/>
      <c r="BC700" s="206"/>
      <c r="BD700" s="206"/>
    </row>
    <row r="701" spans="36:56" x14ac:dyDescent="0.25">
      <c r="AJ701" s="147"/>
      <c r="AK701" s="147"/>
      <c r="AL701" s="147"/>
      <c r="AM701" s="147"/>
      <c r="AN701" s="147"/>
      <c r="AO701" s="147"/>
      <c r="AP701" s="147"/>
      <c r="AQ701" s="147"/>
      <c r="AR701" s="147"/>
      <c r="AS701" s="147"/>
      <c r="AT701" s="147"/>
      <c r="AU701" s="147"/>
      <c r="AV701" s="147"/>
      <c r="AW701" s="147"/>
      <c r="AX701" s="147"/>
      <c r="AY701" s="147"/>
      <c r="AZ701" s="147"/>
      <c r="BA701" s="147"/>
      <c r="BB701" s="206"/>
      <c r="BC701" s="206"/>
      <c r="BD701" s="206"/>
    </row>
    <row r="702" spans="36:56" x14ac:dyDescent="0.25">
      <c r="AJ702" s="147"/>
      <c r="AK702" s="147"/>
      <c r="AL702" s="147"/>
      <c r="AM702" s="147"/>
      <c r="AN702" s="147"/>
      <c r="AO702" s="147"/>
      <c r="AP702" s="147"/>
      <c r="AQ702" s="147"/>
      <c r="AR702" s="147"/>
      <c r="AS702" s="147"/>
      <c r="AT702" s="147"/>
      <c r="AU702" s="147"/>
      <c r="AV702" s="147"/>
      <c r="AW702" s="147"/>
      <c r="AX702" s="147"/>
      <c r="AY702" s="147"/>
      <c r="AZ702" s="147"/>
      <c r="BA702" s="147"/>
      <c r="BB702" s="206"/>
      <c r="BC702" s="206"/>
      <c r="BD702" s="206"/>
    </row>
    <row r="703" spans="36:56" x14ac:dyDescent="0.25">
      <c r="AJ703" s="147"/>
      <c r="AK703" s="147"/>
      <c r="AL703" s="147"/>
      <c r="AM703" s="147"/>
      <c r="AN703" s="147"/>
      <c r="AO703" s="147"/>
      <c r="AP703" s="147"/>
      <c r="AQ703" s="147"/>
      <c r="AR703" s="147"/>
      <c r="AS703" s="147"/>
      <c r="AT703" s="147"/>
      <c r="AU703" s="147"/>
      <c r="AV703" s="147"/>
      <c r="AW703" s="147"/>
      <c r="AX703" s="147"/>
      <c r="AY703" s="147"/>
      <c r="AZ703" s="147"/>
      <c r="BA703" s="147"/>
      <c r="BB703" s="206"/>
      <c r="BC703" s="206"/>
      <c r="BD703" s="206"/>
    </row>
    <row r="704" spans="36:56" x14ac:dyDescent="0.25">
      <c r="AJ704" s="147"/>
      <c r="AK704" s="147"/>
      <c r="AL704" s="147"/>
      <c r="AM704" s="147"/>
      <c r="AN704" s="147"/>
      <c r="AO704" s="147"/>
      <c r="AP704" s="147"/>
      <c r="AQ704" s="147"/>
      <c r="AR704" s="147"/>
      <c r="AS704" s="147"/>
      <c r="AT704" s="147"/>
      <c r="AU704" s="147"/>
      <c r="AV704" s="147"/>
      <c r="AW704" s="147"/>
      <c r="AX704" s="147"/>
      <c r="AY704" s="147"/>
      <c r="AZ704" s="147"/>
      <c r="BA704" s="147"/>
      <c r="BB704" s="206"/>
      <c r="BC704" s="206"/>
      <c r="BD704" s="206"/>
    </row>
    <row r="705" spans="36:56" x14ac:dyDescent="0.25">
      <c r="AJ705" s="147"/>
      <c r="AK705" s="147"/>
      <c r="AL705" s="147"/>
      <c r="AM705" s="147"/>
      <c r="AN705" s="147"/>
      <c r="AO705" s="147"/>
      <c r="AP705" s="147"/>
      <c r="AQ705" s="147"/>
      <c r="AR705" s="147"/>
      <c r="AS705" s="147"/>
      <c r="AT705" s="147"/>
      <c r="AU705" s="147"/>
      <c r="AV705" s="147"/>
      <c r="AW705" s="147"/>
      <c r="AX705" s="147"/>
      <c r="AY705" s="147"/>
      <c r="AZ705" s="147"/>
      <c r="BA705" s="147"/>
      <c r="BB705" s="206"/>
      <c r="BC705" s="206"/>
      <c r="BD705" s="206"/>
    </row>
    <row r="706" spans="36:56" x14ac:dyDescent="0.25">
      <c r="AJ706" s="147"/>
      <c r="AK706" s="147"/>
      <c r="AL706" s="147"/>
      <c r="AM706" s="147"/>
      <c r="AN706" s="147"/>
      <c r="AO706" s="147"/>
      <c r="AP706" s="147"/>
      <c r="AQ706" s="147"/>
      <c r="AR706" s="147"/>
      <c r="AS706" s="147"/>
      <c r="AT706" s="147"/>
      <c r="AU706" s="147"/>
      <c r="AV706" s="147"/>
      <c r="AW706" s="147"/>
      <c r="AX706" s="147"/>
      <c r="AY706" s="147"/>
      <c r="AZ706" s="147"/>
      <c r="BA706" s="147"/>
      <c r="BB706" s="206"/>
      <c r="BC706" s="206"/>
      <c r="BD706" s="206"/>
    </row>
    <row r="707" spans="36:56" x14ac:dyDescent="0.25">
      <c r="AJ707" s="147"/>
      <c r="AK707" s="147"/>
      <c r="AL707" s="147"/>
      <c r="AM707" s="147"/>
      <c r="AN707" s="147"/>
      <c r="AO707" s="147"/>
      <c r="AP707" s="147"/>
      <c r="AQ707" s="147"/>
      <c r="AR707" s="147"/>
      <c r="AS707" s="147"/>
      <c r="AT707" s="147"/>
      <c r="AU707" s="147"/>
      <c r="AV707" s="147"/>
      <c r="AW707" s="147"/>
      <c r="AX707" s="147"/>
      <c r="AY707" s="147"/>
      <c r="AZ707" s="147"/>
      <c r="BA707" s="147"/>
      <c r="BB707" s="206"/>
      <c r="BC707" s="206"/>
      <c r="BD707" s="206"/>
    </row>
    <row r="708" spans="36:56" x14ac:dyDescent="0.25"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206"/>
      <c r="BC708" s="206"/>
      <c r="BD708" s="206"/>
    </row>
    <row r="709" spans="36:56" x14ac:dyDescent="0.25"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206"/>
      <c r="BC709" s="206"/>
      <c r="BD709" s="206"/>
    </row>
    <row r="710" spans="36:56" x14ac:dyDescent="0.25"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206"/>
      <c r="BC710" s="206"/>
      <c r="BD710" s="206"/>
    </row>
    <row r="711" spans="36:56" x14ac:dyDescent="0.25"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206"/>
      <c r="BC711" s="206"/>
      <c r="BD711" s="206"/>
    </row>
    <row r="712" spans="36:56" x14ac:dyDescent="0.25"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206"/>
      <c r="BC712" s="206"/>
      <c r="BD712" s="206"/>
    </row>
    <row r="713" spans="36:56" x14ac:dyDescent="0.25"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206"/>
      <c r="BC713" s="206"/>
      <c r="BD713" s="206"/>
    </row>
    <row r="714" spans="36:56" x14ac:dyDescent="0.25"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206"/>
      <c r="BC714" s="206"/>
      <c r="BD714" s="206"/>
    </row>
    <row r="715" spans="36:56" x14ac:dyDescent="0.25"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206"/>
      <c r="BC715" s="206"/>
      <c r="BD715" s="206"/>
    </row>
    <row r="716" spans="36:56" x14ac:dyDescent="0.25"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206"/>
      <c r="BC716" s="206"/>
      <c r="BD716" s="206"/>
    </row>
    <row r="717" spans="36:56" x14ac:dyDescent="0.25">
      <c r="AJ717" s="147"/>
      <c r="AK717" s="147"/>
      <c r="AL717" s="147"/>
      <c r="AM717" s="147"/>
      <c r="AN717" s="147"/>
      <c r="AO717" s="147"/>
      <c r="AP717" s="147"/>
      <c r="AQ717" s="147"/>
      <c r="AR717" s="147"/>
      <c r="AS717" s="147"/>
      <c r="AT717" s="147"/>
      <c r="AU717" s="147"/>
      <c r="AV717" s="147"/>
      <c r="AW717" s="147"/>
      <c r="AX717" s="147"/>
      <c r="AY717" s="147"/>
      <c r="AZ717" s="147"/>
      <c r="BA717" s="147"/>
      <c r="BB717" s="206"/>
      <c r="BC717" s="206"/>
      <c r="BD717" s="206"/>
    </row>
    <row r="718" spans="36:56" x14ac:dyDescent="0.25">
      <c r="AJ718" s="147"/>
      <c r="AK718" s="147"/>
      <c r="AL718" s="147"/>
      <c r="AM718" s="147"/>
      <c r="AN718" s="147"/>
      <c r="AO718" s="147"/>
      <c r="AP718" s="147"/>
      <c r="AQ718" s="147"/>
      <c r="AR718" s="147"/>
      <c r="AS718" s="147"/>
      <c r="AT718" s="147"/>
      <c r="AU718" s="147"/>
      <c r="AV718" s="147"/>
      <c r="AW718" s="147"/>
      <c r="AX718" s="147"/>
      <c r="AY718" s="147"/>
      <c r="AZ718" s="147"/>
      <c r="BA718" s="147"/>
      <c r="BB718" s="206"/>
      <c r="BC718" s="206"/>
      <c r="BD718" s="206"/>
    </row>
    <row r="719" spans="36:56" x14ac:dyDescent="0.25">
      <c r="AJ719" s="147"/>
      <c r="AK719" s="147"/>
      <c r="AL719" s="147"/>
      <c r="AM719" s="147"/>
      <c r="AN719" s="147"/>
      <c r="AO719" s="147"/>
      <c r="AP719" s="147"/>
      <c r="AQ719" s="147"/>
      <c r="AR719" s="147"/>
      <c r="AS719" s="147"/>
      <c r="AT719" s="147"/>
      <c r="AU719" s="147"/>
      <c r="AV719" s="147"/>
      <c r="AW719" s="147"/>
      <c r="AX719" s="147"/>
      <c r="AY719" s="147"/>
      <c r="AZ719" s="147"/>
      <c r="BA719" s="147"/>
      <c r="BB719" s="206"/>
      <c r="BC719" s="206"/>
      <c r="BD719" s="206"/>
    </row>
    <row r="720" spans="36:56" x14ac:dyDescent="0.25">
      <c r="AJ720" s="147"/>
      <c r="AK720" s="147"/>
      <c r="AL720" s="147"/>
      <c r="AM720" s="147"/>
      <c r="AN720" s="147"/>
      <c r="AO720" s="147"/>
      <c r="AP720" s="147"/>
      <c r="AQ720" s="147"/>
      <c r="AR720" s="147"/>
      <c r="AS720" s="147"/>
      <c r="AT720" s="147"/>
      <c r="AU720" s="147"/>
      <c r="AV720" s="147"/>
      <c r="AW720" s="147"/>
      <c r="AX720" s="147"/>
      <c r="AY720" s="147"/>
      <c r="AZ720" s="147"/>
      <c r="BA720" s="147"/>
      <c r="BB720" s="206"/>
      <c r="BC720" s="206"/>
      <c r="BD720" s="206"/>
    </row>
    <row r="721" spans="36:56" x14ac:dyDescent="0.25"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206"/>
      <c r="BC721" s="206"/>
      <c r="BD721" s="206"/>
    </row>
    <row r="722" spans="36:56" x14ac:dyDescent="0.25"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206"/>
      <c r="BC722" s="206"/>
      <c r="BD722" s="206"/>
    </row>
    <row r="723" spans="36:56" x14ac:dyDescent="0.25"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206"/>
      <c r="BC723" s="206"/>
      <c r="BD723" s="206"/>
    </row>
    <row r="724" spans="36:56" x14ac:dyDescent="0.25"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206"/>
      <c r="BC724" s="206"/>
      <c r="BD724" s="206"/>
    </row>
    <row r="725" spans="36:56" x14ac:dyDescent="0.25"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206"/>
      <c r="BC725" s="206"/>
      <c r="BD725" s="206"/>
    </row>
    <row r="726" spans="36:56" x14ac:dyDescent="0.25"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206"/>
      <c r="BC726" s="206"/>
      <c r="BD726" s="206"/>
    </row>
    <row r="727" spans="36:56" x14ac:dyDescent="0.25"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206"/>
      <c r="BC727" s="206"/>
      <c r="BD727" s="206"/>
    </row>
    <row r="728" spans="36:56" x14ac:dyDescent="0.25"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206"/>
      <c r="BC728" s="206"/>
      <c r="BD728" s="206"/>
    </row>
    <row r="729" spans="36:56" x14ac:dyDescent="0.25"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206"/>
      <c r="BC729" s="206"/>
      <c r="BD729" s="206"/>
    </row>
    <row r="730" spans="36:56" x14ac:dyDescent="0.25">
      <c r="AJ730" s="147"/>
      <c r="AK730" s="147"/>
      <c r="AL730" s="147"/>
      <c r="AM730" s="147"/>
      <c r="AN730" s="147"/>
      <c r="AO730" s="147"/>
      <c r="AP730" s="147"/>
      <c r="AQ730" s="147"/>
      <c r="AR730" s="147"/>
      <c r="AS730" s="147"/>
      <c r="AT730" s="147"/>
      <c r="AU730" s="147"/>
      <c r="AV730" s="147"/>
      <c r="AW730" s="147"/>
      <c r="AX730" s="147"/>
      <c r="AY730" s="147"/>
      <c r="AZ730" s="147"/>
      <c r="BA730" s="147"/>
      <c r="BB730" s="206"/>
      <c r="BC730" s="206"/>
      <c r="BD730" s="206"/>
    </row>
    <row r="731" spans="36:56" x14ac:dyDescent="0.25">
      <c r="AJ731" s="147"/>
      <c r="AK731" s="147"/>
      <c r="AL731" s="147"/>
      <c r="AM731" s="147"/>
      <c r="AN731" s="147"/>
      <c r="AO731" s="147"/>
      <c r="AP731" s="147"/>
      <c r="AQ731" s="147"/>
      <c r="AR731" s="147"/>
      <c r="AS731" s="147"/>
      <c r="AT731" s="147"/>
      <c r="AU731" s="147"/>
      <c r="AV731" s="147"/>
      <c r="AW731" s="147"/>
      <c r="AX731" s="147"/>
      <c r="AY731" s="147"/>
      <c r="AZ731" s="147"/>
      <c r="BA731" s="147"/>
      <c r="BB731" s="206"/>
      <c r="BC731" s="206"/>
      <c r="BD731" s="206"/>
    </row>
    <row r="732" spans="36:56" x14ac:dyDescent="0.25">
      <c r="AJ732" s="147"/>
      <c r="AK732" s="147"/>
      <c r="AL732" s="147"/>
      <c r="AM732" s="147"/>
      <c r="AN732" s="147"/>
      <c r="AO732" s="147"/>
      <c r="AP732" s="147"/>
      <c r="AQ732" s="147"/>
      <c r="AR732" s="147"/>
      <c r="AS732" s="147"/>
      <c r="AT732" s="147"/>
      <c r="AU732" s="147"/>
      <c r="AV732" s="147"/>
      <c r="AW732" s="147"/>
      <c r="AX732" s="147"/>
      <c r="AY732" s="147"/>
      <c r="AZ732" s="147"/>
      <c r="BA732" s="147"/>
      <c r="BB732" s="206"/>
      <c r="BC732" s="206"/>
      <c r="BD732" s="206"/>
    </row>
    <row r="733" spans="36:56" x14ac:dyDescent="0.25">
      <c r="AJ733" s="147"/>
      <c r="AK733" s="147"/>
      <c r="AL733" s="147"/>
      <c r="AM733" s="147"/>
      <c r="AN733" s="147"/>
      <c r="AO733" s="147"/>
      <c r="AP733" s="147"/>
      <c r="AQ733" s="147"/>
      <c r="AR733" s="147"/>
      <c r="AS733" s="147"/>
      <c r="AT733" s="147"/>
      <c r="AU733" s="147"/>
      <c r="AV733" s="147"/>
      <c r="AW733" s="147"/>
      <c r="AX733" s="147"/>
      <c r="AY733" s="147"/>
      <c r="AZ733" s="147"/>
      <c r="BA733" s="147"/>
      <c r="BB733" s="206"/>
      <c r="BC733" s="206"/>
      <c r="BD733" s="206"/>
    </row>
    <row r="734" spans="36:56" x14ac:dyDescent="0.25"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206"/>
      <c r="BC734" s="206"/>
      <c r="BD734" s="206"/>
    </row>
    <row r="735" spans="36:56" x14ac:dyDescent="0.25">
      <c r="AJ735" s="147"/>
      <c r="AK735" s="147"/>
      <c r="AL735" s="147"/>
      <c r="AM735" s="147"/>
      <c r="AN735" s="147"/>
      <c r="AO735" s="147"/>
      <c r="AP735" s="147"/>
      <c r="AQ735" s="147"/>
      <c r="AR735" s="147"/>
      <c r="AS735" s="147"/>
      <c r="AT735" s="147"/>
      <c r="AU735" s="147"/>
      <c r="AV735" s="147"/>
      <c r="AW735" s="147"/>
      <c r="AX735" s="147"/>
      <c r="AY735" s="147"/>
      <c r="AZ735" s="147"/>
      <c r="BA735" s="147"/>
      <c r="BB735" s="206"/>
      <c r="BC735" s="206"/>
      <c r="BD735" s="206"/>
    </row>
    <row r="736" spans="36:56" x14ac:dyDescent="0.25">
      <c r="AJ736" s="147"/>
      <c r="AK736" s="147"/>
      <c r="AL736" s="147"/>
      <c r="AM736" s="147"/>
      <c r="AN736" s="147"/>
      <c r="AO736" s="147"/>
      <c r="AP736" s="147"/>
      <c r="AQ736" s="147"/>
      <c r="AR736" s="147"/>
      <c r="AS736" s="147"/>
      <c r="AT736" s="147"/>
      <c r="AU736" s="147"/>
      <c r="AV736" s="147"/>
      <c r="AW736" s="147"/>
      <c r="AX736" s="147"/>
      <c r="AY736" s="147"/>
      <c r="AZ736" s="147"/>
      <c r="BA736" s="147"/>
      <c r="BB736" s="206"/>
      <c r="BC736" s="206"/>
      <c r="BD736" s="206"/>
    </row>
    <row r="737" spans="36:56" x14ac:dyDescent="0.25"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206"/>
      <c r="BC737" s="206"/>
      <c r="BD737" s="206"/>
    </row>
    <row r="738" spans="36:56" x14ac:dyDescent="0.25"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206"/>
      <c r="BC738" s="206"/>
      <c r="BD738" s="206"/>
    </row>
    <row r="739" spans="36:56" x14ac:dyDescent="0.25"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206"/>
      <c r="BC739" s="206"/>
      <c r="BD739" s="206"/>
    </row>
    <row r="740" spans="36:56" x14ac:dyDescent="0.25"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206"/>
      <c r="BC740" s="206"/>
      <c r="BD740" s="206"/>
    </row>
    <row r="741" spans="36:56" x14ac:dyDescent="0.25"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206"/>
      <c r="BC741" s="206"/>
      <c r="BD741" s="206"/>
    </row>
    <row r="742" spans="36:56" x14ac:dyDescent="0.25"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206"/>
      <c r="BC742" s="206"/>
      <c r="BD742" s="206"/>
    </row>
    <row r="743" spans="36:56" x14ac:dyDescent="0.25"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206"/>
      <c r="BC743" s="206"/>
      <c r="BD743" s="206"/>
    </row>
    <row r="744" spans="36:56" x14ac:dyDescent="0.25"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206"/>
      <c r="BC744" s="206"/>
      <c r="BD744" s="206"/>
    </row>
    <row r="745" spans="36:56" x14ac:dyDescent="0.25"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206"/>
      <c r="BC745" s="206"/>
      <c r="BD745" s="206"/>
    </row>
    <row r="746" spans="36:56" x14ac:dyDescent="0.25"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206"/>
      <c r="BC746" s="206"/>
      <c r="BD746" s="206"/>
    </row>
    <row r="747" spans="36:56" x14ac:dyDescent="0.25"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206"/>
      <c r="BC747" s="206"/>
      <c r="BD747" s="206"/>
    </row>
    <row r="748" spans="36:56" x14ac:dyDescent="0.25"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206"/>
      <c r="BC748" s="206"/>
      <c r="BD748" s="206"/>
    </row>
    <row r="749" spans="36:56" x14ac:dyDescent="0.25"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206"/>
      <c r="BC749" s="206"/>
      <c r="BD749" s="206"/>
    </row>
    <row r="750" spans="36:56" x14ac:dyDescent="0.25"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206"/>
      <c r="BC750" s="206"/>
      <c r="BD750" s="206"/>
    </row>
    <row r="751" spans="36:56" x14ac:dyDescent="0.25"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206"/>
      <c r="BC751" s="206"/>
      <c r="BD751" s="206"/>
    </row>
    <row r="752" spans="36:56" x14ac:dyDescent="0.25">
      <c r="AJ752" s="147"/>
      <c r="AK752" s="147"/>
      <c r="AL752" s="147"/>
      <c r="AM752" s="147"/>
      <c r="AN752" s="147"/>
      <c r="AO752" s="147"/>
      <c r="AP752" s="147"/>
      <c r="AQ752" s="147"/>
      <c r="AR752" s="147"/>
      <c r="AS752" s="147"/>
      <c r="AT752" s="147"/>
      <c r="AU752" s="147"/>
      <c r="AV752" s="147"/>
      <c r="AW752" s="147"/>
      <c r="AX752" s="147"/>
      <c r="AY752" s="147"/>
      <c r="AZ752" s="147"/>
      <c r="BA752" s="147"/>
      <c r="BB752" s="206"/>
      <c r="BC752" s="206"/>
      <c r="BD752" s="206"/>
    </row>
    <row r="753" spans="36:56" x14ac:dyDescent="0.25">
      <c r="AJ753" s="147"/>
      <c r="AK753" s="147"/>
      <c r="AL753" s="147"/>
      <c r="AM753" s="147"/>
      <c r="AN753" s="147"/>
      <c r="AO753" s="147"/>
      <c r="AP753" s="147"/>
      <c r="AQ753" s="147"/>
      <c r="AR753" s="147"/>
      <c r="AS753" s="147"/>
      <c r="AT753" s="147"/>
      <c r="AU753" s="147"/>
      <c r="AV753" s="147"/>
      <c r="AW753" s="147"/>
      <c r="AX753" s="147"/>
      <c r="AY753" s="147"/>
      <c r="AZ753" s="147"/>
      <c r="BA753" s="147"/>
      <c r="BB753" s="206"/>
      <c r="BC753" s="206"/>
      <c r="BD753" s="206"/>
    </row>
    <row r="754" spans="36:56" x14ac:dyDescent="0.25">
      <c r="AJ754" s="147"/>
      <c r="AK754" s="147"/>
      <c r="AL754" s="147"/>
      <c r="AM754" s="147"/>
      <c r="AN754" s="147"/>
      <c r="AO754" s="147"/>
      <c r="AP754" s="147"/>
      <c r="AQ754" s="147"/>
      <c r="AR754" s="147"/>
      <c r="AS754" s="147"/>
      <c r="AT754" s="147"/>
      <c r="AU754" s="147"/>
      <c r="AV754" s="147"/>
      <c r="AW754" s="147"/>
      <c r="AX754" s="147"/>
      <c r="AY754" s="147"/>
      <c r="AZ754" s="147"/>
      <c r="BA754" s="147"/>
      <c r="BB754" s="206"/>
      <c r="BC754" s="206"/>
      <c r="BD754" s="206"/>
    </row>
    <row r="755" spans="36:56" x14ac:dyDescent="0.25"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206"/>
      <c r="BC755" s="206"/>
      <c r="BD755" s="206"/>
    </row>
    <row r="756" spans="36:56" x14ac:dyDescent="0.25"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206"/>
      <c r="BC756" s="206"/>
      <c r="BD756" s="206"/>
    </row>
    <row r="757" spans="36:56" x14ac:dyDescent="0.25"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206"/>
      <c r="BC757" s="206"/>
      <c r="BD757" s="206"/>
    </row>
    <row r="758" spans="36:56" x14ac:dyDescent="0.25"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206"/>
      <c r="BC758" s="206"/>
      <c r="BD758" s="206"/>
    </row>
    <row r="759" spans="36:56" x14ac:dyDescent="0.25"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206"/>
      <c r="BC759" s="206"/>
      <c r="BD759" s="206"/>
    </row>
    <row r="760" spans="36:56" x14ac:dyDescent="0.25"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206"/>
      <c r="BC760" s="206"/>
      <c r="BD760" s="206"/>
    </row>
    <row r="761" spans="36:56" x14ac:dyDescent="0.25"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206"/>
      <c r="BC761" s="206"/>
      <c r="BD761" s="206"/>
    </row>
    <row r="762" spans="36:56" x14ac:dyDescent="0.25"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206"/>
      <c r="BC762" s="206"/>
      <c r="BD762" s="206"/>
    </row>
    <row r="763" spans="36:56" x14ac:dyDescent="0.25"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206"/>
      <c r="BC763" s="206"/>
      <c r="BD763" s="206"/>
    </row>
    <row r="764" spans="36:56" x14ac:dyDescent="0.25"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206"/>
      <c r="BC764" s="206"/>
      <c r="BD764" s="206"/>
    </row>
    <row r="765" spans="36:56" x14ac:dyDescent="0.25"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206"/>
      <c r="BC765" s="206"/>
      <c r="BD765" s="206"/>
    </row>
    <row r="766" spans="36:56" x14ac:dyDescent="0.25"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206"/>
      <c r="BC766" s="206"/>
      <c r="BD766" s="206"/>
    </row>
    <row r="767" spans="36:56" x14ac:dyDescent="0.25"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206"/>
      <c r="BC767" s="206"/>
      <c r="BD767" s="206"/>
    </row>
    <row r="768" spans="36:56" x14ac:dyDescent="0.25"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206"/>
      <c r="BC768" s="206"/>
      <c r="BD768" s="206"/>
    </row>
    <row r="769" spans="36:56" x14ac:dyDescent="0.25"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206"/>
      <c r="BC769" s="206"/>
      <c r="BD769" s="206"/>
    </row>
    <row r="770" spans="36:56" x14ac:dyDescent="0.25"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206"/>
      <c r="BC770" s="206"/>
      <c r="BD770" s="206"/>
    </row>
    <row r="771" spans="36:56" x14ac:dyDescent="0.25"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206"/>
      <c r="BC771" s="206"/>
      <c r="BD771" s="206"/>
    </row>
    <row r="772" spans="36:56" x14ac:dyDescent="0.25"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206"/>
      <c r="BC772" s="206"/>
      <c r="BD772" s="206"/>
    </row>
    <row r="773" spans="36:56" x14ac:dyDescent="0.25">
      <c r="AJ773" s="147"/>
      <c r="AK773" s="147"/>
      <c r="AL773" s="147"/>
      <c r="AM773" s="147"/>
      <c r="AN773" s="147"/>
      <c r="AO773" s="147"/>
      <c r="AP773" s="147"/>
      <c r="AQ773" s="147"/>
      <c r="AR773" s="147"/>
      <c r="AS773" s="147"/>
      <c r="AT773" s="147"/>
      <c r="AU773" s="147"/>
      <c r="AV773" s="147"/>
      <c r="AW773" s="147"/>
      <c r="AX773" s="147"/>
      <c r="AY773" s="147"/>
      <c r="AZ773" s="147"/>
      <c r="BA773" s="147"/>
      <c r="BB773" s="206"/>
      <c r="BC773" s="206"/>
      <c r="BD773" s="206"/>
    </row>
    <row r="774" spans="36:56" x14ac:dyDescent="0.25">
      <c r="AJ774" s="147"/>
      <c r="AK774" s="147"/>
      <c r="AL774" s="147"/>
      <c r="AM774" s="147"/>
      <c r="AN774" s="147"/>
      <c r="AO774" s="147"/>
      <c r="AP774" s="147"/>
      <c r="AQ774" s="147"/>
      <c r="AR774" s="147"/>
      <c r="AS774" s="147"/>
      <c r="AT774" s="147"/>
      <c r="AU774" s="147"/>
      <c r="AV774" s="147"/>
      <c r="AW774" s="147"/>
      <c r="AX774" s="147"/>
      <c r="AY774" s="147"/>
      <c r="AZ774" s="147"/>
      <c r="BA774" s="147"/>
      <c r="BB774" s="206"/>
      <c r="BC774" s="206"/>
      <c r="BD774" s="206"/>
    </row>
    <row r="775" spans="36:56" x14ac:dyDescent="0.25">
      <c r="AJ775" s="147"/>
      <c r="AK775" s="147"/>
      <c r="AL775" s="147"/>
      <c r="AM775" s="147"/>
      <c r="AN775" s="147"/>
      <c r="AO775" s="147"/>
      <c r="AP775" s="147"/>
      <c r="AQ775" s="147"/>
      <c r="AR775" s="147"/>
      <c r="AS775" s="147"/>
      <c r="AT775" s="147"/>
      <c r="AU775" s="147"/>
      <c r="AV775" s="147"/>
      <c r="AW775" s="147"/>
      <c r="AX775" s="147"/>
      <c r="AY775" s="147"/>
      <c r="AZ775" s="147"/>
      <c r="BA775" s="147"/>
      <c r="BB775" s="206"/>
      <c r="BC775" s="206"/>
      <c r="BD775" s="206"/>
    </row>
    <row r="776" spans="36:56" x14ac:dyDescent="0.25">
      <c r="AJ776" s="147"/>
      <c r="AK776" s="147"/>
      <c r="AL776" s="147"/>
      <c r="AM776" s="147"/>
      <c r="AN776" s="147"/>
      <c r="AO776" s="147"/>
      <c r="AP776" s="147"/>
      <c r="AQ776" s="147"/>
      <c r="AR776" s="147"/>
      <c r="AS776" s="147"/>
      <c r="AT776" s="147"/>
      <c r="AU776" s="147"/>
      <c r="AV776" s="147"/>
      <c r="AW776" s="147"/>
      <c r="AX776" s="147"/>
      <c r="AY776" s="147"/>
      <c r="AZ776" s="147"/>
      <c r="BA776" s="147"/>
      <c r="BB776" s="206"/>
      <c r="BC776" s="206"/>
      <c r="BD776" s="206"/>
    </row>
    <row r="777" spans="36:56" x14ac:dyDescent="0.25">
      <c r="AJ777" s="147"/>
      <c r="AK777" s="147"/>
      <c r="AL777" s="147"/>
      <c r="AM777" s="147"/>
      <c r="AN777" s="147"/>
      <c r="AO777" s="147"/>
      <c r="AP777" s="147"/>
      <c r="AQ777" s="147"/>
      <c r="AR777" s="147"/>
      <c r="AS777" s="147"/>
      <c r="AT777" s="147"/>
      <c r="AU777" s="147"/>
      <c r="AV777" s="147"/>
      <c r="AW777" s="147"/>
      <c r="AX777" s="147"/>
      <c r="AY777" s="147"/>
      <c r="AZ777" s="147"/>
      <c r="BA777" s="147"/>
      <c r="BB777" s="206"/>
      <c r="BC777" s="206"/>
      <c r="BD777" s="206"/>
    </row>
    <row r="778" spans="36:56" x14ac:dyDescent="0.25">
      <c r="AJ778" s="147"/>
      <c r="AK778" s="147"/>
      <c r="AL778" s="147"/>
      <c r="AM778" s="147"/>
      <c r="AN778" s="147"/>
      <c r="AO778" s="147"/>
      <c r="AP778" s="147"/>
      <c r="AQ778" s="147"/>
      <c r="AR778" s="147"/>
      <c r="AS778" s="147"/>
      <c r="AT778" s="147"/>
      <c r="AU778" s="147"/>
      <c r="AV778" s="147"/>
      <c r="AW778" s="147"/>
      <c r="AX778" s="147"/>
      <c r="AY778" s="147"/>
      <c r="AZ778" s="147"/>
      <c r="BA778" s="147"/>
      <c r="BB778" s="206"/>
      <c r="BC778" s="206"/>
      <c r="BD778" s="206"/>
    </row>
    <row r="779" spans="36:56" x14ac:dyDescent="0.25">
      <c r="AJ779" s="147"/>
      <c r="AK779" s="147"/>
      <c r="AL779" s="147"/>
      <c r="AM779" s="147"/>
      <c r="AN779" s="147"/>
      <c r="AO779" s="147"/>
      <c r="AP779" s="147"/>
      <c r="AQ779" s="147"/>
      <c r="AR779" s="147"/>
      <c r="AS779" s="147"/>
      <c r="AT779" s="147"/>
      <c r="AU779" s="147"/>
      <c r="AV779" s="147"/>
      <c r="AW779" s="147"/>
      <c r="AX779" s="147"/>
      <c r="AY779" s="147"/>
      <c r="AZ779" s="147"/>
      <c r="BA779" s="147"/>
      <c r="BB779" s="206"/>
      <c r="BC779" s="206"/>
      <c r="BD779" s="206"/>
    </row>
    <row r="780" spans="36:56" x14ac:dyDescent="0.25">
      <c r="AJ780" s="147"/>
      <c r="AK780" s="147"/>
      <c r="AL780" s="147"/>
      <c r="AM780" s="147"/>
      <c r="AN780" s="147"/>
      <c r="AO780" s="147"/>
      <c r="AP780" s="147"/>
      <c r="AQ780" s="147"/>
      <c r="AR780" s="147"/>
      <c r="AS780" s="147"/>
      <c r="AT780" s="147"/>
      <c r="AU780" s="147"/>
      <c r="AV780" s="147"/>
      <c r="AW780" s="147"/>
      <c r="AX780" s="147"/>
      <c r="AY780" s="147"/>
      <c r="AZ780" s="147"/>
      <c r="BA780" s="147"/>
      <c r="BB780" s="206"/>
      <c r="BC780" s="206"/>
      <c r="BD780" s="206"/>
    </row>
    <row r="781" spans="36:56" x14ac:dyDescent="0.25"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206"/>
      <c r="BC781" s="206"/>
      <c r="BD781" s="206"/>
    </row>
    <row r="782" spans="36:56" x14ac:dyDescent="0.25">
      <c r="AJ782" s="147"/>
      <c r="AK782" s="147"/>
      <c r="AL782" s="147"/>
      <c r="AM782" s="147"/>
      <c r="AN782" s="147"/>
      <c r="AO782" s="147"/>
      <c r="AP782" s="147"/>
      <c r="AQ782" s="147"/>
      <c r="AR782" s="147"/>
      <c r="AS782" s="147"/>
      <c r="AT782" s="147"/>
      <c r="AU782" s="147"/>
      <c r="AV782" s="147"/>
      <c r="AW782" s="147"/>
      <c r="AX782" s="147"/>
      <c r="AY782" s="147"/>
      <c r="AZ782" s="147"/>
      <c r="BA782" s="147"/>
      <c r="BB782" s="206"/>
      <c r="BC782" s="206"/>
      <c r="BD782" s="206"/>
    </row>
    <row r="783" spans="36:56" x14ac:dyDescent="0.25"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206"/>
      <c r="BC783" s="206"/>
      <c r="BD783" s="206"/>
    </row>
    <row r="784" spans="36:56" x14ac:dyDescent="0.25">
      <c r="AJ784" s="147"/>
      <c r="AK784" s="147"/>
      <c r="AL784" s="147"/>
      <c r="AM784" s="147"/>
      <c r="AN784" s="147"/>
      <c r="AO784" s="147"/>
      <c r="AP784" s="147"/>
      <c r="AQ784" s="147"/>
      <c r="AR784" s="147"/>
      <c r="AS784" s="147"/>
      <c r="AT784" s="147"/>
      <c r="AU784" s="147"/>
      <c r="AV784" s="147"/>
      <c r="AW784" s="147"/>
      <c r="AX784" s="147"/>
      <c r="AY784" s="147"/>
      <c r="AZ784" s="147"/>
      <c r="BA784" s="147"/>
      <c r="BB784" s="206"/>
      <c r="BC784" s="206"/>
      <c r="BD784" s="206"/>
    </row>
    <row r="785" spans="36:56" x14ac:dyDescent="0.25">
      <c r="AJ785" s="147"/>
      <c r="AK785" s="147"/>
      <c r="AL785" s="147"/>
      <c r="AM785" s="147"/>
      <c r="AN785" s="147"/>
      <c r="AO785" s="147"/>
      <c r="AP785" s="147"/>
      <c r="AQ785" s="147"/>
      <c r="AR785" s="147"/>
      <c r="AS785" s="147"/>
      <c r="AT785" s="147"/>
      <c r="AU785" s="147"/>
      <c r="AV785" s="147"/>
      <c r="AW785" s="147"/>
      <c r="AX785" s="147"/>
      <c r="AY785" s="147"/>
      <c r="AZ785" s="147"/>
      <c r="BA785" s="147"/>
      <c r="BB785" s="206"/>
      <c r="BC785" s="206"/>
      <c r="BD785" s="206"/>
    </row>
    <row r="786" spans="36:56" x14ac:dyDescent="0.25">
      <c r="AJ786" s="147"/>
      <c r="AK786" s="147"/>
      <c r="AL786" s="147"/>
      <c r="AM786" s="147"/>
      <c r="AN786" s="147"/>
      <c r="AO786" s="147"/>
      <c r="AP786" s="147"/>
      <c r="AQ786" s="147"/>
      <c r="AR786" s="147"/>
      <c r="AS786" s="147"/>
      <c r="AT786" s="147"/>
      <c r="AU786" s="147"/>
      <c r="AV786" s="147"/>
      <c r="AW786" s="147"/>
      <c r="AX786" s="147"/>
      <c r="AY786" s="147"/>
      <c r="AZ786" s="147"/>
      <c r="BA786" s="147"/>
      <c r="BB786" s="206"/>
      <c r="BC786" s="206"/>
      <c r="BD786" s="206"/>
    </row>
    <row r="787" spans="36:56" x14ac:dyDescent="0.25">
      <c r="AJ787" s="147"/>
      <c r="AK787" s="147"/>
      <c r="AL787" s="147"/>
      <c r="AM787" s="147"/>
      <c r="AN787" s="147"/>
      <c r="AO787" s="147"/>
      <c r="AP787" s="147"/>
      <c r="AQ787" s="147"/>
      <c r="AR787" s="147"/>
      <c r="AS787" s="147"/>
      <c r="AT787" s="147"/>
      <c r="AU787" s="147"/>
      <c r="AV787" s="147"/>
      <c r="AW787" s="147"/>
      <c r="AX787" s="147"/>
      <c r="AY787" s="147"/>
      <c r="AZ787" s="147"/>
      <c r="BA787" s="147"/>
      <c r="BB787" s="206"/>
      <c r="BC787" s="206"/>
      <c r="BD787" s="206"/>
    </row>
    <row r="788" spans="36:56" x14ac:dyDescent="0.25"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206"/>
      <c r="BC788" s="206"/>
      <c r="BD788" s="206"/>
    </row>
    <row r="789" spans="36:56" x14ac:dyDescent="0.25">
      <c r="AJ789" s="147"/>
      <c r="AK789" s="147"/>
      <c r="AL789" s="147"/>
      <c r="AM789" s="147"/>
      <c r="AN789" s="147"/>
      <c r="AO789" s="147"/>
      <c r="AP789" s="147"/>
      <c r="AQ789" s="147"/>
      <c r="AR789" s="147"/>
      <c r="AS789" s="147"/>
      <c r="AT789" s="147"/>
      <c r="AU789" s="147"/>
      <c r="AV789" s="147"/>
      <c r="AW789" s="147"/>
      <c r="AX789" s="147"/>
      <c r="AY789" s="147"/>
      <c r="AZ789" s="147"/>
      <c r="BA789" s="147"/>
      <c r="BB789" s="206"/>
      <c r="BC789" s="206"/>
      <c r="BD789" s="206"/>
    </row>
    <row r="790" spans="36:56" x14ac:dyDescent="0.25"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206"/>
      <c r="BC790" s="206"/>
      <c r="BD790" s="206"/>
    </row>
    <row r="791" spans="36:56" x14ac:dyDescent="0.25">
      <c r="AJ791" s="147"/>
      <c r="AK791" s="147"/>
      <c r="AL791" s="147"/>
      <c r="AM791" s="147"/>
      <c r="AN791" s="147"/>
      <c r="AO791" s="147"/>
      <c r="AP791" s="147"/>
      <c r="AQ791" s="147"/>
      <c r="AR791" s="147"/>
      <c r="AS791" s="147"/>
      <c r="AT791" s="147"/>
      <c r="AU791" s="147"/>
      <c r="AV791" s="147"/>
      <c r="AW791" s="147"/>
      <c r="AX791" s="147"/>
      <c r="AY791" s="147"/>
      <c r="AZ791" s="147"/>
      <c r="BA791" s="147"/>
      <c r="BB791" s="206"/>
      <c r="BC791" s="206"/>
      <c r="BD791" s="206"/>
    </row>
    <row r="792" spans="36:56" x14ac:dyDescent="0.25">
      <c r="AJ792" s="147"/>
      <c r="AK792" s="147"/>
      <c r="AL792" s="147"/>
      <c r="AM792" s="147"/>
      <c r="AN792" s="147"/>
      <c r="AO792" s="147"/>
      <c r="AP792" s="147"/>
      <c r="AQ792" s="147"/>
      <c r="AR792" s="147"/>
      <c r="AS792" s="147"/>
      <c r="AT792" s="147"/>
      <c r="AU792" s="147"/>
      <c r="AV792" s="147"/>
      <c r="AW792" s="147"/>
      <c r="AX792" s="147"/>
      <c r="AY792" s="147"/>
      <c r="AZ792" s="147"/>
      <c r="BA792" s="147"/>
      <c r="BB792" s="206"/>
      <c r="BC792" s="206"/>
      <c r="BD792" s="206"/>
    </row>
    <row r="793" spans="36:56" x14ac:dyDescent="0.25">
      <c r="AJ793" s="147"/>
      <c r="AK793" s="147"/>
      <c r="AL793" s="147"/>
      <c r="AM793" s="147"/>
      <c r="AN793" s="147"/>
      <c r="AO793" s="147"/>
      <c r="AP793" s="147"/>
      <c r="AQ793" s="147"/>
      <c r="AR793" s="147"/>
      <c r="AS793" s="147"/>
      <c r="AT793" s="147"/>
      <c r="AU793" s="147"/>
      <c r="AV793" s="147"/>
      <c r="AW793" s="147"/>
      <c r="AX793" s="147"/>
      <c r="AY793" s="147"/>
      <c r="AZ793" s="147"/>
      <c r="BA793" s="147"/>
      <c r="BB793" s="206"/>
      <c r="BC793" s="206"/>
      <c r="BD793" s="206"/>
    </row>
    <row r="794" spans="36:56" x14ac:dyDescent="0.25">
      <c r="AJ794" s="147"/>
      <c r="AK794" s="147"/>
      <c r="AL794" s="147"/>
      <c r="AM794" s="147"/>
      <c r="AN794" s="147"/>
      <c r="AO794" s="147"/>
      <c r="AP794" s="147"/>
      <c r="AQ794" s="147"/>
      <c r="AR794" s="147"/>
      <c r="AS794" s="147"/>
      <c r="AT794" s="147"/>
      <c r="AU794" s="147"/>
      <c r="AV794" s="147"/>
      <c r="AW794" s="147"/>
      <c r="AX794" s="147"/>
      <c r="AY794" s="147"/>
      <c r="AZ794" s="147"/>
      <c r="BA794" s="147"/>
      <c r="BB794" s="206"/>
      <c r="BC794" s="206"/>
      <c r="BD794" s="206"/>
    </row>
    <row r="795" spans="36:56" x14ac:dyDescent="0.25">
      <c r="AJ795" s="147"/>
      <c r="AK795" s="147"/>
      <c r="AL795" s="147"/>
      <c r="AM795" s="147"/>
      <c r="AN795" s="147"/>
      <c r="AO795" s="147"/>
      <c r="AP795" s="147"/>
      <c r="AQ795" s="147"/>
      <c r="AR795" s="147"/>
      <c r="AS795" s="147"/>
      <c r="AT795" s="147"/>
      <c r="AU795" s="147"/>
      <c r="AV795" s="147"/>
      <c r="AW795" s="147"/>
      <c r="AX795" s="147"/>
      <c r="AY795" s="147"/>
      <c r="AZ795" s="147"/>
      <c r="BA795" s="147"/>
      <c r="BB795" s="206"/>
      <c r="BC795" s="206"/>
      <c r="BD795" s="206"/>
    </row>
    <row r="796" spans="36:56" x14ac:dyDescent="0.25">
      <c r="AJ796" s="147"/>
      <c r="AK796" s="147"/>
      <c r="AL796" s="147"/>
      <c r="AM796" s="147"/>
      <c r="AN796" s="147"/>
      <c r="AO796" s="147"/>
      <c r="AP796" s="147"/>
      <c r="AQ796" s="147"/>
      <c r="AR796" s="147"/>
      <c r="AS796" s="147"/>
      <c r="AT796" s="147"/>
      <c r="AU796" s="147"/>
      <c r="AV796" s="147"/>
      <c r="AW796" s="147"/>
      <c r="AX796" s="147"/>
      <c r="AY796" s="147"/>
      <c r="AZ796" s="147"/>
      <c r="BA796" s="147"/>
      <c r="BB796" s="206"/>
      <c r="BC796" s="206"/>
      <c r="BD796" s="206"/>
    </row>
    <row r="797" spans="36:56" x14ac:dyDescent="0.25">
      <c r="AJ797" s="147"/>
      <c r="AK797" s="147"/>
      <c r="AL797" s="147"/>
      <c r="AM797" s="147"/>
      <c r="AN797" s="147"/>
      <c r="AO797" s="147"/>
      <c r="AP797" s="147"/>
      <c r="AQ797" s="147"/>
      <c r="AR797" s="147"/>
      <c r="AS797" s="147"/>
      <c r="AT797" s="147"/>
      <c r="AU797" s="147"/>
      <c r="AV797" s="147"/>
      <c r="AW797" s="147"/>
      <c r="AX797" s="147"/>
      <c r="AY797" s="147"/>
      <c r="AZ797" s="147"/>
      <c r="BA797" s="147"/>
      <c r="BB797" s="206"/>
      <c r="BC797" s="206"/>
      <c r="BD797" s="206"/>
    </row>
    <row r="798" spans="36:56" x14ac:dyDescent="0.25"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206"/>
      <c r="BC798" s="206"/>
      <c r="BD798" s="206"/>
    </row>
    <row r="799" spans="36:56" x14ac:dyDescent="0.25"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206"/>
      <c r="BC799" s="206"/>
      <c r="BD799" s="206"/>
    </row>
    <row r="800" spans="36:56" x14ac:dyDescent="0.25"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206"/>
      <c r="BC800" s="206"/>
      <c r="BD800" s="206"/>
    </row>
    <row r="801" spans="36:56" x14ac:dyDescent="0.25"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206"/>
      <c r="BC801" s="206"/>
      <c r="BD801" s="206"/>
    </row>
    <row r="802" spans="36:56" x14ac:dyDescent="0.25"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206"/>
      <c r="BC802" s="206"/>
      <c r="BD802" s="206"/>
    </row>
    <row r="803" spans="36:56" x14ac:dyDescent="0.25"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206"/>
      <c r="BC803" s="206"/>
      <c r="BD803" s="206"/>
    </row>
    <row r="804" spans="36:56" x14ac:dyDescent="0.25"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206"/>
      <c r="BC804" s="206"/>
      <c r="BD804" s="206"/>
    </row>
    <row r="805" spans="36:56" x14ac:dyDescent="0.25"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206"/>
      <c r="BC805" s="206"/>
      <c r="BD805" s="206"/>
    </row>
    <row r="806" spans="36:56" x14ac:dyDescent="0.25"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206"/>
      <c r="BC806" s="206"/>
      <c r="BD806" s="206"/>
    </row>
    <row r="807" spans="36:56" x14ac:dyDescent="0.25"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206"/>
      <c r="BC807" s="206"/>
      <c r="BD807" s="206"/>
    </row>
    <row r="808" spans="36:56" x14ac:dyDescent="0.25"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206"/>
      <c r="BC808" s="206"/>
      <c r="BD808" s="206"/>
    </row>
    <row r="809" spans="36:56" x14ac:dyDescent="0.25">
      <c r="AJ809" s="147"/>
      <c r="AK809" s="147"/>
      <c r="AL809" s="147"/>
      <c r="AM809" s="147"/>
      <c r="AN809" s="147"/>
      <c r="AO809" s="147"/>
      <c r="AP809" s="147"/>
      <c r="AQ809" s="147"/>
      <c r="AR809" s="147"/>
      <c r="AS809" s="147"/>
      <c r="AT809" s="147"/>
      <c r="AU809" s="147"/>
      <c r="AV809" s="147"/>
      <c r="AW809" s="147"/>
      <c r="AX809" s="147"/>
      <c r="AY809" s="147"/>
      <c r="AZ809" s="147"/>
      <c r="BA809" s="147"/>
      <c r="BB809" s="206"/>
      <c r="BC809" s="206"/>
      <c r="BD809" s="206"/>
    </row>
    <row r="810" spans="36:56" x14ac:dyDescent="0.25">
      <c r="AJ810" s="147"/>
      <c r="AK810" s="147"/>
      <c r="AL810" s="147"/>
      <c r="AM810" s="147"/>
      <c r="AN810" s="147"/>
      <c r="AO810" s="147"/>
      <c r="AP810" s="147"/>
      <c r="AQ810" s="147"/>
      <c r="AR810" s="147"/>
      <c r="AS810" s="147"/>
      <c r="AT810" s="147"/>
      <c r="AU810" s="147"/>
      <c r="AV810" s="147"/>
      <c r="AW810" s="147"/>
      <c r="AX810" s="147"/>
      <c r="AY810" s="147"/>
      <c r="AZ810" s="147"/>
      <c r="BA810" s="147"/>
      <c r="BB810" s="206"/>
      <c r="BC810" s="206"/>
      <c r="BD810" s="206"/>
    </row>
    <row r="811" spans="36:56" x14ac:dyDescent="0.25">
      <c r="AJ811" s="147"/>
      <c r="AK811" s="147"/>
      <c r="AL811" s="147"/>
      <c r="AM811" s="147"/>
      <c r="AN811" s="147"/>
      <c r="AO811" s="147"/>
      <c r="AP811" s="147"/>
      <c r="AQ811" s="147"/>
      <c r="AR811" s="147"/>
      <c r="AS811" s="147"/>
      <c r="AT811" s="147"/>
      <c r="AU811" s="147"/>
      <c r="AV811" s="147"/>
      <c r="AW811" s="147"/>
      <c r="AX811" s="147"/>
      <c r="AY811" s="147"/>
      <c r="AZ811" s="147"/>
      <c r="BA811" s="147"/>
      <c r="BB811" s="206"/>
      <c r="BC811" s="206"/>
      <c r="BD811" s="206"/>
    </row>
    <row r="812" spans="36:56" x14ac:dyDescent="0.25">
      <c r="AJ812" s="147"/>
      <c r="AK812" s="147"/>
      <c r="AL812" s="147"/>
      <c r="AM812" s="147"/>
      <c r="AN812" s="147"/>
      <c r="AO812" s="147"/>
      <c r="AP812" s="147"/>
      <c r="AQ812" s="147"/>
      <c r="AR812" s="147"/>
      <c r="AS812" s="147"/>
      <c r="AT812" s="147"/>
      <c r="AU812" s="147"/>
      <c r="AV812" s="147"/>
      <c r="AW812" s="147"/>
      <c r="AX812" s="147"/>
      <c r="AY812" s="147"/>
      <c r="AZ812" s="147"/>
      <c r="BA812" s="147"/>
      <c r="BB812" s="206"/>
      <c r="BC812" s="206"/>
      <c r="BD812" s="206"/>
    </row>
    <row r="813" spans="36:56" x14ac:dyDescent="0.25">
      <c r="AJ813" s="147"/>
      <c r="AK813" s="147"/>
      <c r="AL813" s="147"/>
      <c r="AM813" s="147"/>
      <c r="AN813" s="147"/>
      <c r="AO813" s="147"/>
      <c r="AP813" s="147"/>
      <c r="AQ813" s="147"/>
      <c r="AR813" s="147"/>
      <c r="AS813" s="147"/>
      <c r="AT813" s="147"/>
      <c r="AU813" s="147"/>
      <c r="AV813" s="147"/>
      <c r="AW813" s="147"/>
      <c r="AX813" s="147"/>
      <c r="AY813" s="147"/>
      <c r="AZ813" s="147"/>
      <c r="BA813" s="147"/>
      <c r="BB813" s="206"/>
      <c r="BC813" s="206"/>
      <c r="BD813" s="206"/>
    </row>
    <row r="814" spans="36:56" x14ac:dyDescent="0.25">
      <c r="AJ814" s="147"/>
      <c r="AK814" s="147"/>
      <c r="AL814" s="147"/>
      <c r="AM814" s="147"/>
      <c r="AN814" s="147"/>
      <c r="AO814" s="147"/>
      <c r="AP814" s="147"/>
      <c r="AQ814" s="147"/>
      <c r="AR814" s="147"/>
      <c r="AS814" s="147"/>
      <c r="AT814" s="147"/>
      <c r="AU814" s="147"/>
      <c r="AV814" s="147"/>
      <c r="AW814" s="147"/>
      <c r="AX814" s="147"/>
      <c r="AY814" s="147"/>
      <c r="AZ814" s="147"/>
      <c r="BA814" s="147"/>
      <c r="BB814" s="206"/>
      <c r="BC814" s="206"/>
      <c r="BD814" s="206"/>
    </row>
    <row r="815" spans="36:56" x14ac:dyDescent="0.25">
      <c r="AJ815" s="147"/>
      <c r="AK815" s="147"/>
      <c r="AL815" s="147"/>
      <c r="AM815" s="147"/>
      <c r="AN815" s="147"/>
      <c r="AO815" s="147"/>
      <c r="AP815" s="147"/>
      <c r="AQ815" s="147"/>
      <c r="AR815" s="147"/>
      <c r="AS815" s="147"/>
      <c r="AT815" s="147"/>
      <c r="AU815" s="147"/>
      <c r="AV815" s="147"/>
      <c r="AW815" s="147"/>
      <c r="AX815" s="147"/>
      <c r="AY815" s="147"/>
      <c r="AZ815" s="147"/>
      <c r="BA815" s="147"/>
      <c r="BB815" s="206"/>
      <c r="BC815" s="206"/>
      <c r="BD815" s="206"/>
    </row>
    <row r="816" spans="36:56" x14ac:dyDescent="0.25"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206"/>
      <c r="BC816" s="206"/>
      <c r="BD816" s="206"/>
    </row>
    <row r="817" spans="36:56" x14ac:dyDescent="0.25"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206"/>
      <c r="BC817" s="206"/>
      <c r="BD817" s="206"/>
    </row>
    <row r="818" spans="36:56" x14ac:dyDescent="0.25"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206"/>
      <c r="BC818" s="206"/>
      <c r="BD818" s="206"/>
    </row>
    <row r="819" spans="36:56" x14ac:dyDescent="0.25"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206"/>
      <c r="BC819" s="206"/>
      <c r="BD819" s="206"/>
    </row>
    <row r="820" spans="36:56" x14ac:dyDescent="0.25"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206"/>
      <c r="BC820" s="206"/>
      <c r="BD820" s="206"/>
    </row>
    <row r="821" spans="36:56" x14ac:dyDescent="0.25"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206"/>
      <c r="BC821" s="206"/>
      <c r="BD821" s="206"/>
    </row>
    <row r="822" spans="36:56" x14ac:dyDescent="0.25"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206"/>
      <c r="BC822" s="206"/>
      <c r="BD822" s="206"/>
    </row>
    <row r="823" spans="36:56" x14ac:dyDescent="0.25"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206"/>
      <c r="BC823" s="206"/>
      <c r="BD823" s="206"/>
    </row>
    <row r="824" spans="36:56" x14ac:dyDescent="0.25"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206"/>
      <c r="BC824" s="206"/>
      <c r="BD824" s="206"/>
    </row>
    <row r="825" spans="36:56" x14ac:dyDescent="0.25"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206"/>
      <c r="BC825" s="206"/>
      <c r="BD825" s="206"/>
    </row>
    <row r="826" spans="36:56" x14ac:dyDescent="0.25"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206"/>
      <c r="BC826" s="206"/>
      <c r="BD826" s="206"/>
    </row>
    <row r="827" spans="36:56" x14ac:dyDescent="0.25">
      <c r="AJ827" s="147"/>
      <c r="AK827" s="147"/>
      <c r="AL827" s="147"/>
      <c r="AM827" s="147"/>
      <c r="AN827" s="147"/>
      <c r="AO827" s="147"/>
      <c r="AP827" s="147"/>
      <c r="AQ827" s="147"/>
      <c r="AR827" s="147"/>
      <c r="AS827" s="147"/>
      <c r="AT827" s="147"/>
      <c r="AU827" s="147"/>
      <c r="AV827" s="147"/>
      <c r="AW827" s="147"/>
      <c r="AX827" s="147"/>
      <c r="AY827" s="147"/>
      <c r="AZ827" s="147"/>
      <c r="BA827" s="147"/>
      <c r="BB827" s="206"/>
      <c r="BC827" s="206"/>
      <c r="BD827" s="206"/>
    </row>
    <row r="828" spans="36:56" x14ac:dyDescent="0.25">
      <c r="AJ828" s="147"/>
      <c r="AK828" s="147"/>
      <c r="AL828" s="147"/>
      <c r="AM828" s="147"/>
      <c r="AN828" s="147"/>
      <c r="AO828" s="147"/>
      <c r="AP828" s="147"/>
      <c r="AQ828" s="147"/>
      <c r="AR828" s="147"/>
      <c r="AS828" s="147"/>
      <c r="AT828" s="147"/>
      <c r="AU828" s="147"/>
      <c r="AV828" s="147"/>
      <c r="AW828" s="147"/>
      <c r="AX828" s="147"/>
      <c r="AY828" s="147"/>
      <c r="AZ828" s="147"/>
      <c r="BA828" s="147"/>
      <c r="BB828" s="206"/>
      <c r="BC828" s="206"/>
      <c r="BD828" s="206"/>
    </row>
    <row r="829" spans="36:56" x14ac:dyDescent="0.25">
      <c r="AJ829" s="147"/>
      <c r="AK829" s="147"/>
      <c r="AL829" s="147"/>
      <c r="AM829" s="147"/>
      <c r="AN829" s="147"/>
      <c r="AO829" s="147"/>
      <c r="AP829" s="147"/>
      <c r="AQ829" s="147"/>
      <c r="AR829" s="147"/>
      <c r="AS829" s="147"/>
      <c r="AT829" s="147"/>
      <c r="AU829" s="147"/>
      <c r="AV829" s="147"/>
      <c r="AW829" s="147"/>
      <c r="AX829" s="147"/>
      <c r="AY829" s="147"/>
      <c r="AZ829" s="147"/>
      <c r="BA829" s="147"/>
      <c r="BB829" s="206"/>
      <c r="BC829" s="206"/>
      <c r="BD829" s="206"/>
    </row>
    <row r="830" spans="36:56" x14ac:dyDescent="0.25">
      <c r="AJ830" s="147"/>
      <c r="AK830" s="147"/>
      <c r="AL830" s="147"/>
      <c r="AM830" s="147"/>
      <c r="AN830" s="147"/>
      <c r="AO830" s="147"/>
      <c r="AP830" s="147"/>
      <c r="AQ830" s="147"/>
      <c r="AR830" s="147"/>
      <c r="AS830" s="147"/>
      <c r="AT830" s="147"/>
      <c r="AU830" s="147"/>
      <c r="AV830" s="147"/>
      <c r="AW830" s="147"/>
      <c r="AX830" s="147"/>
      <c r="AY830" s="147"/>
      <c r="AZ830" s="147"/>
      <c r="BA830" s="147"/>
      <c r="BB830" s="206"/>
      <c r="BC830" s="206"/>
      <c r="BD830" s="206"/>
    </row>
    <row r="831" spans="36:56" x14ac:dyDescent="0.25">
      <c r="AJ831" s="147"/>
      <c r="AK831" s="147"/>
      <c r="AL831" s="147"/>
      <c r="AM831" s="147"/>
      <c r="AN831" s="147"/>
      <c r="AO831" s="147"/>
      <c r="AP831" s="147"/>
      <c r="AQ831" s="147"/>
      <c r="AR831" s="147"/>
      <c r="AS831" s="147"/>
      <c r="AT831" s="147"/>
      <c r="AU831" s="147"/>
      <c r="AV831" s="147"/>
      <c r="AW831" s="147"/>
      <c r="AX831" s="147"/>
      <c r="AY831" s="147"/>
      <c r="AZ831" s="147"/>
      <c r="BA831" s="147"/>
      <c r="BB831" s="206"/>
      <c r="BC831" s="206"/>
      <c r="BD831" s="206"/>
    </row>
    <row r="832" spans="36:56" x14ac:dyDescent="0.25">
      <c r="AJ832" s="147"/>
      <c r="AK832" s="147"/>
      <c r="AL832" s="147"/>
      <c r="AM832" s="147"/>
      <c r="AN832" s="147"/>
      <c r="AO832" s="147"/>
      <c r="AP832" s="147"/>
      <c r="AQ832" s="147"/>
      <c r="AR832" s="147"/>
      <c r="AS832" s="147"/>
      <c r="AT832" s="147"/>
      <c r="AU832" s="147"/>
      <c r="AV832" s="147"/>
      <c r="AW832" s="147"/>
      <c r="AX832" s="147"/>
      <c r="AY832" s="147"/>
      <c r="AZ832" s="147"/>
      <c r="BA832" s="147"/>
      <c r="BB832" s="206"/>
      <c r="BC832" s="206"/>
      <c r="BD832" s="206"/>
    </row>
    <row r="833" spans="36:56" x14ac:dyDescent="0.25">
      <c r="AJ833" s="147"/>
      <c r="AK833" s="147"/>
      <c r="AL833" s="147"/>
      <c r="AM833" s="147"/>
      <c r="AN833" s="147"/>
      <c r="AO833" s="147"/>
      <c r="AP833" s="147"/>
      <c r="AQ833" s="147"/>
      <c r="AR833" s="147"/>
      <c r="AS833" s="147"/>
      <c r="AT833" s="147"/>
      <c r="AU833" s="147"/>
      <c r="AV833" s="147"/>
      <c r="AW833" s="147"/>
      <c r="AX833" s="147"/>
      <c r="AY833" s="147"/>
      <c r="AZ833" s="147"/>
      <c r="BA833" s="147"/>
      <c r="BB833" s="206"/>
      <c r="BC833" s="206"/>
      <c r="BD833" s="206"/>
    </row>
    <row r="834" spans="36:56" x14ac:dyDescent="0.25"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206"/>
      <c r="BC834" s="206"/>
      <c r="BD834" s="206"/>
    </row>
    <row r="835" spans="36:56" x14ac:dyDescent="0.25"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206"/>
      <c r="BC835" s="206"/>
      <c r="BD835" s="206"/>
    </row>
    <row r="836" spans="36:56" x14ac:dyDescent="0.25"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206"/>
      <c r="BC836" s="206"/>
      <c r="BD836" s="206"/>
    </row>
    <row r="837" spans="36:56" x14ac:dyDescent="0.25"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206"/>
      <c r="BC837" s="206"/>
      <c r="BD837" s="206"/>
    </row>
    <row r="838" spans="36:56" x14ac:dyDescent="0.25"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206"/>
      <c r="BC838" s="206"/>
      <c r="BD838" s="206"/>
    </row>
    <row r="839" spans="36:56" x14ac:dyDescent="0.25"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206"/>
      <c r="BC839" s="206"/>
      <c r="BD839" s="206"/>
    </row>
    <row r="840" spans="36:56" x14ac:dyDescent="0.25"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206"/>
      <c r="BC840" s="206"/>
      <c r="BD840" s="206"/>
    </row>
    <row r="841" spans="36:56" x14ac:dyDescent="0.25"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206"/>
      <c r="BC841" s="206"/>
      <c r="BD841" s="206"/>
    </row>
    <row r="842" spans="36:56" x14ac:dyDescent="0.25"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206"/>
      <c r="BC842" s="206"/>
      <c r="BD842" s="206"/>
    </row>
    <row r="843" spans="36:56" x14ac:dyDescent="0.25">
      <c r="AJ843" s="147"/>
      <c r="AK843" s="147"/>
      <c r="AL843" s="147"/>
      <c r="AM843" s="147"/>
      <c r="AN843" s="147"/>
      <c r="AO843" s="147"/>
      <c r="AP843" s="147"/>
      <c r="AQ843" s="147"/>
      <c r="AR843" s="147"/>
      <c r="AS843" s="147"/>
      <c r="AT843" s="147"/>
      <c r="AU843" s="147"/>
      <c r="AV843" s="147"/>
      <c r="AW843" s="147"/>
      <c r="AX843" s="147"/>
      <c r="AY843" s="147"/>
      <c r="AZ843" s="147"/>
      <c r="BA843" s="147"/>
      <c r="BB843" s="206"/>
      <c r="BC843" s="206"/>
      <c r="BD843" s="206"/>
    </row>
    <row r="844" spans="36:56" x14ac:dyDescent="0.25"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206"/>
      <c r="BC844" s="206"/>
      <c r="BD844" s="206"/>
    </row>
    <row r="845" spans="36:56" x14ac:dyDescent="0.25">
      <c r="AJ845" s="147"/>
      <c r="AK845" s="147"/>
      <c r="AL845" s="147"/>
      <c r="AM845" s="147"/>
      <c r="AN845" s="147"/>
      <c r="AO845" s="147"/>
      <c r="AP845" s="147"/>
      <c r="AQ845" s="147"/>
      <c r="AR845" s="147"/>
      <c r="AS845" s="147"/>
      <c r="AT845" s="147"/>
      <c r="AU845" s="147"/>
      <c r="AV845" s="147"/>
      <c r="AW845" s="147"/>
      <c r="AX845" s="147"/>
      <c r="AY845" s="147"/>
      <c r="AZ845" s="147"/>
      <c r="BA845" s="147"/>
      <c r="BB845" s="206"/>
      <c r="BC845" s="206"/>
      <c r="BD845" s="206"/>
    </row>
    <row r="846" spans="36:56" x14ac:dyDescent="0.25">
      <c r="AJ846" s="147"/>
      <c r="AK846" s="147"/>
      <c r="AL846" s="147"/>
      <c r="AM846" s="147"/>
      <c r="AN846" s="147"/>
      <c r="AO846" s="147"/>
      <c r="AP846" s="147"/>
      <c r="AQ846" s="147"/>
      <c r="AR846" s="147"/>
      <c r="AS846" s="147"/>
      <c r="AT846" s="147"/>
      <c r="AU846" s="147"/>
      <c r="AV846" s="147"/>
      <c r="AW846" s="147"/>
      <c r="AX846" s="147"/>
      <c r="AY846" s="147"/>
      <c r="AZ846" s="147"/>
      <c r="BA846" s="147"/>
      <c r="BB846" s="206"/>
      <c r="BC846" s="206"/>
      <c r="BD846" s="206"/>
    </row>
    <row r="847" spans="36:56" x14ac:dyDescent="0.25">
      <c r="AJ847" s="147"/>
      <c r="AK847" s="147"/>
      <c r="AL847" s="147"/>
      <c r="AM847" s="147"/>
      <c r="AN847" s="147"/>
      <c r="AO847" s="147"/>
      <c r="AP847" s="147"/>
      <c r="AQ847" s="147"/>
      <c r="AR847" s="147"/>
      <c r="AS847" s="147"/>
      <c r="AT847" s="147"/>
      <c r="AU847" s="147"/>
      <c r="AV847" s="147"/>
      <c r="AW847" s="147"/>
      <c r="AX847" s="147"/>
      <c r="AY847" s="147"/>
      <c r="AZ847" s="147"/>
      <c r="BA847" s="147"/>
      <c r="BB847" s="206"/>
      <c r="BC847" s="206"/>
      <c r="BD847" s="206"/>
    </row>
    <row r="848" spans="36:56" x14ac:dyDescent="0.25">
      <c r="AJ848" s="147"/>
      <c r="AK848" s="147"/>
      <c r="AL848" s="147"/>
      <c r="AM848" s="147"/>
      <c r="AN848" s="147"/>
      <c r="AO848" s="147"/>
      <c r="AP848" s="147"/>
      <c r="AQ848" s="147"/>
      <c r="AR848" s="147"/>
      <c r="AS848" s="147"/>
      <c r="AT848" s="147"/>
      <c r="AU848" s="147"/>
      <c r="AV848" s="147"/>
      <c r="AW848" s="147"/>
      <c r="AX848" s="147"/>
      <c r="AY848" s="147"/>
      <c r="AZ848" s="147"/>
      <c r="BA848" s="147"/>
      <c r="BB848" s="206"/>
      <c r="BC848" s="206"/>
      <c r="BD848" s="206"/>
    </row>
    <row r="849" spans="36:56" x14ac:dyDescent="0.25">
      <c r="AJ849" s="147"/>
      <c r="AK849" s="147"/>
      <c r="AL849" s="147"/>
      <c r="AM849" s="147"/>
      <c r="AN849" s="147"/>
      <c r="AO849" s="147"/>
      <c r="AP849" s="147"/>
      <c r="AQ849" s="147"/>
      <c r="AR849" s="147"/>
      <c r="AS849" s="147"/>
      <c r="AT849" s="147"/>
      <c r="AU849" s="147"/>
      <c r="AV849" s="147"/>
      <c r="AW849" s="147"/>
      <c r="AX849" s="147"/>
      <c r="AY849" s="147"/>
      <c r="AZ849" s="147"/>
      <c r="BA849" s="147"/>
      <c r="BB849" s="206"/>
      <c r="BC849" s="206"/>
      <c r="BD849" s="206"/>
    </row>
    <row r="850" spans="36:56" x14ac:dyDescent="0.25">
      <c r="AJ850" s="147"/>
      <c r="AK850" s="147"/>
      <c r="AL850" s="147"/>
      <c r="AM850" s="147"/>
      <c r="AN850" s="147"/>
      <c r="AO850" s="147"/>
      <c r="AP850" s="147"/>
      <c r="AQ850" s="147"/>
      <c r="AR850" s="147"/>
      <c r="AS850" s="147"/>
      <c r="AT850" s="147"/>
      <c r="AU850" s="147"/>
      <c r="AV850" s="147"/>
      <c r="AW850" s="147"/>
      <c r="AX850" s="147"/>
      <c r="AY850" s="147"/>
      <c r="AZ850" s="147"/>
      <c r="BA850" s="147"/>
      <c r="BB850" s="206"/>
      <c r="BC850" s="206"/>
      <c r="BD850" s="206"/>
    </row>
    <row r="851" spans="36:56" x14ac:dyDescent="0.25">
      <c r="AJ851" s="147"/>
      <c r="AK851" s="147"/>
      <c r="AL851" s="147"/>
      <c r="AM851" s="147"/>
      <c r="AN851" s="147"/>
      <c r="AO851" s="147"/>
      <c r="AP851" s="147"/>
      <c r="AQ851" s="147"/>
      <c r="AR851" s="147"/>
      <c r="AS851" s="147"/>
      <c r="AT851" s="147"/>
      <c r="AU851" s="147"/>
      <c r="AV851" s="147"/>
      <c r="AW851" s="147"/>
      <c r="AX851" s="147"/>
      <c r="AY851" s="147"/>
      <c r="AZ851" s="147"/>
      <c r="BA851" s="147"/>
      <c r="BB851" s="206"/>
      <c r="BC851" s="206"/>
      <c r="BD851" s="206"/>
    </row>
    <row r="852" spans="36:56" x14ac:dyDescent="0.25"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206"/>
      <c r="BC852" s="206"/>
      <c r="BD852" s="206"/>
    </row>
    <row r="853" spans="36:56" x14ac:dyDescent="0.25"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206"/>
      <c r="BC853" s="206"/>
      <c r="BD853" s="206"/>
    </row>
    <row r="854" spans="36:56" x14ac:dyDescent="0.25"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206"/>
      <c r="BC854" s="206"/>
      <c r="BD854" s="206"/>
    </row>
    <row r="855" spans="36:56" x14ac:dyDescent="0.25"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206"/>
      <c r="BC855" s="206"/>
      <c r="BD855" s="206"/>
    </row>
    <row r="856" spans="36:56" x14ac:dyDescent="0.25"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206"/>
      <c r="BC856" s="206"/>
      <c r="BD856" s="206"/>
    </row>
    <row r="857" spans="36:56" x14ac:dyDescent="0.25"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206"/>
      <c r="BC857" s="206"/>
      <c r="BD857" s="206"/>
    </row>
    <row r="858" spans="36:56" x14ac:dyDescent="0.25"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206"/>
      <c r="BC858" s="206"/>
      <c r="BD858" s="206"/>
    </row>
    <row r="859" spans="36:56" x14ac:dyDescent="0.25"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206"/>
      <c r="BC859" s="206"/>
      <c r="BD859" s="206"/>
    </row>
    <row r="860" spans="36:56" x14ac:dyDescent="0.25"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206"/>
      <c r="BC860" s="206"/>
      <c r="BD860" s="206"/>
    </row>
    <row r="861" spans="36:56" x14ac:dyDescent="0.25">
      <c r="AJ861" s="147"/>
      <c r="AK861" s="147"/>
      <c r="AL861" s="147"/>
      <c r="AM861" s="147"/>
      <c r="AN861" s="147"/>
      <c r="AO861" s="147"/>
      <c r="AP861" s="147"/>
      <c r="AQ861" s="147"/>
      <c r="AR861" s="147"/>
      <c r="AS861" s="147"/>
      <c r="AT861" s="147"/>
      <c r="AU861" s="147"/>
      <c r="AV861" s="147"/>
      <c r="AW861" s="147"/>
      <c r="AX861" s="147"/>
      <c r="AY861" s="147"/>
      <c r="AZ861" s="147"/>
      <c r="BA861" s="147"/>
      <c r="BB861" s="206"/>
      <c r="BC861" s="206"/>
      <c r="BD861" s="206"/>
    </row>
    <row r="862" spans="36:56" x14ac:dyDescent="0.25"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206"/>
      <c r="BC862" s="206"/>
      <c r="BD862" s="206"/>
    </row>
    <row r="863" spans="36:56" x14ac:dyDescent="0.25">
      <c r="AJ863" s="147"/>
      <c r="AK863" s="147"/>
      <c r="AL863" s="147"/>
      <c r="AM863" s="147"/>
      <c r="AN863" s="147"/>
      <c r="AO863" s="147"/>
      <c r="AP863" s="147"/>
      <c r="AQ863" s="147"/>
      <c r="AR863" s="147"/>
      <c r="AS863" s="147"/>
      <c r="AT863" s="147"/>
      <c r="AU863" s="147"/>
      <c r="AV863" s="147"/>
      <c r="AW863" s="147"/>
      <c r="AX863" s="147"/>
      <c r="AY863" s="147"/>
      <c r="AZ863" s="147"/>
      <c r="BA863" s="147"/>
      <c r="BB863" s="206"/>
      <c r="BC863" s="206"/>
      <c r="BD863" s="206"/>
    </row>
    <row r="864" spans="36:56" x14ac:dyDescent="0.25">
      <c r="AJ864" s="147"/>
      <c r="AK864" s="147"/>
      <c r="AL864" s="147"/>
      <c r="AM864" s="147"/>
      <c r="AN864" s="147"/>
      <c r="AO864" s="147"/>
      <c r="AP864" s="147"/>
      <c r="AQ864" s="147"/>
      <c r="AR864" s="147"/>
      <c r="AS864" s="147"/>
      <c r="AT864" s="147"/>
      <c r="AU864" s="147"/>
      <c r="AV864" s="147"/>
      <c r="AW864" s="147"/>
      <c r="AX864" s="147"/>
      <c r="AY864" s="147"/>
      <c r="AZ864" s="147"/>
      <c r="BA864" s="147"/>
      <c r="BB864" s="206"/>
      <c r="BC864" s="206"/>
      <c r="BD864" s="206"/>
    </row>
    <row r="865" spans="36:56" x14ac:dyDescent="0.25">
      <c r="AJ865" s="147"/>
      <c r="AK865" s="147"/>
      <c r="AL865" s="147"/>
      <c r="AM865" s="147"/>
      <c r="AN865" s="147"/>
      <c r="AO865" s="147"/>
      <c r="AP865" s="147"/>
      <c r="AQ865" s="147"/>
      <c r="AR865" s="147"/>
      <c r="AS865" s="147"/>
      <c r="AT865" s="147"/>
      <c r="AU865" s="147"/>
      <c r="AV865" s="147"/>
      <c r="AW865" s="147"/>
      <c r="AX865" s="147"/>
      <c r="AY865" s="147"/>
      <c r="AZ865" s="147"/>
      <c r="BA865" s="147"/>
      <c r="BB865" s="206"/>
      <c r="BC865" s="206"/>
      <c r="BD865" s="206"/>
    </row>
    <row r="866" spans="36:56" x14ac:dyDescent="0.25">
      <c r="AJ866" s="147"/>
      <c r="AK866" s="147"/>
      <c r="AL866" s="147"/>
      <c r="AM866" s="147"/>
      <c r="AN866" s="147"/>
      <c r="AO866" s="147"/>
      <c r="AP866" s="147"/>
      <c r="AQ866" s="147"/>
      <c r="AR866" s="147"/>
      <c r="AS866" s="147"/>
      <c r="AT866" s="147"/>
      <c r="AU866" s="147"/>
      <c r="AV866" s="147"/>
      <c r="AW866" s="147"/>
      <c r="AX866" s="147"/>
      <c r="AY866" s="147"/>
      <c r="AZ866" s="147"/>
      <c r="BA866" s="147"/>
      <c r="BB866" s="206"/>
      <c r="BC866" s="206"/>
      <c r="BD866" s="206"/>
    </row>
    <row r="867" spans="36:56" x14ac:dyDescent="0.25">
      <c r="AJ867" s="147"/>
      <c r="AK867" s="147"/>
      <c r="AL867" s="147"/>
      <c r="AM867" s="147"/>
      <c r="AN867" s="147"/>
      <c r="AO867" s="147"/>
      <c r="AP867" s="147"/>
      <c r="AQ867" s="147"/>
      <c r="AR867" s="147"/>
      <c r="AS867" s="147"/>
      <c r="AT867" s="147"/>
      <c r="AU867" s="147"/>
      <c r="AV867" s="147"/>
      <c r="AW867" s="147"/>
      <c r="AX867" s="147"/>
      <c r="AY867" s="147"/>
      <c r="AZ867" s="147"/>
      <c r="BA867" s="147"/>
      <c r="BB867" s="206"/>
      <c r="BC867" s="206"/>
      <c r="BD867" s="206"/>
    </row>
    <row r="868" spans="36:56" x14ac:dyDescent="0.25">
      <c r="AJ868" s="147"/>
      <c r="AK868" s="147"/>
      <c r="AL868" s="147"/>
      <c r="AM868" s="147"/>
      <c r="AN868" s="147"/>
      <c r="AO868" s="147"/>
      <c r="AP868" s="147"/>
      <c r="AQ868" s="147"/>
      <c r="AR868" s="147"/>
      <c r="AS868" s="147"/>
      <c r="AT868" s="147"/>
      <c r="AU868" s="147"/>
      <c r="AV868" s="147"/>
      <c r="AW868" s="147"/>
      <c r="AX868" s="147"/>
      <c r="AY868" s="147"/>
      <c r="AZ868" s="147"/>
      <c r="BA868" s="147"/>
      <c r="BB868" s="206"/>
      <c r="BC868" s="206"/>
      <c r="BD868" s="206"/>
    </row>
    <row r="869" spans="36:56" x14ac:dyDescent="0.25">
      <c r="AJ869" s="147"/>
      <c r="AK869" s="147"/>
      <c r="AL869" s="147"/>
      <c r="AM869" s="147"/>
      <c r="AN869" s="147"/>
      <c r="AO869" s="147"/>
      <c r="AP869" s="147"/>
      <c r="AQ869" s="147"/>
      <c r="AR869" s="147"/>
      <c r="AS869" s="147"/>
      <c r="AT869" s="147"/>
      <c r="AU869" s="147"/>
      <c r="AV869" s="147"/>
      <c r="AW869" s="147"/>
      <c r="AX869" s="147"/>
      <c r="AY869" s="147"/>
      <c r="AZ869" s="147"/>
      <c r="BA869" s="147"/>
      <c r="BB869" s="206"/>
      <c r="BC869" s="206"/>
      <c r="BD869" s="206"/>
    </row>
    <row r="870" spans="36:56" x14ac:dyDescent="0.25">
      <c r="AJ870" s="147"/>
      <c r="AK870" s="147"/>
      <c r="AL870" s="147"/>
      <c r="AM870" s="147"/>
      <c r="AN870" s="147"/>
      <c r="AO870" s="147"/>
      <c r="AP870" s="147"/>
      <c r="AQ870" s="147"/>
      <c r="AR870" s="147"/>
      <c r="AS870" s="147"/>
      <c r="AT870" s="147"/>
      <c r="AU870" s="147"/>
      <c r="AV870" s="147"/>
      <c r="AW870" s="147"/>
      <c r="AX870" s="147"/>
      <c r="AY870" s="147"/>
      <c r="AZ870" s="147"/>
      <c r="BA870" s="147"/>
      <c r="BB870" s="206"/>
      <c r="BC870" s="206"/>
      <c r="BD870" s="206"/>
    </row>
    <row r="871" spans="36:56" x14ac:dyDescent="0.25">
      <c r="AJ871" s="147"/>
      <c r="AK871" s="147"/>
      <c r="AL871" s="147"/>
      <c r="AM871" s="147"/>
      <c r="AN871" s="147"/>
      <c r="AO871" s="147"/>
      <c r="AP871" s="147"/>
      <c r="AQ871" s="147"/>
      <c r="AR871" s="147"/>
      <c r="AS871" s="147"/>
      <c r="AT871" s="147"/>
      <c r="AU871" s="147"/>
      <c r="AV871" s="147"/>
      <c r="AW871" s="147"/>
      <c r="AX871" s="147"/>
      <c r="AY871" s="147"/>
      <c r="AZ871" s="147"/>
      <c r="BA871" s="147"/>
      <c r="BB871" s="206"/>
      <c r="BC871" s="206"/>
      <c r="BD871" s="206"/>
    </row>
    <row r="872" spans="36:56" x14ac:dyDescent="0.25">
      <c r="AJ872" s="147"/>
      <c r="AK872" s="147"/>
      <c r="AL872" s="147"/>
      <c r="AM872" s="147"/>
      <c r="AN872" s="147"/>
      <c r="AO872" s="147"/>
      <c r="AP872" s="147"/>
      <c r="AQ872" s="147"/>
      <c r="AR872" s="147"/>
      <c r="AS872" s="147"/>
      <c r="AT872" s="147"/>
      <c r="AU872" s="147"/>
      <c r="AV872" s="147"/>
      <c r="AW872" s="147"/>
      <c r="AX872" s="147"/>
      <c r="AY872" s="147"/>
      <c r="AZ872" s="147"/>
      <c r="BA872" s="147"/>
      <c r="BB872" s="206"/>
      <c r="BC872" s="206"/>
      <c r="BD872" s="206"/>
    </row>
    <row r="873" spans="36:56" x14ac:dyDescent="0.25">
      <c r="AJ873" s="147"/>
      <c r="AK873" s="147"/>
      <c r="AL873" s="147"/>
      <c r="AM873" s="147"/>
      <c r="AN873" s="147"/>
      <c r="AO873" s="147"/>
      <c r="AP873" s="147"/>
      <c r="AQ873" s="147"/>
      <c r="AR873" s="147"/>
      <c r="AS873" s="147"/>
      <c r="AT873" s="147"/>
      <c r="AU873" s="147"/>
      <c r="AV873" s="147"/>
      <c r="AW873" s="147"/>
      <c r="AX873" s="147"/>
      <c r="AY873" s="147"/>
      <c r="AZ873" s="147"/>
      <c r="BA873" s="147"/>
      <c r="BB873" s="206"/>
      <c r="BC873" s="206"/>
      <c r="BD873" s="206"/>
    </row>
    <row r="874" spans="36:56" x14ac:dyDescent="0.25">
      <c r="AJ874" s="147"/>
      <c r="AK874" s="147"/>
      <c r="AL874" s="147"/>
      <c r="AM874" s="147"/>
      <c r="AN874" s="147"/>
      <c r="AO874" s="147"/>
      <c r="AP874" s="147"/>
      <c r="AQ874" s="147"/>
      <c r="AR874" s="147"/>
      <c r="AS874" s="147"/>
      <c r="AT874" s="147"/>
      <c r="AU874" s="147"/>
      <c r="AV874" s="147"/>
      <c r="AW874" s="147"/>
      <c r="AX874" s="147"/>
      <c r="AY874" s="147"/>
      <c r="AZ874" s="147"/>
      <c r="BA874" s="147"/>
      <c r="BB874" s="206"/>
      <c r="BC874" s="206"/>
      <c r="BD874" s="206"/>
    </row>
    <row r="875" spans="36:56" x14ac:dyDescent="0.25">
      <c r="AJ875" s="147"/>
      <c r="AK875" s="147"/>
      <c r="AL875" s="147"/>
      <c r="AM875" s="147"/>
      <c r="AN875" s="147"/>
      <c r="AO875" s="147"/>
      <c r="AP875" s="147"/>
      <c r="AQ875" s="147"/>
      <c r="AR875" s="147"/>
      <c r="AS875" s="147"/>
      <c r="AT875" s="147"/>
      <c r="AU875" s="147"/>
      <c r="AV875" s="147"/>
      <c r="AW875" s="147"/>
      <c r="AX875" s="147"/>
      <c r="AY875" s="147"/>
      <c r="AZ875" s="147"/>
      <c r="BA875" s="147"/>
      <c r="BB875" s="206"/>
      <c r="BC875" s="206"/>
      <c r="BD875" s="206"/>
    </row>
    <row r="876" spans="36:56" x14ac:dyDescent="0.25">
      <c r="AJ876" s="147"/>
      <c r="AK876" s="147"/>
      <c r="AL876" s="147"/>
      <c r="AM876" s="147"/>
      <c r="AN876" s="147"/>
      <c r="AO876" s="147"/>
      <c r="AP876" s="147"/>
      <c r="AQ876" s="147"/>
      <c r="AR876" s="147"/>
      <c r="AS876" s="147"/>
      <c r="AT876" s="147"/>
      <c r="AU876" s="147"/>
      <c r="AV876" s="147"/>
      <c r="AW876" s="147"/>
      <c r="AX876" s="147"/>
      <c r="AY876" s="147"/>
      <c r="AZ876" s="147"/>
      <c r="BA876" s="147"/>
      <c r="BB876" s="206"/>
      <c r="BC876" s="206"/>
      <c r="BD876" s="206"/>
    </row>
    <row r="877" spans="36:56" x14ac:dyDescent="0.25">
      <c r="AJ877" s="147"/>
      <c r="AK877" s="147"/>
      <c r="AL877" s="147"/>
      <c r="AM877" s="147"/>
      <c r="AN877" s="147"/>
      <c r="AO877" s="147"/>
      <c r="AP877" s="147"/>
      <c r="AQ877" s="147"/>
      <c r="AR877" s="147"/>
      <c r="AS877" s="147"/>
      <c r="AT877" s="147"/>
      <c r="AU877" s="147"/>
      <c r="AV877" s="147"/>
      <c r="AW877" s="147"/>
      <c r="AX877" s="147"/>
      <c r="AY877" s="147"/>
      <c r="AZ877" s="147"/>
      <c r="BA877" s="147"/>
      <c r="BB877" s="206"/>
      <c r="BC877" s="206"/>
      <c r="BD877" s="206"/>
    </row>
    <row r="878" spans="36:56" x14ac:dyDescent="0.25"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206"/>
      <c r="BC878" s="206"/>
      <c r="BD878" s="206"/>
    </row>
    <row r="879" spans="36:56" x14ac:dyDescent="0.25">
      <c r="AJ879" s="147"/>
      <c r="AK879" s="147"/>
      <c r="AL879" s="147"/>
      <c r="AM879" s="147"/>
      <c r="AN879" s="147"/>
      <c r="AO879" s="147"/>
      <c r="AP879" s="147"/>
      <c r="AQ879" s="147"/>
      <c r="AR879" s="147"/>
      <c r="AS879" s="147"/>
      <c r="AT879" s="147"/>
      <c r="AU879" s="147"/>
      <c r="AV879" s="147"/>
      <c r="AW879" s="147"/>
      <c r="AX879" s="147"/>
      <c r="AY879" s="147"/>
      <c r="AZ879" s="147"/>
      <c r="BA879" s="147"/>
      <c r="BB879" s="206"/>
      <c r="BC879" s="206"/>
      <c r="BD879" s="206"/>
    </row>
    <row r="880" spans="36:56" x14ac:dyDescent="0.25">
      <c r="AJ880" s="147"/>
      <c r="AK880" s="147"/>
      <c r="AL880" s="147"/>
      <c r="AM880" s="147"/>
      <c r="AN880" s="147"/>
      <c r="AO880" s="147"/>
      <c r="AP880" s="147"/>
      <c r="AQ880" s="147"/>
      <c r="AR880" s="147"/>
      <c r="AS880" s="147"/>
      <c r="AT880" s="147"/>
      <c r="AU880" s="147"/>
      <c r="AV880" s="147"/>
      <c r="AW880" s="147"/>
      <c r="AX880" s="147"/>
      <c r="AY880" s="147"/>
      <c r="AZ880" s="147"/>
      <c r="BA880" s="147"/>
      <c r="BB880" s="206"/>
      <c r="BC880" s="206"/>
      <c r="BD880" s="206"/>
    </row>
    <row r="881" spans="36:56" x14ac:dyDescent="0.25">
      <c r="AJ881" s="147"/>
      <c r="AK881" s="147"/>
      <c r="AL881" s="147"/>
      <c r="AM881" s="147"/>
      <c r="AN881" s="147"/>
      <c r="AO881" s="147"/>
      <c r="AP881" s="147"/>
      <c r="AQ881" s="147"/>
      <c r="AR881" s="147"/>
      <c r="AS881" s="147"/>
      <c r="AT881" s="147"/>
      <c r="AU881" s="147"/>
      <c r="AV881" s="147"/>
      <c r="AW881" s="147"/>
      <c r="AX881" s="147"/>
      <c r="AY881" s="147"/>
      <c r="AZ881" s="147"/>
      <c r="BA881" s="147"/>
      <c r="BB881" s="206"/>
      <c r="BC881" s="206"/>
      <c r="BD881" s="206"/>
    </row>
    <row r="882" spans="36:56" x14ac:dyDescent="0.25">
      <c r="AJ882" s="147"/>
      <c r="AK882" s="147"/>
      <c r="AL882" s="147"/>
      <c r="AM882" s="147"/>
      <c r="AN882" s="147"/>
      <c r="AO882" s="147"/>
      <c r="AP882" s="147"/>
      <c r="AQ882" s="147"/>
      <c r="AR882" s="147"/>
      <c r="AS882" s="147"/>
      <c r="AT882" s="147"/>
      <c r="AU882" s="147"/>
      <c r="AV882" s="147"/>
      <c r="AW882" s="147"/>
      <c r="AX882" s="147"/>
      <c r="AY882" s="147"/>
      <c r="AZ882" s="147"/>
      <c r="BA882" s="147"/>
      <c r="BB882" s="206"/>
      <c r="BC882" s="206"/>
      <c r="BD882" s="206"/>
    </row>
    <row r="883" spans="36:56" x14ac:dyDescent="0.25">
      <c r="AJ883" s="147"/>
      <c r="AK883" s="147"/>
      <c r="AL883" s="147"/>
      <c r="AM883" s="147"/>
      <c r="AN883" s="147"/>
      <c r="AO883" s="147"/>
      <c r="AP883" s="147"/>
      <c r="AQ883" s="147"/>
      <c r="AR883" s="147"/>
      <c r="AS883" s="147"/>
      <c r="AT883" s="147"/>
      <c r="AU883" s="147"/>
      <c r="AV883" s="147"/>
      <c r="AW883" s="147"/>
      <c r="AX883" s="147"/>
      <c r="AY883" s="147"/>
      <c r="AZ883" s="147"/>
      <c r="BA883" s="147"/>
      <c r="BB883" s="206"/>
      <c r="BC883" s="206"/>
      <c r="BD883" s="206"/>
    </row>
    <row r="884" spans="36:56" x14ac:dyDescent="0.25">
      <c r="AJ884" s="147"/>
      <c r="AK884" s="147"/>
      <c r="AL884" s="147"/>
      <c r="AM884" s="147"/>
      <c r="AN884" s="147"/>
      <c r="AO884" s="147"/>
      <c r="AP884" s="147"/>
      <c r="AQ884" s="147"/>
      <c r="AR884" s="147"/>
      <c r="AS884" s="147"/>
      <c r="AT884" s="147"/>
      <c r="AU884" s="147"/>
      <c r="AV884" s="147"/>
      <c r="AW884" s="147"/>
      <c r="AX884" s="147"/>
      <c r="AY884" s="147"/>
      <c r="AZ884" s="147"/>
      <c r="BA884" s="147"/>
      <c r="BB884" s="206"/>
      <c r="BC884" s="206"/>
      <c r="BD884" s="206"/>
    </row>
    <row r="885" spans="36:56" x14ac:dyDescent="0.25">
      <c r="AJ885" s="147"/>
      <c r="AK885" s="147"/>
      <c r="AL885" s="147"/>
      <c r="AM885" s="147"/>
      <c r="AN885" s="147"/>
      <c r="AO885" s="147"/>
      <c r="AP885" s="147"/>
      <c r="AQ885" s="147"/>
      <c r="AR885" s="147"/>
      <c r="AS885" s="147"/>
      <c r="AT885" s="147"/>
      <c r="AU885" s="147"/>
      <c r="AV885" s="147"/>
      <c r="AW885" s="147"/>
      <c r="AX885" s="147"/>
      <c r="AY885" s="147"/>
      <c r="AZ885" s="147"/>
      <c r="BA885" s="147"/>
      <c r="BB885" s="206"/>
      <c r="BC885" s="206"/>
      <c r="BD885" s="206"/>
    </row>
    <row r="886" spans="36:56" x14ac:dyDescent="0.25">
      <c r="AJ886" s="147"/>
      <c r="AK886" s="147"/>
      <c r="AL886" s="147"/>
      <c r="AM886" s="147"/>
      <c r="AN886" s="147"/>
      <c r="AO886" s="147"/>
      <c r="AP886" s="147"/>
      <c r="AQ886" s="147"/>
      <c r="AR886" s="147"/>
      <c r="AS886" s="147"/>
      <c r="AT886" s="147"/>
      <c r="AU886" s="147"/>
      <c r="AV886" s="147"/>
      <c r="AW886" s="147"/>
      <c r="AX886" s="147"/>
      <c r="AY886" s="147"/>
      <c r="AZ886" s="147"/>
      <c r="BA886" s="147"/>
      <c r="BB886" s="206"/>
      <c r="BC886" s="206"/>
      <c r="BD886" s="206"/>
    </row>
    <row r="887" spans="36:56" x14ac:dyDescent="0.25">
      <c r="AJ887" s="147"/>
      <c r="AK887" s="147"/>
      <c r="AL887" s="147"/>
      <c r="AM887" s="147"/>
      <c r="AN887" s="147"/>
      <c r="AO887" s="147"/>
      <c r="AP887" s="147"/>
      <c r="AQ887" s="147"/>
      <c r="AR887" s="147"/>
      <c r="AS887" s="147"/>
      <c r="AT887" s="147"/>
      <c r="AU887" s="147"/>
      <c r="AV887" s="147"/>
      <c r="AW887" s="147"/>
      <c r="AX887" s="147"/>
      <c r="AY887" s="147"/>
      <c r="AZ887" s="147"/>
      <c r="BA887" s="147"/>
      <c r="BB887" s="206"/>
      <c r="BC887" s="206"/>
      <c r="BD887" s="206"/>
    </row>
    <row r="888" spans="36:56" x14ac:dyDescent="0.25"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206"/>
      <c r="BC888" s="206"/>
      <c r="BD888" s="206"/>
    </row>
    <row r="889" spans="36:56" x14ac:dyDescent="0.25"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206"/>
      <c r="BC889" s="206"/>
      <c r="BD889" s="206"/>
    </row>
    <row r="890" spans="36:56" x14ac:dyDescent="0.25"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206"/>
      <c r="BC890" s="206"/>
      <c r="BD890" s="206"/>
    </row>
    <row r="891" spans="36:56" x14ac:dyDescent="0.25"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206"/>
      <c r="BC891" s="206"/>
      <c r="BD891" s="206"/>
    </row>
    <row r="892" spans="36:56" x14ac:dyDescent="0.25"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206"/>
      <c r="BC892" s="206"/>
      <c r="BD892" s="206"/>
    </row>
    <row r="893" spans="36:56" x14ac:dyDescent="0.25"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206"/>
      <c r="BC893" s="206"/>
      <c r="BD893" s="206"/>
    </row>
    <row r="894" spans="36:56" x14ac:dyDescent="0.25"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206"/>
      <c r="BC894" s="206"/>
      <c r="BD894" s="206"/>
    </row>
    <row r="895" spans="36:56" x14ac:dyDescent="0.25"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206"/>
      <c r="BC895" s="206"/>
      <c r="BD895" s="206"/>
    </row>
    <row r="896" spans="36:56" x14ac:dyDescent="0.25"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206"/>
      <c r="BC896" s="206"/>
      <c r="BD896" s="206"/>
    </row>
    <row r="897" spans="36:56" x14ac:dyDescent="0.25">
      <c r="AJ897" s="147"/>
      <c r="AK897" s="147"/>
      <c r="AL897" s="147"/>
      <c r="AM897" s="147"/>
      <c r="AN897" s="147"/>
      <c r="AO897" s="147"/>
      <c r="AP897" s="147"/>
      <c r="AQ897" s="147"/>
      <c r="AR897" s="147"/>
      <c r="AS897" s="147"/>
      <c r="AT897" s="147"/>
      <c r="AU897" s="147"/>
      <c r="AV897" s="147"/>
      <c r="AW897" s="147"/>
      <c r="AX897" s="147"/>
      <c r="AY897" s="147"/>
      <c r="AZ897" s="147"/>
      <c r="BA897" s="147"/>
      <c r="BB897" s="206"/>
      <c r="BC897" s="206"/>
      <c r="BD897" s="206"/>
    </row>
    <row r="898" spans="36:56" x14ac:dyDescent="0.25">
      <c r="AJ898" s="147"/>
      <c r="AK898" s="147"/>
      <c r="AL898" s="147"/>
      <c r="AM898" s="147"/>
      <c r="AN898" s="147"/>
      <c r="AO898" s="147"/>
      <c r="AP898" s="147"/>
      <c r="AQ898" s="147"/>
      <c r="AR898" s="147"/>
      <c r="AS898" s="147"/>
      <c r="AT898" s="147"/>
      <c r="AU898" s="147"/>
      <c r="AV898" s="147"/>
      <c r="AW898" s="147"/>
      <c r="AX898" s="147"/>
      <c r="AY898" s="147"/>
      <c r="AZ898" s="147"/>
      <c r="BA898" s="147"/>
      <c r="BB898" s="206"/>
      <c r="BC898" s="206"/>
      <c r="BD898" s="206"/>
    </row>
    <row r="899" spans="36:56" x14ac:dyDescent="0.25">
      <c r="AJ899" s="147"/>
      <c r="AK899" s="147"/>
      <c r="AL899" s="147"/>
      <c r="AM899" s="147"/>
      <c r="AN899" s="147"/>
      <c r="AO899" s="147"/>
      <c r="AP899" s="147"/>
      <c r="AQ899" s="147"/>
      <c r="AR899" s="147"/>
      <c r="AS899" s="147"/>
      <c r="AT899" s="147"/>
      <c r="AU899" s="147"/>
      <c r="AV899" s="147"/>
      <c r="AW899" s="147"/>
      <c r="AX899" s="147"/>
      <c r="AY899" s="147"/>
      <c r="AZ899" s="147"/>
      <c r="BA899" s="147"/>
      <c r="BB899" s="206"/>
      <c r="BC899" s="206"/>
      <c r="BD899" s="206"/>
    </row>
    <row r="900" spans="36:56" x14ac:dyDescent="0.25">
      <c r="AJ900" s="147"/>
      <c r="AK900" s="147"/>
      <c r="AL900" s="147"/>
      <c r="AM900" s="147"/>
      <c r="AN900" s="147"/>
      <c r="AO900" s="147"/>
      <c r="AP900" s="147"/>
      <c r="AQ900" s="147"/>
      <c r="AR900" s="147"/>
      <c r="AS900" s="147"/>
      <c r="AT900" s="147"/>
      <c r="AU900" s="147"/>
      <c r="AV900" s="147"/>
      <c r="AW900" s="147"/>
      <c r="AX900" s="147"/>
      <c r="AY900" s="147"/>
      <c r="AZ900" s="147"/>
      <c r="BA900" s="147"/>
      <c r="BB900" s="206"/>
      <c r="BC900" s="206"/>
      <c r="BD900" s="206"/>
    </row>
    <row r="901" spans="36:56" x14ac:dyDescent="0.25">
      <c r="AJ901" s="147"/>
      <c r="AK901" s="147"/>
      <c r="AL901" s="147"/>
      <c r="AM901" s="147"/>
      <c r="AN901" s="147"/>
      <c r="AO901" s="147"/>
      <c r="AP901" s="147"/>
      <c r="AQ901" s="147"/>
      <c r="AR901" s="147"/>
      <c r="AS901" s="147"/>
      <c r="AT901" s="147"/>
      <c r="AU901" s="147"/>
      <c r="AV901" s="147"/>
      <c r="AW901" s="147"/>
      <c r="AX901" s="147"/>
      <c r="AY901" s="147"/>
      <c r="AZ901" s="147"/>
      <c r="BA901" s="147"/>
      <c r="BB901" s="206"/>
      <c r="BC901" s="206"/>
      <c r="BD901" s="206"/>
    </row>
    <row r="902" spans="36:56" x14ac:dyDescent="0.25">
      <c r="AJ902" s="147"/>
      <c r="AK902" s="147"/>
      <c r="AL902" s="147"/>
      <c r="AM902" s="147"/>
      <c r="AN902" s="147"/>
      <c r="AO902" s="147"/>
      <c r="AP902" s="147"/>
      <c r="AQ902" s="147"/>
      <c r="AR902" s="147"/>
      <c r="AS902" s="147"/>
      <c r="AT902" s="147"/>
      <c r="AU902" s="147"/>
      <c r="AV902" s="147"/>
      <c r="AW902" s="147"/>
      <c r="AX902" s="147"/>
      <c r="AY902" s="147"/>
      <c r="AZ902" s="147"/>
      <c r="BA902" s="147"/>
      <c r="BB902" s="206"/>
      <c r="BC902" s="206"/>
      <c r="BD902" s="206"/>
    </row>
    <row r="903" spans="36:56" x14ac:dyDescent="0.25">
      <c r="AJ903" s="147"/>
      <c r="AK903" s="147"/>
      <c r="AL903" s="147"/>
      <c r="AM903" s="147"/>
      <c r="AN903" s="147"/>
      <c r="AO903" s="147"/>
      <c r="AP903" s="147"/>
      <c r="AQ903" s="147"/>
      <c r="AR903" s="147"/>
      <c r="AS903" s="147"/>
      <c r="AT903" s="147"/>
      <c r="AU903" s="147"/>
      <c r="AV903" s="147"/>
      <c r="AW903" s="147"/>
      <c r="AX903" s="147"/>
      <c r="AY903" s="147"/>
      <c r="AZ903" s="147"/>
      <c r="BA903" s="147"/>
      <c r="BB903" s="206"/>
      <c r="BC903" s="206"/>
      <c r="BD903" s="206"/>
    </row>
    <row r="904" spans="36:56" x14ac:dyDescent="0.25">
      <c r="AJ904" s="147"/>
      <c r="AK904" s="147"/>
      <c r="AL904" s="147"/>
      <c r="AM904" s="147"/>
      <c r="AN904" s="147"/>
      <c r="AO904" s="147"/>
      <c r="AP904" s="147"/>
      <c r="AQ904" s="147"/>
      <c r="AR904" s="147"/>
      <c r="AS904" s="147"/>
      <c r="AT904" s="147"/>
      <c r="AU904" s="147"/>
      <c r="AV904" s="147"/>
      <c r="AW904" s="147"/>
      <c r="AX904" s="147"/>
      <c r="AY904" s="147"/>
      <c r="AZ904" s="147"/>
      <c r="BA904" s="147"/>
      <c r="BB904" s="206"/>
      <c r="BC904" s="206"/>
      <c r="BD904" s="206"/>
    </row>
    <row r="905" spans="36:56" x14ac:dyDescent="0.25">
      <c r="AJ905" s="147"/>
      <c r="AK905" s="147"/>
      <c r="AL905" s="147"/>
      <c r="AM905" s="147"/>
      <c r="AN905" s="147"/>
      <c r="AO905" s="147"/>
      <c r="AP905" s="147"/>
      <c r="AQ905" s="147"/>
      <c r="AR905" s="147"/>
      <c r="AS905" s="147"/>
      <c r="AT905" s="147"/>
      <c r="AU905" s="147"/>
      <c r="AV905" s="147"/>
      <c r="AW905" s="147"/>
      <c r="AX905" s="147"/>
      <c r="AY905" s="147"/>
      <c r="AZ905" s="147"/>
      <c r="BA905" s="147"/>
      <c r="BB905" s="206"/>
      <c r="BC905" s="206"/>
      <c r="BD905" s="206"/>
    </row>
    <row r="906" spans="36:56" x14ac:dyDescent="0.25"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206"/>
      <c r="BC906" s="206"/>
      <c r="BD906" s="206"/>
    </row>
    <row r="907" spans="36:56" x14ac:dyDescent="0.25"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206"/>
      <c r="BC907" s="206"/>
      <c r="BD907" s="206"/>
    </row>
    <row r="908" spans="36:56" x14ac:dyDescent="0.25"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206"/>
      <c r="BC908" s="206"/>
      <c r="BD908" s="206"/>
    </row>
    <row r="909" spans="36:56" x14ac:dyDescent="0.25"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206"/>
      <c r="BC909" s="206"/>
      <c r="BD909" s="206"/>
    </row>
    <row r="910" spans="36:56" x14ac:dyDescent="0.25"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206"/>
      <c r="BC910" s="206"/>
      <c r="BD910" s="206"/>
    </row>
    <row r="911" spans="36:56" x14ac:dyDescent="0.25"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206"/>
      <c r="BC911" s="206"/>
      <c r="BD911" s="206"/>
    </row>
    <row r="912" spans="36:56" x14ac:dyDescent="0.25"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206"/>
      <c r="BC912" s="206"/>
      <c r="BD912" s="206"/>
    </row>
    <row r="913" spans="36:56" x14ac:dyDescent="0.25"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206"/>
      <c r="BC913" s="206"/>
      <c r="BD913" s="206"/>
    </row>
    <row r="914" spans="36:56" x14ac:dyDescent="0.25"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206"/>
      <c r="BC914" s="206"/>
      <c r="BD914" s="206"/>
    </row>
    <row r="915" spans="36:56" x14ac:dyDescent="0.25">
      <c r="AJ915" s="147"/>
      <c r="AK915" s="147"/>
      <c r="AL915" s="147"/>
      <c r="AM915" s="147"/>
      <c r="AN915" s="147"/>
      <c r="AO915" s="147"/>
      <c r="AP915" s="147"/>
      <c r="AQ915" s="147"/>
      <c r="AR915" s="147"/>
      <c r="AS915" s="147"/>
      <c r="AT915" s="147"/>
      <c r="AU915" s="147"/>
      <c r="AV915" s="147"/>
      <c r="AW915" s="147"/>
      <c r="AX915" s="147"/>
      <c r="AY915" s="147"/>
      <c r="AZ915" s="147"/>
      <c r="BA915" s="147"/>
      <c r="BB915" s="206"/>
      <c r="BC915" s="206"/>
      <c r="BD915" s="206"/>
    </row>
    <row r="916" spans="36:56" x14ac:dyDescent="0.25"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206"/>
      <c r="BC916" s="206"/>
      <c r="BD916" s="206"/>
    </row>
    <row r="917" spans="36:56" x14ac:dyDescent="0.25">
      <c r="AJ917" s="147"/>
      <c r="AK917" s="147"/>
      <c r="AL917" s="147"/>
      <c r="AM917" s="147"/>
      <c r="AN917" s="147"/>
      <c r="AO917" s="147"/>
      <c r="AP917" s="147"/>
      <c r="AQ917" s="147"/>
      <c r="AR917" s="147"/>
      <c r="AS917" s="147"/>
      <c r="AT917" s="147"/>
      <c r="AU917" s="147"/>
      <c r="AV917" s="147"/>
      <c r="AW917" s="147"/>
      <c r="AX917" s="147"/>
      <c r="AY917" s="147"/>
      <c r="AZ917" s="147"/>
      <c r="BA917" s="147"/>
      <c r="BB917" s="206"/>
      <c r="BC917" s="206"/>
      <c r="BD917" s="206"/>
    </row>
    <row r="918" spans="36:56" x14ac:dyDescent="0.25">
      <c r="AJ918" s="147"/>
      <c r="AK918" s="147"/>
      <c r="AL918" s="147"/>
      <c r="AM918" s="147"/>
      <c r="AN918" s="147"/>
      <c r="AO918" s="147"/>
      <c r="AP918" s="147"/>
      <c r="AQ918" s="147"/>
      <c r="AR918" s="147"/>
      <c r="AS918" s="147"/>
      <c r="AT918" s="147"/>
      <c r="AU918" s="147"/>
      <c r="AV918" s="147"/>
      <c r="AW918" s="147"/>
      <c r="AX918" s="147"/>
      <c r="AY918" s="147"/>
      <c r="AZ918" s="147"/>
      <c r="BA918" s="147"/>
      <c r="BB918" s="206"/>
      <c r="BC918" s="206"/>
      <c r="BD918" s="206"/>
    </row>
    <row r="919" spans="36:56" x14ac:dyDescent="0.25">
      <c r="AJ919" s="147"/>
      <c r="AK919" s="147"/>
      <c r="AL919" s="147"/>
      <c r="AM919" s="147"/>
      <c r="AN919" s="147"/>
      <c r="AO919" s="147"/>
      <c r="AP919" s="147"/>
      <c r="AQ919" s="147"/>
      <c r="AR919" s="147"/>
      <c r="AS919" s="147"/>
      <c r="AT919" s="147"/>
      <c r="AU919" s="147"/>
      <c r="AV919" s="147"/>
      <c r="AW919" s="147"/>
      <c r="AX919" s="147"/>
      <c r="AY919" s="147"/>
      <c r="AZ919" s="147"/>
      <c r="BA919" s="147"/>
      <c r="BB919" s="206"/>
      <c r="BC919" s="206"/>
      <c r="BD919" s="206"/>
    </row>
    <row r="920" spans="36:56" x14ac:dyDescent="0.25">
      <c r="AJ920" s="147"/>
      <c r="AK920" s="147"/>
      <c r="AL920" s="147"/>
      <c r="AM920" s="147"/>
      <c r="AN920" s="147"/>
      <c r="AO920" s="147"/>
      <c r="AP920" s="147"/>
      <c r="AQ920" s="147"/>
      <c r="AR920" s="147"/>
      <c r="AS920" s="147"/>
      <c r="AT920" s="147"/>
      <c r="AU920" s="147"/>
      <c r="AV920" s="147"/>
      <c r="AW920" s="147"/>
      <c r="AX920" s="147"/>
      <c r="AY920" s="147"/>
      <c r="AZ920" s="147"/>
      <c r="BA920" s="147"/>
      <c r="BB920" s="206"/>
      <c r="BC920" s="206"/>
      <c r="BD920" s="206"/>
    </row>
    <row r="921" spans="36:56" x14ac:dyDescent="0.25">
      <c r="AJ921" s="147"/>
      <c r="AK921" s="147"/>
      <c r="AL921" s="147"/>
      <c r="AM921" s="147"/>
      <c r="AN921" s="147"/>
      <c r="AO921" s="147"/>
      <c r="AP921" s="147"/>
      <c r="AQ921" s="147"/>
      <c r="AR921" s="147"/>
      <c r="AS921" s="147"/>
      <c r="AT921" s="147"/>
      <c r="AU921" s="147"/>
      <c r="AV921" s="147"/>
      <c r="AW921" s="147"/>
      <c r="AX921" s="147"/>
      <c r="AY921" s="147"/>
      <c r="AZ921" s="147"/>
      <c r="BA921" s="147"/>
      <c r="BB921" s="206"/>
      <c r="BC921" s="206"/>
      <c r="BD921" s="206"/>
    </row>
    <row r="922" spans="36:56" x14ac:dyDescent="0.25">
      <c r="AJ922" s="147"/>
      <c r="AK922" s="147"/>
      <c r="AL922" s="147"/>
      <c r="AM922" s="147"/>
      <c r="AN922" s="147"/>
      <c r="AO922" s="147"/>
      <c r="AP922" s="147"/>
      <c r="AQ922" s="147"/>
      <c r="AR922" s="147"/>
      <c r="AS922" s="147"/>
      <c r="AT922" s="147"/>
      <c r="AU922" s="147"/>
      <c r="AV922" s="147"/>
      <c r="AW922" s="147"/>
      <c r="AX922" s="147"/>
      <c r="AY922" s="147"/>
      <c r="AZ922" s="147"/>
      <c r="BA922" s="147"/>
      <c r="BB922" s="206"/>
      <c r="BC922" s="206"/>
      <c r="BD922" s="206"/>
    </row>
    <row r="923" spans="36:56" x14ac:dyDescent="0.25">
      <c r="AJ923" s="147"/>
      <c r="AK923" s="147"/>
      <c r="AL923" s="147"/>
      <c r="AM923" s="147"/>
      <c r="AN923" s="147"/>
      <c r="AO923" s="147"/>
      <c r="AP923" s="147"/>
      <c r="AQ923" s="147"/>
      <c r="AR923" s="147"/>
      <c r="AS923" s="147"/>
      <c r="AT923" s="147"/>
      <c r="AU923" s="147"/>
      <c r="AV923" s="147"/>
      <c r="AW923" s="147"/>
      <c r="AX923" s="147"/>
      <c r="AY923" s="147"/>
      <c r="AZ923" s="147"/>
      <c r="BA923" s="147"/>
      <c r="BB923" s="206"/>
      <c r="BC923" s="206"/>
      <c r="BD923" s="206"/>
    </row>
    <row r="924" spans="36:56" x14ac:dyDescent="0.25"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206"/>
      <c r="BC924" s="206"/>
      <c r="BD924" s="206"/>
    </row>
    <row r="925" spans="36:56" x14ac:dyDescent="0.25"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206"/>
      <c r="BC925" s="206"/>
      <c r="BD925" s="206"/>
    </row>
    <row r="926" spans="36:56" x14ac:dyDescent="0.25"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206"/>
      <c r="BC926" s="206"/>
      <c r="BD926" s="206"/>
    </row>
    <row r="927" spans="36:56" x14ac:dyDescent="0.25"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206"/>
      <c r="BC927" s="206"/>
      <c r="BD927" s="206"/>
    </row>
    <row r="928" spans="36:56" x14ac:dyDescent="0.25"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206"/>
      <c r="BC928" s="206"/>
      <c r="BD928" s="206"/>
    </row>
    <row r="929" spans="36:56" x14ac:dyDescent="0.25"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206"/>
      <c r="BC929" s="206"/>
      <c r="BD929" s="206"/>
    </row>
    <row r="930" spans="36:56" x14ac:dyDescent="0.25"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206"/>
      <c r="BC930" s="206"/>
      <c r="BD930" s="206"/>
    </row>
    <row r="931" spans="36:56" x14ac:dyDescent="0.25"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206"/>
      <c r="BC931" s="206"/>
      <c r="BD931" s="206"/>
    </row>
    <row r="932" spans="36:56" x14ac:dyDescent="0.25"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206"/>
      <c r="BC932" s="206"/>
      <c r="BD932" s="206"/>
    </row>
    <row r="933" spans="36:56" x14ac:dyDescent="0.25"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206"/>
      <c r="BC933" s="206"/>
      <c r="BD933" s="206"/>
    </row>
    <row r="934" spans="36:56" x14ac:dyDescent="0.25"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206"/>
      <c r="BC934" s="206"/>
      <c r="BD934" s="206"/>
    </row>
    <row r="935" spans="36:56" x14ac:dyDescent="0.25">
      <c r="AJ935" s="147"/>
      <c r="AK935" s="147"/>
      <c r="AL935" s="147"/>
      <c r="AM935" s="147"/>
      <c r="AN935" s="147"/>
      <c r="AO935" s="147"/>
      <c r="AP935" s="147"/>
      <c r="AQ935" s="147"/>
      <c r="AR935" s="147"/>
      <c r="AS935" s="147"/>
      <c r="AT935" s="147"/>
      <c r="AU935" s="147"/>
      <c r="AV935" s="147"/>
      <c r="AW935" s="147"/>
      <c r="AX935" s="147"/>
      <c r="AY935" s="147"/>
      <c r="AZ935" s="147"/>
      <c r="BA935" s="147"/>
      <c r="BB935" s="206"/>
      <c r="BC935" s="206"/>
      <c r="BD935" s="206"/>
    </row>
    <row r="936" spans="36:56" x14ac:dyDescent="0.25">
      <c r="AJ936" s="147"/>
      <c r="AK936" s="147"/>
      <c r="AL936" s="147"/>
      <c r="AM936" s="147"/>
      <c r="AN936" s="147"/>
      <c r="AO936" s="147"/>
      <c r="AP936" s="147"/>
      <c r="AQ936" s="147"/>
      <c r="AR936" s="147"/>
      <c r="AS936" s="147"/>
      <c r="AT936" s="147"/>
      <c r="AU936" s="147"/>
      <c r="AV936" s="147"/>
      <c r="AW936" s="147"/>
      <c r="AX936" s="147"/>
      <c r="AY936" s="147"/>
      <c r="AZ936" s="147"/>
      <c r="BA936" s="147"/>
      <c r="BB936" s="206"/>
      <c r="BC936" s="206"/>
      <c r="BD936" s="206"/>
    </row>
    <row r="937" spans="36:56" x14ac:dyDescent="0.25">
      <c r="AJ937" s="147"/>
      <c r="AK937" s="147"/>
      <c r="AL937" s="147"/>
      <c r="AM937" s="147"/>
      <c r="AN937" s="147"/>
      <c r="AO937" s="147"/>
      <c r="AP937" s="147"/>
      <c r="AQ937" s="147"/>
      <c r="AR937" s="147"/>
      <c r="AS937" s="147"/>
      <c r="AT937" s="147"/>
      <c r="AU937" s="147"/>
      <c r="AV937" s="147"/>
      <c r="AW937" s="147"/>
      <c r="AX937" s="147"/>
      <c r="AY937" s="147"/>
      <c r="AZ937" s="147"/>
      <c r="BA937" s="147"/>
      <c r="BB937" s="206"/>
      <c r="BC937" s="206"/>
      <c r="BD937" s="206"/>
    </row>
    <row r="938" spans="36:56" x14ac:dyDescent="0.25">
      <c r="AJ938" s="147"/>
      <c r="AK938" s="147"/>
      <c r="AL938" s="147"/>
      <c r="AM938" s="147"/>
      <c r="AN938" s="147"/>
      <c r="AO938" s="147"/>
      <c r="AP938" s="147"/>
      <c r="AQ938" s="147"/>
      <c r="AR938" s="147"/>
      <c r="AS938" s="147"/>
      <c r="AT938" s="147"/>
      <c r="AU938" s="147"/>
      <c r="AV938" s="147"/>
      <c r="AW938" s="147"/>
      <c r="AX938" s="147"/>
      <c r="AY938" s="147"/>
      <c r="AZ938" s="147"/>
      <c r="BA938" s="147"/>
      <c r="BB938" s="206"/>
      <c r="BC938" s="206"/>
      <c r="BD938" s="206"/>
    </row>
    <row r="939" spans="36:56" x14ac:dyDescent="0.25">
      <c r="AJ939" s="147"/>
      <c r="AK939" s="147"/>
      <c r="AL939" s="147"/>
      <c r="AM939" s="147"/>
      <c r="AN939" s="147"/>
      <c r="AO939" s="147"/>
      <c r="AP939" s="147"/>
      <c r="AQ939" s="147"/>
      <c r="AR939" s="147"/>
      <c r="AS939" s="147"/>
      <c r="AT939" s="147"/>
      <c r="AU939" s="147"/>
      <c r="AV939" s="147"/>
      <c r="AW939" s="147"/>
      <c r="AX939" s="147"/>
      <c r="AY939" s="147"/>
      <c r="AZ939" s="147"/>
      <c r="BA939" s="147"/>
      <c r="BB939" s="206"/>
      <c r="BC939" s="206"/>
      <c r="BD939" s="206"/>
    </row>
    <row r="940" spans="36:56" x14ac:dyDescent="0.25">
      <c r="AJ940" s="147"/>
      <c r="AK940" s="147"/>
      <c r="AL940" s="147"/>
      <c r="AM940" s="147"/>
      <c r="AN940" s="147"/>
      <c r="AO940" s="147"/>
      <c r="AP940" s="147"/>
      <c r="AQ940" s="147"/>
      <c r="AR940" s="147"/>
      <c r="AS940" s="147"/>
      <c r="AT940" s="147"/>
      <c r="AU940" s="147"/>
      <c r="AV940" s="147"/>
      <c r="AW940" s="147"/>
      <c r="AX940" s="147"/>
      <c r="AY940" s="147"/>
      <c r="AZ940" s="147"/>
      <c r="BA940" s="147"/>
      <c r="BB940" s="206"/>
      <c r="BC940" s="206"/>
      <c r="BD940" s="206"/>
    </row>
    <row r="941" spans="36:56" x14ac:dyDescent="0.25">
      <c r="AJ941" s="147"/>
      <c r="AK941" s="147"/>
      <c r="AL941" s="147"/>
      <c r="AM941" s="147"/>
      <c r="AN941" s="147"/>
      <c r="AO941" s="147"/>
      <c r="AP941" s="147"/>
      <c r="AQ941" s="147"/>
      <c r="AR941" s="147"/>
      <c r="AS941" s="147"/>
      <c r="AT941" s="147"/>
      <c r="AU941" s="147"/>
      <c r="AV941" s="147"/>
      <c r="AW941" s="147"/>
      <c r="AX941" s="147"/>
      <c r="AY941" s="147"/>
      <c r="AZ941" s="147"/>
      <c r="BA941" s="147"/>
      <c r="BB941" s="206"/>
      <c r="BC941" s="206"/>
      <c r="BD941" s="206"/>
    </row>
    <row r="942" spans="36:56" x14ac:dyDescent="0.25"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206"/>
      <c r="BC942" s="206"/>
      <c r="BD942" s="206"/>
    </row>
    <row r="943" spans="36:56" x14ac:dyDescent="0.25">
      <c r="AJ943" s="147"/>
      <c r="AK943" s="147"/>
      <c r="AL943" s="147"/>
      <c r="AM943" s="147"/>
      <c r="AN943" s="147"/>
      <c r="AO943" s="147"/>
      <c r="AP943" s="147"/>
      <c r="AQ943" s="147"/>
      <c r="AR943" s="147"/>
      <c r="AS943" s="147"/>
      <c r="AT943" s="147"/>
      <c r="AU943" s="147"/>
      <c r="AV943" s="147"/>
      <c r="AW943" s="147"/>
      <c r="AX943" s="147"/>
      <c r="AY943" s="147"/>
      <c r="AZ943" s="147"/>
      <c r="BA943" s="147"/>
      <c r="BB943" s="206"/>
      <c r="BC943" s="206"/>
      <c r="BD943" s="206"/>
    </row>
    <row r="944" spans="36:56" x14ac:dyDescent="0.25"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206"/>
      <c r="BC944" s="206"/>
      <c r="BD944" s="206"/>
    </row>
    <row r="945" spans="36:56" x14ac:dyDescent="0.25"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206"/>
      <c r="BC945" s="206"/>
      <c r="BD945" s="206"/>
    </row>
    <row r="946" spans="36:56" x14ac:dyDescent="0.25"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206"/>
      <c r="BC946" s="206"/>
      <c r="BD946" s="206"/>
    </row>
    <row r="947" spans="36:56" x14ac:dyDescent="0.25"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206"/>
      <c r="BC947" s="206"/>
      <c r="BD947" s="206"/>
    </row>
    <row r="948" spans="36:56" x14ac:dyDescent="0.25"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206"/>
      <c r="BC948" s="206"/>
      <c r="BD948" s="206"/>
    </row>
    <row r="949" spans="36:56" x14ac:dyDescent="0.25"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206"/>
      <c r="BC949" s="206"/>
      <c r="BD949" s="206"/>
    </row>
    <row r="950" spans="36:56" x14ac:dyDescent="0.25"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206"/>
      <c r="BC950" s="206"/>
      <c r="BD950" s="206"/>
    </row>
    <row r="951" spans="36:56" x14ac:dyDescent="0.25"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206"/>
      <c r="BC951" s="206"/>
      <c r="BD951" s="206"/>
    </row>
    <row r="952" spans="36:56" x14ac:dyDescent="0.25"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206"/>
      <c r="BC952" s="206"/>
      <c r="BD952" s="206"/>
    </row>
    <row r="953" spans="36:56" x14ac:dyDescent="0.25">
      <c r="AJ953" s="147"/>
      <c r="AK953" s="147"/>
      <c r="AL953" s="147"/>
      <c r="AM953" s="147"/>
      <c r="AN953" s="147"/>
      <c r="AO953" s="147"/>
      <c r="AP953" s="147"/>
      <c r="AQ953" s="147"/>
      <c r="AR953" s="147"/>
      <c r="AS953" s="147"/>
      <c r="AT953" s="147"/>
      <c r="AU953" s="147"/>
      <c r="AV953" s="147"/>
      <c r="AW953" s="147"/>
      <c r="AX953" s="147"/>
      <c r="AY953" s="147"/>
      <c r="AZ953" s="147"/>
      <c r="BA953" s="147"/>
      <c r="BB953" s="206"/>
      <c r="BC953" s="206"/>
      <c r="BD953" s="206"/>
    </row>
    <row r="954" spans="36:56" x14ac:dyDescent="0.25">
      <c r="AJ954" s="147"/>
      <c r="AK954" s="147"/>
      <c r="AL954" s="147"/>
      <c r="AM954" s="147"/>
      <c r="AN954" s="147"/>
      <c r="AO954" s="147"/>
      <c r="AP954" s="147"/>
      <c r="AQ954" s="147"/>
      <c r="AR954" s="147"/>
      <c r="AS954" s="147"/>
      <c r="AT954" s="147"/>
      <c r="AU954" s="147"/>
      <c r="AV954" s="147"/>
      <c r="AW954" s="147"/>
      <c r="AX954" s="147"/>
      <c r="AY954" s="147"/>
      <c r="AZ954" s="147"/>
      <c r="BA954" s="147"/>
      <c r="BB954" s="206"/>
      <c r="BC954" s="206"/>
      <c r="BD954" s="206"/>
    </row>
    <row r="955" spans="36:56" x14ac:dyDescent="0.25">
      <c r="AJ955" s="147"/>
      <c r="AK955" s="147"/>
      <c r="AL955" s="147"/>
      <c r="AM955" s="147"/>
      <c r="AN955" s="147"/>
      <c r="AO955" s="147"/>
      <c r="AP955" s="147"/>
      <c r="AQ955" s="147"/>
      <c r="AR955" s="147"/>
      <c r="AS955" s="147"/>
      <c r="AT955" s="147"/>
      <c r="AU955" s="147"/>
      <c r="AV955" s="147"/>
      <c r="AW955" s="147"/>
      <c r="AX955" s="147"/>
      <c r="AY955" s="147"/>
      <c r="AZ955" s="147"/>
      <c r="BA955" s="147"/>
      <c r="BB955" s="206"/>
      <c r="BC955" s="206"/>
      <c r="BD955" s="206"/>
    </row>
    <row r="956" spans="36:56" x14ac:dyDescent="0.25">
      <c r="AJ956" s="147"/>
      <c r="AK956" s="147"/>
      <c r="AL956" s="147"/>
      <c r="AM956" s="147"/>
      <c r="AN956" s="147"/>
      <c r="AO956" s="147"/>
      <c r="AP956" s="147"/>
      <c r="AQ956" s="147"/>
      <c r="AR956" s="147"/>
      <c r="AS956" s="147"/>
      <c r="AT956" s="147"/>
      <c r="AU956" s="147"/>
      <c r="AV956" s="147"/>
      <c r="AW956" s="147"/>
      <c r="AX956" s="147"/>
      <c r="AY956" s="147"/>
      <c r="AZ956" s="147"/>
      <c r="BA956" s="147"/>
      <c r="BB956" s="206"/>
      <c r="BC956" s="206"/>
      <c r="BD956" s="206"/>
    </row>
    <row r="957" spans="36:56" x14ac:dyDescent="0.25">
      <c r="AJ957" s="147"/>
      <c r="AK957" s="147"/>
      <c r="AL957" s="147"/>
      <c r="AM957" s="147"/>
      <c r="AN957" s="147"/>
      <c r="AO957" s="147"/>
      <c r="AP957" s="147"/>
      <c r="AQ957" s="147"/>
      <c r="AR957" s="147"/>
      <c r="AS957" s="147"/>
      <c r="AT957" s="147"/>
      <c r="AU957" s="147"/>
      <c r="AV957" s="147"/>
      <c r="AW957" s="147"/>
      <c r="AX957" s="147"/>
      <c r="AY957" s="147"/>
      <c r="AZ957" s="147"/>
      <c r="BA957" s="147"/>
      <c r="BB957" s="206"/>
      <c r="BC957" s="206"/>
      <c r="BD957" s="206"/>
    </row>
    <row r="958" spans="36:56" x14ac:dyDescent="0.25"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206"/>
      <c r="BC958" s="206"/>
      <c r="BD958" s="206"/>
    </row>
    <row r="959" spans="36:56" x14ac:dyDescent="0.25"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206"/>
      <c r="BC959" s="206"/>
      <c r="BD959" s="206"/>
    </row>
    <row r="960" spans="36:56" x14ac:dyDescent="0.25"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206"/>
      <c r="BC960" s="206"/>
      <c r="BD960" s="206"/>
    </row>
    <row r="961" spans="36:56" x14ac:dyDescent="0.25"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206"/>
      <c r="BC961" s="206"/>
      <c r="BD961" s="206"/>
    </row>
    <row r="962" spans="36:56" x14ac:dyDescent="0.25"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206"/>
      <c r="BC962" s="206"/>
      <c r="BD962" s="206"/>
    </row>
    <row r="963" spans="36:56" x14ac:dyDescent="0.25"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206"/>
      <c r="BC963" s="206"/>
      <c r="BD963" s="206"/>
    </row>
    <row r="964" spans="36:56" x14ac:dyDescent="0.25"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206"/>
      <c r="BC964" s="206"/>
      <c r="BD964" s="206"/>
    </row>
    <row r="965" spans="36:56" x14ac:dyDescent="0.25"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206"/>
      <c r="BC965" s="206"/>
      <c r="BD965" s="206"/>
    </row>
    <row r="966" spans="36:56" x14ac:dyDescent="0.25"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206"/>
      <c r="BC966" s="206"/>
      <c r="BD966" s="206"/>
    </row>
    <row r="967" spans="36:56" x14ac:dyDescent="0.25"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206"/>
      <c r="BC967" s="206"/>
      <c r="BD967" s="206"/>
    </row>
    <row r="968" spans="36:56" x14ac:dyDescent="0.25"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206"/>
      <c r="BC968" s="206"/>
      <c r="BD968" s="206"/>
    </row>
    <row r="969" spans="36:56" x14ac:dyDescent="0.25"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206"/>
      <c r="BC969" s="206"/>
      <c r="BD969" s="206"/>
    </row>
    <row r="970" spans="36:56" x14ac:dyDescent="0.25"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206"/>
      <c r="BC970" s="206"/>
      <c r="BD970" s="206"/>
    </row>
    <row r="971" spans="36:56" x14ac:dyDescent="0.25">
      <c r="AJ971" s="147"/>
      <c r="AK971" s="147"/>
      <c r="AL971" s="147"/>
      <c r="AM971" s="147"/>
      <c r="AN971" s="147"/>
      <c r="AO971" s="147"/>
      <c r="AP971" s="147"/>
      <c r="AQ971" s="147"/>
      <c r="AR971" s="147"/>
      <c r="AS971" s="147"/>
      <c r="AT971" s="147"/>
      <c r="AU971" s="147"/>
      <c r="AV971" s="147"/>
      <c r="AW971" s="147"/>
      <c r="AX971" s="147"/>
      <c r="AY971" s="147"/>
      <c r="AZ971" s="147"/>
      <c r="BA971" s="147"/>
      <c r="BB971" s="206"/>
      <c r="BC971" s="206"/>
      <c r="BD971" s="206"/>
    </row>
    <row r="972" spans="36:56" x14ac:dyDescent="0.25">
      <c r="AJ972" s="147"/>
      <c r="AK972" s="147"/>
      <c r="AL972" s="147"/>
      <c r="AM972" s="147"/>
      <c r="AN972" s="147"/>
      <c r="AO972" s="147"/>
      <c r="AP972" s="147"/>
      <c r="AQ972" s="147"/>
      <c r="AR972" s="147"/>
      <c r="AS972" s="147"/>
      <c r="AT972" s="147"/>
      <c r="AU972" s="147"/>
      <c r="AV972" s="147"/>
      <c r="AW972" s="147"/>
      <c r="AX972" s="147"/>
      <c r="AY972" s="147"/>
      <c r="AZ972" s="147"/>
      <c r="BA972" s="147"/>
      <c r="BB972" s="206"/>
      <c r="BC972" s="206"/>
      <c r="BD972" s="206"/>
    </row>
    <row r="973" spans="36:56" x14ac:dyDescent="0.25">
      <c r="AJ973" s="147"/>
      <c r="AK973" s="147"/>
      <c r="AL973" s="147"/>
      <c r="AM973" s="147"/>
      <c r="AN973" s="147"/>
      <c r="AO973" s="147"/>
      <c r="AP973" s="147"/>
      <c r="AQ973" s="147"/>
      <c r="AR973" s="147"/>
      <c r="AS973" s="147"/>
      <c r="AT973" s="147"/>
      <c r="AU973" s="147"/>
      <c r="AV973" s="147"/>
      <c r="AW973" s="147"/>
      <c r="AX973" s="147"/>
      <c r="AY973" s="147"/>
      <c r="AZ973" s="147"/>
      <c r="BA973" s="147"/>
      <c r="BB973" s="206"/>
      <c r="BC973" s="206"/>
      <c r="BD973" s="206"/>
    </row>
    <row r="974" spans="36:56" x14ac:dyDescent="0.25">
      <c r="AJ974" s="147"/>
      <c r="AK974" s="147"/>
      <c r="AL974" s="147"/>
      <c r="AM974" s="147"/>
      <c r="AN974" s="147"/>
      <c r="AO974" s="147"/>
      <c r="AP974" s="147"/>
      <c r="AQ974" s="147"/>
      <c r="AR974" s="147"/>
      <c r="AS974" s="147"/>
      <c r="AT974" s="147"/>
      <c r="AU974" s="147"/>
      <c r="AV974" s="147"/>
      <c r="AW974" s="147"/>
      <c r="AX974" s="147"/>
      <c r="AY974" s="147"/>
      <c r="AZ974" s="147"/>
      <c r="BA974" s="147"/>
      <c r="BB974" s="206"/>
      <c r="BC974" s="206"/>
      <c r="BD974" s="206"/>
    </row>
    <row r="975" spans="36:56" x14ac:dyDescent="0.25">
      <c r="AJ975" s="147"/>
      <c r="AK975" s="147"/>
      <c r="AL975" s="147"/>
      <c r="AM975" s="147"/>
      <c r="AN975" s="147"/>
      <c r="AO975" s="147"/>
      <c r="AP975" s="147"/>
      <c r="AQ975" s="147"/>
      <c r="AR975" s="147"/>
      <c r="AS975" s="147"/>
      <c r="AT975" s="147"/>
      <c r="AU975" s="147"/>
      <c r="AV975" s="147"/>
      <c r="AW975" s="147"/>
      <c r="AX975" s="147"/>
      <c r="AY975" s="147"/>
      <c r="AZ975" s="147"/>
      <c r="BA975" s="147"/>
      <c r="BB975" s="206"/>
      <c r="BC975" s="206"/>
      <c r="BD975" s="206"/>
    </row>
    <row r="976" spans="36:56" x14ac:dyDescent="0.25">
      <c r="AJ976" s="147"/>
      <c r="AK976" s="147"/>
      <c r="AL976" s="147"/>
      <c r="AM976" s="147"/>
      <c r="AN976" s="147"/>
      <c r="AO976" s="147"/>
      <c r="AP976" s="147"/>
      <c r="AQ976" s="147"/>
      <c r="AR976" s="147"/>
      <c r="AS976" s="147"/>
      <c r="AT976" s="147"/>
      <c r="AU976" s="147"/>
      <c r="AV976" s="147"/>
      <c r="AW976" s="147"/>
      <c r="AX976" s="147"/>
      <c r="AY976" s="147"/>
      <c r="AZ976" s="147"/>
      <c r="BA976" s="147"/>
      <c r="BB976" s="206"/>
      <c r="BC976" s="206"/>
      <c r="BD976" s="206"/>
    </row>
    <row r="977" spans="36:56" x14ac:dyDescent="0.25">
      <c r="AJ977" s="147"/>
      <c r="AK977" s="147"/>
      <c r="AL977" s="147"/>
      <c r="AM977" s="147"/>
      <c r="AN977" s="147"/>
      <c r="AO977" s="147"/>
      <c r="AP977" s="147"/>
      <c r="AQ977" s="147"/>
      <c r="AR977" s="147"/>
      <c r="AS977" s="147"/>
      <c r="AT977" s="147"/>
      <c r="AU977" s="147"/>
      <c r="AV977" s="147"/>
      <c r="AW977" s="147"/>
      <c r="AX977" s="147"/>
      <c r="AY977" s="147"/>
      <c r="AZ977" s="147"/>
      <c r="BA977" s="147"/>
      <c r="BB977" s="206"/>
      <c r="BC977" s="206"/>
      <c r="BD977" s="206"/>
    </row>
    <row r="978" spans="36:56" x14ac:dyDescent="0.25"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206"/>
      <c r="BC978" s="206"/>
      <c r="BD978" s="206"/>
    </row>
    <row r="979" spans="36:56" x14ac:dyDescent="0.25"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206"/>
      <c r="BC979" s="206"/>
      <c r="BD979" s="206"/>
    </row>
    <row r="980" spans="36:56" x14ac:dyDescent="0.25"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206"/>
      <c r="BC980" s="206"/>
      <c r="BD980" s="206"/>
    </row>
    <row r="981" spans="36:56" x14ac:dyDescent="0.25"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206"/>
      <c r="BC981" s="206"/>
      <c r="BD981" s="206"/>
    </row>
    <row r="982" spans="36:56" x14ac:dyDescent="0.25"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206"/>
      <c r="BC982" s="206"/>
      <c r="BD982" s="206"/>
    </row>
    <row r="983" spans="36:56" x14ac:dyDescent="0.25"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206"/>
      <c r="BC983" s="206"/>
      <c r="BD983" s="206"/>
    </row>
    <row r="984" spans="36:56" x14ac:dyDescent="0.25"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206"/>
      <c r="BC984" s="206"/>
      <c r="BD984" s="206"/>
    </row>
    <row r="985" spans="36:56" x14ac:dyDescent="0.25"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206"/>
      <c r="BC985" s="206"/>
      <c r="BD985" s="206"/>
    </row>
    <row r="986" spans="36:56" x14ac:dyDescent="0.25"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206"/>
      <c r="BC986" s="206"/>
      <c r="BD986" s="206"/>
    </row>
    <row r="987" spans="36:56" x14ac:dyDescent="0.25"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206"/>
      <c r="BC987" s="206"/>
      <c r="BD987" s="206"/>
    </row>
    <row r="988" spans="36:56" x14ac:dyDescent="0.25"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206"/>
      <c r="BC988" s="206"/>
      <c r="BD988" s="206"/>
    </row>
    <row r="989" spans="36:56" x14ac:dyDescent="0.25">
      <c r="AJ989" s="147"/>
      <c r="AK989" s="147"/>
      <c r="AL989" s="147"/>
      <c r="AM989" s="147"/>
      <c r="AN989" s="147"/>
      <c r="AO989" s="147"/>
      <c r="AP989" s="147"/>
      <c r="AQ989" s="147"/>
      <c r="AR989" s="147"/>
      <c r="AS989" s="147"/>
      <c r="AT989" s="147"/>
      <c r="AU989" s="147"/>
      <c r="AV989" s="147"/>
      <c r="AW989" s="147"/>
      <c r="AX989" s="147"/>
      <c r="AY989" s="147"/>
      <c r="AZ989" s="147"/>
      <c r="BA989" s="147"/>
      <c r="BB989" s="206"/>
      <c r="BC989" s="206"/>
      <c r="BD989" s="206"/>
    </row>
    <row r="990" spans="36:56" x14ac:dyDescent="0.25">
      <c r="AJ990" s="147"/>
      <c r="AK990" s="147"/>
      <c r="AL990" s="147"/>
      <c r="AM990" s="147"/>
      <c r="AN990" s="147"/>
      <c r="AO990" s="147"/>
      <c r="AP990" s="147"/>
      <c r="AQ990" s="147"/>
      <c r="AR990" s="147"/>
      <c r="AS990" s="147"/>
      <c r="AT990" s="147"/>
      <c r="AU990" s="147"/>
      <c r="AV990" s="147"/>
      <c r="AW990" s="147"/>
      <c r="AX990" s="147"/>
      <c r="AY990" s="147"/>
      <c r="AZ990" s="147"/>
      <c r="BA990" s="147"/>
      <c r="BB990" s="206"/>
      <c r="BC990" s="206"/>
      <c r="BD990" s="206"/>
    </row>
    <row r="991" spans="36:56" x14ac:dyDescent="0.25">
      <c r="AJ991" s="147"/>
      <c r="AK991" s="147"/>
      <c r="AL991" s="147"/>
      <c r="AM991" s="147"/>
      <c r="AN991" s="147"/>
      <c r="AO991" s="147"/>
      <c r="AP991" s="147"/>
      <c r="AQ991" s="147"/>
      <c r="AR991" s="147"/>
      <c r="AS991" s="147"/>
      <c r="AT991" s="147"/>
      <c r="AU991" s="147"/>
      <c r="AV991" s="147"/>
      <c r="AW991" s="147"/>
      <c r="AX991" s="147"/>
      <c r="AY991" s="147"/>
      <c r="AZ991" s="147"/>
      <c r="BA991" s="147"/>
      <c r="BB991" s="206"/>
      <c r="BC991" s="206"/>
      <c r="BD991" s="206"/>
    </row>
    <row r="992" spans="36:56" x14ac:dyDescent="0.25">
      <c r="AJ992" s="147"/>
      <c r="AK992" s="147"/>
      <c r="AL992" s="147"/>
      <c r="AM992" s="147"/>
      <c r="AN992" s="147"/>
      <c r="AO992" s="147"/>
      <c r="AP992" s="147"/>
      <c r="AQ992" s="147"/>
      <c r="AR992" s="147"/>
      <c r="AS992" s="147"/>
      <c r="AT992" s="147"/>
      <c r="AU992" s="147"/>
      <c r="AV992" s="147"/>
      <c r="AW992" s="147"/>
      <c r="AX992" s="147"/>
      <c r="AY992" s="147"/>
      <c r="AZ992" s="147"/>
      <c r="BA992" s="147"/>
      <c r="BB992" s="206"/>
      <c r="BC992" s="206"/>
      <c r="BD992" s="206"/>
    </row>
    <row r="993" spans="36:56" x14ac:dyDescent="0.25">
      <c r="AJ993" s="147"/>
      <c r="AK993" s="147"/>
      <c r="AL993" s="147"/>
      <c r="AM993" s="147"/>
      <c r="AN993" s="147"/>
      <c r="AO993" s="147"/>
      <c r="AP993" s="147"/>
      <c r="AQ993" s="147"/>
      <c r="AR993" s="147"/>
      <c r="AS993" s="147"/>
      <c r="AT993" s="147"/>
      <c r="AU993" s="147"/>
      <c r="AV993" s="147"/>
      <c r="AW993" s="147"/>
      <c r="AX993" s="147"/>
      <c r="AY993" s="147"/>
      <c r="AZ993" s="147"/>
      <c r="BA993" s="147"/>
      <c r="BB993" s="206"/>
      <c r="BC993" s="206"/>
      <c r="BD993" s="206"/>
    </row>
    <row r="994" spans="36:56" x14ac:dyDescent="0.25">
      <c r="AJ994" s="147"/>
      <c r="AK994" s="147"/>
      <c r="AL994" s="147"/>
      <c r="AM994" s="147"/>
      <c r="AN994" s="147"/>
      <c r="AO994" s="147"/>
      <c r="AP994" s="147"/>
      <c r="AQ994" s="147"/>
      <c r="AR994" s="147"/>
      <c r="AS994" s="147"/>
      <c r="AT994" s="147"/>
      <c r="AU994" s="147"/>
      <c r="AV994" s="147"/>
      <c r="AW994" s="147"/>
      <c r="AX994" s="147"/>
      <c r="AY994" s="147"/>
      <c r="AZ994" s="147"/>
      <c r="BA994" s="147"/>
      <c r="BB994" s="206"/>
      <c r="BC994" s="206"/>
      <c r="BD994" s="206"/>
    </row>
    <row r="995" spans="36:56" x14ac:dyDescent="0.25">
      <c r="AJ995" s="147"/>
      <c r="AK995" s="147"/>
      <c r="AL995" s="147"/>
      <c r="AM995" s="147"/>
      <c r="AN995" s="147"/>
      <c r="AO995" s="147"/>
      <c r="AP995" s="147"/>
      <c r="AQ995" s="147"/>
      <c r="AR995" s="147"/>
      <c r="AS995" s="147"/>
      <c r="AT995" s="147"/>
      <c r="AU995" s="147"/>
      <c r="AV995" s="147"/>
      <c r="AW995" s="147"/>
      <c r="AX995" s="147"/>
      <c r="AY995" s="147"/>
      <c r="AZ995" s="147"/>
      <c r="BA995" s="147"/>
      <c r="BB995" s="206"/>
      <c r="BC995" s="206"/>
      <c r="BD995" s="206"/>
    </row>
    <row r="996" spans="36:56" x14ac:dyDescent="0.25">
      <c r="AJ996" s="147"/>
      <c r="AK996" s="147"/>
      <c r="AL996" s="147"/>
      <c r="AM996" s="147"/>
      <c r="AN996" s="147"/>
      <c r="AO996" s="147"/>
      <c r="AP996" s="147"/>
      <c r="AQ996" s="147"/>
      <c r="AR996" s="147"/>
      <c r="AS996" s="147"/>
      <c r="AT996" s="147"/>
      <c r="AU996" s="147"/>
      <c r="AV996" s="147"/>
      <c r="AW996" s="147"/>
      <c r="AX996" s="147"/>
      <c r="AY996" s="147"/>
      <c r="AZ996" s="147"/>
      <c r="BA996" s="147"/>
      <c r="BB996" s="206"/>
      <c r="BC996" s="206"/>
      <c r="BD996" s="206"/>
    </row>
    <row r="997" spans="36:56" x14ac:dyDescent="0.25">
      <c r="AJ997" s="147"/>
      <c r="AK997" s="147"/>
      <c r="AL997" s="147"/>
      <c r="AM997" s="147"/>
      <c r="AN997" s="147"/>
      <c r="AO997" s="147"/>
      <c r="AP997" s="147"/>
      <c r="AQ997" s="147"/>
      <c r="AR997" s="147"/>
      <c r="AS997" s="147"/>
      <c r="AT997" s="147"/>
      <c r="AU997" s="147"/>
      <c r="AV997" s="147"/>
      <c r="AW997" s="147"/>
      <c r="AX997" s="147"/>
      <c r="AY997" s="147"/>
      <c r="AZ997" s="147"/>
      <c r="BA997" s="147"/>
      <c r="BB997" s="206"/>
      <c r="BC997" s="206"/>
      <c r="BD997" s="206"/>
    </row>
    <row r="998" spans="36:56" x14ac:dyDescent="0.25">
      <c r="AJ998" s="147"/>
      <c r="AK998" s="147"/>
      <c r="AL998" s="147"/>
      <c r="AM998" s="147"/>
      <c r="AN998" s="147"/>
      <c r="AO998" s="147"/>
      <c r="AP998" s="147"/>
      <c r="AQ998" s="147"/>
      <c r="AR998" s="147"/>
      <c r="AS998" s="147"/>
      <c r="AT998" s="147"/>
      <c r="AU998" s="147"/>
      <c r="AV998" s="147"/>
      <c r="AW998" s="147"/>
      <c r="AX998" s="147"/>
      <c r="AY998" s="147"/>
      <c r="AZ998" s="147"/>
      <c r="BA998" s="147"/>
      <c r="BB998" s="206"/>
      <c r="BC998" s="206"/>
      <c r="BD998" s="206"/>
    </row>
    <row r="999" spans="36:56" x14ac:dyDescent="0.25">
      <c r="AJ999" s="147"/>
      <c r="AK999" s="147"/>
      <c r="AL999" s="147"/>
      <c r="AM999" s="147"/>
      <c r="AN999" s="147"/>
      <c r="AO999" s="147"/>
      <c r="AP999" s="147"/>
      <c r="AQ999" s="147"/>
      <c r="AR999" s="147"/>
      <c r="AS999" s="147"/>
      <c r="AT999" s="147"/>
      <c r="AU999" s="147"/>
      <c r="AV999" s="147"/>
      <c r="AW999" s="147"/>
      <c r="AX999" s="147"/>
      <c r="AY999" s="147"/>
      <c r="AZ999" s="147"/>
      <c r="BA999" s="147"/>
      <c r="BB999" s="206"/>
      <c r="BC999" s="206"/>
      <c r="BD999" s="206"/>
    </row>
    <row r="1000" spans="36:56" x14ac:dyDescent="0.25">
      <c r="AJ1000" s="147"/>
      <c r="AK1000" s="147"/>
      <c r="AL1000" s="147"/>
      <c r="AM1000" s="147"/>
      <c r="AN1000" s="147"/>
      <c r="AO1000" s="147"/>
      <c r="AP1000" s="147"/>
      <c r="AQ1000" s="147"/>
      <c r="AR1000" s="147"/>
      <c r="AS1000" s="147"/>
      <c r="AT1000" s="147"/>
      <c r="AU1000" s="147"/>
      <c r="AV1000" s="147"/>
      <c r="AW1000" s="147"/>
      <c r="AX1000" s="147"/>
      <c r="AY1000" s="147"/>
      <c r="AZ1000" s="147"/>
      <c r="BA1000" s="147"/>
      <c r="BB1000" s="206"/>
      <c r="BC1000" s="206"/>
      <c r="BD1000" s="206"/>
    </row>
    <row r="1001" spans="36:56" x14ac:dyDescent="0.25">
      <c r="AJ1001" s="147"/>
      <c r="AK1001" s="147"/>
      <c r="AL1001" s="147"/>
      <c r="AM1001" s="147"/>
      <c r="AN1001" s="147"/>
      <c r="AO1001" s="147"/>
      <c r="AP1001" s="147"/>
      <c r="AQ1001" s="147"/>
      <c r="AR1001" s="147"/>
      <c r="AS1001" s="147"/>
      <c r="AT1001" s="147"/>
      <c r="AU1001" s="147"/>
      <c r="AV1001" s="147"/>
      <c r="AW1001" s="147"/>
      <c r="AX1001" s="147"/>
      <c r="AY1001" s="147"/>
      <c r="AZ1001" s="147"/>
      <c r="BA1001" s="147"/>
      <c r="BB1001" s="206"/>
      <c r="BC1001" s="206"/>
      <c r="BD1001" s="206"/>
    </row>
    <row r="1002" spans="36:56" x14ac:dyDescent="0.25"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206"/>
      <c r="BC1002" s="206"/>
      <c r="BD1002" s="206"/>
    </row>
    <row r="1003" spans="36:56" x14ac:dyDescent="0.25">
      <c r="AJ1003" s="147"/>
      <c r="AK1003" s="147"/>
      <c r="AL1003" s="147"/>
      <c r="AM1003" s="147"/>
      <c r="AN1003" s="147"/>
      <c r="AO1003" s="147"/>
      <c r="AP1003" s="147"/>
      <c r="AQ1003" s="147"/>
      <c r="AR1003" s="147"/>
      <c r="AS1003" s="147"/>
      <c r="AT1003" s="147"/>
      <c r="AU1003" s="147"/>
      <c r="AV1003" s="147"/>
      <c r="AW1003" s="147"/>
      <c r="AX1003" s="147"/>
      <c r="AY1003" s="147"/>
      <c r="AZ1003" s="147"/>
      <c r="BA1003" s="147"/>
      <c r="BB1003" s="206"/>
      <c r="BC1003" s="206"/>
      <c r="BD1003" s="206"/>
    </row>
    <row r="1004" spans="36:56" x14ac:dyDescent="0.25">
      <c r="AJ1004" s="147"/>
      <c r="AK1004" s="147"/>
      <c r="AL1004" s="147"/>
      <c r="AM1004" s="147"/>
      <c r="AN1004" s="147"/>
      <c r="AO1004" s="147"/>
      <c r="AP1004" s="147"/>
      <c r="AQ1004" s="147"/>
      <c r="AR1004" s="147"/>
      <c r="AS1004" s="147"/>
      <c r="AT1004" s="147"/>
      <c r="AU1004" s="147"/>
      <c r="AV1004" s="147"/>
      <c r="AW1004" s="147"/>
      <c r="AX1004" s="147"/>
      <c r="AY1004" s="147"/>
      <c r="AZ1004" s="147"/>
      <c r="BA1004" s="147"/>
      <c r="BB1004" s="206"/>
      <c r="BC1004" s="206"/>
      <c r="BD1004" s="206"/>
    </row>
    <row r="1005" spans="36:56" x14ac:dyDescent="0.25">
      <c r="AJ1005" s="147"/>
      <c r="AK1005" s="147"/>
      <c r="AL1005" s="147"/>
      <c r="AM1005" s="147"/>
      <c r="AN1005" s="147"/>
      <c r="AO1005" s="147"/>
      <c r="AP1005" s="147"/>
      <c r="AQ1005" s="147"/>
      <c r="AR1005" s="147"/>
      <c r="AS1005" s="147"/>
      <c r="AT1005" s="147"/>
      <c r="AU1005" s="147"/>
      <c r="AV1005" s="147"/>
      <c r="AW1005" s="147"/>
      <c r="AX1005" s="147"/>
      <c r="AY1005" s="147"/>
      <c r="AZ1005" s="147"/>
      <c r="BA1005" s="147"/>
      <c r="BB1005" s="206"/>
      <c r="BC1005" s="206"/>
      <c r="BD1005" s="206"/>
    </row>
    <row r="1006" spans="36:56" x14ac:dyDescent="0.25">
      <c r="AJ1006" s="147"/>
      <c r="AK1006" s="147"/>
      <c r="AL1006" s="147"/>
      <c r="AM1006" s="147"/>
      <c r="AN1006" s="147"/>
      <c r="AO1006" s="147"/>
      <c r="AP1006" s="147"/>
      <c r="AQ1006" s="147"/>
      <c r="AR1006" s="147"/>
      <c r="AS1006" s="147"/>
      <c r="AT1006" s="147"/>
      <c r="AU1006" s="147"/>
      <c r="AV1006" s="147"/>
      <c r="AW1006" s="147"/>
      <c r="AX1006" s="147"/>
      <c r="AY1006" s="147"/>
      <c r="AZ1006" s="147"/>
      <c r="BA1006" s="147"/>
      <c r="BB1006" s="206"/>
      <c r="BC1006" s="206"/>
      <c r="BD1006" s="206"/>
    </row>
    <row r="1007" spans="36:56" x14ac:dyDescent="0.25">
      <c r="AJ1007" s="147"/>
      <c r="AK1007" s="147"/>
      <c r="AL1007" s="147"/>
      <c r="AM1007" s="147"/>
      <c r="AN1007" s="147"/>
      <c r="AO1007" s="147"/>
      <c r="AP1007" s="147"/>
      <c r="AQ1007" s="147"/>
      <c r="AR1007" s="147"/>
      <c r="AS1007" s="147"/>
      <c r="AT1007" s="147"/>
      <c r="AU1007" s="147"/>
      <c r="AV1007" s="147"/>
      <c r="AW1007" s="147"/>
      <c r="AX1007" s="147"/>
      <c r="AY1007" s="147"/>
      <c r="AZ1007" s="147"/>
      <c r="BA1007" s="147"/>
      <c r="BB1007" s="206"/>
      <c r="BC1007" s="206"/>
      <c r="BD1007" s="206"/>
    </row>
    <row r="1008" spans="36:56" x14ac:dyDescent="0.25">
      <c r="AJ1008" s="147"/>
      <c r="AK1008" s="147"/>
      <c r="AL1008" s="147"/>
      <c r="AM1008" s="147"/>
      <c r="AN1008" s="147"/>
      <c r="AO1008" s="147"/>
      <c r="AP1008" s="147"/>
      <c r="AQ1008" s="147"/>
      <c r="AR1008" s="147"/>
      <c r="AS1008" s="147"/>
      <c r="AT1008" s="147"/>
      <c r="AU1008" s="147"/>
      <c r="AV1008" s="147"/>
      <c r="AW1008" s="147"/>
      <c r="AX1008" s="147"/>
      <c r="AY1008" s="147"/>
      <c r="AZ1008" s="147"/>
      <c r="BA1008" s="147"/>
      <c r="BB1008" s="206"/>
      <c r="BC1008" s="206"/>
      <c r="BD1008" s="206"/>
    </row>
    <row r="1009" spans="36:56" x14ac:dyDescent="0.25">
      <c r="AJ1009" s="147"/>
      <c r="AK1009" s="147"/>
      <c r="AL1009" s="147"/>
      <c r="AM1009" s="147"/>
      <c r="AN1009" s="147"/>
      <c r="AO1009" s="147"/>
      <c r="AP1009" s="147"/>
      <c r="AQ1009" s="147"/>
      <c r="AR1009" s="147"/>
      <c r="AS1009" s="147"/>
      <c r="AT1009" s="147"/>
      <c r="AU1009" s="147"/>
      <c r="AV1009" s="147"/>
      <c r="AW1009" s="147"/>
      <c r="AX1009" s="147"/>
      <c r="AY1009" s="147"/>
      <c r="AZ1009" s="147"/>
      <c r="BA1009" s="147"/>
      <c r="BB1009" s="206"/>
      <c r="BC1009" s="206"/>
      <c r="BD1009" s="206"/>
    </row>
    <row r="1010" spans="36:56" x14ac:dyDescent="0.25">
      <c r="AJ1010" s="147"/>
      <c r="AK1010" s="147"/>
      <c r="AL1010" s="147"/>
      <c r="AM1010" s="147"/>
      <c r="AN1010" s="147"/>
      <c r="AO1010" s="147"/>
      <c r="AP1010" s="147"/>
      <c r="AQ1010" s="147"/>
      <c r="AR1010" s="147"/>
      <c r="AS1010" s="147"/>
      <c r="AT1010" s="147"/>
      <c r="AU1010" s="147"/>
      <c r="AV1010" s="147"/>
      <c r="AW1010" s="147"/>
      <c r="AX1010" s="147"/>
      <c r="AY1010" s="147"/>
      <c r="AZ1010" s="147"/>
      <c r="BA1010" s="147"/>
      <c r="BB1010" s="206"/>
      <c r="BC1010" s="206"/>
      <c r="BD1010" s="206"/>
    </row>
    <row r="1011" spans="36:56" x14ac:dyDescent="0.25">
      <c r="AJ1011" s="147"/>
      <c r="AK1011" s="147"/>
      <c r="AL1011" s="147"/>
      <c r="AM1011" s="147"/>
      <c r="AN1011" s="147"/>
      <c r="AO1011" s="147"/>
      <c r="AP1011" s="147"/>
      <c r="AQ1011" s="147"/>
      <c r="AR1011" s="147"/>
      <c r="AS1011" s="147"/>
      <c r="AT1011" s="147"/>
      <c r="AU1011" s="147"/>
      <c r="AV1011" s="147"/>
      <c r="AW1011" s="147"/>
      <c r="AX1011" s="147"/>
      <c r="AY1011" s="147"/>
      <c r="AZ1011" s="147"/>
      <c r="BA1011" s="147"/>
      <c r="BB1011" s="206"/>
      <c r="BC1011" s="206"/>
      <c r="BD1011" s="206"/>
    </row>
    <row r="1012" spans="36:56" x14ac:dyDescent="0.25">
      <c r="AJ1012" s="147"/>
      <c r="AK1012" s="147"/>
      <c r="AL1012" s="147"/>
      <c r="AM1012" s="147"/>
      <c r="AN1012" s="147"/>
      <c r="AO1012" s="147"/>
      <c r="AP1012" s="147"/>
      <c r="AQ1012" s="147"/>
      <c r="AR1012" s="147"/>
      <c r="AS1012" s="147"/>
      <c r="AT1012" s="147"/>
      <c r="AU1012" s="147"/>
      <c r="AV1012" s="147"/>
      <c r="AW1012" s="147"/>
      <c r="AX1012" s="147"/>
      <c r="AY1012" s="147"/>
      <c r="AZ1012" s="147"/>
      <c r="BA1012" s="147"/>
      <c r="BB1012" s="206"/>
      <c r="BC1012" s="206"/>
      <c r="BD1012" s="206"/>
    </row>
    <row r="1013" spans="36:56" x14ac:dyDescent="0.25">
      <c r="AJ1013" s="147"/>
      <c r="AK1013" s="147"/>
      <c r="AL1013" s="147"/>
      <c r="AM1013" s="147"/>
      <c r="AN1013" s="147"/>
      <c r="AO1013" s="147"/>
      <c r="AP1013" s="147"/>
      <c r="AQ1013" s="147"/>
      <c r="AR1013" s="147"/>
      <c r="AS1013" s="147"/>
      <c r="AT1013" s="147"/>
      <c r="AU1013" s="147"/>
      <c r="AV1013" s="147"/>
      <c r="AW1013" s="147"/>
      <c r="AX1013" s="147"/>
      <c r="AY1013" s="147"/>
      <c r="AZ1013" s="147"/>
      <c r="BA1013" s="147"/>
      <c r="BB1013" s="206"/>
      <c r="BC1013" s="206"/>
      <c r="BD1013" s="206"/>
    </row>
    <row r="1014" spans="36:56" x14ac:dyDescent="0.25">
      <c r="AJ1014" s="147"/>
      <c r="AK1014" s="147"/>
      <c r="AL1014" s="147"/>
      <c r="AM1014" s="147"/>
      <c r="AN1014" s="147"/>
      <c r="AO1014" s="147"/>
      <c r="AP1014" s="147"/>
      <c r="AQ1014" s="147"/>
      <c r="AR1014" s="147"/>
      <c r="AS1014" s="147"/>
      <c r="AT1014" s="147"/>
      <c r="AU1014" s="147"/>
      <c r="AV1014" s="147"/>
      <c r="AW1014" s="147"/>
      <c r="AX1014" s="147"/>
      <c r="AY1014" s="147"/>
      <c r="AZ1014" s="147"/>
      <c r="BA1014" s="147"/>
      <c r="BB1014" s="206"/>
      <c r="BC1014" s="206"/>
      <c r="BD1014" s="206"/>
    </row>
  </sheetData>
  <mergeCells count="8">
    <mergeCell ref="B11:C11"/>
    <mergeCell ref="B69:C69"/>
    <mergeCell ref="A1:K1"/>
    <mergeCell ref="A2:K2"/>
    <mergeCell ref="A3:K3"/>
    <mergeCell ref="B6:C6"/>
    <mergeCell ref="B7:C7"/>
    <mergeCell ref="B8:C8"/>
  </mergeCells>
  <conditionalFormatting sqref="A7:K7 A18:K18 A169:K169 A95:K95">
    <cfRule type="expression" dxfId="164" priority="165">
      <formula>$J7&lt;&gt;0</formula>
    </cfRule>
  </conditionalFormatting>
  <conditionalFormatting sqref="A9:K9">
    <cfRule type="expression" dxfId="163" priority="164">
      <formula>$J9&lt;&gt;0</formula>
    </cfRule>
  </conditionalFormatting>
  <conditionalFormatting sqref="A10:K10">
    <cfRule type="expression" dxfId="162" priority="163">
      <formula>$J10&lt;&gt;0</formula>
    </cfRule>
  </conditionalFormatting>
  <conditionalFormatting sqref="A12:K13">
    <cfRule type="expression" dxfId="161" priority="162">
      <formula>$J12&lt;&gt;0</formula>
    </cfRule>
  </conditionalFormatting>
  <conditionalFormatting sqref="A8:K8">
    <cfRule type="expression" dxfId="160" priority="161">
      <formula>$J8&lt;&gt;0</formula>
    </cfRule>
  </conditionalFormatting>
  <conditionalFormatting sqref="A20:K20">
    <cfRule type="expression" dxfId="159" priority="160">
      <formula>$J20&lt;&gt;0</formula>
    </cfRule>
  </conditionalFormatting>
  <conditionalFormatting sqref="A27:K27">
    <cfRule type="expression" dxfId="158" priority="159">
      <formula>$J27&lt;&gt;0</formula>
    </cfRule>
  </conditionalFormatting>
  <conditionalFormatting sqref="A38:K38">
    <cfRule type="expression" dxfId="157" priority="158">
      <formula>$J38&lt;&gt;0</formula>
    </cfRule>
  </conditionalFormatting>
  <conditionalFormatting sqref="A44:K44">
    <cfRule type="expression" dxfId="156" priority="157">
      <formula>$J44&lt;&gt;0</formula>
    </cfRule>
  </conditionalFormatting>
  <conditionalFormatting sqref="A46:K46 A47:J47">
    <cfRule type="expression" dxfId="155" priority="156">
      <formula>$J46&lt;&gt;0</formula>
    </cfRule>
  </conditionalFormatting>
  <conditionalFormatting sqref="A52:K52">
    <cfRule type="expression" dxfId="154" priority="155">
      <formula>$J52&lt;&gt;0</formula>
    </cfRule>
  </conditionalFormatting>
  <conditionalFormatting sqref="A54:K54">
    <cfRule type="expression" dxfId="153" priority="154">
      <formula>$J54&lt;&gt;0</formula>
    </cfRule>
  </conditionalFormatting>
  <conditionalFormatting sqref="A56:K56">
    <cfRule type="expression" dxfId="152" priority="153">
      <formula>$J56&lt;&gt;0</formula>
    </cfRule>
  </conditionalFormatting>
  <conditionalFormatting sqref="A58:K58">
    <cfRule type="expression" dxfId="151" priority="152">
      <formula>$J58&lt;&gt;0</formula>
    </cfRule>
  </conditionalFormatting>
  <conditionalFormatting sqref="A60:K60">
    <cfRule type="expression" dxfId="150" priority="151">
      <formula>$J60&lt;&gt;0</formula>
    </cfRule>
  </conditionalFormatting>
  <conditionalFormatting sqref="A70:K70">
    <cfRule type="expression" dxfId="149" priority="150">
      <formula>$J70&lt;&gt;0</formula>
    </cfRule>
  </conditionalFormatting>
  <conditionalFormatting sqref="A72:K72">
    <cfRule type="expression" dxfId="148" priority="149">
      <formula>$J72&lt;&gt;0</formula>
    </cfRule>
  </conditionalFormatting>
  <conditionalFormatting sqref="A74:K74">
    <cfRule type="expression" dxfId="147" priority="148">
      <formula>$J74&lt;&gt;0</formula>
    </cfRule>
  </conditionalFormatting>
  <conditionalFormatting sqref="A76:K76">
    <cfRule type="expression" dxfId="146" priority="147">
      <formula>$J76&lt;&gt;0</formula>
    </cfRule>
  </conditionalFormatting>
  <conditionalFormatting sqref="A78:K78">
    <cfRule type="expression" dxfId="145" priority="146">
      <formula>$J78&lt;&gt;0</formula>
    </cfRule>
  </conditionalFormatting>
  <conditionalFormatting sqref="A80:K80">
    <cfRule type="expression" dxfId="144" priority="145">
      <formula>$J80&lt;&gt;0</formula>
    </cfRule>
  </conditionalFormatting>
  <conditionalFormatting sqref="A82:K82">
    <cfRule type="expression" dxfId="143" priority="144">
      <formula>$J82&lt;&gt;0</formula>
    </cfRule>
  </conditionalFormatting>
  <conditionalFormatting sqref="A85:K85">
    <cfRule type="expression" dxfId="142" priority="143">
      <formula>$J85&lt;&gt;0</formula>
    </cfRule>
  </conditionalFormatting>
  <conditionalFormatting sqref="A87:K87">
    <cfRule type="expression" dxfId="141" priority="142">
      <formula>$J87&lt;&gt;0</formula>
    </cfRule>
  </conditionalFormatting>
  <conditionalFormatting sqref="A90:K90">
    <cfRule type="expression" dxfId="140" priority="141">
      <formula>$J90&lt;&gt;0</formula>
    </cfRule>
  </conditionalFormatting>
  <conditionalFormatting sqref="A92:K92">
    <cfRule type="expression" dxfId="139" priority="140">
      <formula>$J92&lt;&gt;0</formula>
    </cfRule>
  </conditionalFormatting>
  <conditionalFormatting sqref="A97:K97">
    <cfRule type="expression" dxfId="138" priority="139">
      <formula>$J97&lt;&gt;0</formula>
    </cfRule>
  </conditionalFormatting>
  <conditionalFormatting sqref="A100:K100">
    <cfRule type="expression" dxfId="137" priority="138">
      <formula>$J100&lt;&gt;0</formula>
    </cfRule>
  </conditionalFormatting>
  <conditionalFormatting sqref="A104:K104">
    <cfRule type="expression" dxfId="136" priority="137">
      <formula>$J104&lt;&gt;0</formula>
    </cfRule>
  </conditionalFormatting>
  <conditionalFormatting sqref="A111:K111">
    <cfRule type="expression" dxfId="135" priority="136">
      <formula>$J111&lt;&gt;0</formula>
    </cfRule>
  </conditionalFormatting>
  <conditionalFormatting sqref="A113:K113">
    <cfRule type="expression" dxfId="134" priority="135">
      <formula>$J113&lt;&gt;0</formula>
    </cfRule>
  </conditionalFormatting>
  <conditionalFormatting sqref="A118:K118">
    <cfRule type="expression" dxfId="133" priority="134">
      <formula>$J118&lt;&gt;0</formula>
    </cfRule>
  </conditionalFormatting>
  <conditionalFormatting sqref="A130:K130">
    <cfRule type="expression" dxfId="132" priority="133">
      <formula>$J130&lt;&gt;0</formula>
    </cfRule>
  </conditionalFormatting>
  <conditionalFormatting sqref="A135:K135">
    <cfRule type="expression" dxfId="131" priority="132">
      <formula>$J135&lt;&gt;0</formula>
    </cfRule>
  </conditionalFormatting>
  <conditionalFormatting sqref="A140:K140">
    <cfRule type="expression" dxfId="130" priority="131">
      <formula>$J140&lt;&gt;0</formula>
    </cfRule>
  </conditionalFormatting>
  <conditionalFormatting sqref="A142:K142">
    <cfRule type="expression" dxfId="129" priority="130">
      <formula>$J142&lt;&gt;0</formula>
    </cfRule>
  </conditionalFormatting>
  <conditionalFormatting sqref="A144:K144">
    <cfRule type="expression" dxfId="128" priority="129">
      <formula>$J144&lt;&gt;0</formula>
    </cfRule>
  </conditionalFormatting>
  <conditionalFormatting sqref="A150:K150">
    <cfRule type="expression" dxfId="127" priority="128">
      <formula>$J150&lt;&gt;0</formula>
    </cfRule>
  </conditionalFormatting>
  <conditionalFormatting sqref="A154:K154">
    <cfRule type="expression" dxfId="126" priority="127">
      <formula>$J154&lt;&gt;0</formula>
    </cfRule>
  </conditionalFormatting>
  <conditionalFormatting sqref="A158:K158">
    <cfRule type="expression" dxfId="125" priority="126">
      <formula>$J158&lt;&gt;0</formula>
    </cfRule>
  </conditionalFormatting>
  <conditionalFormatting sqref="A160:K160">
    <cfRule type="expression" dxfId="124" priority="125">
      <formula>$J160&lt;&gt;0</formula>
    </cfRule>
  </conditionalFormatting>
  <conditionalFormatting sqref="A163:K163">
    <cfRule type="expression" dxfId="123" priority="124">
      <formula>$J163&lt;&gt;0</formula>
    </cfRule>
  </conditionalFormatting>
  <conditionalFormatting sqref="A166:K166">
    <cfRule type="expression" dxfId="122" priority="123">
      <formula>$J166&lt;&gt;0</formula>
    </cfRule>
  </conditionalFormatting>
  <conditionalFormatting sqref="A168:K168">
    <cfRule type="expression" dxfId="121" priority="122">
      <formula>$J168&lt;&gt;0</formula>
    </cfRule>
  </conditionalFormatting>
  <conditionalFormatting sqref="A171:K171">
    <cfRule type="expression" dxfId="120" priority="121">
      <formula>$J171&lt;&gt;0</formula>
    </cfRule>
  </conditionalFormatting>
  <conditionalFormatting sqref="A175:K175">
    <cfRule type="expression" dxfId="119" priority="120">
      <formula>$J175&lt;&gt;0</formula>
    </cfRule>
  </conditionalFormatting>
  <conditionalFormatting sqref="A177:K177">
    <cfRule type="expression" dxfId="118" priority="119">
      <formula>$J177&lt;&gt;0</formula>
    </cfRule>
  </conditionalFormatting>
  <conditionalFormatting sqref="A14:K14">
    <cfRule type="expression" dxfId="117" priority="118">
      <formula>$J14&lt;&gt;0</formula>
    </cfRule>
  </conditionalFormatting>
  <conditionalFormatting sqref="A15:K17">
    <cfRule type="expression" dxfId="116" priority="117">
      <formula>$J15&lt;&gt;0</formula>
    </cfRule>
  </conditionalFormatting>
  <conditionalFormatting sqref="A19:K19">
    <cfRule type="expression" dxfId="115" priority="116">
      <formula>$J19&lt;&gt;0</formula>
    </cfRule>
  </conditionalFormatting>
  <conditionalFormatting sqref="A21:K21">
    <cfRule type="expression" dxfId="114" priority="115">
      <formula>$J21&lt;&gt;0</formula>
    </cfRule>
  </conditionalFormatting>
  <conditionalFormatting sqref="A22:K22">
    <cfRule type="expression" dxfId="113" priority="114">
      <formula>$J22&lt;&gt;0</formula>
    </cfRule>
  </conditionalFormatting>
  <conditionalFormatting sqref="A23:K23">
    <cfRule type="expression" dxfId="112" priority="113">
      <formula>$J23&lt;&gt;0</formula>
    </cfRule>
  </conditionalFormatting>
  <conditionalFormatting sqref="A24:K24">
    <cfRule type="expression" dxfId="111" priority="112">
      <formula>$J24&lt;&gt;0</formula>
    </cfRule>
  </conditionalFormatting>
  <conditionalFormatting sqref="A25:K25">
    <cfRule type="expression" dxfId="110" priority="111">
      <formula>$J25&lt;&gt;0</formula>
    </cfRule>
  </conditionalFormatting>
  <conditionalFormatting sqref="A26:K26">
    <cfRule type="expression" dxfId="109" priority="110">
      <formula>$J26&lt;&gt;0</formula>
    </cfRule>
  </conditionalFormatting>
  <conditionalFormatting sqref="A28:K28">
    <cfRule type="expression" dxfId="108" priority="109">
      <formula>$J28&lt;&gt;0</formula>
    </cfRule>
  </conditionalFormatting>
  <conditionalFormatting sqref="A29:K29">
    <cfRule type="expression" dxfId="107" priority="108">
      <formula>$J29&lt;&gt;0</formula>
    </cfRule>
  </conditionalFormatting>
  <conditionalFormatting sqref="A30:K30">
    <cfRule type="expression" dxfId="106" priority="107">
      <formula>$J30&lt;&gt;0</formula>
    </cfRule>
  </conditionalFormatting>
  <conditionalFormatting sqref="A31:K31">
    <cfRule type="expression" dxfId="105" priority="106">
      <formula>$J31&lt;&gt;0</formula>
    </cfRule>
  </conditionalFormatting>
  <conditionalFormatting sqref="A32:K32">
    <cfRule type="expression" dxfId="104" priority="105">
      <formula>$J32&lt;&gt;0</formula>
    </cfRule>
  </conditionalFormatting>
  <conditionalFormatting sqref="A33:K33">
    <cfRule type="expression" dxfId="103" priority="104">
      <formula>$J33&lt;&gt;0</formula>
    </cfRule>
  </conditionalFormatting>
  <conditionalFormatting sqref="A34:K34">
    <cfRule type="expression" dxfId="102" priority="103">
      <formula>$J34&lt;&gt;0</formula>
    </cfRule>
  </conditionalFormatting>
  <conditionalFormatting sqref="A35:K35">
    <cfRule type="expression" dxfId="101" priority="102">
      <formula>$J35&lt;&gt;0</formula>
    </cfRule>
  </conditionalFormatting>
  <conditionalFormatting sqref="A36:K36">
    <cfRule type="expression" dxfId="100" priority="101">
      <formula>$J36&lt;&gt;0</formula>
    </cfRule>
  </conditionalFormatting>
  <conditionalFormatting sqref="A37:K37">
    <cfRule type="expression" dxfId="99" priority="100">
      <formula>$J37&lt;&gt;0</formula>
    </cfRule>
  </conditionalFormatting>
  <conditionalFormatting sqref="A39:K39">
    <cfRule type="expression" dxfId="98" priority="99">
      <formula>$J39&lt;&gt;0</formula>
    </cfRule>
  </conditionalFormatting>
  <conditionalFormatting sqref="A40:K40">
    <cfRule type="expression" dxfId="97" priority="98">
      <formula>$J40&lt;&gt;0</formula>
    </cfRule>
  </conditionalFormatting>
  <conditionalFormatting sqref="A41:K42">
    <cfRule type="expression" dxfId="96" priority="97">
      <formula>$J41&lt;&gt;0</formula>
    </cfRule>
  </conditionalFormatting>
  <conditionalFormatting sqref="A43:K43">
    <cfRule type="expression" dxfId="95" priority="96">
      <formula>$J43&lt;&gt;0</formula>
    </cfRule>
  </conditionalFormatting>
  <conditionalFormatting sqref="A45:K45">
    <cfRule type="expression" dxfId="94" priority="95">
      <formula>$J45&lt;&gt;0</formula>
    </cfRule>
  </conditionalFormatting>
  <conditionalFormatting sqref="A48:J48">
    <cfRule type="expression" dxfId="93" priority="94">
      <formula>$J48&lt;&gt;0</formula>
    </cfRule>
  </conditionalFormatting>
  <conditionalFormatting sqref="A49:J50">
    <cfRule type="expression" dxfId="92" priority="93">
      <formula>$J49&lt;&gt;0</formula>
    </cfRule>
  </conditionalFormatting>
  <conditionalFormatting sqref="A51:K51 K47:K50">
    <cfRule type="expression" dxfId="91" priority="92">
      <formula>$J47&lt;&gt;0</formula>
    </cfRule>
  </conditionalFormatting>
  <conditionalFormatting sqref="A53:K53">
    <cfRule type="expression" dxfId="90" priority="91">
      <formula>$J53&lt;&gt;0</formula>
    </cfRule>
  </conditionalFormatting>
  <conditionalFormatting sqref="A55:K55">
    <cfRule type="expression" dxfId="89" priority="90">
      <formula>$J55&lt;&gt;0</formula>
    </cfRule>
  </conditionalFormatting>
  <conditionalFormatting sqref="A57:K57">
    <cfRule type="expression" dxfId="88" priority="89">
      <formula>$J57&lt;&gt;0</formula>
    </cfRule>
  </conditionalFormatting>
  <conditionalFormatting sqref="A59:K59">
    <cfRule type="expression" dxfId="87" priority="88">
      <formula>$J59&lt;&gt;0</formula>
    </cfRule>
  </conditionalFormatting>
  <conditionalFormatting sqref="A61:K61">
    <cfRule type="expression" dxfId="86" priority="87">
      <formula>$J61&lt;&gt;0</formula>
    </cfRule>
  </conditionalFormatting>
  <conditionalFormatting sqref="A62:K62">
    <cfRule type="expression" dxfId="85" priority="86">
      <formula>$J62&lt;&gt;0</formula>
    </cfRule>
  </conditionalFormatting>
  <conditionalFormatting sqref="A63:K64">
    <cfRule type="expression" dxfId="84" priority="85">
      <formula>$J63&lt;&gt;0</formula>
    </cfRule>
  </conditionalFormatting>
  <conditionalFormatting sqref="A65:K65">
    <cfRule type="expression" dxfId="83" priority="84">
      <formula>$J65&lt;&gt;0</formula>
    </cfRule>
  </conditionalFormatting>
  <conditionalFormatting sqref="A66:K66">
    <cfRule type="expression" dxfId="82" priority="83">
      <formula>$J66&lt;&gt;0</formula>
    </cfRule>
  </conditionalFormatting>
  <conditionalFormatting sqref="A67:K67">
    <cfRule type="expression" dxfId="81" priority="82">
      <formula>$J67&lt;&gt;0</formula>
    </cfRule>
  </conditionalFormatting>
  <conditionalFormatting sqref="A68:K68">
    <cfRule type="expression" dxfId="80" priority="81">
      <formula>$J68&lt;&gt;0</formula>
    </cfRule>
  </conditionalFormatting>
  <conditionalFormatting sqref="A71:K71">
    <cfRule type="expression" dxfId="79" priority="80">
      <formula>$J71&lt;&gt;0</formula>
    </cfRule>
  </conditionalFormatting>
  <conditionalFormatting sqref="A73:K73">
    <cfRule type="expression" dxfId="78" priority="79">
      <formula>$J73&lt;&gt;0</formula>
    </cfRule>
  </conditionalFormatting>
  <conditionalFormatting sqref="A75:K75">
    <cfRule type="expression" dxfId="77" priority="78">
      <formula>$J75&lt;&gt;0</formula>
    </cfRule>
  </conditionalFormatting>
  <conditionalFormatting sqref="A77:K77">
    <cfRule type="expression" dxfId="76" priority="77">
      <formula>$J77&lt;&gt;0</formula>
    </cfRule>
  </conditionalFormatting>
  <conditionalFormatting sqref="A79:K79">
    <cfRule type="expression" dxfId="75" priority="76">
      <formula>$J79&lt;&gt;0</formula>
    </cfRule>
  </conditionalFormatting>
  <conditionalFormatting sqref="A81:K81">
    <cfRule type="expression" dxfId="74" priority="75">
      <formula>$J81&lt;&gt;0</formula>
    </cfRule>
  </conditionalFormatting>
  <conditionalFormatting sqref="A83:K83">
    <cfRule type="expression" dxfId="73" priority="74">
      <formula>$J83&lt;&gt;0</formula>
    </cfRule>
  </conditionalFormatting>
  <conditionalFormatting sqref="A84:K84">
    <cfRule type="expression" dxfId="72" priority="73">
      <formula>$J84&lt;&gt;0</formula>
    </cfRule>
  </conditionalFormatting>
  <conditionalFormatting sqref="A86:K86">
    <cfRule type="expression" dxfId="71" priority="72">
      <formula>$J86&lt;&gt;0</formula>
    </cfRule>
  </conditionalFormatting>
  <conditionalFormatting sqref="A88:K88">
    <cfRule type="expression" dxfId="70" priority="71">
      <formula>$J88&lt;&gt;0</formula>
    </cfRule>
  </conditionalFormatting>
  <conditionalFormatting sqref="A89:K89">
    <cfRule type="expression" dxfId="69" priority="70">
      <formula>$J89&lt;&gt;0</formula>
    </cfRule>
  </conditionalFormatting>
  <conditionalFormatting sqref="A91:K91">
    <cfRule type="expression" dxfId="68" priority="69">
      <formula>$J91&lt;&gt;0</formula>
    </cfRule>
  </conditionalFormatting>
  <conditionalFormatting sqref="A93:K93">
    <cfRule type="expression" dxfId="67" priority="68">
      <formula>$J93&lt;&gt;0</formula>
    </cfRule>
  </conditionalFormatting>
  <conditionalFormatting sqref="A94:K94">
    <cfRule type="expression" dxfId="66" priority="67">
      <formula>$J94&lt;&gt;0</formula>
    </cfRule>
  </conditionalFormatting>
  <conditionalFormatting sqref="A96:K96">
    <cfRule type="expression" dxfId="65" priority="66">
      <formula>$J96&lt;&gt;0</formula>
    </cfRule>
  </conditionalFormatting>
  <conditionalFormatting sqref="A98:K98">
    <cfRule type="expression" dxfId="64" priority="65">
      <formula>$J98&lt;&gt;0</formula>
    </cfRule>
  </conditionalFormatting>
  <conditionalFormatting sqref="A99:K99">
    <cfRule type="expression" dxfId="63" priority="64">
      <formula>$J99&lt;&gt;0</formula>
    </cfRule>
  </conditionalFormatting>
  <conditionalFormatting sqref="A101:K101">
    <cfRule type="expression" dxfId="62" priority="63">
      <formula>$J101&lt;&gt;0</formula>
    </cfRule>
  </conditionalFormatting>
  <conditionalFormatting sqref="A102:K102">
    <cfRule type="expression" dxfId="61" priority="62">
      <formula>$J102&lt;&gt;0</formula>
    </cfRule>
  </conditionalFormatting>
  <conditionalFormatting sqref="A103:K103">
    <cfRule type="expression" dxfId="60" priority="61">
      <formula>$J103&lt;&gt;0</formula>
    </cfRule>
  </conditionalFormatting>
  <conditionalFormatting sqref="A105:K105">
    <cfRule type="expression" dxfId="59" priority="60">
      <formula>$J105&lt;&gt;0</formula>
    </cfRule>
  </conditionalFormatting>
  <conditionalFormatting sqref="A106:K106">
    <cfRule type="expression" dxfId="58" priority="59">
      <formula>$J106&lt;&gt;0</formula>
    </cfRule>
  </conditionalFormatting>
  <conditionalFormatting sqref="A107:K107">
    <cfRule type="expression" dxfId="57" priority="58">
      <formula>$J107&lt;&gt;0</formula>
    </cfRule>
  </conditionalFormatting>
  <conditionalFormatting sqref="A108:K108">
    <cfRule type="expression" dxfId="56" priority="57">
      <formula>$J108&lt;&gt;0</formula>
    </cfRule>
  </conditionalFormatting>
  <conditionalFormatting sqref="A109:K109">
    <cfRule type="expression" dxfId="55" priority="56">
      <formula>$J109&lt;&gt;0</formula>
    </cfRule>
  </conditionalFormatting>
  <conditionalFormatting sqref="A110:K110">
    <cfRule type="expression" dxfId="54" priority="55">
      <formula>$J110&lt;&gt;0</formula>
    </cfRule>
  </conditionalFormatting>
  <conditionalFormatting sqref="A112:K112">
    <cfRule type="expression" dxfId="53" priority="54">
      <formula>$J112&lt;&gt;0</formula>
    </cfRule>
  </conditionalFormatting>
  <conditionalFormatting sqref="A114:K114">
    <cfRule type="expression" dxfId="52" priority="53">
      <formula>$J114&lt;&gt;0</formula>
    </cfRule>
  </conditionalFormatting>
  <conditionalFormatting sqref="A115:K116">
    <cfRule type="expression" dxfId="51" priority="52">
      <formula>$J115&lt;&gt;0</formula>
    </cfRule>
  </conditionalFormatting>
  <conditionalFormatting sqref="A117:K117">
    <cfRule type="expression" dxfId="50" priority="51">
      <formula>$J117&lt;&gt;0</formula>
    </cfRule>
  </conditionalFormatting>
  <conditionalFormatting sqref="A119:K119">
    <cfRule type="expression" dxfId="49" priority="50">
      <formula>$J119&lt;&gt;0</formula>
    </cfRule>
  </conditionalFormatting>
  <conditionalFormatting sqref="A120:K120">
    <cfRule type="expression" dxfId="48" priority="49">
      <formula>$J120&lt;&gt;0</formula>
    </cfRule>
  </conditionalFormatting>
  <conditionalFormatting sqref="A121:K121">
    <cfRule type="expression" dxfId="47" priority="48">
      <formula>$J121&lt;&gt;0</formula>
    </cfRule>
  </conditionalFormatting>
  <conditionalFormatting sqref="A122:K122 A123:J123">
    <cfRule type="expression" dxfId="46" priority="47">
      <formula>$J122&lt;&gt;0</formula>
    </cfRule>
  </conditionalFormatting>
  <conditionalFormatting sqref="A124:K124 A126:K129 A125:F125 H125:K125 K123">
    <cfRule type="expression" dxfId="45" priority="46">
      <formula>$J123&lt;&gt;0</formula>
    </cfRule>
  </conditionalFormatting>
  <conditionalFormatting sqref="A131:K131">
    <cfRule type="expression" dxfId="44" priority="45">
      <formula>$J131&lt;&gt;0</formula>
    </cfRule>
  </conditionalFormatting>
  <conditionalFormatting sqref="A132:K132">
    <cfRule type="expression" dxfId="43" priority="44">
      <formula>$J132&lt;&gt;0</formula>
    </cfRule>
  </conditionalFormatting>
  <conditionalFormatting sqref="A133:K133">
    <cfRule type="expression" dxfId="42" priority="43">
      <formula>$J133&lt;&gt;0</formula>
    </cfRule>
  </conditionalFormatting>
  <conditionalFormatting sqref="A134:K134">
    <cfRule type="expression" dxfId="41" priority="42">
      <formula>$J134&lt;&gt;0</formula>
    </cfRule>
  </conditionalFormatting>
  <conditionalFormatting sqref="A136:K136">
    <cfRule type="expression" dxfId="40" priority="41">
      <formula>$J136&lt;&gt;0</formula>
    </cfRule>
  </conditionalFormatting>
  <conditionalFormatting sqref="A137:K137">
    <cfRule type="expression" dxfId="39" priority="40">
      <formula>$J137&lt;&gt;0</formula>
    </cfRule>
  </conditionalFormatting>
  <conditionalFormatting sqref="A138:K138">
    <cfRule type="expression" dxfId="38" priority="39">
      <formula>$J138&lt;&gt;0</formula>
    </cfRule>
  </conditionalFormatting>
  <conditionalFormatting sqref="A139:K139">
    <cfRule type="expression" dxfId="37" priority="38">
      <formula>$J139&lt;&gt;0</formula>
    </cfRule>
  </conditionalFormatting>
  <conditionalFormatting sqref="A141:K141">
    <cfRule type="expression" dxfId="36" priority="37">
      <formula>$J141&lt;&gt;0</formula>
    </cfRule>
  </conditionalFormatting>
  <conditionalFormatting sqref="A143:K143">
    <cfRule type="expression" dxfId="35" priority="36">
      <formula>$J143&lt;&gt;0</formula>
    </cfRule>
  </conditionalFormatting>
  <conditionalFormatting sqref="A145:K145">
    <cfRule type="expression" dxfId="34" priority="35">
      <formula>$J145&lt;&gt;0</formula>
    </cfRule>
  </conditionalFormatting>
  <conditionalFormatting sqref="A146:K146">
    <cfRule type="expression" dxfId="33" priority="34">
      <formula>$J146&lt;&gt;0</formula>
    </cfRule>
  </conditionalFormatting>
  <conditionalFormatting sqref="A147:K147">
    <cfRule type="expression" dxfId="32" priority="33">
      <formula>$J147&lt;&gt;0</formula>
    </cfRule>
  </conditionalFormatting>
  <conditionalFormatting sqref="A148:K148">
    <cfRule type="expression" dxfId="31" priority="32">
      <formula>$J148&lt;&gt;0</formula>
    </cfRule>
  </conditionalFormatting>
  <conditionalFormatting sqref="A149:K149">
    <cfRule type="expression" dxfId="30" priority="31">
      <formula>$J149&lt;&gt;0</formula>
    </cfRule>
  </conditionalFormatting>
  <conditionalFormatting sqref="A151:K151">
    <cfRule type="expression" dxfId="29" priority="30">
      <formula>$J151&lt;&gt;0</formula>
    </cfRule>
  </conditionalFormatting>
  <conditionalFormatting sqref="A152:K152">
    <cfRule type="expression" dxfId="28" priority="29">
      <formula>$J152&lt;&gt;0</formula>
    </cfRule>
  </conditionalFormatting>
  <conditionalFormatting sqref="A153:K153">
    <cfRule type="expression" dxfId="27" priority="28">
      <formula>$J153&lt;&gt;0</formula>
    </cfRule>
  </conditionalFormatting>
  <conditionalFormatting sqref="A155:K155">
    <cfRule type="expression" dxfId="26" priority="27">
      <formula>$J155&lt;&gt;0</formula>
    </cfRule>
  </conditionalFormatting>
  <conditionalFormatting sqref="A156:K156">
    <cfRule type="expression" dxfId="25" priority="26">
      <formula>$J156&lt;&gt;0</formula>
    </cfRule>
  </conditionalFormatting>
  <conditionalFormatting sqref="A157:K157">
    <cfRule type="expression" dxfId="24" priority="25">
      <formula>$J157&lt;&gt;0</formula>
    </cfRule>
  </conditionalFormatting>
  <conditionalFormatting sqref="A159:K159">
    <cfRule type="expression" dxfId="23" priority="24">
      <formula>$J159&lt;&gt;0</formula>
    </cfRule>
  </conditionalFormatting>
  <conditionalFormatting sqref="A161:K161">
    <cfRule type="expression" dxfId="22" priority="23">
      <formula>$J161&lt;&gt;0</formula>
    </cfRule>
  </conditionalFormatting>
  <conditionalFormatting sqref="A162:K162">
    <cfRule type="expression" dxfId="21" priority="22">
      <formula>$J162&lt;&gt;0</formula>
    </cfRule>
  </conditionalFormatting>
  <conditionalFormatting sqref="A164:K164">
    <cfRule type="expression" dxfId="20" priority="21">
      <formula>$J164&lt;&gt;0</formula>
    </cfRule>
  </conditionalFormatting>
  <conditionalFormatting sqref="A165:K165">
    <cfRule type="expression" dxfId="19" priority="20">
      <formula>$J165&lt;&gt;0</formula>
    </cfRule>
  </conditionalFormatting>
  <conditionalFormatting sqref="A167:K167">
    <cfRule type="expression" dxfId="18" priority="19">
      <formula>$J167&lt;&gt;0</formula>
    </cfRule>
  </conditionalFormatting>
  <conditionalFormatting sqref="A170:K170">
    <cfRule type="expression" dxfId="17" priority="18">
      <formula>$J170&lt;&gt;0</formula>
    </cfRule>
  </conditionalFormatting>
  <conditionalFormatting sqref="A172:K172">
    <cfRule type="expression" dxfId="16" priority="17">
      <formula>$J172&lt;&gt;0</formula>
    </cfRule>
  </conditionalFormatting>
  <conditionalFormatting sqref="A173:K173">
    <cfRule type="expression" dxfId="15" priority="16">
      <formula>$J173&lt;&gt;0</formula>
    </cfRule>
  </conditionalFormatting>
  <conditionalFormatting sqref="A174:K174">
    <cfRule type="expression" dxfId="14" priority="15">
      <formula>$J174&lt;&gt;0</formula>
    </cfRule>
  </conditionalFormatting>
  <conditionalFormatting sqref="A176:K176">
    <cfRule type="expression" dxfId="13" priority="14">
      <formula>$J176&lt;&gt;0</formula>
    </cfRule>
  </conditionalFormatting>
  <conditionalFormatting sqref="A178:K178">
    <cfRule type="expression" dxfId="12" priority="13">
      <formula>$J178&lt;&gt;0</formula>
    </cfRule>
  </conditionalFormatting>
  <conditionalFormatting sqref="A179:K179 A181:J182 A180:F180 H180:J180 A189:K189 A183:F183 H183:J183 A184:J185">
    <cfRule type="expression" dxfId="11" priority="12">
      <formula>$J179&lt;&gt;0</formula>
    </cfRule>
  </conditionalFormatting>
  <conditionalFormatting sqref="G125">
    <cfRule type="expression" dxfId="10" priority="11">
      <formula>$J125&lt;&gt;0</formula>
    </cfRule>
  </conditionalFormatting>
  <conditionalFormatting sqref="G180">
    <cfRule type="expression" dxfId="9" priority="10">
      <formula>$J180&lt;&gt;0</formula>
    </cfRule>
  </conditionalFormatting>
  <conditionalFormatting sqref="G183">
    <cfRule type="expression" dxfId="8" priority="9">
      <formula>$J183&lt;&gt;0</formula>
    </cfRule>
  </conditionalFormatting>
  <conditionalFormatting sqref="K181:K182">
    <cfRule type="expression" dxfId="7" priority="8">
      <formula>$J181&lt;&gt;0</formula>
    </cfRule>
  </conditionalFormatting>
  <conditionalFormatting sqref="K184:K185">
    <cfRule type="expression" dxfId="6" priority="7">
      <formula>$J184&lt;&gt;0</formula>
    </cfRule>
  </conditionalFormatting>
  <conditionalFormatting sqref="K180">
    <cfRule type="expression" dxfId="5" priority="6">
      <formula>$J180&lt;&gt;0</formula>
    </cfRule>
  </conditionalFormatting>
  <conditionalFormatting sqref="K183">
    <cfRule type="expression" dxfId="4" priority="5">
      <formula>$J183&lt;&gt;0</formula>
    </cfRule>
  </conditionalFormatting>
  <conditionalFormatting sqref="A186:F186 H186:J186 A187:J188">
    <cfRule type="expression" dxfId="3" priority="4">
      <formula>$J186&lt;&gt;0</formula>
    </cfRule>
  </conditionalFormatting>
  <conditionalFormatting sqref="G186">
    <cfRule type="expression" dxfId="2" priority="3">
      <formula>$J186&lt;&gt;0</formula>
    </cfRule>
  </conditionalFormatting>
  <conditionalFormatting sqref="K187:K188">
    <cfRule type="expression" dxfId="1" priority="2">
      <formula>$J187&lt;&gt;0</formula>
    </cfRule>
  </conditionalFormatting>
  <conditionalFormatting sqref="K186">
    <cfRule type="expression" dxfId="0" priority="1">
      <formula>$J186&lt;&gt;0</formula>
    </cfRule>
  </conditionalFormatting>
  <hyperlinks>
    <hyperlink ref="G70" location="'025000'!A1" display="Propagační předměty"/>
    <hyperlink ref="G72" location="'025200'!A1" display="Monitoring"/>
    <hyperlink ref="G74" location="'025201'!A1" display="Média, PR, infotisk"/>
    <hyperlink ref="G76" location="'025202'!A1" display="TV výstupy"/>
    <hyperlink ref="G78" location="'025203'!A1" display="Mediální prezentace LK - TV"/>
    <hyperlink ref="G80" location="'025204'!A1" display="RCL"/>
    <hyperlink ref="G82" location="'025205'!A1" display="Tištěná inzerce LK"/>
    <hyperlink ref="G85" location="'025206'!A1" display="Internetová prezentace LK"/>
    <hyperlink ref="G87" location="'025300'!A1" display="Kalendáře"/>
    <hyperlink ref="G90" location="'025400'!A1" display="Infografika"/>
    <hyperlink ref="G92" location="'025500'!A1" display="Ostatní akce"/>
    <hyperlink ref="G97" location="'025600'!A1" display="Magazín LK"/>
    <hyperlink ref="G100" location="'025700'!A1" display="Marketingová podpora regionálních výrobců"/>
    <hyperlink ref="G104" location="'025800'!A1" display="Partnerství St. Gallen"/>
    <hyperlink ref="G118" location="'026200'!A1" display="Krajské slavnosti 2014"/>
    <hyperlink ref="G135" location="'026700'!A1" display="Prezentační akce kraje v Bruselu"/>
    <hyperlink ref="G140" location="'026900'!A1" display="Grafický manuál"/>
    <hyperlink ref="G142" location="'027500'!A1" display="Zastoupení LK v Bruselu"/>
    <hyperlink ref="G144" location="'027600'!A1" display="Slavnostní večer k 28. 10. (Pocty hejtmana LK)"/>
    <hyperlink ref="G150" location="'027700'!A1" display="Den otevřených dveří LK"/>
    <hyperlink ref="G154" location="'027900'!A1" display="Dny hejtmana 2014"/>
    <hyperlink ref="G158" location="'028000'!A1" display="Výroční zpráva LK"/>
    <hyperlink ref="G163" location="'028200'!A1" display="Kreativní park u Oblastní galerie Liberec (Lázně)"/>
    <hyperlink ref="G130" location="'026600'!A1" display="Organizační zajištění návštěvy prezidenta republiky"/>
    <hyperlink ref="G160" location="'028100'!A1" display="Tripartita - pakt zaměstnanosti"/>
    <hyperlink ref="G113" location="'026100'!A1" display="Hejtmanský ples"/>
    <hyperlink ref="G111" location="'025800'!A1" display="Partnerství St. Gallen"/>
    <hyperlink ref="G12" location="'018100'!A1" display="Prevence pro krizové stavy a cvičení krizového štábu"/>
    <hyperlink ref="G20" location="'018200'!A1" display="Činnost a vybavení krizového štábu"/>
    <hyperlink ref="G27" location="'018201'!A1" display="Provozní náklady chráněného pracoviště Česká Lípa"/>
    <hyperlink ref="G38" location="'018300'!A1" display="Opatření pro krizové stavy, školení obcí, jednání BRK"/>
    <hyperlink ref="G44" location="'018400'!A1" display="Příprava hospodářských opatření pro krizové situace"/>
    <hyperlink ref="G46" location="'018700'!A1" display="Prevence kriminality v LK"/>
    <hyperlink ref="G52" location="'018900'!A1" display="Sběr dat a zpracování podkladů pro dílčí krizové plány"/>
    <hyperlink ref="G54" location="'018901'!A1" display="Datové spojení IZS - provoz"/>
    <hyperlink ref="G56" location="'019100'!A1" display="Zajištění úkolů v oblasti utajovaných informací"/>
    <hyperlink ref="G58" location="'019300'!A1" display="Úpravy a rozšíření SW pořízeného v rámci projektu č. 10098187"/>
    <hyperlink ref="G60" location="'019400'!A1" display="Zásahové vozidlo pro mobilní řízení krizových situací"/>
    <hyperlink ref="G166" location="'028300'!A1" display="Kufříky pro prvňáky"/>
    <hyperlink ref="G168" location="'028400'!A1" display="Brožura Rok vlády"/>
    <hyperlink ref="G171" location="'028500'!A1" display="Memoriál záchranářů z Manhattanu"/>
    <hyperlink ref="G175" location="'028600'!A1" display="Manažer roku"/>
    <hyperlink ref="G177" location="'028700'!A1" display="Grafické práce, tisky, výlepy"/>
    <hyperlink ref="G125" location="'026300'!A1" display="Nově z kraje "/>
    <hyperlink ref="G180" location="'028800'!A1" display="Oslavy výročí vzniku ČR"/>
    <hyperlink ref="G183" location="'028900'!A1" display="Publikace o Libereckém kraji"/>
    <hyperlink ref="G186" location="'028900'!A1" display="Publikace o Libereckém kraji"/>
  </hyperlinks>
  <pageMargins left="0.7" right="0.7" top="0.78740157499999996" bottom="0.78740157499999996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PaV</vt:lpstr>
      <vt:lpstr>ZR-RO_211_18, 917 01</vt:lpstr>
      <vt:lpstr>ZR-RO_211_18_914 01</vt:lpstr>
      <vt:lpstr>'ZR-RO_211_18, 917 01'!Oblast_tisku</vt:lpstr>
      <vt:lpstr>'ZR-RO_211_18_914 01'!Oblast_tisku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Havířová Marcela</dc:creator>
  <cp:lastModifiedBy>Havířová Marcela</cp:lastModifiedBy>
  <cp:lastPrinted>2018-05-30T12:36:58Z</cp:lastPrinted>
  <dcterms:created xsi:type="dcterms:W3CDTF">2018-05-28T14:50:54Z</dcterms:created>
  <dcterms:modified xsi:type="dcterms:W3CDTF">2018-05-30T12:37:28Z</dcterms:modified>
</cp:coreProperties>
</file>