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 a V" sheetId="2" r:id="rId2"/>
  </sheet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5" i="2" s="1"/>
  <c r="E28" i="2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E13" i="2"/>
  <c r="E12" i="2"/>
  <c r="E11" i="2"/>
  <c r="E10" i="2"/>
  <c r="D9" i="2"/>
  <c r="D8" i="2" s="1"/>
  <c r="C9" i="2"/>
  <c r="C8" i="2" s="1"/>
  <c r="E7" i="2"/>
  <c r="E6" i="2"/>
  <c r="E5" i="2"/>
  <c r="D4" i="2"/>
  <c r="E4" i="2" s="1"/>
  <c r="C4" i="2"/>
  <c r="C20" i="2" s="1"/>
  <c r="E20" i="2" l="1"/>
  <c r="E8" i="2"/>
  <c r="C25" i="2"/>
  <c r="E25" i="2" s="1"/>
  <c r="D20" i="2"/>
  <c r="D25" i="2" s="1"/>
  <c r="E9" i="2"/>
  <c r="Q140" i="4"/>
  <c r="O140" i="4"/>
  <c r="N139" i="4"/>
  <c r="N138" i="4" s="1"/>
  <c r="O138" i="4" s="1"/>
  <c r="Q138" i="4" s="1"/>
  <c r="O137" i="4"/>
  <c r="Q137" i="4" s="1"/>
  <c r="O136" i="4"/>
  <c r="Q136" i="4" s="1"/>
  <c r="N136" i="4"/>
  <c r="G136" i="4"/>
  <c r="O135" i="4"/>
  <c r="Q135" i="4" s="1"/>
  <c r="N134" i="4"/>
  <c r="O134" i="4" s="1"/>
  <c r="Q134" i="4" s="1"/>
  <c r="G134" i="4"/>
  <c r="O133" i="4"/>
  <c r="Q133" i="4" s="1"/>
  <c r="Q132" i="4"/>
  <c r="O132" i="4"/>
  <c r="N132" i="4"/>
  <c r="G132" i="4"/>
  <c r="Q131" i="4"/>
  <c r="O131" i="4"/>
  <c r="N130" i="4"/>
  <c r="O130" i="4" s="1"/>
  <c r="Q130" i="4" s="1"/>
  <c r="G130" i="4"/>
  <c r="Q129" i="4"/>
  <c r="O129" i="4"/>
  <c r="N128" i="4"/>
  <c r="G128" i="4"/>
  <c r="I127" i="4"/>
  <c r="K127" i="4" s="1"/>
  <c r="M127" i="4" s="1"/>
  <c r="O127" i="4" s="1"/>
  <c r="Q127" i="4" s="1"/>
  <c r="G126" i="4"/>
  <c r="I126" i="4" s="1"/>
  <c r="K126" i="4" s="1"/>
  <c r="M126" i="4" s="1"/>
  <c r="O126" i="4" s="1"/>
  <c r="Q126" i="4" s="1"/>
  <c r="I125" i="4"/>
  <c r="K125" i="4" s="1"/>
  <c r="M125" i="4" s="1"/>
  <c r="O125" i="4" s="1"/>
  <c r="Q125" i="4" s="1"/>
  <c r="J124" i="4"/>
  <c r="I124" i="4"/>
  <c r="G124" i="4"/>
  <c r="K123" i="4"/>
  <c r="M123" i="4" s="1"/>
  <c r="O123" i="4" s="1"/>
  <c r="Q123" i="4" s="1"/>
  <c r="I123" i="4"/>
  <c r="J122" i="4"/>
  <c r="G122" i="4"/>
  <c r="I122" i="4" s="1"/>
  <c r="I121" i="4"/>
  <c r="K121" i="4" s="1"/>
  <c r="M121" i="4" s="1"/>
  <c r="O121" i="4" s="1"/>
  <c r="Q121" i="4" s="1"/>
  <c r="O120" i="4"/>
  <c r="Q120" i="4" s="1"/>
  <c r="I120" i="4"/>
  <c r="K120" i="4" s="1"/>
  <c r="M120" i="4" s="1"/>
  <c r="G120" i="4"/>
  <c r="I119" i="4"/>
  <c r="K119" i="4" s="1"/>
  <c r="M119" i="4" s="1"/>
  <c r="O119" i="4" s="1"/>
  <c r="Q119" i="4" s="1"/>
  <c r="G118" i="4"/>
  <c r="I118" i="4" s="1"/>
  <c r="K118" i="4" s="1"/>
  <c r="M118" i="4" s="1"/>
  <c r="O118" i="4" s="1"/>
  <c r="Q118" i="4" s="1"/>
  <c r="M116" i="4"/>
  <c r="O116" i="4" s="1"/>
  <c r="Q116" i="4" s="1"/>
  <c r="M115" i="4"/>
  <c r="O115" i="4" s="1"/>
  <c r="Q115" i="4" s="1"/>
  <c r="M114" i="4"/>
  <c r="O114" i="4" s="1"/>
  <c r="Q114" i="4" s="1"/>
  <c r="K114" i="4"/>
  <c r="I114" i="4"/>
  <c r="I113" i="4"/>
  <c r="K113" i="4" s="1"/>
  <c r="M113" i="4" s="1"/>
  <c r="O113" i="4" s="1"/>
  <c r="Q113" i="4" s="1"/>
  <c r="G113" i="4"/>
  <c r="I112" i="4"/>
  <c r="K112" i="4" s="1"/>
  <c r="M112" i="4" s="1"/>
  <c r="O112" i="4" s="1"/>
  <c r="Q112" i="4" s="1"/>
  <c r="G111" i="4"/>
  <c r="I110" i="4"/>
  <c r="K110" i="4" s="1"/>
  <c r="M110" i="4" s="1"/>
  <c r="O110" i="4" s="1"/>
  <c r="Q110" i="4" s="1"/>
  <c r="I109" i="4"/>
  <c r="K109" i="4" s="1"/>
  <c r="M109" i="4" s="1"/>
  <c r="O109" i="4" s="1"/>
  <c r="Q109" i="4" s="1"/>
  <c r="G109" i="4"/>
  <c r="L108" i="4"/>
  <c r="O107" i="4"/>
  <c r="Q107" i="4" s="1"/>
  <c r="Q106" i="4"/>
  <c r="O106" i="4"/>
  <c r="N106" i="4"/>
  <c r="I105" i="4"/>
  <c r="K105" i="4" s="1"/>
  <c r="M105" i="4" s="1"/>
  <c r="O105" i="4" s="1"/>
  <c r="Q105" i="4" s="1"/>
  <c r="H104" i="4"/>
  <c r="H95" i="4" s="1"/>
  <c r="H94" i="4" s="1"/>
  <c r="H9" i="4" s="1"/>
  <c r="I103" i="4"/>
  <c r="K103" i="4" s="1"/>
  <c r="M103" i="4" s="1"/>
  <c r="O103" i="4" s="1"/>
  <c r="Q103" i="4" s="1"/>
  <c r="G102" i="4"/>
  <c r="I102" i="4" s="1"/>
  <c r="K102" i="4" s="1"/>
  <c r="M102" i="4" s="1"/>
  <c r="O102" i="4" s="1"/>
  <c r="Q102" i="4" s="1"/>
  <c r="I101" i="4"/>
  <c r="K101" i="4" s="1"/>
  <c r="M101" i="4" s="1"/>
  <c r="O101" i="4" s="1"/>
  <c r="Q101" i="4" s="1"/>
  <c r="M100" i="4"/>
  <c r="O100" i="4" s="1"/>
  <c r="Q100" i="4" s="1"/>
  <c r="G100" i="4"/>
  <c r="I100" i="4" s="1"/>
  <c r="K100" i="4" s="1"/>
  <c r="I99" i="4"/>
  <c r="K99" i="4" s="1"/>
  <c r="M99" i="4" s="1"/>
  <c r="O99" i="4" s="1"/>
  <c r="Q99" i="4" s="1"/>
  <c r="G98" i="4"/>
  <c r="I98" i="4" s="1"/>
  <c r="K98" i="4" s="1"/>
  <c r="M98" i="4" s="1"/>
  <c r="O98" i="4" s="1"/>
  <c r="Q98" i="4" s="1"/>
  <c r="K97" i="4"/>
  <c r="M97" i="4" s="1"/>
  <c r="O97" i="4" s="1"/>
  <c r="Q97" i="4" s="1"/>
  <c r="N96" i="4"/>
  <c r="N95" i="4" s="1"/>
  <c r="K96" i="4"/>
  <c r="M96" i="4" s="1"/>
  <c r="J95" i="4"/>
  <c r="L94" i="4"/>
  <c r="I93" i="4"/>
  <c r="K93" i="4" s="1"/>
  <c r="M93" i="4" s="1"/>
  <c r="O93" i="4" s="1"/>
  <c r="Q93" i="4" s="1"/>
  <c r="K92" i="4"/>
  <c r="M92" i="4" s="1"/>
  <c r="O92" i="4" s="1"/>
  <c r="Q92" i="4" s="1"/>
  <c r="I92" i="4"/>
  <c r="G92" i="4"/>
  <c r="M91" i="4"/>
  <c r="O91" i="4" s="1"/>
  <c r="Q91" i="4" s="1"/>
  <c r="M90" i="4"/>
  <c r="O90" i="4" s="1"/>
  <c r="Q90" i="4" s="1"/>
  <c r="M89" i="4"/>
  <c r="O89" i="4" s="1"/>
  <c r="Q89" i="4" s="1"/>
  <c r="Q88" i="4"/>
  <c r="O88" i="4"/>
  <c r="M88" i="4"/>
  <c r="M87" i="4"/>
  <c r="O87" i="4" s="1"/>
  <c r="Q87" i="4" s="1"/>
  <c r="M86" i="4"/>
  <c r="O86" i="4" s="1"/>
  <c r="Q86" i="4" s="1"/>
  <c r="M85" i="4"/>
  <c r="O85" i="4" s="1"/>
  <c r="Q85" i="4" s="1"/>
  <c r="O84" i="4"/>
  <c r="Q84" i="4" s="1"/>
  <c r="M84" i="4"/>
  <c r="M83" i="4"/>
  <c r="O83" i="4" s="1"/>
  <c r="Q83" i="4" s="1"/>
  <c r="M82" i="4"/>
  <c r="O82" i="4" s="1"/>
  <c r="Q82" i="4" s="1"/>
  <c r="M81" i="4"/>
  <c r="O81" i="4" s="1"/>
  <c r="Q81" i="4" s="1"/>
  <c r="O80" i="4"/>
  <c r="Q80" i="4" s="1"/>
  <c r="M80" i="4"/>
  <c r="M79" i="4"/>
  <c r="O79" i="4" s="1"/>
  <c r="Q79" i="4" s="1"/>
  <c r="M78" i="4"/>
  <c r="O78" i="4" s="1"/>
  <c r="Q78" i="4" s="1"/>
  <c r="M77" i="4"/>
  <c r="O77" i="4" s="1"/>
  <c r="Q77" i="4" s="1"/>
  <c r="Q76" i="4"/>
  <c r="O76" i="4"/>
  <c r="M76" i="4"/>
  <c r="M75" i="4"/>
  <c r="O75" i="4" s="1"/>
  <c r="Q75" i="4" s="1"/>
  <c r="M74" i="4"/>
  <c r="O74" i="4" s="1"/>
  <c r="Q74" i="4" s="1"/>
  <c r="M73" i="4"/>
  <c r="O73" i="4" s="1"/>
  <c r="Q73" i="4" s="1"/>
  <c r="Q72" i="4"/>
  <c r="O72" i="4"/>
  <c r="M72" i="4"/>
  <c r="M71" i="4"/>
  <c r="O71" i="4" s="1"/>
  <c r="Q71" i="4" s="1"/>
  <c r="M70" i="4"/>
  <c r="O70" i="4" s="1"/>
  <c r="Q70" i="4" s="1"/>
  <c r="M69" i="4"/>
  <c r="O69" i="4" s="1"/>
  <c r="Q69" i="4" s="1"/>
  <c r="O68" i="4"/>
  <c r="Q68" i="4" s="1"/>
  <c r="M68" i="4"/>
  <c r="M67" i="4"/>
  <c r="O67" i="4" s="1"/>
  <c r="Q67" i="4" s="1"/>
  <c r="M66" i="4"/>
  <c r="O66" i="4" s="1"/>
  <c r="Q66" i="4" s="1"/>
  <c r="M65" i="4"/>
  <c r="O65" i="4" s="1"/>
  <c r="Q65" i="4" s="1"/>
  <c r="O64" i="4"/>
  <c r="Q64" i="4" s="1"/>
  <c r="M64" i="4"/>
  <c r="K63" i="4"/>
  <c r="M63" i="4" s="1"/>
  <c r="O63" i="4" s="1"/>
  <c r="Q63" i="4" s="1"/>
  <c r="I63" i="4"/>
  <c r="G62" i="4"/>
  <c r="G61" i="4" s="1"/>
  <c r="I61" i="4" s="1"/>
  <c r="K61" i="4" s="1"/>
  <c r="M61" i="4" s="1"/>
  <c r="O61" i="4" s="1"/>
  <c r="Q61" i="4" s="1"/>
  <c r="L61" i="4"/>
  <c r="Q60" i="4"/>
  <c r="O60" i="4"/>
  <c r="N59" i="4"/>
  <c r="O59" i="4" s="1"/>
  <c r="Q59" i="4" s="1"/>
  <c r="G59" i="4"/>
  <c r="O58" i="4"/>
  <c r="Q58" i="4" s="1"/>
  <c r="Q57" i="4"/>
  <c r="O57" i="4"/>
  <c r="N57" i="4"/>
  <c r="G57" i="4"/>
  <c r="Q56" i="4"/>
  <c r="O56" i="4"/>
  <c r="O55" i="4"/>
  <c r="Q55" i="4" s="1"/>
  <c r="N55" i="4"/>
  <c r="G55" i="4"/>
  <c r="O54" i="4"/>
  <c r="Q54" i="4" s="1"/>
  <c r="Q53" i="4"/>
  <c r="O53" i="4"/>
  <c r="N53" i="4"/>
  <c r="Q52" i="4"/>
  <c r="Q51" i="4"/>
  <c r="P51" i="4"/>
  <c r="M50" i="4"/>
  <c r="O50" i="4" s="1"/>
  <c r="Q50" i="4" s="1"/>
  <c r="K50" i="4"/>
  <c r="I50" i="4"/>
  <c r="P49" i="4"/>
  <c r="N49" i="4"/>
  <c r="K49" i="4"/>
  <c r="M49" i="4" s="1"/>
  <c r="O49" i="4" s="1"/>
  <c r="Q49" i="4" s="1"/>
  <c r="I49" i="4"/>
  <c r="G49" i="4"/>
  <c r="O48" i="4"/>
  <c r="Q48" i="4" s="1"/>
  <c r="M48" i="4"/>
  <c r="I48" i="4"/>
  <c r="K48" i="4" s="1"/>
  <c r="G47" i="4"/>
  <c r="I47" i="4" s="1"/>
  <c r="K47" i="4" s="1"/>
  <c r="M47" i="4" s="1"/>
  <c r="O47" i="4" s="1"/>
  <c r="Q47" i="4" s="1"/>
  <c r="O46" i="4"/>
  <c r="Q46" i="4" s="1"/>
  <c r="M46" i="4"/>
  <c r="K46" i="4"/>
  <c r="I46" i="4"/>
  <c r="G45" i="4"/>
  <c r="I45" i="4" s="1"/>
  <c r="K45" i="4" s="1"/>
  <c r="M45" i="4" s="1"/>
  <c r="O45" i="4" s="1"/>
  <c r="Q45" i="4" s="1"/>
  <c r="I44" i="4"/>
  <c r="K44" i="4" s="1"/>
  <c r="M44" i="4" s="1"/>
  <c r="O44" i="4" s="1"/>
  <c r="Q44" i="4" s="1"/>
  <c r="G43" i="4"/>
  <c r="I43" i="4" s="1"/>
  <c r="K43" i="4" s="1"/>
  <c r="M43" i="4" s="1"/>
  <c r="O43" i="4" s="1"/>
  <c r="Q43" i="4" s="1"/>
  <c r="Q42" i="4"/>
  <c r="O42" i="4"/>
  <c r="M42" i="4"/>
  <c r="I41" i="4"/>
  <c r="K41" i="4" s="1"/>
  <c r="M41" i="4" s="1"/>
  <c r="O41" i="4" s="1"/>
  <c r="Q41" i="4" s="1"/>
  <c r="L40" i="4"/>
  <c r="I40" i="4"/>
  <c r="K40" i="4" s="1"/>
  <c r="M40" i="4" s="1"/>
  <c r="O40" i="4" s="1"/>
  <c r="Q40" i="4" s="1"/>
  <c r="G40" i="4"/>
  <c r="M39" i="4"/>
  <c r="O39" i="4" s="1"/>
  <c r="Q39" i="4" s="1"/>
  <c r="I39" i="4"/>
  <c r="K39" i="4" s="1"/>
  <c r="K38" i="4"/>
  <c r="M38" i="4" s="1"/>
  <c r="O38" i="4" s="1"/>
  <c r="Q38" i="4" s="1"/>
  <c r="I38" i="4"/>
  <c r="G38" i="4"/>
  <c r="M37" i="4"/>
  <c r="O37" i="4" s="1"/>
  <c r="Q37" i="4" s="1"/>
  <c r="K37" i="4"/>
  <c r="I37" i="4"/>
  <c r="G36" i="4"/>
  <c r="I36" i="4" s="1"/>
  <c r="K36" i="4" s="1"/>
  <c r="M36" i="4" s="1"/>
  <c r="O36" i="4" s="1"/>
  <c r="Q36" i="4" s="1"/>
  <c r="I35" i="4"/>
  <c r="K35" i="4" s="1"/>
  <c r="M35" i="4" s="1"/>
  <c r="O35" i="4" s="1"/>
  <c r="Q35" i="4" s="1"/>
  <c r="G34" i="4"/>
  <c r="I34" i="4" s="1"/>
  <c r="K34" i="4" s="1"/>
  <c r="M34" i="4" s="1"/>
  <c r="O34" i="4" s="1"/>
  <c r="Q34" i="4" s="1"/>
  <c r="I33" i="4"/>
  <c r="K33" i="4" s="1"/>
  <c r="M33" i="4" s="1"/>
  <c r="O33" i="4" s="1"/>
  <c r="Q33" i="4" s="1"/>
  <c r="I32" i="4"/>
  <c r="K32" i="4" s="1"/>
  <c r="M32" i="4" s="1"/>
  <c r="O32" i="4" s="1"/>
  <c r="Q32" i="4" s="1"/>
  <c r="G32" i="4"/>
  <c r="M31" i="4"/>
  <c r="O31" i="4" s="1"/>
  <c r="Q31" i="4" s="1"/>
  <c r="K31" i="4"/>
  <c r="J30" i="4"/>
  <c r="J12" i="4" s="1"/>
  <c r="I30" i="4"/>
  <c r="K29" i="4"/>
  <c r="M29" i="4" s="1"/>
  <c r="O29" i="4" s="1"/>
  <c r="Q29" i="4" s="1"/>
  <c r="I29" i="4"/>
  <c r="N28" i="4"/>
  <c r="N12" i="4" s="1"/>
  <c r="G28" i="4"/>
  <c r="I28" i="4" s="1"/>
  <c r="K28" i="4" s="1"/>
  <c r="M28" i="4" s="1"/>
  <c r="O28" i="4" s="1"/>
  <c r="Q28" i="4" s="1"/>
  <c r="I27" i="4"/>
  <c r="K27" i="4" s="1"/>
  <c r="M27" i="4" s="1"/>
  <c r="O27" i="4" s="1"/>
  <c r="Q27" i="4" s="1"/>
  <c r="K26" i="4"/>
  <c r="M26" i="4" s="1"/>
  <c r="O26" i="4" s="1"/>
  <c r="Q26" i="4" s="1"/>
  <c r="I26" i="4"/>
  <c r="G26" i="4"/>
  <c r="I25" i="4"/>
  <c r="K25" i="4" s="1"/>
  <c r="M25" i="4" s="1"/>
  <c r="O25" i="4" s="1"/>
  <c r="Q25" i="4" s="1"/>
  <c r="I24" i="4"/>
  <c r="K24" i="4" s="1"/>
  <c r="M24" i="4" s="1"/>
  <c r="O24" i="4" s="1"/>
  <c r="Q24" i="4" s="1"/>
  <c r="G24" i="4"/>
  <c r="M23" i="4"/>
  <c r="O23" i="4" s="1"/>
  <c r="Q23" i="4" s="1"/>
  <c r="K23" i="4"/>
  <c r="I23" i="4"/>
  <c r="G22" i="4"/>
  <c r="I22" i="4" s="1"/>
  <c r="K22" i="4" s="1"/>
  <c r="M22" i="4" s="1"/>
  <c r="O22" i="4" s="1"/>
  <c r="Q22" i="4" s="1"/>
  <c r="K21" i="4"/>
  <c r="M21" i="4" s="1"/>
  <c r="O21" i="4" s="1"/>
  <c r="Q21" i="4" s="1"/>
  <c r="I21" i="4"/>
  <c r="G20" i="4"/>
  <c r="I20" i="4" s="1"/>
  <c r="K20" i="4" s="1"/>
  <c r="M20" i="4" s="1"/>
  <c r="O20" i="4" s="1"/>
  <c r="Q20" i="4" s="1"/>
  <c r="I19" i="4"/>
  <c r="K19" i="4" s="1"/>
  <c r="M19" i="4" s="1"/>
  <c r="O19" i="4" s="1"/>
  <c r="Q19" i="4" s="1"/>
  <c r="K18" i="4"/>
  <c r="M18" i="4" s="1"/>
  <c r="O18" i="4" s="1"/>
  <c r="Q18" i="4" s="1"/>
  <c r="I18" i="4"/>
  <c r="H18" i="4"/>
  <c r="I17" i="4"/>
  <c r="K17" i="4" s="1"/>
  <c r="M17" i="4" s="1"/>
  <c r="O17" i="4" s="1"/>
  <c r="Q17" i="4" s="1"/>
  <c r="I16" i="4"/>
  <c r="K16" i="4" s="1"/>
  <c r="M16" i="4" s="1"/>
  <c r="O16" i="4" s="1"/>
  <c r="Q16" i="4" s="1"/>
  <c r="H15" i="4"/>
  <c r="G15" i="4"/>
  <c r="I15" i="4" s="1"/>
  <c r="K15" i="4" s="1"/>
  <c r="M15" i="4" s="1"/>
  <c r="O15" i="4" s="1"/>
  <c r="Q15" i="4" s="1"/>
  <c r="I14" i="4"/>
  <c r="K14" i="4" s="1"/>
  <c r="M14" i="4" s="1"/>
  <c r="O14" i="4" s="1"/>
  <c r="Q14" i="4" s="1"/>
  <c r="K13" i="4"/>
  <c r="M13" i="4" s="1"/>
  <c r="O13" i="4" s="1"/>
  <c r="Q13" i="4" s="1"/>
  <c r="I13" i="4"/>
  <c r="G13" i="4"/>
  <c r="P12" i="4"/>
  <c r="L12" i="4"/>
  <c r="H12" i="4"/>
  <c r="O11" i="4"/>
  <c r="Q11" i="4" s="1"/>
  <c r="Q10" i="4"/>
  <c r="O10" i="4"/>
  <c r="N10" i="4"/>
  <c r="P9" i="4"/>
  <c r="N117" i="4" l="1"/>
  <c r="N94" i="4" s="1"/>
  <c r="O139" i="4"/>
  <c r="Q139" i="4" s="1"/>
  <c r="N9" i="4"/>
  <c r="J9" i="4"/>
  <c r="L9" i="4"/>
  <c r="J117" i="4"/>
  <c r="J94" i="4" s="1"/>
  <c r="O128" i="4"/>
  <c r="Q128" i="4" s="1"/>
  <c r="O96" i="4"/>
  <c r="Q96" i="4" s="1"/>
  <c r="K124" i="4"/>
  <c r="M124" i="4" s="1"/>
  <c r="O124" i="4" s="1"/>
  <c r="Q124" i="4" s="1"/>
  <c r="I62" i="4"/>
  <c r="K62" i="4" s="1"/>
  <c r="M62" i="4" s="1"/>
  <c r="O62" i="4" s="1"/>
  <c r="Q62" i="4" s="1"/>
  <c r="G108" i="4"/>
  <c r="I108" i="4" s="1"/>
  <c r="K108" i="4" s="1"/>
  <c r="M108" i="4" s="1"/>
  <c r="O108" i="4" s="1"/>
  <c r="Q108" i="4" s="1"/>
  <c r="I111" i="4"/>
  <c r="K111" i="4" s="1"/>
  <c r="M111" i="4" s="1"/>
  <c r="O111" i="4" s="1"/>
  <c r="Q111" i="4" s="1"/>
  <c r="G117" i="4"/>
  <c r="I117" i="4" s="1"/>
  <c r="K117" i="4" s="1"/>
  <c r="M117" i="4" s="1"/>
  <c r="O117" i="4" s="1"/>
  <c r="Q117" i="4" s="1"/>
  <c r="G95" i="4"/>
  <c r="I104" i="4"/>
  <c r="K104" i="4" s="1"/>
  <c r="M104" i="4" s="1"/>
  <c r="O104" i="4" s="1"/>
  <c r="Q104" i="4" s="1"/>
  <c r="G12" i="4"/>
  <c r="K30" i="4"/>
  <c r="M30" i="4" s="1"/>
  <c r="O30" i="4" s="1"/>
  <c r="Q30" i="4" s="1"/>
  <c r="K122" i="4"/>
  <c r="M122" i="4" s="1"/>
  <c r="O122" i="4" s="1"/>
  <c r="Q122" i="4" s="1"/>
  <c r="I95" i="4" l="1"/>
  <c r="K95" i="4" s="1"/>
  <c r="M95" i="4" s="1"/>
  <c r="O95" i="4" s="1"/>
  <c r="Q95" i="4" s="1"/>
  <c r="G94" i="4"/>
  <c r="I94" i="4" s="1"/>
  <c r="K94" i="4" s="1"/>
  <c r="M94" i="4" s="1"/>
  <c r="O94" i="4" s="1"/>
  <c r="Q94" i="4" s="1"/>
  <c r="G9" i="4"/>
  <c r="I9" i="4" s="1"/>
  <c r="K9" i="4" s="1"/>
  <c r="M9" i="4" s="1"/>
  <c r="O9" i="4" s="1"/>
  <c r="Q9" i="4" s="1"/>
  <c r="I12" i="4"/>
  <c r="K12" i="4" s="1"/>
  <c r="M12" i="4" s="1"/>
  <c r="O12" i="4" s="1"/>
  <c r="Q12" i="4" s="1"/>
</calcChain>
</file>

<file path=xl/sharedStrings.xml><?xml version="1.0" encoding="utf-8"?>
<sst xmlns="http://schemas.openxmlformats.org/spreadsheetml/2006/main" count="571" uniqueCount="247">
  <si>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</si>
  <si>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</si>
  <si>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</si>
  <si>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</si>
  <si>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</si>
  <si>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</si>
  <si>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</si>
  <si>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</si>
  <si>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</si>
  <si>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</si>
  <si>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</si>
  <si>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</si>
  <si>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</si>
  <si>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</si>
  <si>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SU</t>
  </si>
  <si>
    <t>x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</si>
  <si>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</si>
  <si>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</si>
  <si>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</si>
  <si>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</si>
  <si>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</si>
  <si>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</si>
  <si>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</si>
  <si>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</si>
  <si>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</si>
  <si>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</si>
  <si>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</si>
  <si>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</si>
  <si>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</si>
  <si>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</si>
  <si>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</si>
  <si>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</si>
  <si>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</si>
  <si>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</si>
  <si>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</si>
  <si>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</si>
  <si>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</si>
  <si>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</si>
  <si>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</si>
  <si>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</si>
  <si>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</si>
  <si>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</si>
  <si>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</si>
  <si>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</si>
  <si>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</si>
  <si>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</si>
  <si>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</si>
  <si>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</si>
  <si>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</si>
  <si>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</si>
  <si>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</si>
  <si>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</si>
  <si>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</si>
  <si>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</si>
  <si>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</si>
  <si>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</si>
  <si>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</si>
  <si>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</si>
  <si>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</si>
  <si>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</si>
  <si>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</si>
  <si>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</si>
  <si>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</si>
  <si>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</si>
  <si>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</si>
  <si>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</si>
  <si>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</si>
  <si>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</si>
  <si>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</si>
  <si>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</si>
  <si>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</si>
  <si>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</si>
  <si>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</si>
  <si>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</si>
  <si>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</si>
  <si>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0480639</t>
  </si>
  <si>
    <t>5008</t>
  </si>
  <si>
    <t>Město Turnov, Gymnázium - oprava čelní fasády</t>
  </si>
  <si>
    <t>0480642</t>
  </si>
  <si>
    <t>Aktivity ZUŠ OPEN</t>
  </si>
  <si>
    <t>0480643</t>
  </si>
  <si>
    <t xml:space="preserve">Mistrovství Evropy parketářů juniorů </t>
  </si>
  <si>
    <t>neinvestiční transfery nefinan.podnik.subjektům - p.o.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</si>
  <si>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</si>
  <si>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</si>
  <si>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</si>
  <si>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</si>
  <si>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</si>
  <si>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</si>
  <si>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</si>
  <si>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</si>
  <si>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</si>
  <si>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</si>
  <si>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</si>
  <si>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</si>
  <si>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</si>
  <si>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</si>
  <si>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</si>
  <si>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</si>
  <si>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</si>
  <si>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</si>
  <si>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</si>
  <si>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</si>
  <si>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</si>
  <si>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</si>
  <si>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</si>
  <si>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</si>
  <si>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</si>
  <si>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</si>
  <si>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</si>
  <si>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</si>
  <si>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</si>
  <si>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</si>
  <si>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</si>
  <si>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</si>
  <si>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</si>
  <si>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</si>
  <si>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</si>
  <si>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</si>
  <si>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</si>
  <si>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</si>
  <si>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</si>
  <si>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</si>
  <si>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</si>
  <si>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</si>
  <si>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</si>
  <si>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</si>
  <si>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</si>
  <si>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</si>
  <si>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</si>
  <si>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</si>
  <si>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</si>
  <si>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</si>
  <si>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</si>
  <si>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</si>
  <si>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</si>
  <si>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</si>
  <si>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</si>
  <si>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</si>
  <si>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</si>
  <si>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</si>
  <si>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</si>
  <si>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</si>
  <si>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</si>
  <si>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</si>
  <si>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</si>
  <si>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</si>
  <si>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</si>
  <si>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</si>
  <si>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</si>
  <si>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</si>
  <si>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</si>
  <si>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</si>
  <si>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</si>
  <si>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</si>
  <si>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</si>
  <si>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</si>
  <si>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</si>
  <si>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</si>
  <si>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</si>
  <si>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</si>
  <si>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</si>
  <si>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0480645</t>
  </si>
  <si>
    <t>Individuální podpora sportu</t>
  </si>
  <si>
    <t>0480646</t>
  </si>
  <si>
    <t>Organizace sportovního prostředí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</si>
  <si>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</si>
  <si>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</si>
  <si>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</si>
  <si>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</si>
  <si>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</si>
  <si>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</si>
  <si>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Podpora reprezentace Libereckého kraje</t>
  </si>
  <si>
    <t>0480640</t>
  </si>
  <si>
    <t>Nespecifikovaná rezerva  - Podpora reprezentace LK</t>
  </si>
  <si>
    <t>Změna rozpočtu - rozpočtové opatření č. 187/18</t>
  </si>
  <si>
    <t>Příloha č. 1 - tab. část k ZR-RO č. 187/18</t>
  </si>
  <si>
    <t>RO č. 187/18</t>
  </si>
  <si>
    <t>ZR-RO č. 187/18</t>
  </si>
  <si>
    <t>0480655</t>
  </si>
  <si>
    <t>Spolek rodičů a přátel dětí a školy při ZUŠ, Jablonec n/N, Podhorská 47 - Celoroční činnost dětského pěveckého sboru Iuventus, gaude!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</si>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</sst>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1" fillId="0" borderId="0" xfId="3" applyFill="1"/>
    <xf numFmtId="4" fontId="1" fillId="0" borderId="0" xfId="3" applyNumberFormat="1" applyFill="1"/>
    <xf numFmtId="0" fontId="4" fillId="0" borderId="0" xfId="3" applyFont="1" applyFill="1"/>
    <xf numFmtId="0" fontId="2" fillId="0" borderId="0" xfId="5" applyFill="1"/>
    <xf numFmtId="0" fontId="1" fillId="0" borderId="0" xfId="1" applyFill="1"/>
    <xf numFmtId="0" fontId="5" fillId="0" borderId="0" xfId="1" applyFont="1" applyFill="1" applyAlignment="1">
      <alignment horizontal="center"/>
    </xf>
    <xf numFmtId="0" fontId="1" fillId="0" borderId="0" xfId="6" applyFill="1"/>
    <xf numFmtId="4" fontId="1" fillId="0" borderId="0" xfId="6" applyNumberFormat="1" applyFill="1"/>
    <xf numFmtId="0" fontId="6" fillId="0" borderId="0" xfId="6" applyFont="1" applyFill="1" applyAlignment="1">
      <alignment horizontal="center"/>
    </xf>
    <xf numFmtId="0" fontId="1" fillId="0" borderId="0" xfId="3" applyFill="1" applyBorder="1"/>
    <xf numFmtId="0" fontId="7" fillId="0" borderId="1" xfId="6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/>
    </xf>
    <xf numFmtId="164" fontId="6" fillId="0" borderId="5" xfId="6" applyNumberFormat="1" applyFont="1" applyFill="1" applyBorder="1" applyAlignment="1"/>
    <xf numFmtId="164" fontId="6" fillId="0" borderId="5" xfId="3" applyNumberFormat="1" applyFont="1" applyFill="1" applyBorder="1"/>
    <xf numFmtId="164" fontId="6" fillId="0" borderId="6" xfId="3" applyNumberFormat="1" applyFont="1" applyFill="1" applyBorder="1"/>
    <xf numFmtId="164" fontId="6" fillId="0" borderId="4" xfId="3" applyNumberFormat="1" applyFont="1" applyFill="1" applyBorder="1"/>
    <xf numFmtId="0" fontId="6" fillId="0" borderId="7" xfId="8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/>
    </xf>
    <xf numFmtId="164" fontId="6" fillId="0" borderId="9" xfId="6" applyNumberFormat="1" applyFont="1" applyFill="1" applyBorder="1" applyAlignment="1"/>
    <xf numFmtId="164" fontId="6" fillId="0" borderId="9" xfId="3" applyNumberFormat="1" applyFont="1" applyFill="1" applyBorder="1"/>
    <xf numFmtId="164" fontId="6" fillId="0" borderId="10" xfId="3" applyNumberFormat="1" applyFont="1" applyFill="1" applyBorder="1"/>
    <xf numFmtId="164" fontId="6" fillId="0" borderId="8" xfId="8" applyNumberFormat="1" applyFont="1" applyFill="1" applyBorder="1" applyAlignment="1">
      <alignment vertical="center"/>
    </xf>
    <xf numFmtId="164" fontId="6" fillId="0" borderId="11" xfId="3" applyNumberFormat="1" applyFont="1" applyFill="1" applyBorder="1"/>
    <xf numFmtId="0" fontId="4" fillId="0" borderId="0" xfId="3" applyFont="1" applyFill="1" applyBorder="1"/>
    <xf numFmtId="0" fontId="4" fillId="0" borderId="12" xfId="8" applyFont="1" applyFill="1" applyBorder="1" applyAlignment="1">
      <alignment horizontal="center" vertical="center"/>
    </xf>
    <xf numFmtId="0" fontId="4" fillId="0" borderId="15" xfId="8" applyFont="1" applyFill="1" applyBorder="1" applyAlignment="1">
      <alignment horizontal="center" vertical="center"/>
    </xf>
    <xf numFmtId="0" fontId="4" fillId="0" borderId="15" xfId="8" applyFont="1" applyFill="1" applyBorder="1" applyAlignment="1">
      <alignment vertical="center"/>
    </xf>
    <xf numFmtId="164" fontId="4" fillId="0" borderId="16" xfId="6" applyNumberFormat="1" applyFont="1" applyFill="1" applyBorder="1" applyAlignment="1"/>
    <xf numFmtId="164" fontId="4" fillId="0" borderId="16" xfId="3" applyNumberFormat="1" applyFont="1" applyFill="1" applyBorder="1"/>
    <xf numFmtId="164" fontId="4" fillId="0" borderId="17" xfId="3" applyNumberFormat="1" applyFont="1" applyFill="1" applyBorder="1"/>
    <xf numFmtId="164" fontId="4" fillId="0" borderId="15" xfId="8" applyNumberFormat="1" applyFont="1" applyFill="1" applyBorder="1" applyAlignment="1">
      <alignment vertical="center"/>
    </xf>
    <xf numFmtId="164" fontId="4" fillId="0" borderId="18" xfId="3" applyNumberFormat="1" applyFont="1" applyFill="1" applyBorder="1"/>
    <xf numFmtId="0" fontId="10" fillId="0" borderId="19" xfId="6" applyFont="1" applyFill="1" applyBorder="1" applyAlignment="1">
      <alignment horizontal="center" vertical="center"/>
    </xf>
    <xf numFmtId="0" fontId="10" fillId="0" borderId="22" xfId="6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vertical="center"/>
    </xf>
    <xf numFmtId="164" fontId="10" fillId="0" borderId="4" xfId="6" applyNumberFormat="1" applyFont="1" applyFill="1" applyBorder="1" applyAlignment="1"/>
    <xf numFmtId="164" fontId="10" fillId="0" borderId="4" xfId="3" applyNumberFormat="1" applyFont="1" applyFill="1" applyBorder="1"/>
    <xf numFmtId="164" fontId="10" fillId="0" borderId="6" xfId="3" applyNumberFormat="1" applyFont="1" applyFill="1" applyBorder="1"/>
    <xf numFmtId="0" fontId="6" fillId="0" borderId="7" xfId="6" applyFont="1" applyFill="1" applyBorder="1" applyAlignment="1">
      <alignment horizontal="center" vertical="center"/>
    </xf>
    <xf numFmtId="49" fontId="6" fillId="0" borderId="23" xfId="6" applyNumberFormat="1" applyFont="1" applyFill="1" applyBorder="1" applyAlignment="1">
      <alignment horizontal="center" vertical="center"/>
    </xf>
    <xf numFmtId="49" fontId="6" fillId="0" borderId="24" xfId="6" applyNumberFormat="1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vertical="center" wrapText="1"/>
    </xf>
    <xf numFmtId="0" fontId="12" fillId="0" borderId="25" xfId="6" applyFont="1" applyFill="1" applyBorder="1" applyAlignment="1">
      <alignment horizontal="center" vertical="center"/>
    </xf>
    <xf numFmtId="49" fontId="12" fillId="0" borderId="26" xfId="6" applyNumberFormat="1" applyFont="1" applyFill="1" applyBorder="1" applyAlignment="1">
      <alignment horizontal="center" vertical="center"/>
    </xf>
    <xf numFmtId="49" fontId="12" fillId="0" borderId="27" xfId="6" applyNumberFormat="1" applyFont="1" applyFill="1" applyBorder="1" applyAlignment="1">
      <alignment horizontal="center" vertical="center"/>
    </xf>
    <xf numFmtId="0" fontId="12" fillId="0" borderId="28" xfId="6" applyFont="1" applyFill="1" applyBorder="1" applyAlignment="1">
      <alignment horizontal="center" vertical="center"/>
    </xf>
    <xf numFmtId="0" fontId="4" fillId="0" borderId="26" xfId="6" applyFont="1" applyFill="1" applyBorder="1" applyAlignment="1">
      <alignment horizontal="center" vertical="center"/>
    </xf>
    <xf numFmtId="0" fontId="4" fillId="0" borderId="26" xfId="6" applyFont="1" applyFill="1" applyBorder="1" applyAlignment="1">
      <alignment vertical="center"/>
    </xf>
    <xf numFmtId="164" fontId="4" fillId="0" borderId="29" xfId="6" applyNumberFormat="1" applyFont="1" applyFill="1" applyBorder="1" applyAlignment="1"/>
    <xf numFmtId="164" fontId="4" fillId="0" borderId="29" xfId="3" applyNumberFormat="1" applyFont="1" applyFill="1" applyBorder="1"/>
    <xf numFmtId="164" fontId="4" fillId="0" borderId="30" xfId="3" applyNumberFormat="1" applyFont="1" applyFill="1" applyBorder="1"/>
    <xf numFmtId="0" fontId="6" fillId="0" borderId="25" xfId="6" applyFont="1" applyFill="1" applyBorder="1" applyAlignment="1">
      <alignment horizontal="center" vertical="center"/>
    </xf>
    <xf numFmtId="49" fontId="6" fillId="0" borderId="26" xfId="6" applyNumberFormat="1" applyFont="1" applyFill="1" applyBorder="1" applyAlignment="1">
      <alignment horizontal="center" vertical="center"/>
    </xf>
    <xf numFmtId="49" fontId="6" fillId="0" borderId="27" xfId="6" applyNumberFormat="1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26" xfId="6" applyFont="1" applyFill="1" applyBorder="1" applyAlignment="1">
      <alignment horizontal="center" vertical="center"/>
    </xf>
    <xf numFmtId="0" fontId="6" fillId="0" borderId="26" xfId="6" applyFont="1" applyFill="1" applyBorder="1" applyAlignment="1">
      <alignment vertical="center" wrapText="1"/>
    </xf>
    <xf numFmtId="164" fontId="6" fillId="0" borderId="29" xfId="6" applyNumberFormat="1" applyFont="1" applyFill="1" applyBorder="1" applyAlignment="1"/>
    <xf numFmtId="164" fontId="6" fillId="0" borderId="29" xfId="3" applyNumberFormat="1" applyFont="1" applyFill="1" applyBorder="1"/>
    <xf numFmtId="164" fontId="6" fillId="0" borderId="30" xfId="3" applyNumberFormat="1" applyFont="1" applyFill="1" applyBorder="1"/>
    <xf numFmtId="164" fontId="6" fillId="0" borderId="29" xfId="3" applyNumberFormat="1" applyFont="1" applyFill="1" applyBorder="1" applyAlignment="1"/>
    <xf numFmtId="0" fontId="4" fillId="0" borderId="26" xfId="6" applyFont="1" applyFill="1" applyBorder="1" applyAlignment="1">
      <alignment vertical="center" wrapText="1"/>
    </xf>
    <xf numFmtId="164" fontId="4" fillId="0" borderId="29" xfId="3" applyNumberFormat="1" applyFont="1" applyFill="1" applyBorder="1" applyAlignment="1"/>
    <xf numFmtId="0" fontId="17" fillId="0" borderId="0" xfId="0" applyFont="1" applyFill="1" applyAlignment="1"/>
    <xf numFmtId="164" fontId="6" fillId="0" borderId="29" xfId="6" applyNumberFormat="1" applyFont="1" applyFill="1" applyBorder="1" applyAlignment="1">
      <alignment vertical="center"/>
    </xf>
    <xf numFmtId="164" fontId="4" fillId="0" borderId="29" xfId="6" applyNumberFormat="1" applyFont="1" applyFill="1" applyBorder="1" applyAlignment="1">
      <alignment vertical="center"/>
    </xf>
    <xf numFmtId="0" fontId="12" fillId="0" borderId="12" xfId="6" applyFont="1" applyFill="1" applyBorder="1" applyAlignment="1">
      <alignment horizontal="center" vertical="center"/>
    </xf>
    <xf numFmtId="49" fontId="12" fillId="0" borderId="13" xfId="6" applyNumberFormat="1" applyFont="1" applyFill="1" applyBorder="1" applyAlignment="1">
      <alignment horizontal="center" vertical="center"/>
    </xf>
    <xf numFmtId="49" fontId="12" fillId="0" borderId="14" xfId="6" applyNumberFormat="1" applyFont="1" applyFill="1" applyBorder="1" applyAlignment="1">
      <alignment horizontal="center" vertical="center"/>
    </xf>
    <xf numFmtId="0" fontId="12" fillId="0" borderId="15" xfId="6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vertical="center"/>
    </xf>
    <xf numFmtId="164" fontId="4" fillId="0" borderId="16" xfId="6" applyNumberFormat="1" applyFont="1" applyFill="1" applyBorder="1" applyAlignment="1">
      <alignment vertical="center"/>
    </xf>
    <xf numFmtId="164" fontId="10" fillId="0" borderId="31" xfId="3" applyNumberFormat="1" applyFont="1" applyFill="1" applyBorder="1"/>
    <xf numFmtId="0" fontId="6" fillId="0" borderId="32" xfId="6" applyFont="1" applyFill="1" applyBorder="1" applyAlignment="1">
      <alignment horizontal="center" vertical="center"/>
    </xf>
    <xf numFmtId="49" fontId="6" fillId="0" borderId="33" xfId="6" applyNumberFormat="1" applyFont="1" applyFill="1" applyBorder="1" applyAlignment="1">
      <alignment horizontal="center" vertical="center"/>
    </xf>
    <xf numFmtId="49" fontId="6" fillId="0" borderId="34" xfId="6" applyNumberFormat="1" applyFont="1" applyFill="1" applyBorder="1" applyAlignment="1">
      <alignment horizontal="center" vertical="center"/>
    </xf>
    <xf numFmtId="0" fontId="6" fillId="0" borderId="35" xfId="6" applyFont="1" applyFill="1" applyBorder="1" applyAlignment="1">
      <alignment horizontal="center" vertical="center"/>
    </xf>
    <xf numFmtId="0" fontId="6" fillId="0" borderId="33" xfId="6" applyFont="1" applyFill="1" applyBorder="1" applyAlignment="1">
      <alignment vertical="center" wrapText="1"/>
    </xf>
    <xf numFmtId="164" fontId="6" fillId="0" borderId="11" xfId="6" applyNumberFormat="1" applyFont="1" applyFill="1" applyBorder="1" applyAlignment="1"/>
    <xf numFmtId="164" fontId="6" fillId="0" borderId="36" xfId="3" applyNumberFormat="1" applyFont="1" applyFill="1" applyBorder="1"/>
    <xf numFmtId="0" fontId="12" fillId="0" borderId="37" xfId="6" applyFont="1" applyFill="1" applyBorder="1" applyAlignment="1">
      <alignment horizontal="center" vertical="center"/>
    </xf>
    <xf numFmtId="49" fontId="12" fillId="0" borderId="38" xfId="6" applyNumberFormat="1" applyFont="1" applyFill="1" applyBorder="1" applyAlignment="1">
      <alignment horizontal="center" vertical="center"/>
    </xf>
    <xf numFmtId="49" fontId="12" fillId="0" borderId="39" xfId="6" applyNumberFormat="1" applyFont="1" applyFill="1" applyBorder="1" applyAlignment="1">
      <alignment horizontal="center" vertical="center"/>
    </xf>
    <xf numFmtId="0" fontId="12" fillId="0" borderId="40" xfId="6" applyFont="1" applyFill="1" applyBorder="1" applyAlignment="1">
      <alignment horizontal="center" vertical="center"/>
    </xf>
    <xf numFmtId="0" fontId="4" fillId="0" borderId="40" xfId="6" applyFont="1" applyFill="1" applyBorder="1" applyAlignment="1">
      <alignment horizontal="center" vertical="center"/>
    </xf>
    <xf numFmtId="0" fontId="4" fillId="0" borderId="38" xfId="6" applyFont="1" applyFill="1" applyBorder="1" applyAlignment="1">
      <alignment vertical="center"/>
    </xf>
    <xf numFmtId="164" fontId="4" fillId="0" borderId="18" xfId="6" applyNumberFormat="1" applyFont="1" applyFill="1" applyBorder="1" applyAlignment="1"/>
    <xf numFmtId="164" fontId="4" fillId="0" borderId="41" xfId="3" applyNumberFormat="1" applyFont="1" applyFill="1" applyBorder="1"/>
    <xf numFmtId="0" fontId="13" fillId="0" borderId="7" xfId="6" applyFont="1" applyFill="1" applyBorder="1" applyAlignment="1">
      <alignment horizontal="center" vertical="center"/>
    </xf>
    <xf numFmtId="0" fontId="13" fillId="0" borderId="8" xfId="6" applyFont="1" applyFill="1" applyBorder="1" applyAlignment="1">
      <alignment horizontal="center" vertical="center"/>
    </xf>
    <xf numFmtId="0" fontId="13" fillId="0" borderId="23" xfId="6" applyFont="1" applyFill="1" applyBorder="1" applyAlignment="1">
      <alignment horizontal="center" vertical="center"/>
    </xf>
    <xf numFmtId="0" fontId="13" fillId="0" borderId="23" xfId="6" applyFont="1" applyFill="1" applyBorder="1" applyAlignment="1">
      <alignment vertical="center" wrapText="1"/>
    </xf>
    <xf numFmtId="164" fontId="13" fillId="0" borderId="9" xfId="6" applyNumberFormat="1" applyFont="1" applyFill="1" applyBorder="1" applyAlignment="1"/>
    <xf numFmtId="164" fontId="13" fillId="0" borderId="9" xfId="3" applyNumberFormat="1" applyFont="1" applyFill="1" applyBorder="1"/>
    <xf numFmtId="164" fontId="13" fillId="0" borderId="10" xfId="3" applyNumberFormat="1" applyFont="1" applyFill="1" applyBorder="1"/>
    <xf numFmtId="164" fontId="7" fillId="0" borderId="29" xfId="6" applyNumberFormat="1" applyFont="1" applyFill="1" applyBorder="1" applyAlignment="1"/>
    <xf numFmtId="0" fontId="4" fillId="0" borderId="25" xfId="6" applyFont="1" applyFill="1" applyBorder="1" applyAlignment="1">
      <alignment horizontal="center" vertical="center"/>
    </xf>
    <xf numFmtId="49" fontId="4" fillId="0" borderId="26" xfId="6" applyNumberFormat="1" applyFont="1" applyFill="1" applyBorder="1" applyAlignment="1">
      <alignment horizontal="center" vertical="center"/>
    </xf>
    <xf numFmtId="0" fontId="4" fillId="0" borderId="27" xfId="7" applyFont="1" applyFill="1" applyBorder="1" applyAlignment="1">
      <alignment horizontal="center" vertical="center"/>
    </xf>
    <xf numFmtId="0" fontId="4" fillId="0" borderId="28" xfId="6" applyFont="1" applyFill="1" applyBorder="1" applyAlignment="1">
      <alignment horizontal="center" vertical="center"/>
    </xf>
    <xf numFmtId="164" fontId="12" fillId="0" borderId="29" xfId="6" applyNumberFormat="1" applyFont="1" applyFill="1" applyBorder="1" applyAlignment="1"/>
    <xf numFmtId="164" fontId="6" fillId="0" borderId="26" xfId="3" applyNumberFormat="1" applyFont="1" applyFill="1" applyBorder="1" applyAlignment="1"/>
    <xf numFmtId="164" fontId="6" fillId="0" borderId="42" xfId="3" applyNumberFormat="1" applyFont="1" applyFill="1" applyBorder="1" applyAlignment="1"/>
    <xf numFmtId="164" fontId="4" fillId="0" borderId="26" xfId="3" applyNumberFormat="1" applyFont="1" applyFill="1" applyBorder="1" applyAlignment="1"/>
    <xf numFmtId="164" fontId="4" fillId="0" borderId="42" xfId="3" applyNumberFormat="1" applyFont="1" applyFill="1" applyBorder="1" applyAlignment="1"/>
    <xf numFmtId="0" fontId="6" fillId="0" borderId="26" xfId="6" applyFont="1" applyFill="1" applyBorder="1" applyAlignment="1">
      <alignment vertical="center"/>
    </xf>
    <xf numFmtId="164" fontId="6" fillId="0" borderId="43" xfId="3" applyNumberFormat="1" applyFont="1" applyFill="1" applyBorder="1" applyAlignment="1"/>
    <xf numFmtId="164" fontId="6" fillId="0" borderId="44" xfId="3" applyNumberFormat="1" applyFont="1" applyFill="1" applyBorder="1" applyAlignment="1"/>
    <xf numFmtId="0" fontId="4" fillId="0" borderId="15" xfId="6" applyFont="1" applyFill="1" applyBorder="1" applyAlignment="1">
      <alignment horizontal="center" vertical="center"/>
    </xf>
    <xf numFmtId="164" fontId="4" fillId="0" borderId="45" xfId="3" applyNumberFormat="1" applyFont="1" applyFill="1" applyBorder="1" applyAlignment="1"/>
    <xf numFmtId="164" fontId="4" fillId="0" borderId="46" xfId="3" applyNumberFormat="1" applyFont="1" applyFill="1" applyBorder="1" applyAlignment="1"/>
    <xf numFmtId="0" fontId="13" fillId="0" borderId="32" xfId="6" applyFont="1" applyFill="1" applyBorder="1" applyAlignment="1">
      <alignment horizontal="center" vertical="center"/>
    </xf>
    <xf numFmtId="49" fontId="13" fillId="0" borderId="33" xfId="6" applyNumberFormat="1" applyFont="1" applyFill="1" applyBorder="1" applyAlignment="1">
      <alignment horizontal="center" vertical="center"/>
    </xf>
    <xf numFmtId="49" fontId="13" fillId="0" borderId="34" xfId="6" applyNumberFormat="1" applyFont="1" applyFill="1" applyBorder="1" applyAlignment="1">
      <alignment horizontal="center" vertical="center"/>
    </xf>
    <xf numFmtId="0" fontId="13" fillId="0" borderId="35" xfId="6" applyFont="1" applyFill="1" applyBorder="1" applyAlignment="1">
      <alignment horizontal="center" vertical="center"/>
    </xf>
    <xf numFmtId="0" fontId="13" fillId="0" borderId="33" xfId="6" applyFont="1" applyFill="1" applyBorder="1" applyAlignment="1">
      <alignment horizontal="center" vertical="center"/>
    </xf>
    <xf numFmtId="0" fontId="13" fillId="0" borderId="33" xfId="6" applyFont="1" applyFill="1" applyBorder="1" applyAlignment="1">
      <alignment vertical="center" wrapText="1"/>
    </xf>
    <xf numFmtId="164" fontId="13" fillId="0" borderId="11" xfId="6" applyNumberFormat="1" applyFont="1" applyFill="1" applyBorder="1" applyAlignment="1"/>
    <xf numFmtId="164" fontId="13" fillId="0" borderId="11" xfId="3" applyNumberFormat="1" applyFont="1" applyFill="1" applyBorder="1"/>
    <xf numFmtId="164" fontId="13" fillId="0" borderId="36" xfId="3" applyNumberFormat="1" applyFont="1" applyFill="1" applyBorder="1"/>
    <xf numFmtId="49" fontId="6" fillId="0" borderId="43" xfId="6" applyNumberFormat="1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49" fontId="6" fillId="0" borderId="13" xfId="6" applyNumberFormat="1" applyFont="1" applyFill="1" applyBorder="1" applyAlignment="1">
      <alignment horizontal="center" vertical="center"/>
    </xf>
    <xf numFmtId="49" fontId="6" fillId="0" borderId="14" xfId="6" applyNumberFormat="1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vertical="center" wrapText="1"/>
    </xf>
    <xf numFmtId="49" fontId="13" fillId="0" borderId="23" xfId="6" applyNumberFormat="1" applyFont="1" applyFill="1" applyBorder="1" applyAlignment="1">
      <alignment horizontal="center" vertical="center"/>
    </xf>
    <xf numFmtId="49" fontId="13" fillId="0" borderId="24" xfId="6" applyNumberFormat="1" applyFont="1" applyFill="1" applyBorder="1" applyAlignment="1">
      <alignment horizontal="center" vertical="center"/>
    </xf>
    <xf numFmtId="0" fontId="6" fillId="0" borderId="26" xfId="3" applyFont="1" applyFill="1" applyBorder="1" applyAlignment="1">
      <alignment vertical="center" wrapText="1"/>
    </xf>
    <xf numFmtId="0" fontId="15" fillId="0" borderId="26" xfId="9" applyFont="1" applyFill="1" applyBorder="1" applyAlignment="1">
      <alignment vertical="center" wrapText="1"/>
    </xf>
    <xf numFmtId="0" fontId="6" fillId="0" borderId="26" xfId="9" applyFont="1" applyFill="1" applyBorder="1" applyAlignment="1">
      <alignment vertical="center" wrapText="1"/>
    </xf>
    <xf numFmtId="164" fontId="1" fillId="0" borderId="29" xfId="3" applyNumberFormat="1" applyFill="1" applyBorder="1"/>
    <xf numFmtId="49" fontId="6" fillId="0" borderId="45" xfId="6" applyNumberFormat="1" applyFont="1" applyFill="1" applyBorder="1" applyAlignment="1">
      <alignment horizontal="center" vertical="center"/>
    </xf>
    <xf numFmtId="0" fontId="15" fillId="0" borderId="13" xfId="9" applyFont="1" applyFill="1" applyBorder="1" applyAlignment="1">
      <alignment vertical="center" wrapText="1"/>
    </xf>
    <xf numFmtId="164" fontId="1" fillId="0" borderId="16" xfId="3" applyNumberFormat="1" applyFill="1" applyBorder="1"/>
    <xf numFmtId="164" fontId="1" fillId="0" borderId="0" xfId="3" applyNumberFormat="1" applyFill="1"/>
    <xf numFmtId="164" fontId="4" fillId="0" borderId="0" xfId="3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vertical="center" wrapText="1"/>
    </xf>
    <xf numFmtId="0" fontId="21" fillId="0" borderId="35" xfId="0" applyFont="1" applyBorder="1" applyAlignment="1">
      <alignment horizontal="right" vertical="center" wrapText="1"/>
    </xf>
    <xf numFmtId="4" fontId="21" fillId="0" borderId="35" xfId="0" applyNumberFormat="1" applyFont="1" applyBorder="1" applyAlignment="1">
      <alignment horizontal="right" vertical="center" wrapText="1"/>
    </xf>
    <xf numFmtId="4" fontId="21" fillId="0" borderId="49" xfId="0" applyNumberFormat="1" applyFont="1" applyBorder="1" applyAlignment="1">
      <alignment horizontal="right" vertical="center" wrapText="1"/>
    </xf>
    <xf numFmtId="0" fontId="22" fillId="0" borderId="25" xfId="0" applyFont="1" applyBorder="1" applyAlignment="1">
      <alignment vertical="center" wrapText="1"/>
    </xf>
    <xf numFmtId="0" fontId="22" fillId="0" borderId="28" xfId="0" applyFont="1" applyBorder="1" applyAlignment="1">
      <alignment horizontal="right" vertical="center" wrapText="1"/>
    </xf>
    <xf numFmtId="4" fontId="22" fillId="0" borderId="28" xfId="0" applyNumberFormat="1" applyFont="1" applyBorder="1" applyAlignment="1">
      <alignment horizontal="right" vertical="center" wrapText="1"/>
    </xf>
    <xf numFmtId="4" fontId="22" fillId="0" borderId="28" xfId="0" applyNumberFormat="1" applyFont="1" applyBorder="1" applyAlignment="1">
      <alignment vertical="center"/>
    </xf>
    <xf numFmtId="4" fontId="22" fillId="0" borderId="42" xfId="0" applyNumberFormat="1" applyFont="1" applyBorder="1" applyAlignment="1">
      <alignment vertical="center"/>
    </xf>
    <xf numFmtId="4" fontId="0" fillId="0" borderId="0" xfId="0" applyNumberFormat="1"/>
    <xf numFmtId="4" fontId="22" fillId="0" borderId="35" xfId="0" applyNumberFormat="1" applyFont="1" applyBorder="1" applyAlignment="1">
      <alignment horizontal="right" vertical="center" wrapText="1"/>
    </xf>
    <xf numFmtId="0" fontId="21" fillId="0" borderId="25" xfId="0" applyFont="1" applyBorder="1" applyAlignment="1">
      <alignment vertical="center" wrapText="1"/>
    </xf>
    <xf numFmtId="4" fontId="21" fillId="0" borderId="28" xfId="0" applyNumberFormat="1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4" fontId="22" fillId="0" borderId="42" xfId="0" applyNumberFormat="1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 wrapText="1"/>
    </xf>
    <xf numFmtId="0" fontId="22" fillId="0" borderId="40" xfId="0" applyFont="1" applyBorder="1" applyAlignment="1">
      <alignment horizontal="right" vertical="center" wrapText="1"/>
    </xf>
    <xf numFmtId="4" fontId="22" fillId="0" borderId="40" xfId="0" applyNumberFormat="1" applyFont="1" applyBorder="1" applyAlignment="1">
      <alignment horizontal="right" vertical="center" wrapText="1"/>
    </xf>
    <xf numFmtId="4" fontId="22" fillId="0" borderId="50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vertical="center" wrapText="1"/>
    </xf>
    <xf numFmtId="0" fontId="21" fillId="0" borderId="22" xfId="0" applyFont="1" applyBorder="1" applyAlignment="1">
      <alignment horizontal="right" vertical="center" wrapText="1"/>
    </xf>
    <xf numFmtId="4" fontId="21" fillId="0" borderId="22" xfId="0" applyNumberFormat="1" applyFont="1" applyBorder="1" applyAlignment="1">
      <alignment horizontal="right" vertical="center" wrapText="1"/>
    </xf>
    <xf numFmtId="4" fontId="21" fillId="0" borderId="48" xfId="0" applyNumberFormat="1" applyFont="1" applyBorder="1" applyAlignment="1">
      <alignment horizontal="right" vertical="center" wrapText="1"/>
    </xf>
    <xf numFmtId="0" fontId="19" fillId="0" borderId="0" xfId="0" applyFont="1" applyFill="1" applyBorder="1"/>
    <xf numFmtId="165" fontId="19" fillId="0" borderId="47" xfId="0" applyNumberFormat="1" applyFont="1" applyFill="1" applyBorder="1" applyAlignment="1">
      <alignment horizontal="right"/>
    </xf>
    <xf numFmtId="0" fontId="22" fillId="0" borderId="32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right" vertical="center" wrapText="1"/>
    </xf>
    <xf numFmtId="4" fontId="22" fillId="0" borderId="49" xfId="0" applyNumberFormat="1" applyFont="1" applyBorder="1" applyAlignment="1">
      <alignment horizontal="right" vertical="center" wrapText="1"/>
    </xf>
    <xf numFmtId="0" fontId="22" fillId="0" borderId="25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49" fontId="10" fillId="0" borderId="20" xfId="6" applyNumberFormat="1" applyFont="1" applyFill="1" applyBorder="1" applyAlignment="1">
      <alignment horizontal="center" vertical="center"/>
    </xf>
    <xf numFmtId="0" fontId="11" fillId="0" borderId="21" xfId="7" applyFont="1" applyFill="1" applyBorder="1" applyAlignment="1">
      <alignment horizontal="center" vertical="center"/>
    </xf>
    <xf numFmtId="49" fontId="13" fillId="0" borderId="23" xfId="6" applyNumberFormat="1" applyFont="1" applyFill="1" applyBorder="1" applyAlignment="1">
      <alignment horizontal="center" vertical="center"/>
    </xf>
    <xf numFmtId="0" fontId="14" fillId="0" borderId="24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9" fontId="6" fillId="0" borderId="13" xfId="8" applyNumberFormat="1" applyFont="1" applyFill="1" applyBorder="1" applyAlignment="1">
      <alignment horizontal="center" vertical="center"/>
    </xf>
    <xf numFmtId="49" fontId="6" fillId="0" borderId="14" xfId="8" applyNumberFormat="1" applyFont="1" applyFill="1" applyBorder="1" applyAlignment="1">
      <alignment horizontal="center" vertical="center"/>
    </xf>
    <xf numFmtId="0" fontId="16" fillId="0" borderId="0" xfId="4" applyFont="1" applyFill="1" applyAlignment="1">
      <alignment horizontal="left"/>
    </xf>
    <xf numFmtId="0" fontId="16" fillId="0" borderId="0" xfId="4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5" applyFont="1" applyFill="1" applyAlignment="1">
      <alignment horizontal="center"/>
    </xf>
    <xf numFmtId="0" fontId="4" fillId="0" borderId="0" xfId="4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18" fillId="2" borderId="47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4 - OSMTVS" xfId="7"/>
    <cellStyle name="normální_2. Rozpočet 2007 - tabulky" xfId="5"/>
    <cellStyle name="normální_Rozpis výdajů 03 bez PO 2 2" xfId="3"/>
    <cellStyle name="normální_Rozpis výdajů 03 bez PO 3" xfId="8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abSelected="1" zoomScaleNormal="100" workbookViewId="0">
      <selection activeCell="T18" sqref="T18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customWidth="1"/>
    <col min="16" max="16" width="9.7109375" style="1" customWidth="1"/>
    <col min="17" max="17" width="9.140625" style="1" customWidth="1"/>
    <col min="18" max="18" width="11.42578125" style="1" customWidth="1"/>
    <col min="19" max="251" width="9.140625" style="1" customWidth="1"/>
    <col min="252" max="16384" width="3.140625" style="1"/>
  </cols>
  <sheetData>
    <row r="1" spans="1:18" ht="14.45" x14ac:dyDescent="0.3">
      <c r="H1" s="195"/>
      <c r="I1" s="195"/>
      <c r="J1" s="195"/>
      <c r="L1" s="196"/>
      <c r="M1" s="196"/>
      <c r="N1" s="197"/>
      <c r="O1" s="197"/>
    </row>
    <row r="2" spans="1:18" ht="18" x14ac:dyDescent="0.25">
      <c r="A2" s="198" t="s">
        <v>175</v>
      </c>
      <c r="B2" s="198"/>
      <c r="C2" s="198"/>
      <c r="D2" s="198"/>
      <c r="E2" s="198"/>
      <c r="F2" s="198"/>
      <c r="G2" s="198"/>
      <c r="H2" s="198"/>
      <c r="I2" s="198"/>
      <c r="O2" s="199" t="s">
        <v>176</v>
      </c>
      <c r="P2" s="199"/>
      <c r="Q2" s="199"/>
    </row>
    <row r="3" spans="1:18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18" ht="15.75" x14ac:dyDescent="0.25">
      <c r="A4" s="200" t="s">
        <v>0</v>
      </c>
      <c r="B4" s="200"/>
      <c r="C4" s="200"/>
      <c r="D4" s="200"/>
      <c r="E4" s="200"/>
      <c r="F4" s="200"/>
      <c r="G4" s="200"/>
      <c r="H4" s="200"/>
      <c r="I4" s="200"/>
    </row>
    <row r="5" spans="1:18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18" ht="16.899999999999999" customHeight="1" x14ac:dyDescent="0.3">
      <c r="A6" s="200" t="s">
        <v>1</v>
      </c>
      <c r="B6" s="200"/>
      <c r="C6" s="200"/>
      <c r="D6" s="200"/>
      <c r="E6" s="200"/>
      <c r="F6" s="200"/>
      <c r="G6" s="200"/>
      <c r="H6" s="200"/>
      <c r="I6" s="200"/>
    </row>
    <row r="7" spans="1:18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 t="s">
        <v>2</v>
      </c>
    </row>
    <row r="8" spans="1:18" s="10" customFormat="1" ht="34.5" thickBot="1" x14ac:dyDescent="0.25">
      <c r="A8" s="11" t="s">
        <v>3</v>
      </c>
      <c r="B8" s="188" t="s">
        <v>4</v>
      </c>
      <c r="C8" s="189"/>
      <c r="D8" s="12" t="s">
        <v>5</v>
      </c>
      <c r="E8" s="13" t="s">
        <v>6</v>
      </c>
      <c r="F8" s="14" t="s">
        <v>7</v>
      </c>
      <c r="G8" s="15" t="s">
        <v>8</v>
      </c>
      <c r="H8" s="16" t="s">
        <v>9</v>
      </c>
      <c r="I8" s="15" t="s">
        <v>10</v>
      </c>
      <c r="J8" s="16" t="s">
        <v>11</v>
      </c>
      <c r="K8" s="15" t="s">
        <v>10</v>
      </c>
      <c r="L8" s="16" t="s">
        <v>12</v>
      </c>
      <c r="M8" s="15" t="s">
        <v>10</v>
      </c>
      <c r="N8" s="16" t="s">
        <v>13</v>
      </c>
      <c r="O8" s="15" t="s">
        <v>10</v>
      </c>
      <c r="P8" s="16" t="s">
        <v>177</v>
      </c>
      <c r="Q8" s="15" t="s">
        <v>10</v>
      </c>
    </row>
    <row r="9" spans="1:18" s="10" customFormat="1" ht="12.75" customHeight="1" thickBot="1" x14ac:dyDescent="0.25">
      <c r="A9" s="11" t="s">
        <v>14</v>
      </c>
      <c r="B9" s="190" t="s">
        <v>15</v>
      </c>
      <c r="C9" s="191"/>
      <c r="D9" s="14" t="s">
        <v>15</v>
      </c>
      <c r="E9" s="14" t="s">
        <v>15</v>
      </c>
      <c r="F9" s="17" t="s">
        <v>16</v>
      </c>
      <c r="G9" s="18">
        <f>+G12+G61+G94</f>
        <v>8008.32</v>
      </c>
      <c r="H9" s="18">
        <f>+H12+H61+H94</f>
        <v>10000</v>
      </c>
      <c r="I9" s="18">
        <f>+G9+H9</f>
        <v>18008.32</v>
      </c>
      <c r="J9" s="19">
        <f>+J12+J61+J94</f>
        <v>6500</v>
      </c>
      <c r="K9" s="19">
        <f>+I9+J9</f>
        <v>24508.32</v>
      </c>
      <c r="L9" s="19">
        <f>+L12+L61+L94</f>
        <v>334.29300000000006</v>
      </c>
      <c r="M9" s="20">
        <f>+K9+L9</f>
        <v>24842.613000000001</v>
      </c>
      <c r="N9" s="19">
        <f>+N10+N12+N61+N94</f>
        <v>17700.152000000002</v>
      </c>
      <c r="O9" s="19">
        <f>+M9+N9</f>
        <v>42542.764999999999</v>
      </c>
      <c r="P9" s="21">
        <f>+P10+P12+P61+P94</f>
        <v>0</v>
      </c>
      <c r="Q9" s="21">
        <f>+O9+P9</f>
        <v>42542.764999999999</v>
      </c>
      <c r="R9" s="31" t="s">
        <v>178</v>
      </c>
    </row>
    <row r="10" spans="1:18" s="10" customFormat="1" ht="12.75" customHeight="1" x14ac:dyDescent="0.2">
      <c r="A10" s="22" t="s">
        <v>15</v>
      </c>
      <c r="B10" s="192" t="s">
        <v>15</v>
      </c>
      <c r="C10" s="192"/>
      <c r="D10" s="23" t="s">
        <v>15</v>
      </c>
      <c r="E10" s="24" t="s">
        <v>15</v>
      </c>
      <c r="F10" s="25" t="s">
        <v>17</v>
      </c>
      <c r="G10" s="26">
        <v>0</v>
      </c>
      <c r="H10" s="26"/>
      <c r="I10" s="26"/>
      <c r="J10" s="27"/>
      <c r="K10" s="27"/>
      <c r="L10" s="27"/>
      <c r="M10" s="28">
        <v>0</v>
      </c>
      <c r="N10" s="29">
        <f>N11</f>
        <v>4.1520000000000001</v>
      </c>
      <c r="O10" s="27">
        <f t="shared" ref="O10:O75" si="0">+M10+N10</f>
        <v>4.1520000000000001</v>
      </c>
      <c r="P10" s="30">
        <v>0</v>
      </c>
      <c r="Q10" s="30">
        <f t="shared" ref="Q10:Q73" si="1">+O10+P10</f>
        <v>4.1520000000000001</v>
      </c>
      <c r="R10" s="31"/>
    </row>
    <row r="11" spans="1:18" s="10" customFormat="1" ht="12.75" customHeight="1" thickBot="1" x14ac:dyDescent="0.25">
      <c r="A11" s="32"/>
      <c r="B11" s="193" t="s">
        <v>18</v>
      </c>
      <c r="C11" s="194"/>
      <c r="D11" s="33">
        <v>6402</v>
      </c>
      <c r="E11" s="33">
        <v>5364</v>
      </c>
      <c r="F11" s="34" t="s">
        <v>19</v>
      </c>
      <c r="G11" s="35">
        <v>0</v>
      </c>
      <c r="H11" s="35"/>
      <c r="I11" s="35"/>
      <c r="J11" s="36"/>
      <c r="K11" s="36"/>
      <c r="L11" s="36"/>
      <c r="M11" s="37">
        <v>0</v>
      </c>
      <c r="N11" s="38">
        <v>4.1520000000000001</v>
      </c>
      <c r="O11" s="36">
        <f t="shared" si="0"/>
        <v>4.1520000000000001</v>
      </c>
      <c r="P11" s="39">
        <v>0</v>
      </c>
      <c r="Q11" s="39">
        <f t="shared" si="1"/>
        <v>4.1520000000000001</v>
      </c>
      <c r="R11" s="31"/>
    </row>
    <row r="12" spans="1:18" s="10" customFormat="1" ht="13.5" thickBot="1" x14ac:dyDescent="0.25">
      <c r="A12" s="40" t="s">
        <v>14</v>
      </c>
      <c r="B12" s="184" t="s">
        <v>15</v>
      </c>
      <c r="C12" s="185"/>
      <c r="D12" s="41" t="s">
        <v>15</v>
      </c>
      <c r="E12" s="42" t="s">
        <v>15</v>
      </c>
      <c r="F12" s="43" t="s">
        <v>20</v>
      </c>
      <c r="G12" s="44">
        <f>G13+G15+G20+G22+G24+G26+G28+G32+G34+G36+G38+G40+G43+G45+G47+G49</f>
        <v>2850</v>
      </c>
      <c r="H12" s="44">
        <f>+H15+H18</f>
        <v>0</v>
      </c>
      <c r="I12" s="44">
        <f t="shared" ref="I12:I124" si="2">+G12+H12</f>
        <v>2850</v>
      </c>
      <c r="J12" s="45">
        <f>+J22+J30</f>
        <v>1100</v>
      </c>
      <c r="K12" s="45">
        <f t="shared" ref="K12:K118" si="3">+I12+J12</f>
        <v>3950</v>
      </c>
      <c r="L12" s="45">
        <f>+L40</f>
        <v>297.69299999999998</v>
      </c>
      <c r="M12" s="46">
        <f t="shared" ref="M12:M85" si="4">+K12+L12</f>
        <v>4247.6930000000002</v>
      </c>
      <c r="N12" s="45">
        <f>+N28+N49+N53+N55+N57+N59</f>
        <v>1450</v>
      </c>
      <c r="O12" s="45">
        <f t="shared" si="0"/>
        <v>5697.6930000000002</v>
      </c>
      <c r="P12" s="45">
        <f>+P49+P51</f>
        <v>0</v>
      </c>
      <c r="Q12" s="45">
        <f t="shared" si="1"/>
        <v>5697.6930000000002</v>
      </c>
      <c r="R12" s="31" t="s">
        <v>178</v>
      </c>
    </row>
    <row r="13" spans="1:18" s="10" customFormat="1" x14ac:dyDescent="0.2">
      <c r="A13" s="47" t="s">
        <v>14</v>
      </c>
      <c r="B13" s="48" t="s">
        <v>21</v>
      </c>
      <c r="C13" s="49" t="s">
        <v>22</v>
      </c>
      <c r="D13" s="50" t="s">
        <v>15</v>
      </c>
      <c r="E13" s="51" t="s">
        <v>15</v>
      </c>
      <c r="F13" s="52" t="s">
        <v>23</v>
      </c>
      <c r="G13" s="26">
        <f>+G14</f>
        <v>200</v>
      </c>
      <c r="H13" s="26">
        <v>0</v>
      </c>
      <c r="I13" s="26">
        <f t="shared" si="2"/>
        <v>200</v>
      </c>
      <c r="J13" s="27">
        <v>0</v>
      </c>
      <c r="K13" s="27">
        <f t="shared" si="3"/>
        <v>200</v>
      </c>
      <c r="L13" s="30">
        <v>0</v>
      </c>
      <c r="M13" s="28">
        <f t="shared" si="4"/>
        <v>200</v>
      </c>
      <c r="N13" s="30">
        <v>0</v>
      </c>
      <c r="O13" s="30">
        <f t="shared" si="0"/>
        <v>200</v>
      </c>
      <c r="P13" s="30">
        <v>0</v>
      </c>
      <c r="Q13" s="30">
        <f t="shared" si="1"/>
        <v>200</v>
      </c>
      <c r="R13" s="31"/>
    </row>
    <row r="14" spans="1:18" s="10" customFormat="1" x14ac:dyDescent="0.2">
      <c r="A14" s="53"/>
      <c r="B14" s="54"/>
      <c r="C14" s="55"/>
      <c r="D14" s="56">
        <v>3299</v>
      </c>
      <c r="E14" s="57">
        <v>5321</v>
      </c>
      <c r="F14" s="58" t="s">
        <v>24</v>
      </c>
      <c r="G14" s="59">
        <v>200</v>
      </c>
      <c r="H14" s="59">
        <v>0</v>
      </c>
      <c r="I14" s="59">
        <f t="shared" si="2"/>
        <v>200</v>
      </c>
      <c r="J14" s="60">
        <v>0</v>
      </c>
      <c r="K14" s="60">
        <f t="shared" si="3"/>
        <v>200</v>
      </c>
      <c r="L14" s="60">
        <v>0</v>
      </c>
      <c r="M14" s="61">
        <f t="shared" si="4"/>
        <v>200</v>
      </c>
      <c r="N14" s="60">
        <v>0</v>
      </c>
      <c r="O14" s="60">
        <f t="shared" si="0"/>
        <v>200</v>
      </c>
      <c r="P14" s="60">
        <v>0</v>
      </c>
      <c r="Q14" s="60">
        <f t="shared" si="1"/>
        <v>200</v>
      </c>
      <c r="R14" s="31"/>
    </row>
    <row r="15" spans="1:18" s="10" customFormat="1" x14ac:dyDescent="0.2">
      <c r="A15" s="62" t="s">
        <v>14</v>
      </c>
      <c r="B15" s="63" t="s">
        <v>25</v>
      </c>
      <c r="C15" s="64" t="s">
        <v>22</v>
      </c>
      <c r="D15" s="65" t="s">
        <v>15</v>
      </c>
      <c r="E15" s="66" t="s">
        <v>15</v>
      </c>
      <c r="F15" s="67" t="s">
        <v>26</v>
      </c>
      <c r="G15" s="68">
        <f>SUM(G16:G17)</f>
        <v>120</v>
      </c>
      <c r="H15" s="68">
        <f>SUM(H16:H17)</f>
        <v>-20</v>
      </c>
      <c r="I15" s="68">
        <f t="shared" si="2"/>
        <v>100</v>
      </c>
      <c r="J15" s="69">
        <v>0</v>
      </c>
      <c r="K15" s="69">
        <f t="shared" si="3"/>
        <v>100</v>
      </c>
      <c r="L15" s="69">
        <v>0</v>
      </c>
      <c r="M15" s="70">
        <f t="shared" si="4"/>
        <v>100</v>
      </c>
      <c r="N15" s="69">
        <v>0</v>
      </c>
      <c r="O15" s="69">
        <f t="shared" si="0"/>
        <v>100</v>
      </c>
      <c r="P15" s="69">
        <v>0</v>
      </c>
      <c r="Q15" s="69">
        <f t="shared" si="1"/>
        <v>100</v>
      </c>
      <c r="R15" s="31"/>
    </row>
    <row r="16" spans="1:18" s="10" customFormat="1" x14ac:dyDescent="0.2">
      <c r="A16" s="53"/>
      <c r="B16" s="54"/>
      <c r="C16" s="55"/>
      <c r="D16" s="56">
        <v>3299</v>
      </c>
      <c r="E16" s="57">
        <v>5321</v>
      </c>
      <c r="F16" s="58" t="s">
        <v>24</v>
      </c>
      <c r="G16" s="59">
        <v>60</v>
      </c>
      <c r="H16" s="59">
        <v>-20</v>
      </c>
      <c r="I16" s="59">
        <f t="shared" si="2"/>
        <v>40</v>
      </c>
      <c r="J16" s="60">
        <v>0</v>
      </c>
      <c r="K16" s="60">
        <f t="shared" si="3"/>
        <v>40</v>
      </c>
      <c r="L16" s="60">
        <v>0</v>
      </c>
      <c r="M16" s="61">
        <f t="shared" si="4"/>
        <v>40</v>
      </c>
      <c r="N16" s="60">
        <v>0</v>
      </c>
      <c r="O16" s="60">
        <f t="shared" si="0"/>
        <v>40</v>
      </c>
      <c r="P16" s="60">
        <v>0</v>
      </c>
      <c r="Q16" s="60">
        <f t="shared" si="1"/>
        <v>40</v>
      </c>
      <c r="R16" s="31"/>
    </row>
    <row r="17" spans="1:18" s="10" customFormat="1" x14ac:dyDescent="0.2">
      <c r="A17" s="53"/>
      <c r="B17" s="54"/>
      <c r="C17" s="55"/>
      <c r="D17" s="56">
        <v>3299</v>
      </c>
      <c r="E17" s="57">
        <v>5222</v>
      </c>
      <c r="F17" s="58" t="s">
        <v>27</v>
      </c>
      <c r="G17" s="59">
        <v>60</v>
      </c>
      <c r="H17" s="59">
        <v>0</v>
      </c>
      <c r="I17" s="59">
        <f t="shared" si="2"/>
        <v>60</v>
      </c>
      <c r="J17" s="60">
        <v>0</v>
      </c>
      <c r="K17" s="60">
        <f t="shared" si="3"/>
        <v>60</v>
      </c>
      <c r="L17" s="60">
        <v>0</v>
      </c>
      <c r="M17" s="61">
        <f t="shared" si="4"/>
        <v>60</v>
      </c>
      <c r="N17" s="60">
        <v>0</v>
      </c>
      <c r="O17" s="60">
        <f t="shared" si="0"/>
        <v>60</v>
      </c>
      <c r="P17" s="60">
        <v>0</v>
      </c>
      <c r="Q17" s="60">
        <f t="shared" si="1"/>
        <v>60</v>
      </c>
      <c r="R17" s="31"/>
    </row>
    <row r="18" spans="1:18" s="10" customFormat="1" ht="22.5" x14ac:dyDescent="0.2">
      <c r="A18" s="62" t="s">
        <v>14</v>
      </c>
      <c r="B18" s="63" t="s">
        <v>28</v>
      </c>
      <c r="C18" s="64" t="s">
        <v>29</v>
      </c>
      <c r="D18" s="65" t="s">
        <v>15</v>
      </c>
      <c r="E18" s="66" t="s">
        <v>15</v>
      </c>
      <c r="F18" s="67" t="s">
        <v>30</v>
      </c>
      <c r="G18" s="68">
        <v>0</v>
      </c>
      <c r="H18" s="68">
        <f>+H19</f>
        <v>20</v>
      </c>
      <c r="I18" s="68">
        <f t="shared" si="2"/>
        <v>20</v>
      </c>
      <c r="J18" s="69">
        <v>0</v>
      </c>
      <c r="K18" s="69">
        <f t="shared" si="3"/>
        <v>20</v>
      </c>
      <c r="L18" s="69">
        <v>0</v>
      </c>
      <c r="M18" s="70">
        <f t="shared" si="4"/>
        <v>20</v>
      </c>
      <c r="N18" s="69">
        <v>0</v>
      </c>
      <c r="O18" s="69">
        <f t="shared" si="0"/>
        <v>20</v>
      </c>
      <c r="P18" s="69">
        <v>0</v>
      </c>
      <c r="Q18" s="69">
        <f t="shared" si="1"/>
        <v>20</v>
      </c>
      <c r="R18" s="31"/>
    </row>
    <row r="19" spans="1:18" s="10" customFormat="1" x14ac:dyDescent="0.2">
      <c r="A19" s="53"/>
      <c r="B19" s="54"/>
      <c r="C19" s="55"/>
      <c r="D19" s="56">
        <v>3113</v>
      </c>
      <c r="E19" s="57">
        <v>5321</v>
      </c>
      <c r="F19" s="58" t="s">
        <v>24</v>
      </c>
      <c r="G19" s="59">
        <v>0</v>
      </c>
      <c r="H19" s="59">
        <v>20</v>
      </c>
      <c r="I19" s="59">
        <f t="shared" si="2"/>
        <v>20</v>
      </c>
      <c r="J19" s="60">
        <v>0</v>
      </c>
      <c r="K19" s="60">
        <f t="shared" si="3"/>
        <v>20</v>
      </c>
      <c r="L19" s="60">
        <v>0</v>
      </c>
      <c r="M19" s="61">
        <f t="shared" si="4"/>
        <v>20</v>
      </c>
      <c r="N19" s="60">
        <v>0</v>
      </c>
      <c r="O19" s="60">
        <f t="shared" si="0"/>
        <v>20</v>
      </c>
      <c r="P19" s="60">
        <v>0</v>
      </c>
      <c r="Q19" s="60">
        <f t="shared" si="1"/>
        <v>20</v>
      </c>
      <c r="R19" s="31"/>
    </row>
    <row r="20" spans="1:18" s="10" customFormat="1" ht="22.5" x14ac:dyDescent="0.2">
      <c r="A20" s="62" t="s">
        <v>14</v>
      </c>
      <c r="B20" s="63" t="s">
        <v>31</v>
      </c>
      <c r="C20" s="64" t="s">
        <v>32</v>
      </c>
      <c r="D20" s="65" t="s">
        <v>15</v>
      </c>
      <c r="E20" s="66" t="s">
        <v>15</v>
      </c>
      <c r="F20" s="67" t="s">
        <v>33</v>
      </c>
      <c r="G20" s="68">
        <f>+G21</f>
        <v>50</v>
      </c>
      <c r="H20" s="68">
        <v>0</v>
      </c>
      <c r="I20" s="68">
        <f t="shared" si="2"/>
        <v>50</v>
      </c>
      <c r="J20" s="69">
        <v>0</v>
      </c>
      <c r="K20" s="69">
        <f t="shared" si="3"/>
        <v>50</v>
      </c>
      <c r="L20" s="69">
        <v>0</v>
      </c>
      <c r="M20" s="70">
        <f t="shared" si="4"/>
        <v>50</v>
      </c>
      <c r="N20" s="69">
        <v>0</v>
      </c>
      <c r="O20" s="69">
        <f t="shared" si="0"/>
        <v>50</v>
      </c>
      <c r="P20" s="69">
        <v>0</v>
      </c>
      <c r="Q20" s="69">
        <f t="shared" si="1"/>
        <v>50</v>
      </c>
      <c r="R20" s="31"/>
    </row>
    <row r="21" spans="1:18" s="10" customFormat="1" x14ac:dyDescent="0.2">
      <c r="A21" s="53"/>
      <c r="B21" s="54"/>
      <c r="C21" s="55"/>
      <c r="D21" s="56">
        <v>3299</v>
      </c>
      <c r="E21" s="57">
        <v>5332</v>
      </c>
      <c r="F21" s="58" t="s">
        <v>34</v>
      </c>
      <c r="G21" s="59">
        <v>50</v>
      </c>
      <c r="H21" s="59">
        <v>0</v>
      </c>
      <c r="I21" s="59">
        <f t="shared" si="2"/>
        <v>50</v>
      </c>
      <c r="J21" s="60">
        <v>0</v>
      </c>
      <c r="K21" s="60">
        <f t="shared" si="3"/>
        <v>50</v>
      </c>
      <c r="L21" s="60">
        <v>0</v>
      </c>
      <c r="M21" s="61">
        <f t="shared" si="4"/>
        <v>50</v>
      </c>
      <c r="N21" s="60">
        <v>0</v>
      </c>
      <c r="O21" s="60">
        <f t="shared" si="0"/>
        <v>50</v>
      </c>
      <c r="P21" s="60">
        <v>0</v>
      </c>
      <c r="Q21" s="60">
        <f t="shared" si="1"/>
        <v>50</v>
      </c>
      <c r="R21" s="31"/>
    </row>
    <row r="22" spans="1:18" s="10" customFormat="1" ht="22.5" x14ac:dyDescent="0.2">
      <c r="A22" s="62" t="s">
        <v>14</v>
      </c>
      <c r="B22" s="63" t="s">
        <v>35</v>
      </c>
      <c r="C22" s="64" t="s">
        <v>36</v>
      </c>
      <c r="D22" s="65" t="s">
        <v>15</v>
      </c>
      <c r="E22" s="66" t="s">
        <v>15</v>
      </c>
      <c r="F22" s="67" t="s">
        <v>37</v>
      </c>
      <c r="G22" s="68">
        <f>+G23</f>
        <v>100</v>
      </c>
      <c r="H22" s="68">
        <v>0</v>
      </c>
      <c r="I22" s="68">
        <f t="shared" si="2"/>
        <v>100</v>
      </c>
      <c r="J22" s="69">
        <v>100</v>
      </c>
      <c r="K22" s="69">
        <f t="shared" si="3"/>
        <v>200</v>
      </c>
      <c r="L22" s="69">
        <v>0</v>
      </c>
      <c r="M22" s="70">
        <f t="shared" si="4"/>
        <v>200</v>
      </c>
      <c r="N22" s="69">
        <v>0</v>
      </c>
      <c r="O22" s="69">
        <f t="shared" si="0"/>
        <v>200</v>
      </c>
      <c r="P22" s="69">
        <v>0</v>
      </c>
      <c r="Q22" s="69">
        <f t="shared" si="1"/>
        <v>200</v>
      </c>
      <c r="R22" s="31"/>
    </row>
    <row r="23" spans="1:18" s="10" customFormat="1" x14ac:dyDescent="0.2">
      <c r="A23" s="53"/>
      <c r="B23" s="54"/>
      <c r="C23" s="55"/>
      <c r="D23" s="56">
        <v>3299</v>
      </c>
      <c r="E23" s="57">
        <v>5321</v>
      </c>
      <c r="F23" s="58" t="s">
        <v>24</v>
      </c>
      <c r="G23" s="59">
        <v>100</v>
      </c>
      <c r="H23" s="59">
        <v>0</v>
      </c>
      <c r="I23" s="59">
        <f t="shared" si="2"/>
        <v>100</v>
      </c>
      <c r="J23" s="60">
        <v>100</v>
      </c>
      <c r="K23" s="60">
        <f t="shared" si="3"/>
        <v>200</v>
      </c>
      <c r="L23" s="60">
        <v>0</v>
      </c>
      <c r="M23" s="61">
        <f t="shared" si="4"/>
        <v>200</v>
      </c>
      <c r="N23" s="60">
        <v>0</v>
      </c>
      <c r="O23" s="60">
        <f t="shared" si="0"/>
        <v>200</v>
      </c>
      <c r="P23" s="60">
        <v>0</v>
      </c>
      <c r="Q23" s="60">
        <f t="shared" si="1"/>
        <v>200</v>
      </c>
      <c r="R23" s="31"/>
    </row>
    <row r="24" spans="1:18" s="10" customFormat="1" ht="22.5" x14ac:dyDescent="0.2">
      <c r="A24" s="62" t="s">
        <v>14</v>
      </c>
      <c r="B24" s="63" t="s">
        <v>38</v>
      </c>
      <c r="C24" s="64" t="s">
        <v>32</v>
      </c>
      <c r="D24" s="65" t="s">
        <v>15</v>
      </c>
      <c r="E24" s="66" t="s">
        <v>15</v>
      </c>
      <c r="F24" s="67" t="s">
        <v>39</v>
      </c>
      <c r="G24" s="68">
        <f>+G25</f>
        <v>500</v>
      </c>
      <c r="H24" s="68">
        <v>0</v>
      </c>
      <c r="I24" s="68">
        <f t="shared" si="2"/>
        <v>500</v>
      </c>
      <c r="J24" s="69">
        <v>0</v>
      </c>
      <c r="K24" s="69">
        <f t="shared" si="3"/>
        <v>500</v>
      </c>
      <c r="L24" s="69">
        <v>0</v>
      </c>
      <c r="M24" s="70">
        <f t="shared" si="4"/>
        <v>500</v>
      </c>
      <c r="N24" s="69">
        <v>0</v>
      </c>
      <c r="O24" s="69">
        <f t="shared" si="0"/>
        <v>500</v>
      </c>
      <c r="P24" s="69">
        <v>0</v>
      </c>
      <c r="Q24" s="69">
        <f t="shared" si="1"/>
        <v>500</v>
      </c>
      <c r="R24" s="31"/>
    </row>
    <row r="25" spans="1:18" s="10" customFormat="1" x14ac:dyDescent="0.2">
      <c r="A25" s="53"/>
      <c r="B25" s="54"/>
      <c r="C25" s="55"/>
      <c r="D25" s="56">
        <v>3299</v>
      </c>
      <c r="E25" s="57">
        <v>5332</v>
      </c>
      <c r="F25" s="58" t="s">
        <v>34</v>
      </c>
      <c r="G25" s="59">
        <v>500</v>
      </c>
      <c r="H25" s="59">
        <v>0</v>
      </c>
      <c r="I25" s="59">
        <f t="shared" si="2"/>
        <v>500</v>
      </c>
      <c r="J25" s="60">
        <v>0</v>
      </c>
      <c r="K25" s="60">
        <f t="shared" si="3"/>
        <v>500</v>
      </c>
      <c r="L25" s="60">
        <v>0</v>
      </c>
      <c r="M25" s="61">
        <f t="shared" si="4"/>
        <v>500</v>
      </c>
      <c r="N25" s="60">
        <v>0</v>
      </c>
      <c r="O25" s="60">
        <f t="shared" si="0"/>
        <v>500</v>
      </c>
      <c r="P25" s="60">
        <v>0</v>
      </c>
      <c r="Q25" s="60">
        <f t="shared" si="1"/>
        <v>500</v>
      </c>
      <c r="R25" s="31"/>
    </row>
    <row r="26" spans="1:18" s="10" customFormat="1" ht="22.5" x14ac:dyDescent="0.2">
      <c r="A26" s="62" t="s">
        <v>14</v>
      </c>
      <c r="B26" s="63" t="s">
        <v>40</v>
      </c>
      <c r="C26" s="64" t="s">
        <v>22</v>
      </c>
      <c r="D26" s="65" t="s">
        <v>15</v>
      </c>
      <c r="E26" s="66" t="s">
        <v>15</v>
      </c>
      <c r="F26" s="67" t="s">
        <v>41</v>
      </c>
      <c r="G26" s="68">
        <f>+G27</f>
        <v>500</v>
      </c>
      <c r="H26" s="68">
        <v>0</v>
      </c>
      <c r="I26" s="68">
        <f t="shared" si="2"/>
        <v>500</v>
      </c>
      <c r="J26" s="69">
        <v>0</v>
      </c>
      <c r="K26" s="69">
        <f t="shared" si="3"/>
        <v>500</v>
      </c>
      <c r="L26" s="69">
        <v>0</v>
      </c>
      <c r="M26" s="70">
        <f t="shared" si="4"/>
        <v>500</v>
      </c>
      <c r="N26" s="69">
        <v>0</v>
      </c>
      <c r="O26" s="69">
        <f t="shared" si="0"/>
        <v>500</v>
      </c>
      <c r="P26" s="69">
        <v>0</v>
      </c>
      <c r="Q26" s="69">
        <f t="shared" si="1"/>
        <v>500</v>
      </c>
      <c r="R26" s="31"/>
    </row>
    <row r="27" spans="1:18" s="10" customFormat="1" x14ac:dyDescent="0.2">
      <c r="A27" s="53"/>
      <c r="B27" s="54"/>
      <c r="C27" s="55"/>
      <c r="D27" s="56">
        <v>3299</v>
      </c>
      <c r="E27" s="57">
        <v>5221</v>
      </c>
      <c r="F27" s="58" t="s">
        <v>42</v>
      </c>
      <c r="G27" s="59">
        <v>500</v>
      </c>
      <c r="H27" s="59">
        <v>0</v>
      </c>
      <c r="I27" s="59">
        <f t="shared" si="2"/>
        <v>500</v>
      </c>
      <c r="J27" s="60">
        <v>0</v>
      </c>
      <c r="K27" s="60">
        <f t="shared" si="3"/>
        <v>500</v>
      </c>
      <c r="L27" s="60">
        <v>0</v>
      </c>
      <c r="M27" s="61">
        <f t="shared" si="4"/>
        <v>500</v>
      </c>
      <c r="N27" s="60">
        <v>0</v>
      </c>
      <c r="O27" s="60">
        <f t="shared" si="0"/>
        <v>500</v>
      </c>
      <c r="P27" s="60">
        <v>0</v>
      </c>
      <c r="Q27" s="60">
        <f t="shared" si="1"/>
        <v>500</v>
      </c>
      <c r="R27" s="31"/>
    </row>
    <row r="28" spans="1:18" s="10" customFormat="1" ht="33.75" x14ac:dyDescent="0.2">
      <c r="A28" s="62" t="s">
        <v>14</v>
      </c>
      <c r="B28" s="63" t="s">
        <v>43</v>
      </c>
      <c r="C28" s="64" t="s">
        <v>22</v>
      </c>
      <c r="D28" s="65" t="s">
        <v>15</v>
      </c>
      <c r="E28" s="66" t="s">
        <v>15</v>
      </c>
      <c r="F28" s="67" t="s">
        <v>44</v>
      </c>
      <c r="G28" s="68">
        <f>+G29</f>
        <v>100</v>
      </c>
      <c r="H28" s="68">
        <v>0</v>
      </c>
      <c r="I28" s="68">
        <f t="shared" si="2"/>
        <v>100</v>
      </c>
      <c r="J28" s="69">
        <v>0</v>
      </c>
      <c r="K28" s="69">
        <f t="shared" si="3"/>
        <v>100</v>
      </c>
      <c r="L28" s="69">
        <v>0</v>
      </c>
      <c r="M28" s="70">
        <f t="shared" si="4"/>
        <v>100</v>
      </c>
      <c r="N28" s="69">
        <f>+N29</f>
        <v>100</v>
      </c>
      <c r="O28" s="69">
        <f t="shared" si="0"/>
        <v>200</v>
      </c>
      <c r="P28" s="69">
        <v>0</v>
      </c>
      <c r="Q28" s="69">
        <f t="shared" si="1"/>
        <v>200</v>
      </c>
      <c r="R28" s="31"/>
    </row>
    <row r="29" spans="1:18" s="10" customFormat="1" x14ac:dyDescent="0.2">
      <c r="A29" s="53"/>
      <c r="B29" s="54"/>
      <c r="C29" s="55"/>
      <c r="D29" s="56">
        <v>3299</v>
      </c>
      <c r="E29" s="57">
        <v>5222</v>
      </c>
      <c r="F29" s="58" t="s">
        <v>27</v>
      </c>
      <c r="G29" s="59">
        <v>100</v>
      </c>
      <c r="H29" s="59">
        <v>0</v>
      </c>
      <c r="I29" s="59">
        <f t="shared" si="2"/>
        <v>100</v>
      </c>
      <c r="J29" s="60">
        <v>0</v>
      </c>
      <c r="K29" s="60">
        <f t="shared" si="3"/>
        <v>100</v>
      </c>
      <c r="L29" s="60">
        <v>0</v>
      </c>
      <c r="M29" s="61">
        <f t="shared" si="4"/>
        <v>100</v>
      </c>
      <c r="N29" s="60">
        <v>100</v>
      </c>
      <c r="O29" s="60">
        <f t="shared" si="0"/>
        <v>200</v>
      </c>
      <c r="P29" s="60">
        <v>0</v>
      </c>
      <c r="Q29" s="60">
        <f t="shared" si="1"/>
        <v>200</v>
      </c>
      <c r="R29" s="31"/>
    </row>
    <row r="30" spans="1:18" s="10" customFormat="1" x14ac:dyDescent="0.2">
      <c r="A30" s="62" t="s">
        <v>14</v>
      </c>
      <c r="B30" s="63" t="s">
        <v>45</v>
      </c>
      <c r="C30" s="64" t="s">
        <v>22</v>
      </c>
      <c r="D30" s="65" t="s">
        <v>15</v>
      </c>
      <c r="E30" s="66" t="s">
        <v>15</v>
      </c>
      <c r="F30" s="67" t="s">
        <v>46</v>
      </c>
      <c r="G30" s="68">
        <v>0</v>
      </c>
      <c r="H30" s="68">
        <v>0</v>
      </c>
      <c r="I30" s="68">
        <f t="shared" si="2"/>
        <v>0</v>
      </c>
      <c r="J30" s="71">
        <f>+J31</f>
        <v>1000</v>
      </c>
      <c r="K30" s="69">
        <f t="shared" si="3"/>
        <v>1000</v>
      </c>
      <c r="L30" s="69">
        <v>0</v>
      </c>
      <c r="M30" s="70">
        <f t="shared" si="4"/>
        <v>1000</v>
      </c>
      <c r="N30" s="69">
        <v>0</v>
      </c>
      <c r="O30" s="69">
        <f t="shared" si="0"/>
        <v>1000</v>
      </c>
      <c r="P30" s="69">
        <v>0</v>
      </c>
      <c r="Q30" s="69">
        <f t="shared" si="1"/>
        <v>1000</v>
      </c>
      <c r="R30" s="31"/>
    </row>
    <row r="31" spans="1:18" s="10" customFormat="1" x14ac:dyDescent="0.2">
      <c r="A31" s="53"/>
      <c r="B31" s="54"/>
      <c r="C31" s="55"/>
      <c r="D31" s="56">
        <v>3299</v>
      </c>
      <c r="E31" s="57">
        <v>5622</v>
      </c>
      <c r="F31" s="72" t="s">
        <v>47</v>
      </c>
      <c r="G31" s="59">
        <v>0</v>
      </c>
      <c r="H31" s="59">
        <v>0</v>
      </c>
      <c r="I31" s="59">
        <v>0</v>
      </c>
      <c r="J31" s="73">
        <v>1000</v>
      </c>
      <c r="K31" s="60">
        <f t="shared" si="3"/>
        <v>1000</v>
      </c>
      <c r="L31" s="60">
        <v>0</v>
      </c>
      <c r="M31" s="61">
        <f t="shared" si="4"/>
        <v>1000</v>
      </c>
      <c r="N31" s="60">
        <v>0</v>
      </c>
      <c r="O31" s="60">
        <f t="shared" si="0"/>
        <v>1000</v>
      </c>
      <c r="P31" s="60">
        <v>0</v>
      </c>
      <c r="Q31" s="60">
        <f t="shared" si="1"/>
        <v>1000</v>
      </c>
      <c r="R31" s="31"/>
    </row>
    <row r="32" spans="1:18" s="10" customFormat="1" ht="33.75" x14ac:dyDescent="0.2">
      <c r="A32" s="62" t="s">
        <v>14</v>
      </c>
      <c r="B32" s="63" t="s">
        <v>48</v>
      </c>
      <c r="C32" s="64" t="s">
        <v>49</v>
      </c>
      <c r="D32" s="65" t="s">
        <v>15</v>
      </c>
      <c r="E32" s="66" t="s">
        <v>15</v>
      </c>
      <c r="F32" s="67" t="s">
        <v>50</v>
      </c>
      <c r="G32" s="68">
        <f>+G33</f>
        <v>85</v>
      </c>
      <c r="H32" s="68">
        <v>0</v>
      </c>
      <c r="I32" s="68">
        <f t="shared" si="2"/>
        <v>85</v>
      </c>
      <c r="J32" s="69">
        <v>0</v>
      </c>
      <c r="K32" s="69">
        <f t="shared" si="3"/>
        <v>85</v>
      </c>
      <c r="L32" s="69">
        <v>0</v>
      </c>
      <c r="M32" s="70">
        <f t="shared" si="4"/>
        <v>85</v>
      </c>
      <c r="N32" s="69">
        <v>0</v>
      </c>
      <c r="O32" s="69">
        <f t="shared" si="0"/>
        <v>85</v>
      </c>
      <c r="P32" s="69">
        <v>0</v>
      </c>
      <c r="Q32" s="69">
        <f t="shared" si="1"/>
        <v>85</v>
      </c>
      <c r="R32" s="31"/>
    </row>
    <row r="33" spans="1:18" s="10" customFormat="1" x14ac:dyDescent="0.2">
      <c r="A33" s="53"/>
      <c r="B33" s="54"/>
      <c r="C33" s="55"/>
      <c r="D33" s="56">
        <v>3233</v>
      </c>
      <c r="E33" s="57">
        <v>5321</v>
      </c>
      <c r="F33" s="58" t="s">
        <v>24</v>
      </c>
      <c r="G33" s="59">
        <v>85</v>
      </c>
      <c r="H33" s="59">
        <v>0</v>
      </c>
      <c r="I33" s="59">
        <f t="shared" si="2"/>
        <v>85</v>
      </c>
      <c r="J33" s="60">
        <v>0</v>
      </c>
      <c r="K33" s="60">
        <f t="shared" si="3"/>
        <v>85</v>
      </c>
      <c r="L33" s="60">
        <v>0</v>
      </c>
      <c r="M33" s="61">
        <f t="shared" si="4"/>
        <v>85</v>
      </c>
      <c r="N33" s="60">
        <v>0</v>
      </c>
      <c r="O33" s="60">
        <f t="shared" si="0"/>
        <v>85</v>
      </c>
      <c r="P33" s="60">
        <v>0</v>
      </c>
      <c r="Q33" s="60">
        <f t="shared" si="1"/>
        <v>85</v>
      </c>
      <c r="R33" s="31"/>
    </row>
    <row r="34" spans="1:18" s="10" customFormat="1" ht="22.5" x14ac:dyDescent="0.2">
      <c r="A34" s="62" t="s">
        <v>14</v>
      </c>
      <c r="B34" s="63" t="s">
        <v>51</v>
      </c>
      <c r="C34" s="64" t="s">
        <v>52</v>
      </c>
      <c r="D34" s="65" t="s">
        <v>15</v>
      </c>
      <c r="E34" s="66" t="s">
        <v>15</v>
      </c>
      <c r="F34" s="67" t="s">
        <v>53</v>
      </c>
      <c r="G34" s="68">
        <f>+G35</f>
        <v>15</v>
      </c>
      <c r="H34" s="68">
        <v>0</v>
      </c>
      <c r="I34" s="68">
        <f t="shared" si="2"/>
        <v>15</v>
      </c>
      <c r="J34" s="69">
        <v>0</v>
      </c>
      <c r="K34" s="69">
        <f t="shared" si="3"/>
        <v>15</v>
      </c>
      <c r="L34" s="69">
        <v>0</v>
      </c>
      <c r="M34" s="70">
        <f t="shared" si="4"/>
        <v>15</v>
      </c>
      <c r="N34" s="69">
        <v>0</v>
      </c>
      <c r="O34" s="69">
        <f t="shared" si="0"/>
        <v>15</v>
      </c>
      <c r="P34" s="69">
        <v>0</v>
      </c>
      <c r="Q34" s="69">
        <f t="shared" si="1"/>
        <v>15</v>
      </c>
      <c r="R34" s="31"/>
    </row>
    <row r="35" spans="1:18" s="10" customFormat="1" x14ac:dyDescent="0.2">
      <c r="A35" s="53"/>
      <c r="B35" s="54"/>
      <c r="C35" s="55"/>
      <c r="D35" s="56">
        <v>3233</v>
      </c>
      <c r="E35" s="57">
        <v>5321</v>
      </c>
      <c r="F35" s="58" t="s">
        <v>24</v>
      </c>
      <c r="G35" s="59">
        <v>15</v>
      </c>
      <c r="H35" s="59">
        <v>0</v>
      </c>
      <c r="I35" s="59">
        <f t="shared" si="2"/>
        <v>15</v>
      </c>
      <c r="J35" s="60">
        <v>0</v>
      </c>
      <c r="K35" s="60">
        <f t="shared" si="3"/>
        <v>15</v>
      </c>
      <c r="L35" s="60">
        <v>0</v>
      </c>
      <c r="M35" s="61">
        <f t="shared" si="4"/>
        <v>15</v>
      </c>
      <c r="N35" s="60">
        <v>0</v>
      </c>
      <c r="O35" s="60">
        <f t="shared" si="0"/>
        <v>15</v>
      </c>
      <c r="P35" s="60">
        <v>0</v>
      </c>
      <c r="Q35" s="60">
        <f t="shared" si="1"/>
        <v>15</v>
      </c>
      <c r="R35" s="31"/>
    </row>
    <row r="36" spans="1:18" s="10" customFormat="1" ht="22.5" x14ac:dyDescent="0.2">
      <c r="A36" s="62" t="s">
        <v>14</v>
      </c>
      <c r="B36" s="63" t="s">
        <v>54</v>
      </c>
      <c r="C36" s="64" t="s">
        <v>55</v>
      </c>
      <c r="D36" s="65" t="s">
        <v>15</v>
      </c>
      <c r="E36" s="66" t="s">
        <v>15</v>
      </c>
      <c r="F36" s="67" t="s">
        <v>56</v>
      </c>
      <c r="G36" s="68">
        <f>+G37</f>
        <v>15</v>
      </c>
      <c r="H36" s="68">
        <v>0</v>
      </c>
      <c r="I36" s="68">
        <f t="shared" si="2"/>
        <v>15</v>
      </c>
      <c r="J36" s="69">
        <v>0</v>
      </c>
      <c r="K36" s="69">
        <f t="shared" si="3"/>
        <v>15</v>
      </c>
      <c r="L36" s="69">
        <v>0</v>
      </c>
      <c r="M36" s="70">
        <f t="shared" si="4"/>
        <v>15</v>
      </c>
      <c r="N36" s="69">
        <v>0</v>
      </c>
      <c r="O36" s="69">
        <f t="shared" si="0"/>
        <v>15</v>
      </c>
      <c r="P36" s="69">
        <v>0</v>
      </c>
      <c r="Q36" s="69">
        <f t="shared" si="1"/>
        <v>15</v>
      </c>
      <c r="R36" s="31"/>
    </row>
    <row r="37" spans="1:18" s="10" customFormat="1" x14ac:dyDescent="0.2">
      <c r="A37" s="53"/>
      <c r="B37" s="54"/>
      <c r="C37" s="55"/>
      <c r="D37" s="56">
        <v>3233</v>
      </c>
      <c r="E37" s="57">
        <v>5321</v>
      </c>
      <c r="F37" s="58" t="s">
        <v>24</v>
      </c>
      <c r="G37" s="59">
        <v>15</v>
      </c>
      <c r="H37" s="59">
        <v>0</v>
      </c>
      <c r="I37" s="59">
        <f t="shared" si="2"/>
        <v>15</v>
      </c>
      <c r="J37" s="60">
        <v>0</v>
      </c>
      <c r="K37" s="60">
        <f t="shared" si="3"/>
        <v>15</v>
      </c>
      <c r="L37" s="60">
        <v>0</v>
      </c>
      <c r="M37" s="61">
        <f t="shared" si="4"/>
        <v>15</v>
      </c>
      <c r="N37" s="60">
        <v>0</v>
      </c>
      <c r="O37" s="60">
        <f t="shared" si="0"/>
        <v>15</v>
      </c>
      <c r="P37" s="60">
        <v>0</v>
      </c>
      <c r="Q37" s="60">
        <f t="shared" si="1"/>
        <v>15</v>
      </c>
      <c r="R37" s="31"/>
    </row>
    <row r="38" spans="1:18" s="10" customFormat="1" ht="22.5" x14ac:dyDescent="0.2">
      <c r="A38" s="62" t="s">
        <v>14</v>
      </c>
      <c r="B38" s="63" t="s">
        <v>57</v>
      </c>
      <c r="C38" s="64" t="s">
        <v>58</v>
      </c>
      <c r="D38" s="65" t="s">
        <v>15</v>
      </c>
      <c r="E38" s="66" t="s">
        <v>15</v>
      </c>
      <c r="F38" s="67" t="s">
        <v>59</v>
      </c>
      <c r="G38" s="68">
        <f>+G39</f>
        <v>15</v>
      </c>
      <c r="H38" s="68">
        <v>0</v>
      </c>
      <c r="I38" s="68">
        <f t="shared" si="2"/>
        <v>15</v>
      </c>
      <c r="J38" s="69">
        <v>0</v>
      </c>
      <c r="K38" s="69">
        <f t="shared" si="3"/>
        <v>15</v>
      </c>
      <c r="L38" s="69">
        <v>0</v>
      </c>
      <c r="M38" s="70">
        <f t="shared" si="4"/>
        <v>15</v>
      </c>
      <c r="N38" s="69">
        <v>0</v>
      </c>
      <c r="O38" s="69">
        <f t="shared" si="0"/>
        <v>15</v>
      </c>
      <c r="P38" s="69">
        <v>0</v>
      </c>
      <c r="Q38" s="69">
        <f t="shared" si="1"/>
        <v>15</v>
      </c>
      <c r="R38" s="31"/>
    </row>
    <row r="39" spans="1:18" s="10" customFormat="1" x14ac:dyDescent="0.2">
      <c r="A39" s="53"/>
      <c r="B39" s="54"/>
      <c r="C39" s="55"/>
      <c r="D39" s="56">
        <v>3113</v>
      </c>
      <c r="E39" s="57">
        <v>5321</v>
      </c>
      <c r="F39" s="58" t="s">
        <v>24</v>
      </c>
      <c r="G39" s="59">
        <v>15</v>
      </c>
      <c r="H39" s="59">
        <v>0</v>
      </c>
      <c r="I39" s="59">
        <f t="shared" si="2"/>
        <v>15</v>
      </c>
      <c r="J39" s="60">
        <v>0</v>
      </c>
      <c r="K39" s="60">
        <f t="shared" si="3"/>
        <v>15</v>
      </c>
      <c r="L39" s="60">
        <v>0</v>
      </c>
      <c r="M39" s="61">
        <f t="shared" si="4"/>
        <v>15</v>
      </c>
      <c r="N39" s="60">
        <v>0</v>
      </c>
      <c r="O39" s="60">
        <f t="shared" si="0"/>
        <v>15</v>
      </c>
      <c r="P39" s="60">
        <v>0</v>
      </c>
      <c r="Q39" s="60">
        <f t="shared" si="1"/>
        <v>15</v>
      </c>
      <c r="R39" s="31"/>
    </row>
    <row r="40" spans="1:18" s="10" customFormat="1" ht="42" customHeight="1" x14ac:dyDescent="0.2">
      <c r="A40" s="62" t="s">
        <v>14</v>
      </c>
      <c r="B40" s="63" t="s">
        <v>60</v>
      </c>
      <c r="C40" s="64" t="s">
        <v>22</v>
      </c>
      <c r="D40" s="65" t="s">
        <v>15</v>
      </c>
      <c r="E40" s="66" t="s">
        <v>15</v>
      </c>
      <c r="F40" s="67" t="s">
        <v>61</v>
      </c>
      <c r="G40" s="68">
        <f>+G41</f>
        <v>150</v>
      </c>
      <c r="H40" s="68">
        <v>0</v>
      </c>
      <c r="I40" s="68">
        <f t="shared" si="2"/>
        <v>150</v>
      </c>
      <c r="J40" s="69">
        <v>0</v>
      </c>
      <c r="K40" s="69">
        <f t="shared" si="3"/>
        <v>150</v>
      </c>
      <c r="L40" s="69">
        <f>SUM(L41:L42)</f>
        <v>297.69299999999998</v>
      </c>
      <c r="M40" s="70">
        <f t="shared" si="4"/>
        <v>447.69299999999998</v>
      </c>
      <c r="N40" s="69">
        <v>0</v>
      </c>
      <c r="O40" s="69">
        <f t="shared" si="0"/>
        <v>447.69299999999998</v>
      </c>
      <c r="P40" s="69">
        <v>0</v>
      </c>
      <c r="Q40" s="69">
        <f t="shared" si="1"/>
        <v>447.69299999999998</v>
      </c>
      <c r="R40" s="74"/>
    </row>
    <row r="41" spans="1:18" s="10" customFormat="1" x14ac:dyDescent="0.2">
      <c r="A41" s="53"/>
      <c r="B41" s="54" t="s">
        <v>62</v>
      </c>
      <c r="C41" s="55"/>
      <c r="D41" s="56">
        <v>3299</v>
      </c>
      <c r="E41" s="57">
        <v>5229</v>
      </c>
      <c r="F41" s="58" t="s">
        <v>63</v>
      </c>
      <c r="G41" s="59">
        <v>150</v>
      </c>
      <c r="H41" s="59">
        <v>0</v>
      </c>
      <c r="I41" s="59">
        <f t="shared" si="2"/>
        <v>150</v>
      </c>
      <c r="J41" s="60">
        <v>0</v>
      </c>
      <c r="K41" s="60">
        <f t="shared" si="3"/>
        <v>150</v>
      </c>
      <c r="L41" s="60">
        <v>0</v>
      </c>
      <c r="M41" s="61">
        <f t="shared" si="4"/>
        <v>150</v>
      </c>
      <c r="N41" s="60">
        <v>0</v>
      </c>
      <c r="O41" s="60">
        <f t="shared" si="0"/>
        <v>150</v>
      </c>
      <c r="P41" s="60">
        <v>0</v>
      </c>
      <c r="Q41" s="60">
        <f t="shared" si="1"/>
        <v>150</v>
      </c>
      <c r="R41" s="31"/>
    </row>
    <row r="42" spans="1:18" s="10" customFormat="1" x14ac:dyDescent="0.2">
      <c r="A42" s="53"/>
      <c r="B42" s="54" t="s">
        <v>64</v>
      </c>
      <c r="C42" s="55"/>
      <c r="D42" s="56">
        <v>3299</v>
      </c>
      <c r="E42" s="57">
        <v>5229</v>
      </c>
      <c r="F42" s="58" t="s">
        <v>63</v>
      </c>
      <c r="G42" s="59">
        <v>0</v>
      </c>
      <c r="H42" s="59"/>
      <c r="I42" s="59"/>
      <c r="J42" s="60"/>
      <c r="K42" s="60">
        <v>0</v>
      </c>
      <c r="L42" s="60">
        <v>297.69299999999998</v>
      </c>
      <c r="M42" s="61">
        <f t="shared" si="4"/>
        <v>297.69299999999998</v>
      </c>
      <c r="N42" s="60">
        <v>0</v>
      </c>
      <c r="O42" s="60">
        <f t="shared" si="0"/>
        <v>297.69299999999998</v>
      </c>
      <c r="P42" s="60">
        <v>0</v>
      </c>
      <c r="Q42" s="60">
        <f t="shared" si="1"/>
        <v>297.69299999999998</v>
      </c>
      <c r="R42" s="31"/>
    </row>
    <row r="43" spans="1:18" s="10" customFormat="1" ht="22.5" x14ac:dyDescent="0.2">
      <c r="A43" s="62" t="s">
        <v>14</v>
      </c>
      <c r="B43" s="63" t="s">
        <v>65</v>
      </c>
      <c r="C43" s="64" t="s">
        <v>66</v>
      </c>
      <c r="D43" s="65" t="s">
        <v>15</v>
      </c>
      <c r="E43" s="66" t="s">
        <v>15</v>
      </c>
      <c r="F43" s="67" t="s">
        <v>67</v>
      </c>
      <c r="G43" s="68">
        <f>+G44</f>
        <v>400</v>
      </c>
      <c r="H43" s="68">
        <v>0</v>
      </c>
      <c r="I43" s="68">
        <f t="shared" si="2"/>
        <v>400</v>
      </c>
      <c r="J43" s="69">
        <v>0</v>
      </c>
      <c r="K43" s="69">
        <f t="shared" si="3"/>
        <v>400</v>
      </c>
      <c r="L43" s="69">
        <v>0</v>
      </c>
      <c r="M43" s="70">
        <f t="shared" si="4"/>
        <v>400</v>
      </c>
      <c r="N43" s="69">
        <v>0</v>
      </c>
      <c r="O43" s="69">
        <f t="shared" si="0"/>
        <v>400</v>
      </c>
      <c r="P43" s="69">
        <v>0</v>
      </c>
      <c r="Q43" s="69">
        <f t="shared" si="1"/>
        <v>400</v>
      </c>
      <c r="R43" s="31"/>
    </row>
    <row r="44" spans="1:18" s="10" customFormat="1" x14ac:dyDescent="0.2">
      <c r="A44" s="53"/>
      <c r="B44" s="54"/>
      <c r="C44" s="55"/>
      <c r="D44" s="56">
        <v>3231</v>
      </c>
      <c r="E44" s="57">
        <v>5321</v>
      </c>
      <c r="F44" s="58" t="s">
        <v>24</v>
      </c>
      <c r="G44" s="59">
        <v>400</v>
      </c>
      <c r="H44" s="59">
        <v>0</v>
      </c>
      <c r="I44" s="59">
        <f t="shared" si="2"/>
        <v>400</v>
      </c>
      <c r="J44" s="60">
        <v>0</v>
      </c>
      <c r="K44" s="60">
        <f t="shared" si="3"/>
        <v>400</v>
      </c>
      <c r="L44" s="60">
        <v>0</v>
      </c>
      <c r="M44" s="61">
        <f t="shared" si="4"/>
        <v>400</v>
      </c>
      <c r="N44" s="60">
        <v>0</v>
      </c>
      <c r="O44" s="60">
        <f t="shared" si="0"/>
        <v>400</v>
      </c>
      <c r="P44" s="60">
        <v>0</v>
      </c>
      <c r="Q44" s="60">
        <f t="shared" si="1"/>
        <v>400</v>
      </c>
      <c r="R44" s="31"/>
    </row>
    <row r="45" spans="1:18" s="10" customFormat="1" ht="22.5" x14ac:dyDescent="0.2">
      <c r="A45" s="62" t="s">
        <v>14</v>
      </c>
      <c r="B45" s="63" t="s">
        <v>68</v>
      </c>
      <c r="C45" s="64" t="s">
        <v>22</v>
      </c>
      <c r="D45" s="65" t="s">
        <v>15</v>
      </c>
      <c r="E45" s="66" t="s">
        <v>15</v>
      </c>
      <c r="F45" s="67" t="s">
        <v>69</v>
      </c>
      <c r="G45" s="68">
        <f>+G46</f>
        <v>200</v>
      </c>
      <c r="H45" s="68">
        <v>0</v>
      </c>
      <c r="I45" s="68">
        <f t="shared" si="2"/>
        <v>200</v>
      </c>
      <c r="J45" s="69">
        <v>0</v>
      </c>
      <c r="K45" s="69">
        <f t="shared" si="3"/>
        <v>200</v>
      </c>
      <c r="L45" s="69">
        <v>0</v>
      </c>
      <c r="M45" s="70">
        <f t="shared" si="4"/>
        <v>200</v>
      </c>
      <c r="N45" s="69">
        <v>0</v>
      </c>
      <c r="O45" s="69">
        <f t="shared" si="0"/>
        <v>200</v>
      </c>
      <c r="P45" s="69">
        <v>0</v>
      </c>
      <c r="Q45" s="69">
        <f t="shared" si="1"/>
        <v>200</v>
      </c>
      <c r="R45" s="31"/>
    </row>
    <row r="46" spans="1:18" s="10" customFormat="1" x14ac:dyDescent="0.2">
      <c r="A46" s="53"/>
      <c r="B46" s="54"/>
      <c r="C46" s="55"/>
      <c r="D46" s="56">
        <v>3299</v>
      </c>
      <c r="E46" s="57">
        <v>5222</v>
      </c>
      <c r="F46" s="58" t="s">
        <v>27</v>
      </c>
      <c r="G46" s="59">
        <v>200</v>
      </c>
      <c r="H46" s="59">
        <v>0</v>
      </c>
      <c r="I46" s="59">
        <f t="shared" si="2"/>
        <v>200</v>
      </c>
      <c r="J46" s="60">
        <v>0</v>
      </c>
      <c r="K46" s="60">
        <f t="shared" si="3"/>
        <v>200</v>
      </c>
      <c r="L46" s="60">
        <v>0</v>
      </c>
      <c r="M46" s="61">
        <f t="shared" si="4"/>
        <v>200</v>
      </c>
      <c r="N46" s="60">
        <v>0</v>
      </c>
      <c r="O46" s="60">
        <f t="shared" si="0"/>
        <v>200</v>
      </c>
      <c r="P46" s="60">
        <v>0</v>
      </c>
      <c r="Q46" s="60">
        <f t="shared" si="1"/>
        <v>200</v>
      </c>
      <c r="R46" s="31"/>
    </row>
    <row r="47" spans="1:18" s="10" customFormat="1" ht="22.5" x14ac:dyDescent="0.2">
      <c r="A47" s="62" t="s">
        <v>14</v>
      </c>
      <c r="B47" s="63" t="s">
        <v>70</v>
      </c>
      <c r="C47" s="64" t="s">
        <v>22</v>
      </c>
      <c r="D47" s="65" t="s">
        <v>15</v>
      </c>
      <c r="E47" s="66" t="s">
        <v>15</v>
      </c>
      <c r="F47" s="67" t="s">
        <v>71</v>
      </c>
      <c r="G47" s="68">
        <f>+G48</f>
        <v>200</v>
      </c>
      <c r="H47" s="68">
        <v>0</v>
      </c>
      <c r="I47" s="68">
        <f t="shared" si="2"/>
        <v>200</v>
      </c>
      <c r="J47" s="69">
        <v>0</v>
      </c>
      <c r="K47" s="69">
        <f t="shared" si="3"/>
        <v>200</v>
      </c>
      <c r="L47" s="69">
        <v>0</v>
      </c>
      <c r="M47" s="70">
        <f t="shared" si="4"/>
        <v>200</v>
      </c>
      <c r="N47" s="69">
        <v>0</v>
      </c>
      <c r="O47" s="69">
        <f t="shared" si="0"/>
        <v>200</v>
      </c>
      <c r="P47" s="69">
        <v>0</v>
      </c>
      <c r="Q47" s="69">
        <f t="shared" si="1"/>
        <v>200</v>
      </c>
      <c r="R47" s="31"/>
    </row>
    <row r="48" spans="1:18" s="10" customFormat="1" x14ac:dyDescent="0.2">
      <c r="A48" s="53"/>
      <c r="B48" s="54"/>
      <c r="C48" s="55"/>
      <c r="D48" s="56">
        <v>3299</v>
      </c>
      <c r="E48" s="57">
        <v>5339</v>
      </c>
      <c r="F48" s="58" t="s">
        <v>72</v>
      </c>
      <c r="G48" s="59">
        <v>200</v>
      </c>
      <c r="H48" s="59">
        <v>0</v>
      </c>
      <c r="I48" s="59">
        <f t="shared" si="2"/>
        <v>200</v>
      </c>
      <c r="J48" s="60">
        <v>0</v>
      </c>
      <c r="K48" s="60">
        <f t="shared" si="3"/>
        <v>200</v>
      </c>
      <c r="L48" s="60">
        <v>0</v>
      </c>
      <c r="M48" s="61">
        <f t="shared" si="4"/>
        <v>200</v>
      </c>
      <c r="N48" s="60">
        <v>0</v>
      </c>
      <c r="O48" s="60">
        <f t="shared" si="0"/>
        <v>200</v>
      </c>
      <c r="P48" s="60">
        <v>0</v>
      </c>
      <c r="Q48" s="60">
        <f t="shared" si="1"/>
        <v>200</v>
      </c>
      <c r="R48" s="31"/>
    </row>
    <row r="49" spans="1:18" s="10" customFormat="1" x14ac:dyDescent="0.2">
      <c r="A49" s="62" t="s">
        <v>14</v>
      </c>
      <c r="B49" s="63" t="s">
        <v>73</v>
      </c>
      <c r="C49" s="64" t="s">
        <v>22</v>
      </c>
      <c r="D49" s="65" t="s">
        <v>15</v>
      </c>
      <c r="E49" s="66" t="s">
        <v>15</v>
      </c>
      <c r="F49" s="67" t="s">
        <v>74</v>
      </c>
      <c r="G49" s="68">
        <f>+G50</f>
        <v>200</v>
      </c>
      <c r="H49" s="68">
        <v>0</v>
      </c>
      <c r="I49" s="68">
        <f t="shared" si="2"/>
        <v>200</v>
      </c>
      <c r="J49" s="69">
        <v>0</v>
      </c>
      <c r="K49" s="69">
        <f t="shared" si="3"/>
        <v>200</v>
      </c>
      <c r="L49" s="69">
        <v>0</v>
      </c>
      <c r="M49" s="69">
        <f t="shared" si="4"/>
        <v>200</v>
      </c>
      <c r="N49" s="69">
        <f>+N50</f>
        <v>200</v>
      </c>
      <c r="O49" s="69">
        <f t="shared" si="0"/>
        <v>400</v>
      </c>
      <c r="P49" s="69">
        <f>+P50</f>
        <v>-300</v>
      </c>
      <c r="Q49" s="69">
        <f t="shared" si="1"/>
        <v>100</v>
      </c>
      <c r="R49" s="31" t="s">
        <v>178</v>
      </c>
    </row>
    <row r="50" spans="1:18" s="10" customFormat="1" x14ac:dyDescent="0.2">
      <c r="A50" s="53"/>
      <c r="B50" s="54"/>
      <c r="C50" s="55"/>
      <c r="D50" s="56">
        <v>3299</v>
      </c>
      <c r="E50" s="57">
        <v>5222</v>
      </c>
      <c r="F50" s="58" t="s">
        <v>27</v>
      </c>
      <c r="G50" s="59">
        <v>200</v>
      </c>
      <c r="H50" s="59">
        <v>0</v>
      </c>
      <c r="I50" s="59">
        <f t="shared" si="2"/>
        <v>200</v>
      </c>
      <c r="J50" s="60">
        <v>0</v>
      </c>
      <c r="K50" s="60">
        <f t="shared" si="3"/>
        <v>200</v>
      </c>
      <c r="L50" s="60">
        <v>0</v>
      </c>
      <c r="M50" s="60">
        <f t="shared" si="4"/>
        <v>200</v>
      </c>
      <c r="N50" s="60">
        <v>200</v>
      </c>
      <c r="O50" s="60">
        <f t="shared" si="0"/>
        <v>400</v>
      </c>
      <c r="P50" s="60">
        <v>-300</v>
      </c>
      <c r="Q50" s="60">
        <f t="shared" si="1"/>
        <v>100</v>
      </c>
      <c r="R50" s="31"/>
    </row>
    <row r="51" spans="1:18" s="10" customFormat="1" ht="33.75" x14ac:dyDescent="0.2">
      <c r="A51" s="62" t="s">
        <v>14</v>
      </c>
      <c r="B51" s="63" t="s">
        <v>179</v>
      </c>
      <c r="C51" s="64" t="s">
        <v>22</v>
      </c>
      <c r="D51" s="65" t="s">
        <v>15</v>
      </c>
      <c r="E51" s="66" t="s">
        <v>15</v>
      </c>
      <c r="F51" s="67" t="s">
        <v>180</v>
      </c>
      <c r="G51" s="68">
        <v>0</v>
      </c>
      <c r="H51" s="68"/>
      <c r="I51" s="68"/>
      <c r="J51" s="69"/>
      <c r="K51" s="69"/>
      <c r="L51" s="69"/>
      <c r="M51" s="69">
        <v>0</v>
      </c>
      <c r="N51" s="69">
        <v>0</v>
      </c>
      <c r="O51" s="69">
        <v>0</v>
      </c>
      <c r="P51" s="69">
        <f>+P52</f>
        <v>300</v>
      </c>
      <c r="Q51" s="69">
        <f t="shared" si="1"/>
        <v>300</v>
      </c>
      <c r="R51" s="31" t="s">
        <v>178</v>
      </c>
    </row>
    <row r="52" spans="1:18" s="10" customFormat="1" x14ac:dyDescent="0.2">
      <c r="A52" s="53"/>
      <c r="B52" s="54"/>
      <c r="C52" s="55"/>
      <c r="D52" s="56">
        <v>3299</v>
      </c>
      <c r="E52" s="57">
        <v>5222</v>
      </c>
      <c r="F52" s="58" t="s">
        <v>27</v>
      </c>
      <c r="G52" s="59">
        <v>0</v>
      </c>
      <c r="H52" s="59"/>
      <c r="I52" s="59"/>
      <c r="J52" s="60"/>
      <c r="K52" s="60"/>
      <c r="L52" s="60"/>
      <c r="M52" s="60">
        <v>0</v>
      </c>
      <c r="N52" s="60">
        <v>0</v>
      </c>
      <c r="O52" s="60">
        <v>0</v>
      </c>
      <c r="P52" s="60">
        <v>300</v>
      </c>
      <c r="Q52" s="60">
        <f t="shared" si="1"/>
        <v>300</v>
      </c>
      <c r="R52" s="31"/>
    </row>
    <row r="53" spans="1:18" s="10" customFormat="1" x14ac:dyDescent="0.2">
      <c r="A53" s="62" t="s">
        <v>14</v>
      </c>
      <c r="B53" s="63" t="s">
        <v>75</v>
      </c>
      <c r="C53" s="64" t="s">
        <v>76</v>
      </c>
      <c r="D53" s="65" t="s">
        <v>15</v>
      </c>
      <c r="E53" s="66" t="s">
        <v>15</v>
      </c>
      <c r="F53" s="67" t="s">
        <v>77</v>
      </c>
      <c r="G53" s="68">
        <v>0</v>
      </c>
      <c r="H53" s="68"/>
      <c r="I53" s="68"/>
      <c r="J53" s="69"/>
      <c r="K53" s="69"/>
      <c r="L53" s="69"/>
      <c r="M53" s="69">
        <v>0</v>
      </c>
      <c r="N53" s="69">
        <f>+N54</f>
        <v>700</v>
      </c>
      <c r="O53" s="69">
        <f t="shared" si="0"/>
        <v>700</v>
      </c>
      <c r="P53" s="69">
        <v>0</v>
      </c>
      <c r="Q53" s="69">
        <f t="shared" si="1"/>
        <v>700</v>
      </c>
      <c r="R53" s="31"/>
    </row>
    <row r="54" spans="1:18" s="10" customFormat="1" x14ac:dyDescent="0.2">
      <c r="A54" s="53"/>
      <c r="B54" s="54"/>
      <c r="C54" s="55"/>
      <c r="D54" s="56">
        <v>3299</v>
      </c>
      <c r="E54" s="57">
        <v>5321</v>
      </c>
      <c r="F54" s="58" t="s">
        <v>24</v>
      </c>
      <c r="G54" s="59">
        <v>0</v>
      </c>
      <c r="H54" s="59"/>
      <c r="I54" s="59"/>
      <c r="J54" s="60"/>
      <c r="K54" s="60"/>
      <c r="L54" s="60"/>
      <c r="M54" s="60">
        <v>0</v>
      </c>
      <c r="N54" s="60">
        <v>700</v>
      </c>
      <c r="O54" s="60">
        <f t="shared" si="0"/>
        <v>700</v>
      </c>
      <c r="P54" s="60">
        <v>0</v>
      </c>
      <c r="Q54" s="60">
        <f t="shared" si="1"/>
        <v>700</v>
      </c>
      <c r="R54" s="31"/>
    </row>
    <row r="55" spans="1:18" s="10" customFormat="1" x14ac:dyDescent="0.2">
      <c r="A55" s="62" t="s">
        <v>14</v>
      </c>
      <c r="B55" s="63" t="s">
        <v>78</v>
      </c>
      <c r="C55" s="64" t="s">
        <v>22</v>
      </c>
      <c r="D55" s="65" t="s">
        <v>15</v>
      </c>
      <c r="E55" s="66" t="s">
        <v>15</v>
      </c>
      <c r="F55" s="67" t="s">
        <v>79</v>
      </c>
      <c r="G55" s="75">
        <f>+G56</f>
        <v>0</v>
      </c>
      <c r="H55" s="68"/>
      <c r="I55" s="68"/>
      <c r="J55" s="69"/>
      <c r="K55" s="69"/>
      <c r="L55" s="69"/>
      <c r="M55" s="69">
        <v>0</v>
      </c>
      <c r="N55" s="75">
        <f>N56</f>
        <v>200</v>
      </c>
      <c r="O55" s="75">
        <f t="shared" ref="O55:O60" si="5">M55+N55</f>
        <v>200</v>
      </c>
      <c r="P55" s="69">
        <v>0</v>
      </c>
      <c r="Q55" s="69">
        <f t="shared" si="1"/>
        <v>200</v>
      </c>
      <c r="R55" s="31"/>
    </row>
    <row r="56" spans="1:18" s="10" customFormat="1" x14ac:dyDescent="0.2">
      <c r="A56" s="53"/>
      <c r="B56" s="54"/>
      <c r="C56" s="55"/>
      <c r="D56" s="56">
        <v>3299</v>
      </c>
      <c r="E56" s="57">
        <v>5321</v>
      </c>
      <c r="F56" s="58" t="s">
        <v>24</v>
      </c>
      <c r="G56" s="76">
        <v>0</v>
      </c>
      <c r="H56" s="59"/>
      <c r="I56" s="59"/>
      <c r="J56" s="60"/>
      <c r="K56" s="60"/>
      <c r="L56" s="60"/>
      <c r="M56" s="60">
        <v>0</v>
      </c>
      <c r="N56" s="76">
        <v>200</v>
      </c>
      <c r="O56" s="76">
        <f t="shared" si="5"/>
        <v>200</v>
      </c>
      <c r="P56" s="60">
        <v>0</v>
      </c>
      <c r="Q56" s="60">
        <f t="shared" si="1"/>
        <v>200</v>
      </c>
      <c r="R56" s="31"/>
    </row>
    <row r="57" spans="1:18" s="10" customFormat="1" x14ac:dyDescent="0.2">
      <c r="A57" s="62" t="s">
        <v>14</v>
      </c>
      <c r="B57" s="63" t="s">
        <v>80</v>
      </c>
      <c r="C57" s="64" t="s">
        <v>22</v>
      </c>
      <c r="D57" s="65" t="s">
        <v>15</v>
      </c>
      <c r="E57" s="66" t="s">
        <v>15</v>
      </c>
      <c r="F57" s="67" t="s">
        <v>81</v>
      </c>
      <c r="G57" s="75">
        <f>+G58</f>
        <v>0</v>
      </c>
      <c r="H57" s="68"/>
      <c r="I57" s="68"/>
      <c r="J57" s="69"/>
      <c r="K57" s="69"/>
      <c r="L57" s="69"/>
      <c r="M57" s="69">
        <v>0</v>
      </c>
      <c r="N57" s="75">
        <f>N58</f>
        <v>50</v>
      </c>
      <c r="O57" s="75">
        <f t="shared" si="5"/>
        <v>50</v>
      </c>
      <c r="P57" s="69">
        <v>0</v>
      </c>
      <c r="Q57" s="69">
        <f t="shared" si="1"/>
        <v>50</v>
      </c>
      <c r="R57" s="31"/>
    </row>
    <row r="58" spans="1:18" s="10" customFormat="1" x14ac:dyDescent="0.2">
      <c r="A58" s="53"/>
      <c r="B58" s="54"/>
      <c r="C58" s="55"/>
      <c r="D58" s="56">
        <v>3299</v>
      </c>
      <c r="E58" s="57">
        <v>5213</v>
      </c>
      <c r="F58" s="58" t="s">
        <v>82</v>
      </c>
      <c r="G58" s="76">
        <v>0</v>
      </c>
      <c r="H58" s="59"/>
      <c r="I58" s="59"/>
      <c r="J58" s="60"/>
      <c r="K58" s="60"/>
      <c r="L58" s="60"/>
      <c r="M58" s="60">
        <v>0</v>
      </c>
      <c r="N58" s="76">
        <v>50</v>
      </c>
      <c r="O58" s="76">
        <f t="shared" si="5"/>
        <v>50</v>
      </c>
      <c r="P58" s="60">
        <v>0</v>
      </c>
      <c r="Q58" s="60">
        <f t="shared" si="1"/>
        <v>50</v>
      </c>
      <c r="R58" s="31"/>
    </row>
    <row r="59" spans="1:18" s="10" customFormat="1" ht="22.5" x14ac:dyDescent="0.2">
      <c r="A59" s="62" t="s">
        <v>14</v>
      </c>
      <c r="B59" s="63" t="s">
        <v>83</v>
      </c>
      <c r="C59" s="64" t="s">
        <v>32</v>
      </c>
      <c r="D59" s="65" t="s">
        <v>15</v>
      </c>
      <c r="E59" s="66" t="s">
        <v>15</v>
      </c>
      <c r="F59" s="67" t="s">
        <v>84</v>
      </c>
      <c r="G59" s="75">
        <f>+G60</f>
        <v>0</v>
      </c>
      <c r="H59" s="68"/>
      <c r="I59" s="68"/>
      <c r="J59" s="69"/>
      <c r="K59" s="69"/>
      <c r="L59" s="69"/>
      <c r="M59" s="69">
        <v>0</v>
      </c>
      <c r="N59" s="75">
        <f>N60</f>
        <v>200</v>
      </c>
      <c r="O59" s="75">
        <f t="shared" si="5"/>
        <v>200</v>
      </c>
      <c r="P59" s="69">
        <v>0</v>
      </c>
      <c r="Q59" s="69">
        <f t="shared" si="1"/>
        <v>200</v>
      </c>
      <c r="R59" s="31"/>
    </row>
    <row r="60" spans="1:18" s="10" customFormat="1" ht="13.5" thickBot="1" x14ac:dyDescent="0.25">
      <c r="A60" s="77"/>
      <c r="B60" s="78"/>
      <c r="C60" s="79"/>
      <c r="D60" s="80">
        <v>3299</v>
      </c>
      <c r="E60" s="81">
        <v>5332</v>
      </c>
      <c r="F60" s="82" t="s">
        <v>34</v>
      </c>
      <c r="G60" s="83">
        <v>0</v>
      </c>
      <c r="H60" s="35"/>
      <c r="I60" s="35"/>
      <c r="J60" s="36"/>
      <c r="K60" s="36"/>
      <c r="L60" s="36"/>
      <c r="M60" s="36">
        <v>0</v>
      </c>
      <c r="N60" s="83">
        <v>200</v>
      </c>
      <c r="O60" s="83">
        <f t="shared" si="5"/>
        <v>200</v>
      </c>
      <c r="P60" s="39">
        <v>0</v>
      </c>
      <c r="Q60" s="39">
        <f t="shared" si="1"/>
        <v>200</v>
      </c>
      <c r="R60" s="31"/>
    </row>
    <row r="61" spans="1:18" s="10" customFormat="1" ht="13.5" thickBot="1" x14ac:dyDescent="0.25">
      <c r="A61" s="40" t="s">
        <v>14</v>
      </c>
      <c r="B61" s="184" t="s">
        <v>15</v>
      </c>
      <c r="C61" s="185"/>
      <c r="D61" s="41" t="s">
        <v>15</v>
      </c>
      <c r="E61" s="42" t="s">
        <v>15</v>
      </c>
      <c r="F61" s="43" t="s">
        <v>85</v>
      </c>
      <c r="G61" s="44">
        <f>G62+G92</f>
        <v>1078.32</v>
      </c>
      <c r="H61" s="44">
        <v>0</v>
      </c>
      <c r="I61" s="44">
        <f t="shared" si="2"/>
        <v>1078.32</v>
      </c>
      <c r="J61" s="45">
        <v>0</v>
      </c>
      <c r="K61" s="45">
        <f t="shared" si="3"/>
        <v>1078.32</v>
      </c>
      <c r="L61" s="45">
        <f>+L62+L64+L66+L68+L70+L72+L74+L76+L78+L80+L82+L84+L86+L88+L90</f>
        <v>4.0856207306205761E-14</v>
      </c>
      <c r="M61" s="84">
        <f t="shared" si="4"/>
        <v>1078.32</v>
      </c>
      <c r="N61" s="45">
        <v>0</v>
      </c>
      <c r="O61" s="45">
        <f t="shared" si="0"/>
        <v>1078.32</v>
      </c>
      <c r="P61" s="45">
        <v>0</v>
      </c>
      <c r="Q61" s="45">
        <f t="shared" si="1"/>
        <v>1078.32</v>
      </c>
      <c r="R61" s="31"/>
    </row>
    <row r="62" spans="1:18" s="10" customFormat="1" ht="13.15" hidden="1" x14ac:dyDescent="0.25">
      <c r="A62" s="85" t="s">
        <v>14</v>
      </c>
      <c r="B62" s="86" t="s">
        <v>86</v>
      </c>
      <c r="C62" s="87" t="s">
        <v>22</v>
      </c>
      <c r="D62" s="88" t="s">
        <v>15</v>
      </c>
      <c r="E62" s="88" t="s">
        <v>15</v>
      </c>
      <c r="F62" s="89" t="s">
        <v>87</v>
      </c>
      <c r="G62" s="90">
        <f>+G63</f>
        <v>900</v>
      </c>
      <c r="H62" s="90">
        <v>0</v>
      </c>
      <c r="I62" s="90">
        <f t="shared" si="2"/>
        <v>900</v>
      </c>
      <c r="J62" s="30">
        <v>0</v>
      </c>
      <c r="K62" s="30">
        <f t="shared" si="3"/>
        <v>900</v>
      </c>
      <c r="L62" s="30">
        <v>-809.4</v>
      </c>
      <c r="M62" s="91">
        <f t="shared" si="4"/>
        <v>90.600000000000023</v>
      </c>
      <c r="N62" s="30">
        <v>0</v>
      </c>
      <c r="O62" s="30">
        <f t="shared" si="0"/>
        <v>90.600000000000023</v>
      </c>
      <c r="P62" s="30">
        <v>0</v>
      </c>
      <c r="Q62" s="30">
        <f t="shared" si="1"/>
        <v>90.600000000000023</v>
      </c>
      <c r="R62" s="31"/>
    </row>
    <row r="63" spans="1:18" s="10" customFormat="1" ht="13.15" hidden="1" x14ac:dyDescent="0.25">
      <c r="A63" s="53"/>
      <c r="B63" s="54"/>
      <c r="C63" s="55"/>
      <c r="D63" s="56">
        <v>3299</v>
      </c>
      <c r="E63" s="57">
        <v>5321</v>
      </c>
      <c r="F63" s="72" t="s">
        <v>24</v>
      </c>
      <c r="G63" s="59">
        <v>900</v>
      </c>
      <c r="H63" s="59">
        <v>0</v>
      </c>
      <c r="I63" s="59">
        <f t="shared" si="2"/>
        <v>900</v>
      </c>
      <c r="J63" s="60">
        <v>0</v>
      </c>
      <c r="K63" s="60">
        <f t="shared" si="3"/>
        <v>900</v>
      </c>
      <c r="L63" s="60">
        <v>-809.4</v>
      </c>
      <c r="M63" s="61">
        <f t="shared" si="4"/>
        <v>90.600000000000023</v>
      </c>
      <c r="N63" s="60">
        <v>0</v>
      </c>
      <c r="O63" s="60">
        <f t="shared" si="0"/>
        <v>90.600000000000023</v>
      </c>
      <c r="P63" s="60">
        <v>0</v>
      </c>
      <c r="Q63" s="60">
        <f t="shared" si="1"/>
        <v>90.600000000000023</v>
      </c>
      <c r="R63" s="31"/>
    </row>
    <row r="64" spans="1:18" s="10" customFormat="1" ht="13.15" hidden="1" x14ac:dyDescent="0.25">
      <c r="A64" s="85" t="s">
        <v>14</v>
      </c>
      <c r="B64" s="63" t="s">
        <v>88</v>
      </c>
      <c r="C64" s="64">
        <v>4467</v>
      </c>
      <c r="D64" s="65" t="s">
        <v>15</v>
      </c>
      <c r="E64" s="66" t="s">
        <v>15</v>
      </c>
      <c r="F64" s="89" t="s">
        <v>89</v>
      </c>
      <c r="G64" s="68">
        <v>0</v>
      </c>
      <c r="H64" s="68"/>
      <c r="I64" s="68"/>
      <c r="J64" s="69"/>
      <c r="K64" s="69">
        <v>0</v>
      </c>
      <c r="L64" s="69">
        <v>26.6</v>
      </c>
      <c r="M64" s="70">
        <f t="shared" si="4"/>
        <v>26.6</v>
      </c>
      <c r="N64" s="69">
        <v>0</v>
      </c>
      <c r="O64" s="69">
        <f t="shared" si="0"/>
        <v>26.6</v>
      </c>
      <c r="P64" s="69">
        <v>0</v>
      </c>
      <c r="Q64" s="69">
        <f t="shared" si="1"/>
        <v>26.6</v>
      </c>
      <c r="R64" s="31"/>
    </row>
    <row r="65" spans="1:18" s="10" customFormat="1" ht="13.15" hidden="1" x14ac:dyDescent="0.25">
      <c r="A65" s="53"/>
      <c r="B65" s="54"/>
      <c r="C65" s="55"/>
      <c r="D65" s="56">
        <v>3113</v>
      </c>
      <c r="E65" s="57">
        <v>5321</v>
      </c>
      <c r="F65" s="72" t="s">
        <v>24</v>
      </c>
      <c r="G65" s="59">
        <v>0</v>
      </c>
      <c r="H65" s="59"/>
      <c r="I65" s="59"/>
      <c r="J65" s="60"/>
      <c r="K65" s="60">
        <v>0</v>
      </c>
      <c r="L65" s="60">
        <v>26.6</v>
      </c>
      <c r="M65" s="61">
        <f t="shared" si="4"/>
        <v>26.6</v>
      </c>
      <c r="N65" s="60">
        <v>0</v>
      </c>
      <c r="O65" s="60">
        <f t="shared" si="0"/>
        <v>26.6</v>
      </c>
      <c r="P65" s="60">
        <v>0</v>
      </c>
      <c r="Q65" s="60">
        <f t="shared" si="1"/>
        <v>26.6</v>
      </c>
      <c r="R65" s="31"/>
    </row>
    <row r="66" spans="1:18" s="10" customFormat="1" ht="20.45" hidden="1" x14ac:dyDescent="0.25">
      <c r="A66" s="62" t="s">
        <v>14</v>
      </c>
      <c r="B66" s="63" t="s">
        <v>90</v>
      </c>
      <c r="C66" s="64">
        <v>4478</v>
      </c>
      <c r="D66" s="65" t="s">
        <v>15</v>
      </c>
      <c r="E66" s="66" t="s">
        <v>15</v>
      </c>
      <c r="F66" s="89" t="s">
        <v>91</v>
      </c>
      <c r="G66" s="68">
        <v>0</v>
      </c>
      <c r="H66" s="59"/>
      <c r="I66" s="59"/>
      <c r="J66" s="60"/>
      <c r="K66" s="69">
        <v>0</v>
      </c>
      <c r="L66" s="69">
        <v>15.2</v>
      </c>
      <c r="M66" s="70">
        <f t="shared" si="4"/>
        <v>15.2</v>
      </c>
      <c r="N66" s="69">
        <v>0</v>
      </c>
      <c r="O66" s="69">
        <f t="shared" si="0"/>
        <v>15.2</v>
      </c>
      <c r="P66" s="69">
        <v>0</v>
      </c>
      <c r="Q66" s="69">
        <f t="shared" si="1"/>
        <v>15.2</v>
      </c>
      <c r="R66" s="31"/>
    </row>
    <row r="67" spans="1:18" s="10" customFormat="1" ht="13.15" hidden="1" x14ac:dyDescent="0.25">
      <c r="A67" s="53"/>
      <c r="B67" s="54"/>
      <c r="C67" s="55"/>
      <c r="D67" s="56">
        <v>3113</v>
      </c>
      <c r="E67" s="57">
        <v>5321</v>
      </c>
      <c r="F67" s="72" t="s">
        <v>24</v>
      </c>
      <c r="G67" s="59">
        <v>0</v>
      </c>
      <c r="H67" s="59"/>
      <c r="I67" s="59"/>
      <c r="J67" s="60"/>
      <c r="K67" s="60">
        <v>0</v>
      </c>
      <c r="L67" s="60">
        <v>15.2</v>
      </c>
      <c r="M67" s="61">
        <f t="shared" si="4"/>
        <v>15.2</v>
      </c>
      <c r="N67" s="60">
        <v>0</v>
      </c>
      <c r="O67" s="60">
        <f t="shared" si="0"/>
        <v>15.2</v>
      </c>
      <c r="P67" s="60">
        <v>0</v>
      </c>
      <c r="Q67" s="60">
        <f t="shared" si="1"/>
        <v>15.2</v>
      </c>
      <c r="R67" s="31"/>
    </row>
    <row r="68" spans="1:18" s="10" customFormat="1" ht="20.45" hidden="1" x14ac:dyDescent="0.25">
      <c r="A68" s="62" t="s">
        <v>14</v>
      </c>
      <c r="B68" s="63" t="s">
        <v>92</v>
      </c>
      <c r="C68" s="64">
        <v>4479</v>
      </c>
      <c r="D68" s="65" t="s">
        <v>15</v>
      </c>
      <c r="E68" s="66" t="s">
        <v>15</v>
      </c>
      <c r="F68" s="89" t="s">
        <v>93</v>
      </c>
      <c r="G68" s="68">
        <v>0</v>
      </c>
      <c r="H68" s="59"/>
      <c r="I68" s="59"/>
      <c r="J68" s="60"/>
      <c r="K68" s="69">
        <v>0</v>
      </c>
      <c r="L68" s="69">
        <v>269.8</v>
      </c>
      <c r="M68" s="70">
        <f t="shared" si="4"/>
        <v>269.8</v>
      </c>
      <c r="N68" s="69">
        <v>0</v>
      </c>
      <c r="O68" s="69">
        <f t="shared" si="0"/>
        <v>269.8</v>
      </c>
      <c r="P68" s="69">
        <v>0</v>
      </c>
      <c r="Q68" s="69">
        <f t="shared" si="1"/>
        <v>269.8</v>
      </c>
      <c r="R68" s="31"/>
    </row>
    <row r="69" spans="1:18" s="10" customFormat="1" ht="13.15" hidden="1" x14ac:dyDescent="0.25">
      <c r="A69" s="53"/>
      <c r="B69" s="54"/>
      <c r="C69" s="55"/>
      <c r="D69" s="56">
        <v>3114</v>
      </c>
      <c r="E69" s="57">
        <v>5321</v>
      </c>
      <c r="F69" s="72" t="s">
        <v>24</v>
      </c>
      <c r="G69" s="59">
        <v>0</v>
      </c>
      <c r="H69" s="59"/>
      <c r="I69" s="59"/>
      <c r="J69" s="60"/>
      <c r="K69" s="60">
        <v>0</v>
      </c>
      <c r="L69" s="60">
        <v>269.8</v>
      </c>
      <c r="M69" s="61">
        <f t="shared" si="4"/>
        <v>269.8</v>
      </c>
      <c r="N69" s="60">
        <v>0</v>
      </c>
      <c r="O69" s="60">
        <f t="shared" si="0"/>
        <v>269.8</v>
      </c>
      <c r="P69" s="60">
        <v>0</v>
      </c>
      <c r="Q69" s="60">
        <f t="shared" si="1"/>
        <v>269.8</v>
      </c>
      <c r="R69" s="31"/>
    </row>
    <row r="70" spans="1:18" s="10" customFormat="1" ht="13.15" hidden="1" x14ac:dyDescent="0.25">
      <c r="A70" s="62" t="s">
        <v>14</v>
      </c>
      <c r="B70" s="63" t="s">
        <v>94</v>
      </c>
      <c r="C70" s="64">
        <v>2452</v>
      </c>
      <c r="D70" s="65" t="s">
        <v>15</v>
      </c>
      <c r="E70" s="66" t="s">
        <v>15</v>
      </c>
      <c r="F70" s="89" t="s">
        <v>95</v>
      </c>
      <c r="G70" s="68">
        <v>0</v>
      </c>
      <c r="H70" s="59"/>
      <c r="I70" s="59"/>
      <c r="J70" s="60"/>
      <c r="K70" s="69">
        <v>0</v>
      </c>
      <c r="L70" s="69">
        <v>11.4</v>
      </c>
      <c r="M70" s="70">
        <f t="shared" si="4"/>
        <v>11.4</v>
      </c>
      <c r="N70" s="69">
        <v>0</v>
      </c>
      <c r="O70" s="69">
        <f t="shared" si="0"/>
        <v>11.4</v>
      </c>
      <c r="P70" s="69">
        <v>0</v>
      </c>
      <c r="Q70" s="69">
        <f t="shared" si="1"/>
        <v>11.4</v>
      </c>
      <c r="R70" s="31"/>
    </row>
    <row r="71" spans="1:18" s="10" customFormat="1" ht="13.15" hidden="1" x14ac:dyDescent="0.25">
      <c r="A71" s="53"/>
      <c r="B71" s="54"/>
      <c r="C71" s="55"/>
      <c r="D71" s="56">
        <v>3113</v>
      </c>
      <c r="E71" s="57">
        <v>5321</v>
      </c>
      <c r="F71" s="72" t="s">
        <v>24</v>
      </c>
      <c r="G71" s="59">
        <v>0</v>
      </c>
      <c r="H71" s="59"/>
      <c r="I71" s="59"/>
      <c r="J71" s="60"/>
      <c r="K71" s="60">
        <v>0</v>
      </c>
      <c r="L71" s="60">
        <v>11.4</v>
      </c>
      <c r="M71" s="61">
        <f t="shared" si="4"/>
        <v>11.4</v>
      </c>
      <c r="N71" s="60">
        <v>0</v>
      </c>
      <c r="O71" s="60">
        <f t="shared" si="0"/>
        <v>11.4</v>
      </c>
      <c r="P71" s="60">
        <v>0</v>
      </c>
      <c r="Q71" s="60">
        <f t="shared" si="1"/>
        <v>11.4</v>
      </c>
      <c r="R71" s="31"/>
    </row>
    <row r="72" spans="1:18" s="10" customFormat="1" ht="13.15" hidden="1" x14ac:dyDescent="0.25">
      <c r="A72" s="62" t="s">
        <v>14</v>
      </c>
      <c r="B72" s="63" t="s">
        <v>96</v>
      </c>
      <c r="C72" s="64">
        <v>2497</v>
      </c>
      <c r="D72" s="65" t="s">
        <v>15</v>
      </c>
      <c r="E72" s="66" t="s">
        <v>15</v>
      </c>
      <c r="F72" s="89" t="s">
        <v>97</v>
      </c>
      <c r="G72" s="68">
        <v>0</v>
      </c>
      <c r="H72" s="59"/>
      <c r="I72" s="59"/>
      <c r="J72" s="60"/>
      <c r="K72" s="69">
        <v>0</v>
      </c>
      <c r="L72" s="69">
        <v>57</v>
      </c>
      <c r="M72" s="70">
        <f t="shared" si="4"/>
        <v>57</v>
      </c>
      <c r="N72" s="69">
        <v>0</v>
      </c>
      <c r="O72" s="69">
        <f t="shared" si="0"/>
        <v>57</v>
      </c>
      <c r="P72" s="69">
        <v>0</v>
      </c>
      <c r="Q72" s="69">
        <f t="shared" si="1"/>
        <v>57</v>
      </c>
      <c r="R72" s="31"/>
    </row>
    <row r="73" spans="1:18" s="10" customFormat="1" ht="13.15" hidden="1" x14ac:dyDescent="0.25">
      <c r="A73" s="53"/>
      <c r="B73" s="54"/>
      <c r="C73" s="55"/>
      <c r="D73" s="56">
        <v>3113</v>
      </c>
      <c r="E73" s="57">
        <v>5321</v>
      </c>
      <c r="F73" s="72" t="s">
        <v>24</v>
      </c>
      <c r="G73" s="59">
        <v>0</v>
      </c>
      <c r="H73" s="59"/>
      <c r="I73" s="59"/>
      <c r="J73" s="60"/>
      <c r="K73" s="60">
        <v>0</v>
      </c>
      <c r="L73" s="60">
        <v>57</v>
      </c>
      <c r="M73" s="61">
        <f t="shared" si="4"/>
        <v>57</v>
      </c>
      <c r="N73" s="60">
        <v>0</v>
      </c>
      <c r="O73" s="60">
        <f t="shared" si="0"/>
        <v>57</v>
      </c>
      <c r="P73" s="60">
        <v>0</v>
      </c>
      <c r="Q73" s="60">
        <f t="shared" si="1"/>
        <v>57</v>
      </c>
      <c r="R73" s="31"/>
    </row>
    <row r="74" spans="1:18" s="10" customFormat="1" ht="13.15" hidden="1" x14ac:dyDescent="0.25">
      <c r="A74" s="62" t="s">
        <v>14</v>
      </c>
      <c r="B74" s="63" t="s">
        <v>98</v>
      </c>
      <c r="C74" s="64">
        <v>2314</v>
      </c>
      <c r="D74" s="65" t="s">
        <v>15</v>
      </c>
      <c r="E74" s="66" t="s">
        <v>15</v>
      </c>
      <c r="F74" s="89" t="s">
        <v>99</v>
      </c>
      <c r="G74" s="68">
        <v>0</v>
      </c>
      <c r="H74" s="59"/>
      <c r="I74" s="59"/>
      <c r="J74" s="60"/>
      <c r="K74" s="69">
        <v>0</v>
      </c>
      <c r="L74" s="69">
        <v>64.599999999999994</v>
      </c>
      <c r="M74" s="70">
        <f t="shared" si="4"/>
        <v>64.599999999999994</v>
      </c>
      <c r="N74" s="69">
        <v>0</v>
      </c>
      <c r="O74" s="69">
        <f t="shared" si="0"/>
        <v>64.599999999999994</v>
      </c>
      <c r="P74" s="69">
        <v>0</v>
      </c>
      <c r="Q74" s="69">
        <f t="shared" ref="Q74:Q137" si="6">+O74+P74</f>
        <v>64.599999999999994</v>
      </c>
      <c r="R74" s="31"/>
    </row>
    <row r="75" spans="1:18" s="10" customFormat="1" ht="13.15" hidden="1" x14ac:dyDescent="0.25">
      <c r="A75" s="53"/>
      <c r="B75" s="54"/>
      <c r="C75" s="55"/>
      <c r="D75" s="56">
        <v>3114</v>
      </c>
      <c r="E75" s="57">
        <v>5321</v>
      </c>
      <c r="F75" s="72" t="s">
        <v>24</v>
      </c>
      <c r="G75" s="59">
        <v>0</v>
      </c>
      <c r="H75" s="59"/>
      <c r="I75" s="59"/>
      <c r="J75" s="60"/>
      <c r="K75" s="60">
        <v>0</v>
      </c>
      <c r="L75" s="60">
        <v>64.599999999999994</v>
      </c>
      <c r="M75" s="61">
        <f t="shared" si="4"/>
        <v>64.599999999999994</v>
      </c>
      <c r="N75" s="60">
        <v>0</v>
      </c>
      <c r="O75" s="60">
        <f t="shared" si="0"/>
        <v>64.599999999999994</v>
      </c>
      <c r="P75" s="60">
        <v>0</v>
      </c>
      <c r="Q75" s="60">
        <f t="shared" si="6"/>
        <v>64.599999999999994</v>
      </c>
      <c r="R75" s="31"/>
    </row>
    <row r="76" spans="1:18" s="10" customFormat="1" ht="13.15" hidden="1" x14ac:dyDescent="0.25">
      <c r="A76" s="62" t="s">
        <v>14</v>
      </c>
      <c r="B76" s="63" t="s">
        <v>100</v>
      </c>
      <c r="C76" s="64">
        <v>2310</v>
      </c>
      <c r="D76" s="65" t="s">
        <v>15</v>
      </c>
      <c r="E76" s="66" t="s">
        <v>15</v>
      </c>
      <c r="F76" s="89" t="s">
        <v>101</v>
      </c>
      <c r="G76" s="68">
        <v>0</v>
      </c>
      <c r="H76" s="59"/>
      <c r="I76" s="59"/>
      <c r="J76" s="60"/>
      <c r="K76" s="69">
        <v>0</v>
      </c>
      <c r="L76" s="69">
        <v>133</v>
      </c>
      <c r="M76" s="70">
        <f t="shared" si="4"/>
        <v>133</v>
      </c>
      <c r="N76" s="69">
        <v>0</v>
      </c>
      <c r="O76" s="69">
        <f t="shared" ref="O76:O140" si="7">+M76+N76</f>
        <v>133</v>
      </c>
      <c r="P76" s="69">
        <v>0</v>
      </c>
      <c r="Q76" s="69">
        <f t="shared" si="6"/>
        <v>133</v>
      </c>
      <c r="R76" s="31"/>
    </row>
    <row r="77" spans="1:18" s="10" customFormat="1" ht="13.15" hidden="1" x14ac:dyDescent="0.25">
      <c r="A77" s="62"/>
      <c r="B77" s="54"/>
      <c r="C77" s="55"/>
      <c r="D77" s="56">
        <v>3114</v>
      </c>
      <c r="E77" s="57">
        <v>5321</v>
      </c>
      <c r="F77" s="72" t="s">
        <v>24</v>
      </c>
      <c r="G77" s="59">
        <v>0</v>
      </c>
      <c r="H77" s="59"/>
      <c r="I77" s="59"/>
      <c r="J77" s="60"/>
      <c r="K77" s="60">
        <v>0</v>
      </c>
      <c r="L77" s="60">
        <v>133</v>
      </c>
      <c r="M77" s="61">
        <f t="shared" si="4"/>
        <v>133</v>
      </c>
      <c r="N77" s="60">
        <v>0</v>
      </c>
      <c r="O77" s="60">
        <f t="shared" si="7"/>
        <v>133</v>
      </c>
      <c r="P77" s="60">
        <v>0</v>
      </c>
      <c r="Q77" s="60">
        <f t="shared" si="6"/>
        <v>133</v>
      </c>
      <c r="R77" s="31"/>
    </row>
    <row r="78" spans="1:18" s="10" customFormat="1" ht="13.15" hidden="1" x14ac:dyDescent="0.25">
      <c r="A78" s="62" t="s">
        <v>14</v>
      </c>
      <c r="B78" s="63" t="s">
        <v>102</v>
      </c>
      <c r="C78" s="64">
        <v>5479</v>
      </c>
      <c r="D78" s="65" t="s">
        <v>15</v>
      </c>
      <c r="E78" s="66" t="s">
        <v>15</v>
      </c>
      <c r="F78" s="89" t="s">
        <v>103</v>
      </c>
      <c r="G78" s="68">
        <v>0</v>
      </c>
      <c r="H78" s="59"/>
      <c r="I78" s="59"/>
      <c r="J78" s="60"/>
      <c r="K78" s="69">
        <v>0</v>
      </c>
      <c r="L78" s="69">
        <v>7.6</v>
      </c>
      <c r="M78" s="70">
        <f t="shared" si="4"/>
        <v>7.6</v>
      </c>
      <c r="N78" s="69">
        <v>0</v>
      </c>
      <c r="O78" s="69">
        <f t="shared" si="7"/>
        <v>7.6</v>
      </c>
      <c r="P78" s="69">
        <v>0</v>
      </c>
      <c r="Q78" s="69">
        <f t="shared" si="6"/>
        <v>7.6</v>
      </c>
      <c r="R78" s="31"/>
    </row>
    <row r="79" spans="1:18" s="10" customFormat="1" ht="13.15" hidden="1" x14ac:dyDescent="0.25">
      <c r="A79" s="62"/>
      <c r="B79" s="54"/>
      <c r="C79" s="55"/>
      <c r="D79" s="56">
        <v>3113</v>
      </c>
      <c r="E79" s="57">
        <v>5321</v>
      </c>
      <c r="F79" s="72" t="s">
        <v>24</v>
      </c>
      <c r="G79" s="59">
        <v>0</v>
      </c>
      <c r="H79" s="59"/>
      <c r="I79" s="59"/>
      <c r="J79" s="60"/>
      <c r="K79" s="60">
        <v>0</v>
      </c>
      <c r="L79" s="60">
        <v>7.6</v>
      </c>
      <c r="M79" s="61">
        <f t="shared" si="4"/>
        <v>7.6</v>
      </c>
      <c r="N79" s="60">
        <v>0</v>
      </c>
      <c r="O79" s="60">
        <f t="shared" si="7"/>
        <v>7.6</v>
      </c>
      <c r="P79" s="60">
        <v>0</v>
      </c>
      <c r="Q79" s="60">
        <f t="shared" si="6"/>
        <v>7.6</v>
      </c>
      <c r="R79" s="31"/>
    </row>
    <row r="80" spans="1:18" s="10" customFormat="1" ht="13.15" hidden="1" x14ac:dyDescent="0.25">
      <c r="A80" s="62" t="s">
        <v>14</v>
      </c>
      <c r="B80" s="63" t="s">
        <v>104</v>
      </c>
      <c r="C80" s="64">
        <v>5424</v>
      </c>
      <c r="D80" s="65" t="s">
        <v>15</v>
      </c>
      <c r="E80" s="66" t="s">
        <v>15</v>
      </c>
      <c r="F80" s="89" t="s">
        <v>105</v>
      </c>
      <c r="G80" s="68">
        <v>0</v>
      </c>
      <c r="H80" s="59"/>
      <c r="I80" s="59"/>
      <c r="J80" s="60"/>
      <c r="K80" s="69">
        <v>0</v>
      </c>
      <c r="L80" s="69">
        <v>7.6</v>
      </c>
      <c r="M80" s="70">
        <f t="shared" si="4"/>
        <v>7.6</v>
      </c>
      <c r="N80" s="69">
        <v>0</v>
      </c>
      <c r="O80" s="69">
        <f t="shared" si="7"/>
        <v>7.6</v>
      </c>
      <c r="P80" s="69">
        <v>0</v>
      </c>
      <c r="Q80" s="69">
        <f t="shared" si="6"/>
        <v>7.6</v>
      </c>
      <c r="R80" s="31"/>
    </row>
    <row r="81" spans="1:18" s="10" customFormat="1" ht="13.15" hidden="1" x14ac:dyDescent="0.25">
      <c r="A81" s="62"/>
      <c r="B81" s="54"/>
      <c r="C81" s="55"/>
      <c r="D81" s="56">
        <v>3113</v>
      </c>
      <c r="E81" s="57">
        <v>5321</v>
      </c>
      <c r="F81" s="72" t="s">
        <v>24</v>
      </c>
      <c r="G81" s="59">
        <v>0</v>
      </c>
      <c r="H81" s="59"/>
      <c r="I81" s="59"/>
      <c r="J81" s="60"/>
      <c r="K81" s="60">
        <v>0</v>
      </c>
      <c r="L81" s="60">
        <v>7.6</v>
      </c>
      <c r="M81" s="61">
        <f t="shared" si="4"/>
        <v>7.6</v>
      </c>
      <c r="N81" s="60">
        <v>0</v>
      </c>
      <c r="O81" s="60">
        <f t="shared" si="7"/>
        <v>7.6</v>
      </c>
      <c r="P81" s="60">
        <v>0</v>
      </c>
      <c r="Q81" s="60">
        <f t="shared" si="6"/>
        <v>7.6</v>
      </c>
      <c r="R81" s="31"/>
    </row>
    <row r="82" spans="1:18" s="10" customFormat="1" ht="13.15" hidden="1" x14ac:dyDescent="0.25">
      <c r="A82" s="62" t="s">
        <v>14</v>
      </c>
      <c r="B82" s="63" t="s">
        <v>106</v>
      </c>
      <c r="C82" s="64">
        <v>5490</v>
      </c>
      <c r="D82" s="65" t="s">
        <v>15</v>
      </c>
      <c r="E82" s="66" t="s">
        <v>15</v>
      </c>
      <c r="F82" s="89" t="s">
        <v>107</v>
      </c>
      <c r="G82" s="68">
        <v>0</v>
      </c>
      <c r="H82" s="59"/>
      <c r="I82" s="59"/>
      <c r="J82" s="60"/>
      <c r="K82" s="69">
        <v>0</v>
      </c>
      <c r="L82" s="69">
        <v>49.4</v>
      </c>
      <c r="M82" s="70">
        <f t="shared" si="4"/>
        <v>49.4</v>
      </c>
      <c r="N82" s="69">
        <v>0</v>
      </c>
      <c r="O82" s="69">
        <f t="shared" si="7"/>
        <v>49.4</v>
      </c>
      <c r="P82" s="69">
        <v>0</v>
      </c>
      <c r="Q82" s="69">
        <f t="shared" si="6"/>
        <v>49.4</v>
      </c>
      <c r="R82" s="31"/>
    </row>
    <row r="83" spans="1:18" s="10" customFormat="1" ht="13.15" hidden="1" x14ac:dyDescent="0.25">
      <c r="A83" s="62"/>
      <c r="B83" s="54"/>
      <c r="C83" s="55"/>
      <c r="D83" s="56">
        <v>3114</v>
      </c>
      <c r="E83" s="57">
        <v>5321</v>
      </c>
      <c r="F83" s="72" t="s">
        <v>24</v>
      </c>
      <c r="G83" s="59">
        <v>0</v>
      </c>
      <c r="H83" s="59"/>
      <c r="I83" s="59"/>
      <c r="J83" s="60"/>
      <c r="K83" s="60">
        <v>0</v>
      </c>
      <c r="L83" s="60">
        <v>49.4</v>
      </c>
      <c r="M83" s="61">
        <f t="shared" si="4"/>
        <v>49.4</v>
      </c>
      <c r="N83" s="60">
        <v>0</v>
      </c>
      <c r="O83" s="60">
        <f t="shared" si="7"/>
        <v>49.4</v>
      </c>
      <c r="P83" s="60">
        <v>0</v>
      </c>
      <c r="Q83" s="60">
        <f t="shared" si="6"/>
        <v>49.4</v>
      </c>
      <c r="R83" s="31"/>
    </row>
    <row r="84" spans="1:18" s="10" customFormat="1" ht="13.15" hidden="1" x14ac:dyDescent="0.25">
      <c r="A84" s="85" t="s">
        <v>14</v>
      </c>
      <c r="B84" s="63" t="s">
        <v>108</v>
      </c>
      <c r="C84" s="64">
        <v>5491</v>
      </c>
      <c r="D84" s="65" t="s">
        <v>15</v>
      </c>
      <c r="E84" s="66" t="s">
        <v>15</v>
      </c>
      <c r="F84" s="89" t="s">
        <v>109</v>
      </c>
      <c r="G84" s="68">
        <v>0</v>
      </c>
      <c r="H84" s="59"/>
      <c r="I84" s="59"/>
      <c r="J84" s="60"/>
      <c r="K84" s="69">
        <v>0</v>
      </c>
      <c r="L84" s="69">
        <v>49.4</v>
      </c>
      <c r="M84" s="70">
        <f t="shared" si="4"/>
        <v>49.4</v>
      </c>
      <c r="N84" s="69">
        <v>0</v>
      </c>
      <c r="O84" s="69">
        <f t="shared" si="7"/>
        <v>49.4</v>
      </c>
      <c r="P84" s="69">
        <v>0</v>
      </c>
      <c r="Q84" s="69">
        <f t="shared" si="6"/>
        <v>49.4</v>
      </c>
      <c r="R84" s="31"/>
    </row>
    <row r="85" spans="1:18" s="10" customFormat="1" ht="13.15" hidden="1" x14ac:dyDescent="0.25">
      <c r="A85" s="62"/>
      <c r="B85" s="54"/>
      <c r="C85" s="55"/>
      <c r="D85" s="56">
        <v>3114</v>
      </c>
      <c r="E85" s="57">
        <v>5321</v>
      </c>
      <c r="F85" s="72" t="s">
        <v>24</v>
      </c>
      <c r="G85" s="59">
        <v>0</v>
      </c>
      <c r="H85" s="59"/>
      <c r="I85" s="59"/>
      <c r="J85" s="60"/>
      <c r="K85" s="60">
        <v>0</v>
      </c>
      <c r="L85" s="60">
        <v>49.4</v>
      </c>
      <c r="M85" s="61">
        <f t="shared" si="4"/>
        <v>49.4</v>
      </c>
      <c r="N85" s="60">
        <v>0</v>
      </c>
      <c r="O85" s="60">
        <f t="shared" si="7"/>
        <v>49.4</v>
      </c>
      <c r="P85" s="60">
        <v>0</v>
      </c>
      <c r="Q85" s="60">
        <f t="shared" si="6"/>
        <v>49.4</v>
      </c>
      <c r="R85" s="31"/>
    </row>
    <row r="86" spans="1:18" s="10" customFormat="1" ht="13.15" hidden="1" x14ac:dyDescent="0.25">
      <c r="A86" s="85" t="s">
        <v>14</v>
      </c>
      <c r="B86" s="63" t="s">
        <v>110</v>
      </c>
      <c r="C86" s="64">
        <v>5492</v>
      </c>
      <c r="D86" s="65" t="s">
        <v>15</v>
      </c>
      <c r="E86" s="66" t="s">
        <v>15</v>
      </c>
      <c r="F86" s="89" t="s">
        <v>111</v>
      </c>
      <c r="G86" s="68">
        <v>0</v>
      </c>
      <c r="H86" s="59"/>
      <c r="I86" s="59"/>
      <c r="J86" s="60"/>
      <c r="K86" s="69">
        <v>0</v>
      </c>
      <c r="L86" s="69">
        <v>64.599999999999994</v>
      </c>
      <c r="M86" s="70">
        <f t="shared" ref="M86:M127" si="8">+K86+L86</f>
        <v>64.599999999999994</v>
      </c>
      <c r="N86" s="69">
        <v>0</v>
      </c>
      <c r="O86" s="69">
        <f t="shared" si="7"/>
        <v>64.599999999999994</v>
      </c>
      <c r="P86" s="69">
        <v>0</v>
      </c>
      <c r="Q86" s="69">
        <f t="shared" si="6"/>
        <v>64.599999999999994</v>
      </c>
      <c r="R86" s="31"/>
    </row>
    <row r="87" spans="1:18" s="10" customFormat="1" ht="13.15" hidden="1" x14ac:dyDescent="0.25">
      <c r="A87" s="62"/>
      <c r="B87" s="54"/>
      <c r="C87" s="55"/>
      <c r="D87" s="56">
        <v>3113</v>
      </c>
      <c r="E87" s="57">
        <v>5321</v>
      </c>
      <c r="F87" s="72" t="s">
        <v>24</v>
      </c>
      <c r="G87" s="59">
        <v>0</v>
      </c>
      <c r="H87" s="59"/>
      <c r="I87" s="59"/>
      <c r="J87" s="60"/>
      <c r="K87" s="60">
        <v>0</v>
      </c>
      <c r="L87" s="60">
        <v>64.599999999999994</v>
      </c>
      <c r="M87" s="61">
        <f t="shared" si="8"/>
        <v>64.599999999999994</v>
      </c>
      <c r="N87" s="60">
        <v>0</v>
      </c>
      <c r="O87" s="60">
        <f t="shared" si="7"/>
        <v>64.599999999999994</v>
      </c>
      <c r="P87" s="60">
        <v>0</v>
      </c>
      <c r="Q87" s="60">
        <f t="shared" si="6"/>
        <v>64.599999999999994</v>
      </c>
      <c r="R87" s="31"/>
    </row>
    <row r="88" spans="1:18" s="10" customFormat="1" ht="20.45" hidden="1" x14ac:dyDescent="0.25">
      <c r="A88" s="62" t="s">
        <v>14</v>
      </c>
      <c r="B88" s="63" t="s">
        <v>112</v>
      </c>
      <c r="C88" s="64">
        <v>2329</v>
      </c>
      <c r="D88" s="65" t="s">
        <v>15</v>
      </c>
      <c r="E88" s="66" t="s">
        <v>15</v>
      </c>
      <c r="F88" s="89" t="s">
        <v>113</v>
      </c>
      <c r="G88" s="68">
        <v>0</v>
      </c>
      <c r="H88" s="59"/>
      <c r="I88" s="59"/>
      <c r="J88" s="60"/>
      <c r="K88" s="69">
        <v>0</v>
      </c>
      <c r="L88" s="69">
        <v>45.6</v>
      </c>
      <c r="M88" s="70">
        <f t="shared" si="8"/>
        <v>45.6</v>
      </c>
      <c r="N88" s="69">
        <v>0</v>
      </c>
      <c r="O88" s="69">
        <f t="shared" si="7"/>
        <v>45.6</v>
      </c>
      <c r="P88" s="69">
        <v>0</v>
      </c>
      <c r="Q88" s="69">
        <f t="shared" si="6"/>
        <v>45.6</v>
      </c>
      <c r="R88" s="31"/>
    </row>
    <row r="89" spans="1:18" s="10" customFormat="1" ht="13.15" hidden="1" x14ac:dyDescent="0.25">
      <c r="A89" s="62"/>
      <c r="B89" s="54"/>
      <c r="C89" s="55"/>
      <c r="D89" s="56">
        <v>3113</v>
      </c>
      <c r="E89" s="57">
        <v>5321</v>
      </c>
      <c r="F89" s="72" t="s">
        <v>24</v>
      </c>
      <c r="G89" s="59">
        <v>0</v>
      </c>
      <c r="H89" s="59"/>
      <c r="I89" s="59"/>
      <c r="J89" s="60"/>
      <c r="K89" s="60">
        <v>0</v>
      </c>
      <c r="L89" s="60">
        <v>45.6</v>
      </c>
      <c r="M89" s="61">
        <f t="shared" si="8"/>
        <v>45.6</v>
      </c>
      <c r="N89" s="60">
        <v>0</v>
      </c>
      <c r="O89" s="60">
        <f t="shared" si="7"/>
        <v>45.6</v>
      </c>
      <c r="P89" s="60">
        <v>0</v>
      </c>
      <c r="Q89" s="60">
        <f t="shared" si="6"/>
        <v>45.6</v>
      </c>
      <c r="R89" s="31"/>
    </row>
    <row r="90" spans="1:18" s="10" customFormat="1" ht="13.15" hidden="1" x14ac:dyDescent="0.25">
      <c r="A90" s="62" t="s">
        <v>14</v>
      </c>
      <c r="B90" s="63" t="s">
        <v>114</v>
      </c>
      <c r="C90" s="64">
        <v>2494</v>
      </c>
      <c r="D90" s="65" t="s">
        <v>15</v>
      </c>
      <c r="E90" s="66" t="s">
        <v>15</v>
      </c>
      <c r="F90" s="89" t="s">
        <v>115</v>
      </c>
      <c r="G90" s="68">
        <v>0</v>
      </c>
      <c r="H90" s="59"/>
      <c r="I90" s="59"/>
      <c r="J90" s="60"/>
      <c r="K90" s="69">
        <v>0</v>
      </c>
      <c r="L90" s="69">
        <v>7.6</v>
      </c>
      <c r="M90" s="70">
        <f t="shared" si="8"/>
        <v>7.6</v>
      </c>
      <c r="N90" s="69">
        <v>0</v>
      </c>
      <c r="O90" s="69">
        <f t="shared" si="7"/>
        <v>7.6</v>
      </c>
      <c r="P90" s="69">
        <v>0</v>
      </c>
      <c r="Q90" s="69">
        <f t="shared" si="6"/>
        <v>7.6</v>
      </c>
      <c r="R90" s="31"/>
    </row>
    <row r="91" spans="1:18" s="10" customFormat="1" ht="13.15" hidden="1" x14ac:dyDescent="0.25">
      <c r="A91" s="62"/>
      <c r="B91" s="54"/>
      <c r="C91" s="55"/>
      <c r="D91" s="56">
        <v>3113</v>
      </c>
      <c r="E91" s="57">
        <v>5321</v>
      </c>
      <c r="F91" s="72" t="s">
        <v>24</v>
      </c>
      <c r="G91" s="59">
        <v>0</v>
      </c>
      <c r="H91" s="59"/>
      <c r="I91" s="59"/>
      <c r="J91" s="60"/>
      <c r="K91" s="60">
        <v>0</v>
      </c>
      <c r="L91" s="60">
        <v>7.6</v>
      </c>
      <c r="M91" s="61">
        <f t="shared" si="8"/>
        <v>7.6</v>
      </c>
      <c r="N91" s="60">
        <v>0</v>
      </c>
      <c r="O91" s="60">
        <f t="shared" si="7"/>
        <v>7.6</v>
      </c>
      <c r="P91" s="60">
        <v>0</v>
      </c>
      <c r="Q91" s="60">
        <f t="shared" si="6"/>
        <v>7.6</v>
      </c>
      <c r="R91" s="31"/>
    </row>
    <row r="92" spans="1:18" s="10" customFormat="1" ht="27.75" hidden="1" customHeight="1" x14ac:dyDescent="0.25">
      <c r="A92" s="62" t="s">
        <v>14</v>
      </c>
      <c r="B92" s="63" t="s">
        <v>116</v>
      </c>
      <c r="C92" s="64" t="s">
        <v>117</v>
      </c>
      <c r="D92" s="65" t="s">
        <v>15</v>
      </c>
      <c r="E92" s="65" t="s">
        <v>15</v>
      </c>
      <c r="F92" s="89" t="s">
        <v>118</v>
      </c>
      <c r="G92" s="68">
        <f>+G93</f>
        <v>178.32</v>
      </c>
      <c r="H92" s="68">
        <v>0</v>
      </c>
      <c r="I92" s="68">
        <f t="shared" si="2"/>
        <v>178.32</v>
      </c>
      <c r="J92" s="69">
        <v>0</v>
      </c>
      <c r="K92" s="69">
        <f t="shared" si="3"/>
        <v>178.32</v>
      </c>
      <c r="L92" s="69">
        <v>0</v>
      </c>
      <c r="M92" s="70">
        <f t="shared" si="8"/>
        <v>178.32</v>
      </c>
      <c r="N92" s="69">
        <v>0</v>
      </c>
      <c r="O92" s="69">
        <f t="shared" si="7"/>
        <v>178.32</v>
      </c>
      <c r="P92" s="69">
        <v>0</v>
      </c>
      <c r="Q92" s="69">
        <f t="shared" si="6"/>
        <v>178.32</v>
      </c>
      <c r="R92" s="31"/>
    </row>
    <row r="93" spans="1:18" s="10" customFormat="1" ht="13.9" hidden="1" thickBot="1" x14ac:dyDescent="0.3">
      <c r="A93" s="92"/>
      <c r="B93" s="93"/>
      <c r="C93" s="94"/>
      <c r="D93" s="95">
        <v>3113</v>
      </c>
      <c r="E93" s="96">
        <v>5321</v>
      </c>
      <c r="F93" s="97" t="s">
        <v>24</v>
      </c>
      <c r="G93" s="98">
        <v>178.32</v>
      </c>
      <c r="H93" s="98">
        <v>0</v>
      </c>
      <c r="I93" s="98">
        <f t="shared" si="2"/>
        <v>178.32</v>
      </c>
      <c r="J93" s="39">
        <v>0</v>
      </c>
      <c r="K93" s="39">
        <f t="shared" si="3"/>
        <v>178.32</v>
      </c>
      <c r="L93" s="39">
        <v>0</v>
      </c>
      <c r="M93" s="99">
        <f t="shared" si="8"/>
        <v>178.32</v>
      </c>
      <c r="N93" s="39">
        <v>0</v>
      </c>
      <c r="O93" s="39">
        <f t="shared" si="7"/>
        <v>178.32</v>
      </c>
      <c r="P93" s="39">
        <v>0</v>
      </c>
      <c r="Q93" s="39">
        <f t="shared" si="6"/>
        <v>178.32</v>
      </c>
      <c r="R93" s="31"/>
    </row>
    <row r="94" spans="1:18" s="10" customFormat="1" ht="13.5" customHeight="1" thickBot="1" x14ac:dyDescent="0.25">
      <c r="A94" s="40" t="s">
        <v>14</v>
      </c>
      <c r="B94" s="184" t="s">
        <v>15</v>
      </c>
      <c r="C94" s="185"/>
      <c r="D94" s="41" t="s">
        <v>15</v>
      </c>
      <c r="E94" s="42" t="s">
        <v>15</v>
      </c>
      <c r="F94" s="43" t="s">
        <v>119</v>
      </c>
      <c r="G94" s="44">
        <f>+G95+G108+G117</f>
        <v>4080</v>
      </c>
      <c r="H94" s="44">
        <f>+H95+H108+H117</f>
        <v>10000</v>
      </c>
      <c r="I94" s="44">
        <f t="shared" si="2"/>
        <v>14080</v>
      </c>
      <c r="J94" s="45">
        <f>+J95+J117</f>
        <v>5400</v>
      </c>
      <c r="K94" s="45">
        <f t="shared" si="3"/>
        <v>19480</v>
      </c>
      <c r="L94" s="45">
        <f>+L95+L108+L117</f>
        <v>36.6</v>
      </c>
      <c r="M94" s="84">
        <f t="shared" si="8"/>
        <v>19516.599999999999</v>
      </c>
      <c r="N94" s="45">
        <f>+N95+N108+N117+N138</f>
        <v>16246</v>
      </c>
      <c r="O94" s="45">
        <f t="shared" si="7"/>
        <v>35762.6</v>
      </c>
      <c r="P94" s="45">
        <v>0</v>
      </c>
      <c r="Q94" s="45">
        <f t="shared" si="6"/>
        <v>35762.6</v>
      </c>
      <c r="R94" s="31"/>
    </row>
    <row r="95" spans="1:18" s="10" customFormat="1" ht="13.15" hidden="1" x14ac:dyDescent="0.25">
      <c r="A95" s="100" t="s">
        <v>15</v>
      </c>
      <c r="B95" s="186" t="s">
        <v>15</v>
      </c>
      <c r="C95" s="187"/>
      <c r="D95" s="101" t="s">
        <v>15</v>
      </c>
      <c r="E95" s="102" t="s">
        <v>15</v>
      </c>
      <c r="F95" s="103" t="s">
        <v>120</v>
      </c>
      <c r="G95" s="104">
        <f>+G98+G100+G102</f>
        <v>1750</v>
      </c>
      <c r="H95" s="104">
        <f>+H104</f>
        <v>10000</v>
      </c>
      <c r="I95" s="104">
        <f t="shared" si="2"/>
        <v>11750</v>
      </c>
      <c r="J95" s="105">
        <f>+J96</f>
        <v>5000</v>
      </c>
      <c r="K95" s="105">
        <f t="shared" si="3"/>
        <v>16750</v>
      </c>
      <c r="L95" s="105">
        <v>0</v>
      </c>
      <c r="M95" s="106">
        <f t="shared" si="8"/>
        <v>16750</v>
      </c>
      <c r="N95" s="105">
        <f>+N96+N106</f>
        <v>-3500</v>
      </c>
      <c r="O95" s="105">
        <f t="shared" si="7"/>
        <v>13250</v>
      </c>
      <c r="P95" s="105">
        <v>0</v>
      </c>
      <c r="Q95" s="105">
        <f t="shared" si="6"/>
        <v>13250</v>
      </c>
      <c r="R95" s="31"/>
    </row>
    <row r="96" spans="1:18" s="10" customFormat="1" ht="20.45" hidden="1" x14ac:dyDescent="0.25">
      <c r="A96" s="62" t="s">
        <v>14</v>
      </c>
      <c r="B96" s="63" t="s">
        <v>121</v>
      </c>
      <c r="C96" s="64" t="s">
        <v>122</v>
      </c>
      <c r="D96" s="65" t="s">
        <v>15</v>
      </c>
      <c r="E96" s="66" t="s">
        <v>15</v>
      </c>
      <c r="F96" s="67" t="s">
        <v>123</v>
      </c>
      <c r="G96" s="107">
        <v>0</v>
      </c>
      <c r="H96" s="107">
        <v>0</v>
      </c>
      <c r="I96" s="107">
        <v>0</v>
      </c>
      <c r="J96" s="71">
        <v>5000</v>
      </c>
      <c r="K96" s="69">
        <f t="shared" si="3"/>
        <v>5000</v>
      </c>
      <c r="L96" s="69">
        <v>0</v>
      </c>
      <c r="M96" s="70">
        <f t="shared" si="8"/>
        <v>5000</v>
      </c>
      <c r="N96" s="69">
        <f>+N97</f>
        <v>-5000</v>
      </c>
      <c r="O96" s="69">
        <f t="shared" si="7"/>
        <v>0</v>
      </c>
      <c r="P96" s="69">
        <v>0</v>
      </c>
      <c r="Q96" s="69">
        <f t="shared" si="6"/>
        <v>0</v>
      </c>
      <c r="R96" s="31"/>
    </row>
    <row r="97" spans="1:18" s="10" customFormat="1" ht="13.15" hidden="1" x14ac:dyDescent="0.25">
      <c r="A97" s="108"/>
      <c r="B97" s="109"/>
      <c r="C97" s="110"/>
      <c r="D97" s="111">
        <v>3419</v>
      </c>
      <c r="E97" s="57">
        <v>6341</v>
      </c>
      <c r="F97" s="58" t="s">
        <v>124</v>
      </c>
      <c r="G97" s="112">
        <v>0</v>
      </c>
      <c r="H97" s="112">
        <v>0</v>
      </c>
      <c r="I97" s="112">
        <v>0</v>
      </c>
      <c r="J97" s="73">
        <v>5000</v>
      </c>
      <c r="K97" s="60">
        <f t="shared" si="3"/>
        <v>5000</v>
      </c>
      <c r="L97" s="60">
        <v>0</v>
      </c>
      <c r="M97" s="61">
        <f t="shared" si="8"/>
        <v>5000</v>
      </c>
      <c r="N97" s="60">
        <v>-5000</v>
      </c>
      <c r="O97" s="60">
        <f t="shared" si="7"/>
        <v>0</v>
      </c>
      <c r="P97" s="60">
        <v>0</v>
      </c>
      <c r="Q97" s="60">
        <f t="shared" si="6"/>
        <v>0</v>
      </c>
      <c r="R97" s="31"/>
    </row>
    <row r="98" spans="1:18" s="10" customFormat="1" ht="13.15" hidden="1" x14ac:dyDescent="0.25">
      <c r="A98" s="62" t="s">
        <v>14</v>
      </c>
      <c r="B98" s="63" t="s">
        <v>125</v>
      </c>
      <c r="C98" s="64" t="s">
        <v>22</v>
      </c>
      <c r="D98" s="65" t="s">
        <v>15</v>
      </c>
      <c r="E98" s="66" t="s">
        <v>15</v>
      </c>
      <c r="F98" s="67" t="s">
        <v>126</v>
      </c>
      <c r="G98" s="68">
        <f>+G99</f>
        <v>1000</v>
      </c>
      <c r="H98" s="68">
        <v>0</v>
      </c>
      <c r="I98" s="68">
        <f t="shared" si="2"/>
        <v>1000</v>
      </c>
      <c r="J98" s="69">
        <v>0</v>
      </c>
      <c r="K98" s="69">
        <f t="shared" si="3"/>
        <v>1000</v>
      </c>
      <c r="L98" s="69">
        <v>0</v>
      </c>
      <c r="M98" s="70">
        <f t="shared" si="8"/>
        <v>1000</v>
      </c>
      <c r="N98" s="69">
        <v>0</v>
      </c>
      <c r="O98" s="69">
        <f t="shared" si="7"/>
        <v>1000</v>
      </c>
      <c r="P98" s="69">
        <v>0</v>
      </c>
      <c r="Q98" s="69">
        <f t="shared" si="6"/>
        <v>1000</v>
      </c>
      <c r="R98" s="31"/>
    </row>
    <row r="99" spans="1:18" s="10" customFormat="1" ht="13.15" hidden="1" x14ac:dyDescent="0.25">
      <c r="A99" s="53"/>
      <c r="B99" s="54"/>
      <c r="C99" s="55"/>
      <c r="D99" s="56">
        <v>3419</v>
      </c>
      <c r="E99" s="57">
        <v>5221</v>
      </c>
      <c r="F99" s="58" t="s">
        <v>127</v>
      </c>
      <c r="G99" s="59">
        <v>1000</v>
      </c>
      <c r="H99" s="59">
        <v>0</v>
      </c>
      <c r="I99" s="59">
        <f t="shared" si="2"/>
        <v>1000</v>
      </c>
      <c r="J99" s="60">
        <v>0</v>
      </c>
      <c r="K99" s="60">
        <f t="shared" si="3"/>
        <v>1000</v>
      </c>
      <c r="L99" s="60">
        <v>0</v>
      </c>
      <c r="M99" s="61">
        <f t="shared" si="8"/>
        <v>1000</v>
      </c>
      <c r="N99" s="60">
        <v>0</v>
      </c>
      <c r="O99" s="60">
        <f t="shared" si="7"/>
        <v>1000</v>
      </c>
      <c r="P99" s="60">
        <v>0</v>
      </c>
      <c r="Q99" s="60">
        <f t="shared" si="6"/>
        <v>1000</v>
      </c>
      <c r="R99" s="31"/>
    </row>
    <row r="100" spans="1:18" s="10" customFormat="1" ht="20.45" hidden="1" x14ac:dyDescent="0.25">
      <c r="A100" s="62" t="s">
        <v>14</v>
      </c>
      <c r="B100" s="63" t="s">
        <v>128</v>
      </c>
      <c r="C100" s="64" t="s">
        <v>22</v>
      </c>
      <c r="D100" s="65" t="s">
        <v>15</v>
      </c>
      <c r="E100" s="66" t="s">
        <v>15</v>
      </c>
      <c r="F100" s="67" t="s">
        <v>129</v>
      </c>
      <c r="G100" s="68">
        <f>+G101</f>
        <v>400</v>
      </c>
      <c r="H100" s="68">
        <v>0</v>
      </c>
      <c r="I100" s="68">
        <f t="shared" si="2"/>
        <v>400</v>
      </c>
      <c r="J100" s="69">
        <v>0</v>
      </c>
      <c r="K100" s="69">
        <f t="shared" si="3"/>
        <v>400</v>
      </c>
      <c r="L100" s="69">
        <v>0</v>
      </c>
      <c r="M100" s="70">
        <f t="shared" si="8"/>
        <v>400</v>
      </c>
      <c r="N100" s="69">
        <v>0</v>
      </c>
      <c r="O100" s="69">
        <f t="shared" si="7"/>
        <v>400</v>
      </c>
      <c r="P100" s="69">
        <v>0</v>
      </c>
      <c r="Q100" s="69">
        <f t="shared" si="6"/>
        <v>400</v>
      </c>
      <c r="R100" s="31"/>
    </row>
    <row r="101" spans="1:18" s="10" customFormat="1" ht="13.15" hidden="1" x14ac:dyDescent="0.25">
      <c r="A101" s="53"/>
      <c r="B101" s="54" t="s">
        <v>130</v>
      </c>
      <c r="C101" s="55"/>
      <c r="D101" s="56">
        <v>3419</v>
      </c>
      <c r="E101" s="57">
        <v>5329</v>
      </c>
      <c r="F101" s="58" t="s">
        <v>131</v>
      </c>
      <c r="G101" s="59">
        <v>400</v>
      </c>
      <c r="H101" s="59">
        <v>0</v>
      </c>
      <c r="I101" s="59">
        <f t="shared" si="2"/>
        <v>400</v>
      </c>
      <c r="J101" s="60">
        <v>0</v>
      </c>
      <c r="K101" s="60">
        <f t="shared" si="3"/>
        <v>400</v>
      </c>
      <c r="L101" s="60">
        <v>0</v>
      </c>
      <c r="M101" s="61">
        <f t="shared" si="8"/>
        <v>400</v>
      </c>
      <c r="N101" s="60">
        <v>0</v>
      </c>
      <c r="O101" s="60">
        <f t="shared" si="7"/>
        <v>400</v>
      </c>
      <c r="P101" s="60">
        <v>0</v>
      </c>
      <c r="Q101" s="60">
        <f t="shared" si="6"/>
        <v>400</v>
      </c>
      <c r="R101" s="31"/>
    </row>
    <row r="102" spans="1:18" s="10" customFormat="1" ht="20.45" hidden="1" x14ac:dyDescent="0.25">
      <c r="A102" s="62" t="s">
        <v>14</v>
      </c>
      <c r="B102" s="63" t="s">
        <v>132</v>
      </c>
      <c r="C102" s="64" t="s">
        <v>133</v>
      </c>
      <c r="D102" s="65" t="s">
        <v>15</v>
      </c>
      <c r="E102" s="66" t="s">
        <v>15</v>
      </c>
      <c r="F102" s="67" t="s">
        <v>134</v>
      </c>
      <c r="G102" s="68">
        <f>+G103</f>
        <v>350</v>
      </c>
      <c r="H102" s="68">
        <v>0</v>
      </c>
      <c r="I102" s="68">
        <f t="shared" si="2"/>
        <v>350</v>
      </c>
      <c r="J102" s="69">
        <v>0</v>
      </c>
      <c r="K102" s="69">
        <f t="shared" si="3"/>
        <v>350</v>
      </c>
      <c r="L102" s="69">
        <v>0</v>
      </c>
      <c r="M102" s="70">
        <f t="shared" si="8"/>
        <v>350</v>
      </c>
      <c r="N102" s="69">
        <v>0</v>
      </c>
      <c r="O102" s="69">
        <f t="shared" si="7"/>
        <v>350</v>
      </c>
      <c r="P102" s="69">
        <v>0</v>
      </c>
      <c r="Q102" s="69">
        <f t="shared" si="6"/>
        <v>350</v>
      </c>
      <c r="R102" s="31"/>
    </row>
    <row r="103" spans="1:18" s="10" customFormat="1" ht="13.15" hidden="1" x14ac:dyDescent="0.25">
      <c r="A103" s="53"/>
      <c r="B103" s="54"/>
      <c r="C103" s="55"/>
      <c r="D103" s="56">
        <v>3419</v>
      </c>
      <c r="E103" s="57">
        <v>5329</v>
      </c>
      <c r="F103" s="58" t="s">
        <v>131</v>
      </c>
      <c r="G103" s="59">
        <v>350</v>
      </c>
      <c r="H103" s="59">
        <v>0</v>
      </c>
      <c r="I103" s="59">
        <f t="shared" si="2"/>
        <v>350</v>
      </c>
      <c r="J103" s="60">
        <v>0</v>
      </c>
      <c r="K103" s="60">
        <f t="shared" si="3"/>
        <v>350</v>
      </c>
      <c r="L103" s="60">
        <v>0</v>
      </c>
      <c r="M103" s="61">
        <f t="shared" si="8"/>
        <v>350</v>
      </c>
      <c r="N103" s="60">
        <v>0</v>
      </c>
      <c r="O103" s="60">
        <f t="shared" si="7"/>
        <v>350</v>
      </c>
      <c r="P103" s="60">
        <v>0</v>
      </c>
      <c r="Q103" s="60">
        <f t="shared" si="6"/>
        <v>350</v>
      </c>
      <c r="R103" s="31"/>
    </row>
    <row r="104" spans="1:18" s="10" customFormat="1" ht="20.45" hidden="1" x14ac:dyDescent="0.25">
      <c r="A104" s="62" t="s">
        <v>14</v>
      </c>
      <c r="B104" s="63" t="s">
        <v>135</v>
      </c>
      <c r="C104" s="64" t="s">
        <v>136</v>
      </c>
      <c r="D104" s="65" t="s">
        <v>15</v>
      </c>
      <c r="E104" s="66" t="s">
        <v>15</v>
      </c>
      <c r="F104" s="67" t="s">
        <v>137</v>
      </c>
      <c r="G104" s="68">
        <v>0</v>
      </c>
      <c r="H104" s="113">
        <f>H105</f>
        <v>10000</v>
      </c>
      <c r="I104" s="114">
        <f>I105</f>
        <v>10000</v>
      </c>
      <c r="J104" s="69">
        <v>0</v>
      </c>
      <c r="K104" s="69">
        <f t="shared" si="3"/>
        <v>10000</v>
      </c>
      <c r="L104" s="69">
        <v>0</v>
      </c>
      <c r="M104" s="70">
        <f t="shared" si="8"/>
        <v>10000</v>
      </c>
      <c r="N104" s="69">
        <v>0</v>
      </c>
      <c r="O104" s="69">
        <f t="shared" si="7"/>
        <v>10000</v>
      </c>
      <c r="P104" s="69">
        <v>0</v>
      </c>
      <c r="Q104" s="69">
        <f t="shared" si="6"/>
        <v>10000</v>
      </c>
      <c r="R104" s="31"/>
    </row>
    <row r="105" spans="1:18" s="10" customFormat="1" ht="13.15" hidden="1" x14ac:dyDescent="0.25">
      <c r="A105" s="53"/>
      <c r="B105" s="54"/>
      <c r="C105" s="55"/>
      <c r="D105" s="56">
        <v>3419</v>
      </c>
      <c r="E105" s="57">
        <v>6341</v>
      </c>
      <c r="F105" s="58" t="s">
        <v>124</v>
      </c>
      <c r="G105" s="59">
        <v>0</v>
      </c>
      <c r="H105" s="115">
        <v>10000</v>
      </c>
      <c r="I105" s="116">
        <f>G105+H105</f>
        <v>10000</v>
      </c>
      <c r="J105" s="60">
        <v>0</v>
      </c>
      <c r="K105" s="60">
        <f t="shared" si="3"/>
        <v>10000</v>
      </c>
      <c r="L105" s="60">
        <v>0</v>
      </c>
      <c r="M105" s="61">
        <f t="shared" si="8"/>
        <v>10000</v>
      </c>
      <c r="N105" s="60">
        <v>0</v>
      </c>
      <c r="O105" s="60">
        <f t="shared" si="7"/>
        <v>10000</v>
      </c>
      <c r="P105" s="60">
        <v>0</v>
      </c>
      <c r="Q105" s="60">
        <f t="shared" si="6"/>
        <v>10000</v>
      </c>
      <c r="R105" s="31"/>
    </row>
    <row r="106" spans="1:18" s="10" customFormat="1" ht="13.15" hidden="1" x14ac:dyDescent="0.25">
      <c r="A106" s="62" t="s">
        <v>14</v>
      </c>
      <c r="B106" s="63" t="s">
        <v>138</v>
      </c>
      <c r="C106" s="64" t="s">
        <v>22</v>
      </c>
      <c r="D106" s="65"/>
      <c r="E106" s="66"/>
      <c r="F106" s="117" t="s">
        <v>139</v>
      </c>
      <c r="G106" s="68">
        <v>0</v>
      </c>
      <c r="H106" s="118"/>
      <c r="I106" s="119"/>
      <c r="J106" s="69"/>
      <c r="K106" s="69"/>
      <c r="L106" s="69"/>
      <c r="M106" s="70">
        <v>0</v>
      </c>
      <c r="N106" s="69">
        <f>+N107</f>
        <v>1500</v>
      </c>
      <c r="O106" s="69">
        <f t="shared" si="7"/>
        <v>1500</v>
      </c>
      <c r="P106" s="69">
        <v>0</v>
      </c>
      <c r="Q106" s="69">
        <f t="shared" si="6"/>
        <v>1500</v>
      </c>
      <c r="R106" s="31"/>
    </row>
    <row r="107" spans="1:18" s="10" customFormat="1" ht="13.9" hidden="1" thickBot="1" x14ac:dyDescent="0.3">
      <c r="A107" s="77"/>
      <c r="B107" s="78"/>
      <c r="C107" s="79"/>
      <c r="D107" s="80">
        <v>3419</v>
      </c>
      <c r="E107" s="120">
        <v>5321</v>
      </c>
      <c r="F107" s="82" t="s">
        <v>24</v>
      </c>
      <c r="G107" s="35">
        <v>0</v>
      </c>
      <c r="H107" s="121"/>
      <c r="I107" s="122"/>
      <c r="J107" s="36"/>
      <c r="K107" s="36"/>
      <c r="L107" s="36"/>
      <c r="M107" s="37">
        <v>0</v>
      </c>
      <c r="N107" s="36">
        <v>1500</v>
      </c>
      <c r="O107" s="36">
        <f t="shared" si="7"/>
        <v>1500</v>
      </c>
      <c r="P107" s="36">
        <v>0</v>
      </c>
      <c r="Q107" s="36">
        <f t="shared" si="6"/>
        <v>1500</v>
      </c>
      <c r="R107" s="31"/>
    </row>
    <row r="108" spans="1:18" s="10" customFormat="1" ht="13.15" hidden="1" x14ac:dyDescent="0.25">
      <c r="A108" s="123" t="s">
        <v>15</v>
      </c>
      <c r="B108" s="124" t="s">
        <v>15</v>
      </c>
      <c r="C108" s="125" t="s">
        <v>15</v>
      </c>
      <c r="D108" s="126" t="s">
        <v>15</v>
      </c>
      <c r="E108" s="127" t="s">
        <v>15</v>
      </c>
      <c r="F108" s="128" t="s">
        <v>140</v>
      </c>
      <c r="G108" s="129">
        <f>+G109+G111+G113</f>
        <v>400</v>
      </c>
      <c r="H108" s="129">
        <v>0</v>
      </c>
      <c r="I108" s="129">
        <f t="shared" si="2"/>
        <v>400</v>
      </c>
      <c r="J108" s="130">
        <v>0</v>
      </c>
      <c r="K108" s="130">
        <f t="shared" si="3"/>
        <v>400</v>
      </c>
      <c r="L108" s="130">
        <f>+L115</f>
        <v>36.6</v>
      </c>
      <c r="M108" s="131">
        <f t="shared" si="8"/>
        <v>436.6</v>
      </c>
      <c r="N108" s="130">
        <v>0</v>
      </c>
      <c r="O108" s="130">
        <f t="shared" si="7"/>
        <v>436.6</v>
      </c>
      <c r="P108" s="105">
        <v>0</v>
      </c>
      <c r="Q108" s="105">
        <f t="shared" si="6"/>
        <v>436.6</v>
      </c>
      <c r="R108" s="31"/>
    </row>
    <row r="109" spans="1:18" s="10" customFormat="1" ht="20.45" hidden="1" x14ac:dyDescent="0.25">
      <c r="A109" s="62" t="s">
        <v>14</v>
      </c>
      <c r="B109" s="63" t="s">
        <v>141</v>
      </c>
      <c r="C109" s="64" t="s">
        <v>22</v>
      </c>
      <c r="D109" s="65" t="s">
        <v>15</v>
      </c>
      <c r="E109" s="66" t="s">
        <v>15</v>
      </c>
      <c r="F109" s="67" t="s">
        <v>142</v>
      </c>
      <c r="G109" s="68">
        <f>+G110</f>
        <v>100</v>
      </c>
      <c r="H109" s="68">
        <v>0</v>
      </c>
      <c r="I109" s="68">
        <f t="shared" si="2"/>
        <v>100</v>
      </c>
      <c r="J109" s="69">
        <v>0</v>
      </c>
      <c r="K109" s="69">
        <f t="shared" si="3"/>
        <v>100</v>
      </c>
      <c r="L109" s="69">
        <v>0</v>
      </c>
      <c r="M109" s="70">
        <f t="shared" si="8"/>
        <v>100</v>
      </c>
      <c r="N109" s="69">
        <v>0</v>
      </c>
      <c r="O109" s="69">
        <f t="shared" si="7"/>
        <v>100</v>
      </c>
      <c r="P109" s="69">
        <v>0</v>
      </c>
      <c r="Q109" s="69">
        <f t="shared" si="6"/>
        <v>100</v>
      </c>
      <c r="R109" s="31"/>
    </row>
    <row r="110" spans="1:18" s="10" customFormat="1" ht="13.15" hidden="1" x14ac:dyDescent="0.25">
      <c r="A110" s="62"/>
      <c r="B110" s="132"/>
      <c r="C110" s="132"/>
      <c r="D110" s="56">
        <v>3419</v>
      </c>
      <c r="E110" s="57">
        <v>5222</v>
      </c>
      <c r="F110" s="58" t="s">
        <v>27</v>
      </c>
      <c r="G110" s="59">
        <v>100</v>
      </c>
      <c r="H110" s="59">
        <v>0</v>
      </c>
      <c r="I110" s="59">
        <f t="shared" si="2"/>
        <v>100</v>
      </c>
      <c r="J110" s="60">
        <v>0</v>
      </c>
      <c r="K110" s="60">
        <f t="shared" si="3"/>
        <v>100</v>
      </c>
      <c r="L110" s="60">
        <v>0</v>
      </c>
      <c r="M110" s="61">
        <f t="shared" si="8"/>
        <v>100</v>
      </c>
      <c r="N110" s="60">
        <v>0</v>
      </c>
      <c r="O110" s="60">
        <f t="shared" si="7"/>
        <v>100</v>
      </c>
      <c r="P110" s="60">
        <v>0</v>
      </c>
      <c r="Q110" s="60">
        <f t="shared" si="6"/>
        <v>100</v>
      </c>
      <c r="R110" s="31"/>
    </row>
    <row r="111" spans="1:18" s="10" customFormat="1" ht="30.6" hidden="1" x14ac:dyDescent="0.25">
      <c r="A111" s="62" t="s">
        <v>14</v>
      </c>
      <c r="B111" s="63" t="s">
        <v>143</v>
      </c>
      <c r="C111" s="64" t="s">
        <v>22</v>
      </c>
      <c r="D111" s="65" t="s">
        <v>15</v>
      </c>
      <c r="E111" s="66" t="s">
        <v>15</v>
      </c>
      <c r="F111" s="67" t="s">
        <v>144</v>
      </c>
      <c r="G111" s="68">
        <f>+G112</f>
        <v>100</v>
      </c>
      <c r="H111" s="68">
        <v>0</v>
      </c>
      <c r="I111" s="68">
        <f t="shared" si="2"/>
        <v>100</v>
      </c>
      <c r="J111" s="69">
        <v>0</v>
      </c>
      <c r="K111" s="69">
        <f t="shared" si="3"/>
        <v>100</v>
      </c>
      <c r="L111" s="69">
        <v>0</v>
      </c>
      <c r="M111" s="70">
        <f t="shared" si="8"/>
        <v>100</v>
      </c>
      <c r="N111" s="69">
        <v>0</v>
      </c>
      <c r="O111" s="69">
        <f t="shared" si="7"/>
        <v>100</v>
      </c>
      <c r="P111" s="69">
        <v>0</v>
      </c>
      <c r="Q111" s="69">
        <f t="shared" si="6"/>
        <v>100</v>
      </c>
      <c r="R111" s="31"/>
    </row>
    <row r="112" spans="1:18" s="10" customFormat="1" ht="13.15" hidden="1" x14ac:dyDescent="0.25">
      <c r="A112" s="62"/>
      <c r="B112" s="132"/>
      <c r="C112" s="132"/>
      <c r="D112" s="56">
        <v>3419</v>
      </c>
      <c r="E112" s="57">
        <v>5229</v>
      </c>
      <c r="F112" s="58" t="s">
        <v>145</v>
      </c>
      <c r="G112" s="59">
        <v>100</v>
      </c>
      <c r="H112" s="59">
        <v>0</v>
      </c>
      <c r="I112" s="59">
        <f t="shared" si="2"/>
        <v>100</v>
      </c>
      <c r="J112" s="60">
        <v>0</v>
      </c>
      <c r="K112" s="60">
        <f t="shared" si="3"/>
        <v>100</v>
      </c>
      <c r="L112" s="60">
        <v>0</v>
      </c>
      <c r="M112" s="61">
        <f t="shared" si="8"/>
        <v>100</v>
      </c>
      <c r="N112" s="60">
        <v>0</v>
      </c>
      <c r="O112" s="60">
        <f t="shared" si="7"/>
        <v>100</v>
      </c>
      <c r="P112" s="60">
        <v>0</v>
      </c>
      <c r="Q112" s="60">
        <f t="shared" si="6"/>
        <v>100</v>
      </c>
      <c r="R112" s="31"/>
    </row>
    <row r="113" spans="1:18" s="10" customFormat="1" ht="20.45" hidden="1" x14ac:dyDescent="0.25">
      <c r="A113" s="62" t="s">
        <v>14</v>
      </c>
      <c r="B113" s="63" t="s">
        <v>146</v>
      </c>
      <c r="C113" s="64" t="s">
        <v>22</v>
      </c>
      <c r="D113" s="65" t="s">
        <v>15</v>
      </c>
      <c r="E113" s="66" t="s">
        <v>15</v>
      </c>
      <c r="F113" s="67" t="s">
        <v>147</v>
      </c>
      <c r="G113" s="68">
        <f>+G114</f>
        <v>200</v>
      </c>
      <c r="H113" s="68">
        <v>0</v>
      </c>
      <c r="I113" s="68">
        <f t="shared" si="2"/>
        <v>200</v>
      </c>
      <c r="J113" s="69">
        <v>0</v>
      </c>
      <c r="K113" s="69">
        <f t="shared" si="3"/>
        <v>200</v>
      </c>
      <c r="L113" s="69">
        <v>0</v>
      </c>
      <c r="M113" s="70">
        <f t="shared" si="8"/>
        <v>200</v>
      </c>
      <c r="N113" s="69">
        <v>0</v>
      </c>
      <c r="O113" s="69">
        <f t="shared" si="7"/>
        <v>200</v>
      </c>
      <c r="P113" s="69">
        <v>0</v>
      </c>
      <c r="Q113" s="69">
        <f t="shared" si="6"/>
        <v>200</v>
      </c>
      <c r="R113" s="31"/>
    </row>
    <row r="114" spans="1:18" s="10" customFormat="1" ht="13.15" hidden="1" x14ac:dyDescent="0.25">
      <c r="A114" s="92"/>
      <c r="B114" s="93"/>
      <c r="C114" s="94"/>
      <c r="D114" s="95">
        <v>3419</v>
      </c>
      <c r="E114" s="96">
        <v>5222</v>
      </c>
      <c r="F114" s="97" t="s">
        <v>27</v>
      </c>
      <c r="G114" s="98">
        <v>200</v>
      </c>
      <c r="H114" s="98">
        <v>0</v>
      </c>
      <c r="I114" s="98">
        <f t="shared" si="2"/>
        <v>200</v>
      </c>
      <c r="J114" s="39">
        <v>0</v>
      </c>
      <c r="K114" s="39">
        <f t="shared" si="3"/>
        <v>200</v>
      </c>
      <c r="L114" s="39">
        <v>0</v>
      </c>
      <c r="M114" s="61">
        <f t="shared" si="8"/>
        <v>200</v>
      </c>
      <c r="N114" s="60">
        <v>0</v>
      </c>
      <c r="O114" s="60">
        <f t="shared" si="7"/>
        <v>200</v>
      </c>
      <c r="P114" s="60">
        <v>0</v>
      </c>
      <c r="Q114" s="60">
        <f t="shared" si="6"/>
        <v>200</v>
      </c>
      <c r="R114" s="31"/>
    </row>
    <row r="115" spans="1:18" s="10" customFormat="1" ht="20.45" hidden="1" x14ac:dyDescent="0.25">
      <c r="A115" s="62" t="s">
        <v>14</v>
      </c>
      <c r="B115" s="63" t="s">
        <v>148</v>
      </c>
      <c r="C115" s="64" t="s">
        <v>22</v>
      </c>
      <c r="D115" s="65" t="s">
        <v>15</v>
      </c>
      <c r="E115" s="66" t="s">
        <v>15</v>
      </c>
      <c r="F115" s="67" t="s">
        <v>149</v>
      </c>
      <c r="G115" s="68">
        <v>0</v>
      </c>
      <c r="H115" s="68"/>
      <c r="I115" s="68"/>
      <c r="J115" s="69"/>
      <c r="K115" s="69">
        <v>0</v>
      </c>
      <c r="L115" s="69">
        <v>36.6</v>
      </c>
      <c r="M115" s="70">
        <f t="shared" si="8"/>
        <v>36.6</v>
      </c>
      <c r="N115" s="69">
        <v>0</v>
      </c>
      <c r="O115" s="69">
        <f t="shared" si="7"/>
        <v>36.6</v>
      </c>
      <c r="P115" s="69">
        <v>0</v>
      </c>
      <c r="Q115" s="69">
        <f t="shared" si="6"/>
        <v>36.6</v>
      </c>
      <c r="R115" s="31"/>
    </row>
    <row r="116" spans="1:18" s="10" customFormat="1" ht="13.9" hidden="1" thickBot="1" x14ac:dyDescent="0.3">
      <c r="A116" s="133"/>
      <c r="B116" s="134"/>
      <c r="C116" s="135"/>
      <c r="D116" s="120">
        <v>3419</v>
      </c>
      <c r="E116" s="81">
        <v>5492</v>
      </c>
      <c r="F116" s="136" t="s">
        <v>150</v>
      </c>
      <c r="G116" s="35">
        <v>0</v>
      </c>
      <c r="H116" s="35"/>
      <c r="I116" s="35"/>
      <c r="J116" s="36"/>
      <c r="K116" s="36">
        <v>0</v>
      </c>
      <c r="L116" s="36">
        <v>36.6</v>
      </c>
      <c r="M116" s="37">
        <f t="shared" si="8"/>
        <v>36.6</v>
      </c>
      <c r="N116" s="39">
        <v>0</v>
      </c>
      <c r="O116" s="39">
        <f t="shared" si="7"/>
        <v>36.6</v>
      </c>
      <c r="P116" s="36">
        <v>0</v>
      </c>
      <c r="Q116" s="36">
        <f t="shared" si="6"/>
        <v>36.6</v>
      </c>
      <c r="R116" s="31"/>
    </row>
    <row r="117" spans="1:18" s="10" customFormat="1" ht="13.15" hidden="1" x14ac:dyDescent="0.25">
      <c r="A117" s="100" t="s">
        <v>15</v>
      </c>
      <c r="B117" s="137" t="s">
        <v>15</v>
      </c>
      <c r="C117" s="138" t="s">
        <v>15</v>
      </c>
      <c r="D117" s="101" t="s">
        <v>15</v>
      </c>
      <c r="E117" s="102" t="s">
        <v>15</v>
      </c>
      <c r="F117" s="103" t="s">
        <v>151</v>
      </c>
      <c r="G117" s="104">
        <f>G118+G120+G122+G124+G126</f>
        <v>1930</v>
      </c>
      <c r="H117" s="104">
        <v>0</v>
      </c>
      <c r="I117" s="104">
        <f t="shared" si="2"/>
        <v>1930</v>
      </c>
      <c r="J117" s="105">
        <f>+J122+J124</f>
        <v>400</v>
      </c>
      <c r="K117" s="105">
        <f t="shared" si="3"/>
        <v>2330</v>
      </c>
      <c r="L117" s="105">
        <v>0</v>
      </c>
      <c r="M117" s="106">
        <f t="shared" si="8"/>
        <v>2330</v>
      </c>
      <c r="N117" s="105">
        <f>+N128+N130+N132+N134+N136</f>
        <v>16246</v>
      </c>
      <c r="O117" s="105">
        <f t="shared" si="7"/>
        <v>18576</v>
      </c>
      <c r="P117" s="105">
        <v>0</v>
      </c>
      <c r="Q117" s="105">
        <f t="shared" si="6"/>
        <v>18576</v>
      </c>
      <c r="R117" s="31"/>
    </row>
    <row r="118" spans="1:18" s="10" customFormat="1" ht="20.45" hidden="1" x14ac:dyDescent="0.25">
      <c r="A118" s="62" t="s">
        <v>14</v>
      </c>
      <c r="B118" s="63" t="s">
        <v>152</v>
      </c>
      <c r="C118" s="64" t="s">
        <v>22</v>
      </c>
      <c r="D118" s="65" t="s">
        <v>15</v>
      </c>
      <c r="E118" s="66" t="s">
        <v>15</v>
      </c>
      <c r="F118" s="139" t="s">
        <v>153</v>
      </c>
      <c r="G118" s="68">
        <f>+G119</f>
        <v>1000</v>
      </c>
      <c r="H118" s="68">
        <v>0</v>
      </c>
      <c r="I118" s="68">
        <f t="shared" si="2"/>
        <v>1000</v>
      </c>
      <c r="J118" s="69">
        <v>0</v>
      </c>
      <c r="K118" s="69">
        <f t="shared" si="3"/>
        <v>1000</v>
      </c>
      <c r="L118" s="69">
        <v>0</v>
      </c>
      <c r="M118" s="70">
        <f t="shared" si="8"/>
        <v>1000</v>
      </c>
      <c r="N118" s="69">
        <v>0</v>
      </c>
      <c r="O118" s="69">
        <f t="shared" si="7"/>
        <v>1000</v>
      </c>
      <c r="P118" s="69">
        <v>0</v>
      </c>
      <c r="Q118" s="69">
        <f t="shared" si="6"/>
        <v>1000</v>
      </c>
      <c r="R118" s="31"/>
    </row>
    <row r="119" spans="1:18" s="10" customFormat="1" ht="13.15" hidden="1" x14ac:dyDescent="0.25">
      <c r="A119" s="62"/>
      <c r="B119" s="132"/>
      <c r="C119" s="132"/>
      <c r="D119" s="56">
        <v>3419</v>
      </c>
      <c r="E119" s="57">
        <v>5222</v>
      </c>
      <c r="F119" s="140" t="s">
        <v>27</v>
      </c>
      <c r="G119" s="59">
        <v>1000</v>
      </c>
      <c r="H119" s="59">
        <v>0</v>
      </c>
      <c r="I119" s="59">
        <f t="shared" si="2"/>
        <v>1000</v>
      </c>
      <c r="J119" s="60">
        <v>0</v>
      </c>
      <c r="K119" s="60">
        <f t="shared" ref="K119:K127" si="9">+I119+J119</f>
        <v>1000</v>
      </c>
      <c r="L119" s="60">
        <v>0</v>
      </c>
      <c r="M119" s="61">
        <f t="shared" si="8"/>
        <v>1000</v>
      </c>
      <c r="N119" s="60">
        <v>0</v>
      </c>
      <c r="O119" s="60">
        <f t="shared" si="7"/>
        <v>1000</v>
      </c>
      <c r="P119" s="60">
        <v>0</v>
      </c>
      <c r="Q119" s="60">
        <f t="shared" si="6"/>
        <v>1000</v>
      </c>
      <c r="R119" s="31"/>
    </row>
    <row r="120" spans="1:18" s="10" customFormat="1" ht="13.15" hidden="1" x14ac:dyDescent="0.25">
      <c r="A120" s="62" t="s">
        <v>14</v>
      </c>
      <c r="B120" s="63" t="s">
        <v>154</v>
      </c>
      <c r="C120" s="64" t="s">
        <v>22</v>
      </c>
      <c r="D120" s="65" t="s">
        <v>15</v>
      </c>
      <c r="E120" s="66" t="s">
        <v>15</v>
      </c>
      <c r="F120" s="139" t="s">
        <v>155</v>
      </c>
      <c r="G120" s="68">
        <f t="shared" ref="G120" si="10">+G121</f>
        <v>500</v>
      </c>
      <c r="H120" s="68">
        <v>0</v>
      </c>
      <c r="I120" s="68">
        <f t="shared" si="2"/>
        <v>500</v>
      </c>
      <c r="J120" s="69">
        <v>0</v>
      </c>
      <c r="K120" s="69">
        <f t="shared" si="9"/>
        <v>500</v>
      </c>
      <c r="L120" s="69">
        <v>0</v>
      </c>
      <c r="M120" s="70">
        <f t="shared" si="8"/>
        <v>500</v>
      </c>
      <c r="N120" s="69">
        <v>0</v>
      </c>
      <c r="O120" s="69">
        <f t="shared" si="7"/>
        <v>500</v>
      </c>
      <c r="P120" s="69">
        <v>0</v>
      </c>
      <c r="Q120" s="69">
        <f t="shared" si="6"/>
        <v>500</v>
      </c>
      <c r="R120" s="31"/>
    </row>
    <row r="121" spans="1:18" s="10" customFormat="1" ht="13.15" hidden="1" x14ac:dyDescent="0.25">
      <c r="A121" s="62"/>
      <c r="B121" s="132"/>
      <c r="C121" s="132"/>
      <c r="D121" s="56">
        <v>3419</v>
      </c>
      <c r="E121" s="57">
        <v>5222</v>
      </c>
      <c r="F121" s="140" t="s">
        <v>27</v>
      </c>
      <c r="G121" s="59">
        <v>500</v>
      </c>
      <c r="H121" s="59">
        <v>0</v>
      </c>
      <c r="I121" s="59">
        <f t="shared" si="2"/>
        <v>500</v>
      </c>
      <c r="J121" s="60">
        <v>0</v>
      </c>
      <c r="K121" s="60">
        <f t="shared" si="9"/>
        <v>500</v>
      </c>
      <c r="L121" s="60">
        <v>0</v>
      </c>
      <c r="M121" s="61">
        <f t="shared" si="8"/>
        <v>500</v>
      </c>
      <c r="N121" s="60">
        <v>0</v>
      </c>
      <c r="O121" s="60">
        <f t="shared" si="7"/>
        <v>500</v>
      </c>
      <c r="P121" s="60">
        <v>0</v>
      </c>
      <c r="Q121" s="60">
        <f t="shared" si="6"/>
        <v>500</v>
      </c>
      <c r="R121" s="31"/>
    </row>
    <row r="122" spans="1:18" s="10" customFormat="1" ht="20.45" hidden="1" x14ac:dyDescent="0.25">
      <c r="A122" s="62" t="s">
        <v>14</v>
      </c>
      <c r="B122" s="63" t="s">
        <v>156</v>
      </c>
      <c r="C122" s="64" t="s">
        <v>22</v>
      </c>
      <c r="D122" s="65" t="s">
        <v>15</v>
      </c>
      <c r="E122" s="66" t="s">
        <v>15</v>
      </c>
      <c r="F122" s="139" t="s">
        <v>157</v>
      </c>
      <c r="G122" s="68">
        <f t="shared" ref="G122" si="11">+G123</f>
        <v>250</v>
      </c>
      <c r="H122" s="68">
        <v>0</v>
      </c>
      <c r="I122" s="68">
        <f t="shared" si="2"/>
        <v>250</v>
      </c>
      <c r="J122" s="71">
        <f>+J123</f>
        <v>250</v>
      </c>
      <c r="K122" s="69">
        <f t="shared" si="9"/>
        <v>500</v>
      </c>
      <c r="L122" s="69">
        <v>0</v>
      </c>
      <c r="M122" s="70">
        <f t="shared" si="8"/>
        <v>500</v>
      </c>
      <c r="N122" s="69">
        <v>0</v>
      </c>
      <c r="O122" s="69">
        <f t="shared" si="7"/>
        <v>500</v>
      </c>
      <c r="P122" s="69">
        <v>0</v>
      </c>
      <c r="Q122" s="69">
        <f t="shared" si="6"/>
        <v>500</v>
      </c>
      <c r="R122" s="31"/>
    </row>
    <row r="123" spans="1:18" s="10" customFormat="1" ht="13.15" hidden="1" x14ac:dyDescent="0.25">
      <c r="A123" s="62"/>
      <c r="B123" s="132"/>
      <c r="C123" s="132"/>
      <c r="D123" s="56">
        <v>3419</v>
      </c>
      <c r="E123" s="57">
        <v>5222</v>
      </c>
      <c r="F123" s="140" t="s">
        <v>27</v>
      </c>
      <c r="G123" s="59">
        <v>250</v>
      </c>
      <c r="H123" s="59">
        <v>0</v>
      </c>
      <c r="I123" s="59">
        <f t="shared" si="2"/>
        <v>250</v>
      </c>
      <c r="J123" s="73">
        <v>250</v>
      </c>
      <c r="K123" s="60">
        <f t="shared" si="9"/>
        <v>500</v>
      </c>
      <c r="L123" s="60">
        <v>0</v>
      </c>
      <c r="M123" s="61">
        <f t="shared" si="8"/>
        <v>500</v>
      </c>
      <c r="N123" s="60">
        <v>0</v>
      </c>
      <c r="O123" s="60">
        <f t="shared" si="7"/>
        <v>500</v>
      </c>
      <c r="P123" s="60">
        <v>0</v>
      </c>
      <c r="Q123" s="60">
        <f t="shared" si="6"/>
        <v>500</v>
      </c>
      <c r="R123" s="31"/>
    </row>
    <row r="124" spans="1:18" s="10" customFormat="1" ht="13.15" hidden="1" x14ac:dyDescent="0.25">
      <c r="A124" s="62" t="s">
        <v>14</v>
      </c>
      <c r="B124" s="63" t="s">
        <v>158</v>
      </c>
      <c r="C124" s="64" t="s">
        <v>22</v>
      </c>
      <c r="D124" s="65" t="s">
        <v>15</v>
      </c>
      <c r="E124" s="66" t="s">
        <v>15</v>
      </c>
      <c r="F124" s="141" t="s">
        <v>159</v>
      </c>
      <c r="G124" s="68">
        <f>+G125</f>
        <v>100</v>
      </c>
      <c r="H124" s="68">
        <v>0</v>
      </c>
      <c r="I124" s="68">
        <f t="shared" si="2"/>
        <v>100</v>
      </c>
      <c r="J124" s="71">
        <f>+J125</f>
        <v>150</v>
      </c>
      <c r="K124" s="69">
        <f t="shared" si="9"/>
        <v>250</v>
      </c>
      <c r="L124" s="69">
        <v>0</v>
      </c>
      <c r="M124" s="70">
        <f t="shared" si="8"/>
        <v>250</v>
      </c>
      <c r="N124" s="69">
        <v>0</v>
      </c>
      <c r="O124" s="69">
        <f t="shared" si="7"/>
        <v>250</v>
      </c>
      <c r="P124" s="69">
        <v>0</v>
      </c>
      <c r="Q124" s="69">
        <f t="shared" si="6"/>
        <v>250</v>
      </c>
      <c r="R124" s="31"/>
    </row>
    <row r="125" spans="1:18" s="10" customFormat="1" ht="13.15" hidden="1" x14ac:dyDescent="0.25">
      <c r="A125" s="62"/>
      <c r="B125" s="132"/>
      <c r="C125" s="132"/>
      <c r="D125" s="56">
        <v>3419</v>
      </c>
      <c r="E125" s="57">
        <v>5222</v>
      </c>
      <c r="F125" s="140" t="s">
        <v>27</v>
      </c>
      <c r="G125" s="59">
        <v>100</v>
      </c>
      <c r="H125" s="59">
        <v>0</v>
      </c>
      <c r="I125" s="59">
        <f t="shared" ref="I125:I127" si="12">+G125+H125</f>
        <v>100</v>
      </c>
      <c r="J125" s="73">
        <v>150</v>
      </c>
      <c r="K125" s="60">
        <f t="shared" si="9"/>
        <v>250</v>
      </c>
      <c r="L125" s="60">
        <v>0</v>
      </c>
      <c r="M125" s="61">
        <f t="shared" si="8"/>
        <v>250</v>
      </c>
      <c r="N125" s="60">
        <v>0</v>
      </c>
      <c r="O125" s="60">
        <f t="shared" si="7"/>
        <v>250</v>
      </c>
      <c r="P125" s="60">
        <v>0</v>
      </c>
      <c r="Q125" s="60">
        <f t="shared" si="6"/>
        <v>250</v>
      </c>
      <c r="R125" s="31"/>
    </row>
    <row r="126" spans="1:18" s="10" customFormat="1" ht="13.15" hidden="1" x14ac:dyDescent="0.25">
      <c r="A126" s="62" t="s">
        <v>14</v>
      </c>
      <c r="B126" s="63" t="s">
        <v>160</v>
      </c>
      <c r="C126" s="64" t="s">
        <v>22</v>
      </c>
      <c r="D126" s="65" t="s">
        <v>15</v>
      </c>
      <c r="E126" s="66" t="s">
        <v>15</v>
      </c>
      <c r="F126" s="141" t="s">
        <v>161</v>
      </c>
      <c r="G126" s="68">
        <f>+G127</f>
        <v>80</v>
      </c>
      <c r="H126" s="68">
        <v>0</v>
      </c>
      <c r="I126" s="68">
        <f t="shared" si="12"/>
        <v>80</v>
      </c>
      <c r="J126" s="69">
        <v>0</v>
      </c>
      <c r="K126" s="69">
        <f t="shared" si="9"/>
        <v>80</v>
      </c>
      <c r="L126" s="69">
        <v>0</v>
      </c>
      <c r="M126" s="70">
        <f t="shared" si="8"/>
        <v>80</v>
      </c>
      <c r="N126" s="69">
        <v>0</v>
      </c>
      <c r="O126" s="69">
        <f t="shared" si="7"/>
        <v>80</v>
      </c>
      <c r="P126" s="69">
        <v>0</v>
      </c>
      <c r="Q126" s="69">
        <f t="shared" si="6"/>
        <v>80</v>
      </c>
      <c r="R126" s="31"/>
    </row>
    <row r="127" spans="1:18" s="10" customFormat="1" ht="13.15" hidden="1" x14ac:dyDescent="0.25">
      <c r="A127" s="62"/>
      <c r="B127" s="132"/>
      <c r="C127" s="132"/>
      <c r="D127" s="56">
        <v>3419</v>
      </c>
      <c r="E127" s="57">
        <v>5222</v>
      </c>
      <c r="F127" s="140" t="s">
        <v>27</v>
      </c>
      <c r="G127" s="59">
        <v>80</v>
      </c>
      <c r="H127" s="59">
        <v>0</v>
      </c>
      <c r="I127" s="59">
        <f t="shared" si="12"/>
        <v>80</v>
      </c>
      <c r="J127" s="60">
        <v>0</v>
      </c>
      <c r="K127" s="60">
        <f t="shared" si="9"/>
        <v>80</v>
      </c>
      <c r="L127" s="60">
        <v>0</v>
      </c>
      <c r="M127" s="61">
        <f t="shared" si="8"/>
        <v>80</v>
      </c>
      <c r="N127" s="60">
        <v>0</v>
      </c>
      <c r="O127" s="60">
        <f t="shared" si="7"/>
        <v>80</v>
      </c>
      <c r="P127" s="60">
        <v>0</v>
      </c>
      <c r="Q127" s="60">
        <f t="shared" si="6"/>
        <v>80</v>
      </c>
      <c r="R127" s="31"/>
    </row>
    <row r="128" spans="1:18" ht="13.15" hidden="1" x14ac:dyDescent="0.25">
      <c r="A128" s="62" t="s">
        <v>14</v>
      </c>
      <c r="B128" s="63" t="s">
        <v>162</v>
      </c>
      <c r="C128" s="64" t="s">
        <v>22</v>
      </c>
      <c r="D128" s="65" t="s">
        <v>15</v>
      </c>
      <c r="E128" s="66" t="s">
        <v>15</v>
      </c>
      <c r="F128" s="141" t="s">
        <v>163</v>
      </c>
      <c r="G128" s="75">
        <f>+G129</f>
        <v>0</v>
      </c>
      <c r="H128" s="142"/>
      <c r="I128" s="142"/>
      <c r="J128" s="60"/>
      <c r="K128" s="142"/>
      <c r="L128" s="142"/>
      <c r="M128" s="69">
        <v>0</v>
      </c>
      <c r="N128" s="75">
        <f>+N129</f>
        <v>250</v>
      </c>
      <c r="O128" s="75">
        <f t="shared" si="7"/>
        <v>250</v>
      </c>
      <c r="P128" s="69">
        <v>0</v>
      </c>
      <c r="Q128" s="69">
        <f t="shared" si="6"/>
        <v>250</v>
      </c>
      <c r="R128" s="3"/>
    </row>
    <row r="129" spans="1:18" ht="13.15" hidden="1" x14ac:dyDescent="0.25">
      <c r="A129" s="62"/>
      <c r="B129" s="132"/>
      <c r="C129" s="132"/>
      <c r="D129" s="56">
        <v>3419</v>
      </c>
      <c r="E129" s="57">
        <v>5222</v>
      </c>
      <c r="F129" s="140" t="s">
        <v>27</v>
      </c>
      <c r="G129" s="76">
        <v>0</v>
      </c>
      <c r="H129" s="142"/>
      <c r="I129" s="142"/>
      <c r="J129" s="60"/>
      <c r="K129" s="142"/>
      <c r="L129" s="142"/>
      <c r="M129" s="60">
        <v>0</v>
      </c>
      <c r="N129" s="76">
        <v>250</v>
      </c>
      <c r="O129" s="76">
        <f t="shared" si="7"/>
        <v>250</v>
      </c>
      <c r="P129" s="60">
        <v>0</v>
      </c>
      <c r="Q129" s="60">
        <f t="shared" si="6"/>
        <v>250</v>
      </c>
      <c r="R129" s="3"/>
    </row>
    <row r="130" spans="1:18" ht="13.15" hidden="1" x14ac:dyDescent="0.25">
      <c r="A130" s="62" t="s">
        <v>14</v>
      </c>
      <c r="B130" s="63" t="s">
        <v>164</v>
      </c>
      <c r="C130" s="64" t="s">
        <v>22</v>
      </c>
      <c r="D130" s="65" t="s">
        <v>15</v>
      </c>
      <c r="E130" s="66" t="s">
        <v>15</v>
      </c>
      <c r="F130" s="141" t="s">
        <v>165</v>
      </c>
      <c r="G130" s="75">
        <f>+G131</f>
        <v>0</v>
      </c>
      <c r="H130" s="142"/>
      <c r="I130" s="142"/>
      <c r="J130" s="60"/>
      <c r="K130" s="142"/>
      <c r="L130" s="142"/>
      <c r="M130" s="69">
        <v>0</v>
      </c>
      <c r="N130" s="75">
        <f>+N131</f>
        <v>800</v>
      </c>
      <c r="O130" s="75">
        <f t="shared" si="7"/>
        <v>800</v>
      </c>
      <c r="P130" s="69">
        <v>0</v>
      </c>
      <c r="Q130" s="69">
        <f t="shared" si="6"/>
        <v>800</v>
      </c>
      <c r="R130" s="3"/>
    </row>
    <row r="131" spans="1:18" ht="13.15" hidden="1" x14ac:dyDescent="0.25">
      <c r="A131" s="62"/>
      <c r="B131" s="132"/>
      <c r="C131" s="132"/>
      <c r="D131" s="56">
        <v>3419</v>
      </c>
      <c r="E131" s="57">
        <v>5222</v>
      </c>
      <c r="F131" s="140" t="s">
        <v>27</v>
      </c>
      <c r="G131" s="76">
        <v>0</v>
      </c>
      <c r="H131" s="142"/>
      <c r="I131" s="142"/>
      <c r="J131" s="60"/>
      <c r="K131" s="142"/>
      <c r="L131" s="142"/>
      <c r="M131" s="60">
        <v>0</v>
      </c>
      <c r="N131" s="76">
        <v>800</v>
      </c>
      <c r="O131" s="76">
        <f t="shared" si="7"/>
        <v>800</v>
      </c>
      <c r="P131" s="60">
        <v>0</v>
      </c>
      <c r="Q131" s="60">
        <f t="shared" si="6"/>
        <v>800</v>
      </c>
      <c r="R131" s="3"/>
    </row>
    <row r="132" spans="1:18" ht="13.15" hidden="1" x14ac:dyDescent="0.25">
      <c r="A132" s="62" t="s">
        <v>14</v>
      </c>
      <c r="B132" s="63" t="s">
        <v>166</v>
      </c>
      <c r="C132" s="64" t="s">
        <v>22</v>
      </c>
      <c r="D132" s="65" t="s">
        <v>15</v>
      </c>
      <c r="E132" s="66" t="s">
        <v>15</v>
      </c>
      <c r="F132" s="141" t="s">
        <v>167</v>
      </c>
      <c r="G132" s="75">
        <f>+G133</f>
        <v>0</v>
      </c>
      <c r="H132" s="142"/>
      <c r="I132" s="142"/>
      <c r="J132" s="60"/>
      <c r="K132" s="142"/>
      <c r="L132" s="142"/>
      <c r="M132" s="69">
        <v>0</v>
      </c>
      <c r="N132" s="75">
        <f>+N133</f>
        <v>8920</v>
      </c>
      <c r="O132" s="75">
        <f t="shared" si="7"/>
        <v>8920</v>
      </c>
      <c r="P132" s="69">
        <v>0</v>
      </c>
      <c r="Q132" s="69">
        <f t="shared" si="6"/>
        <v>8920</v>
      </c>
      <c r="R132" s="3"/>
    </row>
    <row r="133" spans="1:18" ht="13.15" hidden="1" x14ac:dyDescent="0.25">
      <c r="A133" s="62"/>
      <c r="B133" s="132"/>
      <c r="C133" s="132"/>
      <c r="D133" s="56">
        <v>3419</v>
      </c>
      <c r="E133" s="57">
        <v>5222</v>
      </c>
      <c r="F133" s="140" t="s">
        <v>27</v>
      </c>
      <c r="G133" s="76">
        <v>0</v>
      </c>
      <c r="H133" s="142"/>
      <c r="I133" s="142"/>
      <c r="J133" s="60"/>
      <c r="K133" s="142"/>
      <c r="L133" s="142"/>
      <c r="M133" s="60">
        <v>0</v>
      </c>
      <c r="N133" s="76">
        <v>8920</v>
      </c>
      <c r="O133" s="76">
        <f t="shared" si="7"/>
        <v>8920</v>
      </c>
      <c r="P133" s="60">
        <v>0</v>
      </c>
      <c r="Q133" s="60">
        <f t="shared" si="6"/>
        <v>8920</v>
      </c>
      <c r="R133" s="3"/>
    </row>
    <row r="134" spans="1:18" ht="13.15" hidden="1" x14ac:dyDescent="0.25">
      <c r="A134" s="62" t="s">
        <v>14</v>
      </c>
      <c r="B134" s="63" t="s">
        <v>168</v>
      </c>
      <c r="C134" s="64" t="s">
        <v>22</v>
      </c>
      <c r="D134" s="65" t="s">
        <v>15</v>
      </c>
      <c r="E134" s="66" t="s">
        <v>15</v>
      </c>
      <c r="F134" s="141" t="s">
        <v>169</v>
      </c>
      <c r="G134" s="75">
        <f>+G135</f>
        <v>0</v>
      </c>
      <c r="H134" s="142"/>
      <c r="I134" s="142"/>
      <c r="J134" s="60"/>
      <c r="K134" s="142"/>
      <c r="L134" s="142"/>
      <c r="M134" s="69">
        <v>0</v>
      </c>
      <c r="N134" s="75">
        <f>+N135</f>
        <v>4250</v>
      </c>
      <c r="O134" s="75">
        <f t="shared" si="7"/>
        <v>4250</v>
      </c>
      <c r="P134" s="69">
        <v>0</v>
      </c>
      <c r="Q134" s="69">
        <f t="shared" si="6"/>
        <v>4250</v>
      </c>
      <c r="R134" s="3"/>
    </row>
    <row r="135" spans="1:18" ht="13.15" hidden="1" x14ac:dyDescent="0.25">
      <c r="A135" s="62"/>
      <c r="B135" s="132"/>
      <c r="C135" s="132"/>
      <c r="D135" s="56">
        <v>3419</v>
      </c>
      <c r="E135" s="57">
        <v>5222</v>
      </c>
      <c r="F135" s="140" t="s">
        <v>27</v>
      </c>
      <c r="G135" s="76">
        <v>0</v>
      </c>
      <c r="H135" s="142"/>
      <c r="I135" s="142"/>
      <c r="J135" s="60"/>
      <c r="K135" s="142"/>
      <c r="L135" s="142"/>
      <c r="M135" s="60">
        <v>0</v>
      </c>
      <c r="N135" s="76">
        <v>4250</v>
      </c>
      <c r="O135" s="76">
        <f t="shared" si="7"/>
        <v>4250</v>
      </c>
      <c r="P135" s="60">
        <v>0</v>
      </c>
      <c r="Q135" s="60">
        <f t="shared" si="6"/>
        <v>4250</v>
      </c>
      <c r="R135" s="3"/>
    </row>
    <row r="136" spans="1:18" ht="13.15" hidden="1" x14ac:dyDescent="0.25">
      <c r="A136" s="62" t="s">
        <v>14</v>
      </c>
      <c r="B136" s="63" t="s">
        <v>170</v>
      </c>
      <c r="C136" s="64" t="s">
        <v>22</v>
      </c>
      <c r="D136" s="65" t="s">
        <v>15</v>
      </c>
      <c r="E136" s="66" t="s">
        <v>15</v>
      </c>
      <c r="F136" s="141" t="s">
        <v>171</v>
      </c>
      <c r="G136" s="75">
        <f>+G137</f>
        <v>0</v>
      </c>
      <c r="H136" s="142"/>
      <c r="I136" s="142"/>
      <c r="J136" s="60"/>
      <c r="K136" s="142"/>
      <c r="L136" s="142"/>
      <c r="M136" s="69">
        <v>0</v>
      </c>
      <c r="N136" s="75">
        <f>+N137</f>
        <v>2026</v>
      </c>
      <c r="O136" s="75">
        <f t="shared" si="7"/>
        <v>2026</v>
      </c>
      <c r="P136" s="69">
        <v>0</v>
      </c>
      <c r="Q136" s="69">
        <f t="shared" si="6"/>
        <v>2026</v>
      </c>
      <c r="R136" s="3"/>
    </row>
    <row r="137" spans="1:18" ht="13.9" hidden="1" thickBot="1" x14ac:dyDescent="0.3">
      <c r="A137" s="133"/>
      <c r="B137" s="143"/>
      <c r="C137" s="143"/>
      <c r="D137" s="80">
        <v>3419</v>
      </c>
      <c r="E137" s="81">
        <v>5222</v>
      </c>
      <c r="F137" s="144" t="s">
        <v>27</v>
      </c>
      <c r="G137" s="83">
        <v>0</v>
      </c>
      <c r="H137" s="145"/>
      <c r="I137" s="145"/>
      <c r="J137" s="36"/>
      <c r="K137" s="145"/>
      <c r="L137" s="145"/>
      <c r="M137" s="36">
        <v>0</v>
      </c>
      <c r="N137" s="83">
        <v>2026</v>
      </c>
      <c r="O137" s="83">
        <f t="shared" si="7"/>
        <v>2026</v>
      </c>
      <c r="P137" s="36">
        <v>0</v>
      </c>
      <c r="Q137" s="36">
        <f t="shared" si="6"/>
        <v>2026</v>
      </c>
      <c r="R137" s="3"/>
    </row>
    <row r="138" spans="1:18" ht="13.15" hidden="1" x14ac:dyDescent="0.25">
      <c r="A138" s="100" t="s">
        <v>15</v>
      </c>
      <c r="B138" s="137" t="s">
        <v>15</v>
      </c>
      <c r="C138" s="138" t="s">
        <v>15</v>
      </c>
      <c r="D138" s="101" t="s">
        <v>15</v>
      </c>
      <c r="E138" s="102" t="s">
        <v>15</v>
      </c>
      <c r="F138" s="103" t="s">
        <v>172</v>
      </c>
      <c r="G138" s="104">
        <v>0</v>
      </c>
      <c r="H138" s="104"/>
      <c r="I138" s="104"/>
      <c r="J138" s="105"/>
      <c r="K138" s="105"/>
      <c r="L138" s="105"/>
      <c r="M138" s="106">
        <v>0</v>
      </c>
      <c r="N138" s="105">
        <f>+N139</f>
        <v>3500</v>
      </c>
      <c r="O138" s="105">
        <f t="shared" si="7"/>
        <v>3500</v>
      </c>
      <c r="P138" s="105">
        <v>0</v>
      </c>
      <c r="Q138" s="105">
        <f t="shared" ref="Q138:Q140" si="13">+O138+P138</f>
        <v>3500</v>
      </c>
      <c r="R138" s="3"/>
    </row>
    <row r="139" spans="1:18" ht="13.15" hidden="1" x14ac:dyDescent="0.25">
      <c r="A139" s="62" t="s">
        <v>14</v>
      </c>
      <c r="B139" s="63" t="s">
        <v>173</v>
      </c>
      <c r="C139" s="64" t="s">
        <v>22</v>
      </c>
      <c r="D139" s="65" t="s">
        <v>15</v>
      </c>
      <c r="E139" s="65" t="s">
        <v>15</v>
      </c>
      <c r="F139" s="141" t="s">
        <v>174</v>
      </c>
      <c r="G139" s="68">
        <v>0</v>
      </c>
      <c r="H139" s="68"/>
      <c r="I139" s="68"/>
      <c r="J139" s="69"/>
      <c r="K139" s="69"/>
      <c r="L139" s="69"/>
      <c r="M139" s="69">
        <v>0</v>
      </c>
      <c r="N139" s="69">
        <f>+N140</f>
        <v>3500</v>
      </c>
      <c r="O139" s="69">
        <f t="shared" si="7"/>
        <v>3500</v>
      </c>
      <c r="P139" s="69">
        <v>0</v>
      </c>
      <c r="Q139" s="69">
        <f t="shared" si="13"/>
        <v>3500</v>
      </c>
      <c r="R139" s="3"/>
    </row>
    <row r="140" spans="1:18" ht="13.9" hidden="1" thickBot="1" x14ac:dyDescent="0.3">
      <c r="A140" s="133"/>
      <c r="B140" s="134"/>
      <c r="C140" s="135"/>
      <c r="D140" s="80">
        <v>3419</v>
      </c>
      <c r="E140" s="120">
        <v>5222</v>
      </c>
      <c r="F140" s="144" t="s">
        <v>27</v>
      </c>
      <c r="G140" s="35">
        <v>0</v>
      </c>
      <c r="H140" s="35"/>
      <c r="I140" s="35"/>
      <c r="J140" s="36"/>
      <c r="K140" s="36"/>
      <c r="L140" s="36"/>
      <c r="M140" s="36">
        <v>0</v>
      </c>
      <c r="N140" s="36">
        <v>3500</v>
      </c>
      <c r="O140" s="36">
        <f t="shared" si="7"/>
        <v>3500</v>
      </c>
      <c r="P140" s="36">
        <v>0</v>
      </c>
      <c r="Q140" s="36">
        <f t="shared" si="13"/>
        <v>3500</v>
      </c>
      <c r="R140" s="3"/>
    </row>
    <row r="141" spans="1:18" x14ac:dyDescent="0.2">
      <c r="G141" s="146"/>
      <c r="H141" s="146"/>
      <c r="I141" s="146"/>
      <c r="J141" s="146"/>
      <c r="K141" s="146"/>
      <c r="L141" s="146"/>
      <c r="M141" s="146"/>
      <c r="N141" s="147"/>
      <c r="O141" s="147"/>
      <c r="P141" s="147"/>
      <c r="Q141" s="147"/>
      <c r="R141" s="3"/>
    </row>
    <row r="142" spans="1:18" x14ac:dyDescent="0.2">
      <c r="G142" s="146"/>
      <c r="H142" s="146"/>
      <c r="I142" s="146"/>
      <c r="J142" s="146"/>
      <c r="K142" s="146"/>
      <c r="L142" s="146"/>
      <c r="M142" s="146"/>
      <c r="N142" s="147"/>
      <c r="O142" s="147"/>
      <c r="P142" s="147"/>
      <c r="Q142" s="147"/>
      <c r="R142" s="3"/>
    </row>
    <row r="143" spans="1:18" x14ac:dyDescent="0.2">
      <c r="G143" s="146"/>
      <c r="H143" s="146"/>
      <c r="I143" s="146"/>
      <c r="J143" s="146"/>
      <c r="K143" s="146"/>
      <c r="L143" s="146"/>
      <c r="M143" s="146"/>
      <c r="N143" s="147"/>
      <c r="O143" s="147"/>
      <c r="P143" s="147"/>
      <c r="Q143" s="147"/>
      <c r="R143" s="3"/>
    </row>
    <row r="144" spans="1:18" x14ac:dyDescent="0.2">
      <c r="G144" s="146"/>
      <c r="H144" s="146"/>
      <c r="I144" s="146"/>
      <c r="J144" s="146"/>
      <c r="K144" s="146"/>
      <c r="L144" s="146"/>
      <c r="M144" s="146"/>
      <c r="N144" s="147"/>
      <c r="O144" s="147"/>
      <c r="P144" s="147"/>
      <c r="Q144" s="147"/>
      <c r="R144" s="3"/>
    </row>
    <row r="145" spans="7:18" x14ac:dyDescent="0.2">
      <c r="G145" s="146"/>
      <c r="H145" s="146"/>
      <c r="I145" s="146"/>
      <c r="J145" s="146"/>
      <c r="K145" s="146"/>
      <c r="L145" s="146"/>
      <c r="M145" s="146"/>
      <c r="N145" s="147"/>
      <c r="O145" s="147"/>
      <c r="P145" s="147"/>
      <c r="Q145" s="147"/>
      <c r="R145" s="3"/>
    </row>
    <row r="146" spans="7:18" x14ac:dyDescent="0.2">
      <c r="G146" s="146"/>
      <c r="H146" s="146"/>
      <c r="I146" s="146"/>
      <c r="J146" s="146"/>
      <c r="K146" s="146"/>
      <c r="L146" s="146"/>
      <c r="M146" s="146"/>
      <c r="N146" s="147"/>
      <c r="O146" s="147"/>
      <c r="P146" s="147"/>
      <c r="Q146" s="147"/>
      <c r="R146" s="3"/>
    </row>
    <row r="147" spans="7:18" x14ac:dyDescent="0.2">
      <c r="G147" s="1"/>
      <c r="J147" s="1"/>
      <c r="N147" s="147"/>
      <c r="O147" s="147"/>
      <c r="P147" s="3"/>
      <c r="Q147" s="3"/>
      <c r="R147" s="3"/>
    </row>
    <row r="148" spans="7:18" x14ac:dyDescent="0.2">
      <c r="G148" s="1"/>
      <c r="J148" s="1"/>
      <c r="N148" s="147"/>
      <c r="O148" s="147"/>
      <c r="P148" s="3"/>
      <c r="Q148" s="3"/>
      <c r="R148" s="3"/>
    </row>
    <row r="149" spans="7:18" x14ac:dyDescent="0.2">
      <c r="G149" s="1"/>
      <c r="J149" s="1"/>
      <c r="N149" s="147"/>
      <c r="O149" s="147"/>
      <c r="P149" s="3"/>
      <c r="Q149" s="3"/>
      <c r="R149" s="3"/>
    </row>
    <row r="150" spans="7:18" x14ac:dyDescent="0.2">
      <c r="G150" s="1"/>
      <c r="J150" s="1"/>
      <c r="N150" s="147"/>
      <c r="O150" s="147"/>
      <c r="P150" s="3"/>
      <c r="Q150" s="3"/>
      <c r="R150" s="3"/>
    </row>
    <row r="151" spans="7:18" x14ac:dyDescent="0.2">
      <c r="G151" s="1"/>
      <c r="J151" s="1"/>
      <c r="N151" s="147"/>
      <c r="O151" s="147"/>
      <c r="P151" s="3"/>
      <c r="Q151" s="3"/>
      <c r="R151" s="3"/>
    </row>
    <row r="152" spans="7:18" x14ac:dyDescent="0.2">
      <c r="G152" s="1"/>
      <c r="J152" s="1"/>
      <c r="N152" s="147"/>
      <c r="O152" s="147"/>
      <c r="P152" s="3"/>
      <c r="Q152" s="3"/>
      <c r="R152" s="3"/>
    </row>
    <row r="153" spans="7:18" x14ac:dyDescent="0.2">
      <c r="G153" s="1"/>
      <c r="J153" s="1"/>
      <c r="N153" s="147"/>
      <c r="O153" s="147"/>
      <c r="P153" s="3"/>
      <c r="Q153" s="3"/>
      <c r="R153" s="3"/>
    </row>
    <row r="154" spans="7:18" x14ac:dyDescent="0.2">
      <c r="G154" s="1"/>
      <c r="J154" s="1"/>
      <c r="N154" s="147"/>
      <c r="O154" s="147"/>
      <c r="P154" s="3"/>
      <c r="Q154" s="3"/>
      <c r="R154" s="3"/>
    </row>
    <row r="155" spans="7:18" x14ac:dyDescent="0.2">
      <c r="G155" s="1"/>
      <c r="J155" s="1"/>
      <c r="N155" s="147"/>
      <c r="O155" s="147"/>
      <c r="P155" s="3"/>
      <c r="Q155" s="3"/>
      <c r="R155" s="3"/>
    </row>
    <row r="156" spans="7:18" x14ac:dyDescent="0.2">
      <c r="G156" s="1"/>
      <c r="J156" s="1"/>
      <c r="N156" s="147"/>
      <c r="O156" s="147"/>
      <c r="P156" s="3"/>
      <c r="Q156" s="3"/>
      <c r="R156" s="3"/>
    </row>
    <row r="157" spans="7:18" x14ac:dyDescent="0.2">
      <c r="G157" s="1"/>
      <c r="J157" s="1"/>
      <c r="N157" s="147"/>
      <c r="O157" s="147"/>
      <c r="P157" s="3"/>
      <c r="Q157" s="3"/>
      <c r="R157" s="3"/>
    </row>
    <row r="158" spans="7:18" x14ac:dyDescent="0.2">
      <c r="G158" s="1"/>
      <c r="J158" s="1"/>
      <c r="N158" s="147"/>
      <c r="O158" s="147"/>
      <c r="P158" s="3"/>
      <c r="Q158" s="3"/>
      <c r="R158" s="3"/>
    </row>
    <row r="159" spans="7:18" x14ac:dyDescent="0.2">
      <c r="G159" s="1"/>
      <c r="J159" s="1"/>
      <c r="N159" s="147"/>
      <c r="O159" s="147"/>
    </row>
    <row r="160" spans="7:18" x14ac:dyDescent="0.2">
      <c r="G160" s="1"/>
      <c r="J160" s="1"/>
      <c r="N160" s="147"/>
      <c r="O160" s="147"/>
    </row>
    <row r="161" spans="7:15" x14ac:dyDescent="0.2">
      <c r="G161" s="1"/>
      <c r="J161" s="1"/>
      <c r="N161" s="147"/>
      <c r="O161" s="147"/>
    </row>
    <row r="162" spans="7:15" x14ac:dyDescent="0.2">
      <c r="G162" s="1"/>
      <c r="J162" s="1"/>
      <c r="N162" s="147"/>
      <c r="O162" s="147"/>
    </row>
    <row r="163" spans="7:15" x14ac:dyDescent="0.2">
      <c r="G163" s="1"/>
      <c r="J163" s="1"/>
      <c r="N163" s="147"/>
      <c r="O163" s="147"/>
    </row>
    <row r="164" spans="7:15" x14ac:dyDescent="0.2">
      <c r="G164" s="1"/>
      <c r="J164" s="1"/>
      <c r="N164" s="147"/>
      <c r="O164" s="147"/>
    </row>
    <row r="165" spans="7:15" x14ac:dyDescent="0.2">
      <c r="G165" s="1"/>
      <c r="J165" s="1"/>
      <c r="N165" s="147"/>
      <c r="O165" s="147"/>
    </row>
    <row r="166" spans="7:15" x14ac:dyDescent="0.2">
      <c r="G166" s="1"/>
      <c r="J166" s="1"/>
      <c r="N166" s="147"/>
      <c r="O166" s="147"/>
    </row>
  </sheetData>
  <mergeCells count="14">
    <mergeCell ref="A6:I6"/>
    <mergeCell ref="H1:J1"/>
    <mergeCell ref="L1:O1"/>
    <mergeCell ref="A2:I2"/>
    <mergeCell ref="O2:Q2"/>
    <mergeCell ref="A4:I4"/>
    <mergeCell ref="B94:C94"/>
    <mergeCell ref="B95:C95"/>
    <mergeCell ref="B8:C8"/>
    <mergeCell ref="B9:C9"/>
    <mergeCell ref="B10:C10"/>
    <mergeCell ref="B11:C11"/>
    <mergeCell ref="B12:C12"/>
    <mergeCell ref="B61:C61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H30" sqref="H29:H3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99" t="s">
        <v>176</v>
      </c>
      <c r="D1" s="199"/>
      <c r="E1" s="199"/>
    </row>
    <row r="2" spans="1:10" ht="15.75" thickBot="1" x14ac:dyDescent="0.3">
      <c r="A2" s="201" t="s">
        <v>181</v>
      </c>
      <c r="B2" s="201"/>
      <c r="C2" s="148"/>
      <c r="D2" s="148"/>
      <c r="E2" s="149" t="s">
        <v>182</v>
      </c>
    </row>
    <row r="3" spans="1:10" ht="24.75" thickBot="1" x14ac:dyDescent="0.3">
      <c r="A3" s="150" t="s">
        <v>183</v>
      </c>
      <c r="B3" s="151" t="s">
        <v>184</v>
      </c>
      <c r="C3" s="152" t="s">
        <v>185</v>
      </c>
      <c r="D3" s="152" t="s">
        <v>178</v>
      </c>
      <c r="E3" s="152" t="s">
        <v>186</v>
      </c>
    </row>
    <row r="4" spans="1:10" ht="15" customHeight="1" x14ac:dyDescent="0.25">
      <c r="A4" s="153" t="s">
        <v>187</v>
      </c>
      <c r="B4" s="154" t="s">
        <v>188</v>
      </c>
      <c r="C4" s="155">
        <f>C5+C6+C7</f>
        <v>3056353.2600000002</v>
      </c>
      <c r="D4" s="155">
        <f>D5+D6+D7</f>
        <v>0</v>
      </c>
      <c r="E4" s="156">
        <f t="shared" ref="E4:E25" si="0">C4+D4</f>
        <v>3056353.2600000002</v>
      </c>
    </row>
    <row r="5" spans="1:10" ht="15" customHeight="1" x14ac:dyDescent="0.25">
      <c r="A5" s="157" t="s">
        <v>189</v>
      </c>
      <c r="B5" s="158" t="s">
        <v>190</v>
      </c>
      <c r="C5" s="159">
        <v>2965527.42</v>
      </c>
      <c r="D5" s="160">
        <v>0</v>
      </c>
      <c r="E5" s="161">
        <f t="shared" si="0"/>
        <v>2965527.42</v>
      </c>
      <c r="J5" s="162"/>
    </row>
    <row r="6" spans="1:10" ht="15" customHeight="1" x14ac:dyDescent="0.25">
      <c r="A6" s="157" t="s">
        <v>191</v>
      </c>
      <c r="B6" s="158" t="s">
        <v>192</v>
      </c>
      <c r="C6" s="159">
        <v>90736.2</v>
      </c>
      <c r="D6" s="163">
        <v>0</v>
      </c>
      <c r="E6" s="161">
        <f t="shared" si="0"/>
        <v>90736.2</v>
      </c>
    </row>
    <row r="7" spans="1:10" ht="15" customHeight="1" x14ac:dyDescent="0.25">
      <c r="A7" s="157" t="s">
        <v>193</v>
      </c>
      <c r="B7" s="158" t="s">
        <v>194</v>
      </c>
      <c r="C7" s="159">
        <v>89.64</v>
      </c>
      <c r="D7" s="159">
        <v>0</v>
      </c>
      <c r="E7" s="161">
        <f t="shared" si="0"/>
        <v>89.64</v>
      </c>
    </row>
    <row r="8" spans="1:10" ht="15" customHeight="1" x14ac:dyDescent="0.25">
      <c r="A8" s="164" t="s">
        <v>195</v>
      </c>
      <c r="B8" s="158" t="s">
        <v>196</v>
      </c>
      <c r="C8" s="165">
        <f>C9+C15</f>
        <v>5408292.7500000009</v>
      </c>
      <c r="D8" s="165">
        <f>D9+D15</f>
        <v>0</v>
      </c>
      <c r="E8" s="166">
        <f t="shared" si="0"/>
        <v>5408292.7500000009</v>
      </c>
    </row>
    <row r="9" spans="1:10" ht="15" customHeight="1" x14ac:dyDescent="0.25">
      <c r="A9" s="157" t="s">
        <v>197</v>
      </c>
      <c r="B9" s="158" t="s">
        <v>198</v>
      </c>
      <c r="C9" s="159">
        <f>C10+C11+C13+C14+C12</f>
        <v>5406279.2100000009</v>
      </c>
      <c r="D9" s="159">
        <f>D10+D11+D13+D14</f>
        <v>0</v>
      </c>
      <c r="E9" s="167">
        <f t="shared" si="0"/>
        <v>5406279.2100000009</v>
      </c>
    </row>
    <row r="10" spans="1:10" ht="15" customHeight="1" x14ac:dyDescent="0.25">
      <c r="A10" s="157" t="s">
        <v>199</v>
      </c>
      <c r="B10" s="158" t="s">
        <v>200</v>
      </c>
      <c r="C10" s="159">
        <v>70970.2</v>
      </c>
      <c r="D10" s="159">
        <v>0</v>
      </c>
      <c r="E10" s="167">
        <f t="shared" si="0"/>
        <v>70970.2</v>
      </c>
    </row>
    <row r="11" spans="1:10" ht="15" customHeight="1" x14ac:dyDescent="0.25">
      <c r="A11" s="157" t="s">
        <v>201</v>
      </c>
      <c r="B11" s="158" t="s">
        <v>198</v>
      </c>
      <c r="C11" s="159">
        <v>5308545.7</v>
      </c>
      <c r="D11" s="159">
        <v>0</v>
      </c>
      <c r="E11" s="167">
        <f t="shared" si="0"/>
        <v>5308545.7</v>
      </c>
    </row>
    <row r="12" spans="1:10" ht="15" customHeight="1" x14ac:dyDescent="0.25">
      <c r="A12" s="157" t="s">
        <v>202</v>
      </c>
      <c r="B12" s="158">
        <v>4123</v>
      </c>
      <c r="C12" s="159">
        <v>0</v>
      </c>
      <c r="D12" s="159">
        <v>0</v>
      </c>
      <c r="E12" s="167">
        <f>SUM(C12:D12)</f>
        <v>0</v>
      </c>
    </row>
    <row r="13" spans="1:10" ht="15" customHeight="1" x14ac:dyDescent="0.25">
      <c r="A13" s="157" t="s">
        <v>203</v>
      </c>
      <c r="B13" s="158" t="s">
        <v>204</v>
      </c>
      <c r="C13" s="159">
        <v>410.19</v>
      </c>
      <c r="D13" s="159">
        <v>0</v>
      </c>
      <c r="E13" s="167">
        <f>SUM(C13:D13)</f>
        <v>410.19</v>
      </c>
    </row>
    <row r="14" spans="1:10" ht="15" customHeight="1" x14ac:dyDescent="0.25">
      <c r="A14" s="157" t="s">
        <v>205</v>
      </c>
      <c r="B14" s="158">
        <v>4121</v>
      </c>
      <c r="C14" s="159">
        <v>26353.119999999999</v>
      </c>
      <c r="D14" s="159">
        <v>0</v>
      </c>
      <c r="E14" s="167">
        <f>SUM(C14:D14)</f>
        <v>26353.119999999999</v>
      </c>
    </row>
    <row r="15" spans="1:10" ht="15" customHeight="1" x14ac:dyDescent="0.25">
      <c r="A15" s="157" t="s">
        <v>206</v>
      </c>
      <c r="B15" s="158" t="s">
        <v>207</v>
      </c>
      <c r="C15" s="159">
        <f>C16+C17+C18+C19</f>
        <v>2013.54</v>
      </c>
      <c r="D15" s="159">
        <f>D16+D18+D19</f>
        <v>0</v>
      </c>
      <c r="E15" s="167">
        <f t="shared" si="0"/>
        <v>2013.54</v>
      </c>
    </row>
    <row r="16" spans="1:10" ht="15" customHeight="1" x14ac:dyDescent="0.25">
      <c r="A16" s="157" t="s">
        <v>208</v>
      </c>
      <c r="B16" s="158" t="s">
        <v>209</v>
      </c>
      <c r="C16" s="159">
        <v>111.87</v>
      </c>
      <c r="D16" s="159">
        <v>0</v>
      </c>
      <c r="E16" s="167">
        <f t="shared" si="0"/>
        <v>111.87</v>
      </c>
    </row>
    <row r="17" spans="1:5" ht="15" customHeight="1" x14ac:dyDescent="0.25">
      <c r="A17" s="157" t="s">
        <v>210</v>
      </c>
      <c r="B17" s="158">
        <v>4223</v>
      </c>
      <c r="C17" s="159">
        <v>0</v>
      </c>
      <c r="D17" s="159">
        <v>0</v>
      </c>
      <c r="E17" s="167">
        <f>SUM(C17:D17)</f>
        <v>0</v>
      </c>
    </row>
    <row r="18" spans="1:5" ht="15" customHeight="1" x14ac:dyDescent="0.25">
      <c r="A18" s="157" t="s">
        <v>211</v>
      </c>
      <c r="B18" s="158" t="s">
        <v>212</v>
      </c>
      <c r="C18" s="159">
        <v>1901.67</v>
      </c>
      <c r="D18" s="159">
        <v>0</v>
      </c>
      <c r="E18" s="167">
        <f>SUM(C18:D18)</f>
        <v>1901.67</v>
      </c>
    </row>
    <row r="19" spans="1:5" ht="15" customHeight="1" x14ac:dyDescent="0.25">
      <c r="A19" s="157" t="s">
        <v>213</v>
      </c>
      <c r="B19" s="158">
        <v>4221</v>
      </c>
      <c r="C19" s="159">
        <v>0</v>
      </c>
      <c r="D19" s="159">
        <v>0</v>
      </c>
      <c r="E19" s="167">
        <f>SUM(C19:D19)</f>
        <v>0</v>
      </c>
    </row>
    <row r="20" spans="1:5" ht="15" customHeight="1" x14ac:dyDescent="0.25">
      <c r="A20" s="164" t="s">
        <v>214</v>
      </c>
      <c r="B20" s="168" t="s">
        <v>215</v>
      </c>
      <c r="C20" s="165">
        <f>C4+C8</f>
        <v>8464646.0100000016</v>
      </c>
      <c r="D20" s="165">
        <f>D4+D8</f>
        <v>0</v>
      </c>
      <c r="E20" s="166">
        <f t="shared" si="0"/>
        <v>8464646.0100000016</v>
      </c>
    </row>
    <row r="21" spans="1:5" ht="15" customHeight="1" x14ac:dyDescent="0.25">
      <c r="A21" s="164" t="s">
        <v>216</v>
      </c>
      <c r="B21" s="168" t="s">
        <v>217</v>
      </c>
      <c r="C21" s="165">
        <f>SUM(C22:C24)</f>
        <v>2001508.7400000002</v>
      </c>
      <c r="D21" s="165">
        <f>SUM(D22:D24)</f>
        <v>0</v>
      </c>
      <c r="E21" s="166">
        <f t="shared" si="0"/>
        <v>2001508.7400000002</v>
      </c>
    </row>
    <row r="22" spans="1:5" ht="15" customHeight="1" x14ac:dyDescent="0.25">
      <c r="A22" s="157" t="s">
        <v>218</v>
      </c>
      <c r="B22" s="158" t="s">
        <v>219</v>
      </c>
      <c r="C22" s="159">
        <v>111779.24</v>
      </c>
      <c r="D22" s="159">
        <v>0</v>
      </c>
      <c r="E22" s="167">
        <f t="shared" si="0"/>
        <v>111779.24</v>
      </c>
    </row>
    <row r="23" spans="1:5" ht="15" customHeight="1" x14ac:dyDescent="0.25">
      <c r="A23" s="157" t="s">
        <v>220</v>
      </c>
      <c r="B23" s="158">
        <v>8115</v>
      </c>
      <c r="C23" s="159">
        <v>1986604.5</v>
      </c>
      <c r="D23" s="159">
        <v>0</v>
      </c>
      <c r="E23" s="167">
        <f>SUM(C23:D23)</f>
        <v>1986604.5</v>
      </c>
    </row>
    <row r="24" spans="1:5" ht="15" customHeight="1" thickBot="1" x14ac:dyDescent="0.3">
      <c r="A24" s="169" t="s">
        <v>221</v>
      </c>
      <c r="B24" s="170">
        <v>-8124</v>
      </c>
      <c r="C24" s="171">
        <v>-96875</v>
      </c>
      <c r="D24" s="171">
        <v>0</v>
      </c>
      <c r="E24" s="172">
        <f>C24+D24</f>
        <v>-96875</v>
      </c>
    </row>
    <row r="25" spans="1:5" ht="15" customHeight="1" thickBot="1" x14ac:dyDescent="0.3">
      <c r="A25" s="173" t="s">
        <v>222</v>
      </c>
      <c r="B25" s="174"/>
      <c r="C25" s="175">
        <f>C4+C8+C21</f>
        <v>10466154.750000002</v>
      </c>
      <c r="D25" s="175">
        <f>D20+D21</f>
        <v>0</v>
      </c>
      <c r="E25" s="176">
        <f t="shared" si="0"/>
        <v>10466154.750000002</v>
      </c>
    </row>
    <row r="26" spans="1:5" ht="15.75" thickBot="1" x14ac:dyDescent="0.3">
      <c r="A26" s="201" t="s">
        <v>223</v>
      </c>
      <c r="B26" s="201"/>
      <c r="C26" s="177"/>
      <c r="D26" s="177"/>
      <c r="E26" s="178" t="s">
        <v>182</v>
      </c>
    </row>
    <row r="27" spans="1:5" ht="24.75" thickBot="1" x14ac:dyDescent="0.3">
      <c r="A27" s="150" t="s">
        <v>224</v>
      </c>
      <c r="B27" s="151" t="s">
        <v>6</v>
      </c>
      <c r="C27" s="152" t="s">
        <v>8</v>
      </c>
      <c r="D27" s="152" t="s">
        <v>178</v>
      </c>
      <c r="E27" s="152" t="s">
        <v>225</v>
      </c>
    </row>
    <row r="28" spans="1:5" ht="15" customHeight="1" x14ac:dyDescent="0.3">
      <c r="A28" s="179" t="s">
        <v>226</v>
      </c>
      <c r="B28" s="180" t="s">
        <v>227</v>
      </c>
      <c r="C28" s="163">
        <v>31838.7</v>
      </c>
      <c r="D28" s="163">
        <v>0</v>
      </c>
      <c r="E28" s="181">
        <f>C28+D28</f>
        <v>31838.7</v>
      </c>
    </row>
    <row r="29" spans="1:5" ht="15" customHeight="1" x14ac:dyDescent="0.25">
      <c r="A29" s="182" t="s">
        <v>228</v>
      </c>
      <c r="B29" s="158" t="s">
        <v>227</v>
      </c>
      <c r="C29" s="159">
        <v>294261.07</v>
      </c>
      <c r="D29" s="163">
        <v>0</v>
      </c>
      <c r="E29" s="181">
        <f t="shared" ref="E29:E44" si="1">C29+D29</f>
        <v>294261.07</v>
      </c>
    </row>
    <row r="30" spans="1:5" ht="15" customHeight="1" x14ac:dyDescent="0.25">
      <c r="A30" s="182" t="s">
        <v>229</v>
      </c>
      <c r="B30" s="158" t="s">
        <v>230</v>
      </c>
      <c r="C30" s="159">
        <v>196888.78</v>
      </c>
      <c r="D30" s="163">
        <v>0</v>
      </c>
      <c r="E30" s="181">
        <f>SUM(C30:D30)</f>
        <v>196888.78</v>
      </c>
    </row>
    <row r="31" spans="1:5" ht="15" customHeight="1" x14ac:dyDescent="0.25">
      <c r="A31" s="182" t="s">
        <v>231</v>
      </c>
      <c r="B31" s="158" t="s">
        <v>227</v>
      </c>
      <c r="C31" s="159">
        <v>1045426.65</v>
      </c>
      <c r="D31" s="163">
        <v>0</v>
      </c>
      <c r="E31" s="181">
        <f t="shared" si="1"/>
        <v>1045426.65</v>
      </c>
    </row>
    <row r="32" spans="1:5" ht="15" customHeight="1" x14ac:dyDescent="0.25">
      <c r="A32" s="182" t="s">
        <v>232</v>
      </c>
      <c r="B32" s="158" t="s">
        <v>227</v>
      </c>
      <c r="C32" s="159">
        <v>854253.54</v>
      </c>
      <c r="D32" s="163">
        <v>0</v>
      </c>
      <c r="E32" s="181">
        <f t="shared" si="1"/>
        <v>854253.54</v>
      </c>
    </row>
    <row r="33" spans="1:7" ht="15" customHeight="1" x14ac:dyDescent="0.25">
      <c r="A33" s="182" t="s">
        <v>233</v>
      </c>
      <c r="B33" s="158" t="s">
        <v>227</v>
      </c>
      <c r="C33" s="159">
        <v>4696172.6100000003</v>
      </c>
      <c r="D33" s="163">
        <v>0</v>
      </c>
      <c r="E33" s="181">
        <f>C33+D33</f>
        <v>4696172.6100000003</v>
      </c>
    </row>
    <row r="34" spans="1:7" ht="15" customHeight="1" x14ac:dyDescent="0.3">
      <c r="A34" s="182" t="s">
        <v>234</v>
      </c>
      <c r="B34" s="158" t="s">
        <v>230</v>
      </c>
      <c r="C34" s="159">
        <v>834354.74000000022</v>
      </c>
      <c r="D34" s="163">
        <v>0</v>
      </c>
      <c r="E34" s="181">
        <f t="shared" si="1"/>
        <v>834354.74000000022</v>
      </c>
    </row>
    <row r="35" spans="1:7" ht="15" customHeight="1" x14ac:dyDescent="0.25">
      <c r="A35" s="182" t="s">
        <v>235</v>
      </c>
      <c r="B35" s="158" t="s">
        <v>227</v>
      </c>
      <c r="C35" s="159">
        <v>163969</v>
      </c>
      <c r="D35" s="163">
        <v>0</v>
      </c>
      <c r="E35" s="181">
        <f t="shared" si="1"/>
        <v>163969</v>
      </c>
    </row>
    <row r="36" spans="1:7" ht="15" customHeight="1" x14ac:dyDescent="0.25">
      <c r="A36" s="182" t="s">
        <v>236</v>
      </c>
      <c r="B36" s="158" t="s">
        <v>230</v>
      </c>
      <c r="C36" s="159">
        <v>807605.38</v>
      </c>
      <c r="D36" s="163">
        <v>0</v>
      </c>
      <c r="E36" s="181">
        <f t="shared" si="1"/>
        <v>807605.38</v>
      </c>
    </row>
    <row r="37" spans="1:7" ht="15" customHeight="1" x14ac:dyDescent="0.25">
      <c r="A37" s="182" t="s">
        <v>237</v>
      </c>
      <c r="B37" s="158" t="s">
        <v>238</v>
      </c>
      <c r="C37" s="159">
        <v>0</v>
      </c>
      <c r="D37" s="163">
        <v>0</v>
      </c>
      <c r="E37" s="181">
        <f t="shared" si="1"/>
        <v>0</v>
      </c>
    </row>
    <row r="38" spans="1:7" ht="15" customHeight="1" x14ac:dyDescent="0.25">
      <c r="A38" s="182" t="s">
        <v>239</v>
      </c>
      <c r="B38" s="158" t="s">
        <v>230</v>
      </c>
      <c r="C38" s="159">
        <v>1241789.2200000002</v>
      </c>
      <c r="D38" s="163">
        <v>0</v>
      </c>
      <c r="E38" s="181">
        <f t="shared" si="1"/>
        <v>1241789.2200000002</v>
      </c>
    </row>
    <row r="39" spans="1:7" ht="15" customHeight="1" x14ac:dyDescent="0.25">
      <c r="A39" s="182" t="s">
        <v>240</v>
      </c>
      <c r="B39" s="158" t="s">
        <v>230</v>
      </c>
      <c r="C39" s="159">
        <v>15500</v>
      </c>
      <c r="D39" s="163">
        <v>0</v>
      </c>
      <c r="E39" s="181">
        <f t="shared" si="1"/>
        <v>15500</v>
      </c>
    </row>
    <row r="40" spans="1:7" ht="15" customHeight="1" x14ac:dyDescent="0.25">
      <c r="A40" s="182" t="s">
        <v>241</v>
      </c>
      <c r="B40" s="158" t="s">
        <v>227</v>
      </c>
      <c r="C40" s="159">
        <v>11008.82</v>
      </c>
      <c r="D40" s="163">
        <v>0</v>
      </c>
      <c r="E40" s="181">
        <f t="shared" si="1"/>
        <v>11008.82</v>
      </c>
    </row>
    <row r="41" spans="1:7" ht="15" customHeight="1" x14ac:dyDescent="0.25">
      <c r="A41" s="182" t="s">
        <v>242</v>
      </c>
      <c r="B41" s="158" t="s">
        <v>230</v>
      </c>
      <c r="C41" s="159">
        <v>166413.18</v>
      </c>
      <c r="D41" s="163">
        <v>0</v>
      </c>
      <c r="E41" s="181">
        <f>C41+D41</f>
        <v>166413.18</v>
      </c>
    </row>
    <row r="42" spans="1:7" ht="15" customHeight="1" x14ac:dyDescent="0.25">
      <c r="A42" s="182" t="s">
        <v>243</v>
      </c>
      <c r="B42" s="158" t="s">
        <v>230</v>
      </c>
      <c r="C42" s="159">
        <v>15293.36</v>
      </c>
      <c r="D42" s="163">
        <v>0</v>
      </c>
      <c r="E42" s="181">
        <f t="shared" si="1"/>
        <v>15293.36</v>
      </c>
    </row>
    <row r="43" spans="1:7" ht="15" customHeight="1" x14ac:dyDescent="0.25">
      <c r="A43" s="182" t="s">
        <v>244</v>
      </c>
      <c r="B43" s="158" t="s">
        <v>230</v>
      </c>
      <c r="C43" s="159">
        <v>86065.55</v>
      </c>
      <c r="D43" s="163">
        <v>0</v>
      </c>
      <c r="E43" s="181">
        <f t="shared" si="1"/>
        <v>86065.55</v>
      </c>
    </row>
    <row r="44" spans="1:7" ht="15" customHeight="1" thickBot="1" x14ac:dyDescent="0.3">
      <c r="A44" s="182" t="s">
        <v>245</v>
      </c>
      <c r="B44" s="158" t="s">
        <v>230</v>
      </c>
      <c r="C44" s="159">
        <v>5314.15</v>
      </c>
      <c r="D44" s="163">
        <v>0</v>
      </c>
      <c r="E44" s="181">
        <f t="shared" si="1"/>
        <v>5314.15</v>
      </c>
    </row>
    <row r="45" spans="1:7" ht="15" customHeight="1" thickBot="1" x14ac:dyDescent="0.3">
      <c r="A45" s="183" t="s">
        <v>246</v>
      </c>
      <c r="B45" s="174"/>
      <c r="C45" s="175">
        <f>C28+C29+C31+C32+C33+C34+C35+C36+C37+C38+C39+C40+C41+C42+C43+C44+C30</f>
        <v>10466154.750000002</v>
      </c>
      <c r="D45" s="175">
        <f>SUM(D28:D44)</f>
        <v>0</v>
      </c>
      <c r="E45" s="176">
        <f>SUM(E28:E44)</f>
        <v>10466154.750000002</v>
      </c>
      <c r="G45" s="162"/>
    </row>
    <row r="46" spans="1:7" x14ac:dyDescent="0.25">
      <c r="C46" s="162"/>
      <c r="E46" s="162"/>
    </row>
    <row r="47" spans="1:7" x14ac:dyDescent="0.25">
      <c r="C47" s="162"/>
    </row>
    <row r="48" spans="1:7" x14ac:dyDescent="0.25">
      <c r="C48" s="162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2018-05-21T07:31:37Z</dcterms:created>
  <dcterms:modified xsi:type="dcterms:W3CDTF">2018-06-11T06:37:29Z</dcterms:modified>
</cp:coreProperties>
</file>