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14 04" sheetId="1" r:id="rId1"/>
    <sheet name="917 04" sheetId="2" r:id="rId2"/>
    <sheet name="Bilance P a V" sheetId="3" r:id="rId3"/>
  </sheets>
  <definedNames>
    <definedName name="_xlnm.Print_Area" localSheetId="0">'914 04'!$A$1:$T$73</definedName>
    <definedName name="_xlnm.Print_Area" localSheetId="1">'917 04'!$A$1:$R$140</definedName>
  </definedName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D21" i="3"/>
  <c r="C21" i="3"/>
  <c r="E21" i="3" s="1"/>
  <c r="E19" i="3"/>
  <c r="E18" i="3"/>
  <c r="E17" i="3"/>
  <c r="E16" i="3"/>
  <c r="D15" i="3"/>
  <c r="E15" i="3" s="1"/>
  <c r="C15" i="3"/>
  <c r="E14" i="3"/>
  <c r="E13" i="3"/>
  <c r="E12" i="3"/>
  <c r="E11" i="3"/>
  <c r="E10" i="3"/>
  <c r="D9" i="3"/>
  <c r="D8" i="3" s="1"/>
  <c r="C9" i="3"/>
  <c r="C8" i="3"/>
  <c r="E8" i="3" s="1"/>
  <c r="E7" i="3"/>
  <c r="E6" i="3"/>
  <c r="E5" i="3"/>
  <c r="E4" i="3"/>
  <c r="D4" i="3"/>
  <c r="C4" i="3"/>
  <c r="C25" i="3" s="1"/>
  <c r="E45" i="3" l="1"/>
  <c r="D20" i="3"/>
  <c r="D25" i="3" s="1"/>
  <c r="E25" i="3" s="1"/>
  <c r="E9" i="3"/>
  <c r="C20" i="3"/>
  <c r="E20" i="3" l="1"/>
  <c r="Q140" i="2"/>
  <c r="O140" i="2"/>
  <c r="O139" i="2"/>
  <c r="Q139" i="2" s="1"/>
  <c r="N139" i="2"/>
  <c r="N138" i="2"/>
  <c r="O138" i="2" s="1"/>
  <c r="Q138" i="2" s="1"/>
  <c r="Q137" i="2"/>
  <c r="O137" i="2"/>
  <c r="O136" i="2"/>
  <c r="Q136" i="2" s="1"/>
  <c r="N136" i="2"/>
  <c r="G136" i="2"/>
  <c r="O135" i="2"/>
  <c r="Q135" i="2" s="1"/>
  <c r="N134" i="2"/>
  <c r="O134" i="2" s="1"/>
  <c r="Q134" i="2" s="1"/>
  <c r="G134" i="2"/>
  <c r="Q133" i="2"/>
  <c r="O133" i="2"/>
  <c r="Q132" i="2"/>
  <c r="O132" i="2"/>
  <c r="N132" i="2"/>
  <c r="G132" i="2"/>
  <c r="Q131" i="2"/>
  <c r="O131" i="2"/>
  <c r="N130" i="2"/>
  <c r="O130" i="2" s="1"/>
  <c r="Q130" i="2" s="1"/>
  <c r="G130" i="2"/>
  <c r="Q129" i="2"/>
  <c r="O129" i="2"/>
  <c r="O128" i="2"/>
  <c r="Q128" i="2" s="1"/>
  <c r="N128" i="2"/>
  <c r="N117" i="2" s="1"/>
  <c r="G128" i="2"/>
  <c r="I127" i="2"/>
  <c r="K127" i="2" s="1"/>
  <c r="M127" i="2" s="1"/>
  <c r="O127" i="2" s="1"/>
  <c r="Q127" i="2" s="1"/>
  <c r="I126" i="2"/>
  <c r="K126" i="2" s="1"/>
  <c r="M126" i="2" s="1"/>
  <c r="O126" i="2" s="1"/>
  <c r="Q126" i="2" s="1"/>
  <c r="G126" i="2"/>
  <c r="O125" i="2"/>
  <c r="Q125" i="2" s="1"/>
  <c r="M125" i="2"/>
  <c r="K125" i="2"/>
  <c r="I125" i="2"/>
  <c r="J124" i="2"/>
  <c r="I124" i="2"/>
  <c r="K124" i="2" s="1"/>
  <c r="M124" i="2" s="1"/>
  <c r="O124" i="2" s="1"/>
  <c r="Q124" i="2" s="1"/>
  <c r="G124" i="2"/>
  <c r="M123" i="2"/>
  <c r="O123" i="2" s="1"/>
  <c r="Q123" i="2" s="1"/>
  <c r="K123" i="2"/>
  <c r="I123" i="2"/>
  <c r="J122" i="2"/>
  <c r="J117" i="2" s="1"/>
  <c r="I122" i="2"/>
  <c r="G122" i="2"/>
  <c r="M121" i="2"/>
  <c r="O121" i="2" s="1"/>
  <c r="Q121" i="2" s="1"/>
  <c r="K121" i="2"/>
  <c r="I121" i="2"/>
  <c r="O120" i="2"/>
  <c r="Q120" i="2" s="1"/>
  <c r="I120" i="2"/>
  <c r="K120" i="2" s="1"/>
  <c r="M120" i="2" s="1"/>
  <c r="G120" i="2"/>
  <c r="K119" i="2"/>
  <c r="M119" i="2" s="1"/>
  <c r="O119" i="2" s="1"/>
  <c r="Q119" i="2" s="1"/>
  <c r="I119" i="2"/>
  <c r="G118" i="2"/>
  <c r="I118" i="2" s="1"/>
  <c r="K118" i="2" s="1"/>
  <c r="M118" i="2" s="1"/>
  <c r="O118" i="2" s="1"/>
  <c r="Q118" i="2" s="1"/>
  <c r="G117" i="2"/>
  <c r="I117" i="2" s="1"/>
  <c r="K117" i="2" s="1"/>
  <c r="M117" i="2" s="1"/>
  <c r="O117" i="2" s="1"/>
  <c r="Q117" i="2" s="1"/>
  <c r="Q116" i="2"/>
  <c r="P115" i="2"/>
  <c r="Q115" i="2" s="1"/>
  <c r="Q114" i="2"/>
  <c r="O114" i="2"/>
  <c r="M114" i="2"/>
  <c r="M113" i="2"/>
  <c r="O113" i="2" s="1"/>
  <c r="Q113" i="2" s="1"/>
  <c r="M112" i="2"/>
  <c r="O112" i="2" s="1"/>
  <c r="Q112" i="2" s="1"/>
  <c r="K112" i="2"/>
  <c r="I112" i="2"/>
  <c r="G111" i="2"/>
  <c r="K110" i="2"/>
  <c r="M110" i="2" s="1"/>
  <c r="O110" i="2" s="1"/>
  <c r="Q110" i="2" s="1"/>
  <c r="I110" i="2"/>
  <c r="K109" i="2"/>
  <c r="M109" i="2" s="1"/>
  <c r="O109" i="2" s="1"/>
  <c r="Q109" i="2" s="1"/>
  <c r="I109" i="2"/>
  <c r="G109" i="2"/>
  <c r="I108" i="2"/>
  <c r="K108" i="2" s="1"/>
  <c r="M108" i="2" s="1"/>
  <c r="O108" i="2" s="1"/>
  <c r="Q108" i="2" s="1"/>
  <c r="I107" i="2"/>
  <c r="K107" i="2" s="1"/>
  <c r="M107" i="2" s="1"/>
  <c r="O107" i="2" s="1"/>
  <c r="Q107" i="2" s="1"/>
  <c r="G107" i="2"/>
  <c r="P106" i="2"/>
  <c r="P92" i="2" s="1"/>
  <c r="P9" i="2" s="1"/>
  <c r="L106" i="2"/>
  <c r="O105" i="2"/>
  <c r="Q105" i="2" s="1"/>
  <c r="Q104" i="2"/>
  <c r="O104" i="2"/>
  <c r="N104" i="2"/>
  <c r="I103" i="2"/>
  <c r="K103" i="2" s="1"/>
  <c r="M103" i="2" s="1"/>
  <c r="O103" i="2" s="1"/>
  <c r="Q103" i="2" s="1"/>
  <c r="H102" i="2"/>
  <c r="O101" i="2"/>
  <c r="Q101" i="2" s="1"/>
  <c r="M101" i="2"/>
  <c r="K101" i="2"/>
  <c r="I101" i="2"/>
  <c r="G100" i="2"/>
  <c r="I100" i="2" s="1"/>
  <c r="K100" i="2" s="1"/>
  <c r="M100" i="2" s="1"/>
  <c r="O100" i="2" s="1"/>
  <c r="Q100" i="2" s="1"/>
  <c r="M99" i="2"/>
  <c r="O99" i="2" s="1"/>
  <c r="Q99" i="2" s="1"/>
  <c r="K99" i="2"/>
  <c r="I99" i="2"/>
  <c r="O98" i="2"/>
  <c r="Q98" i="2" s="1"/>
  <c r="M98" i="2"/>
  <c r="G98" i="2"/>
  <c r="I98" i="2" s="1"/>
  <c r="K98" i="2" s="1"/>
  <c r="K97" i="2"/>
  <c r="M97" i="2" s="1"/>
  <c r="O97" i="2" s="1"/>
  <c r="Q97" i="2" s="1"/>
  <c r="I97" i="2"/>
  <c r="K96" i="2"/>
  <c r="M96" i="2" s="1"/>
  <c r="O96" i="2" s="1"/>
  <c r="Q96" i="2" s="1"/>
  <c r="I96" i="2"/>
  <c r="G96" i="2"/>
  <c r="O95" i="2"/>
  <c r="Q95" i="2" s="1"/>
  <c r="M95" i="2"/>
  <c r="K95" i="2"/>
  <c r="O94" i="2"/>
  <c r="Q94" i="2" s="1"/>
  <c r="N94" i="2"/>
  <c r="N93" i="2" s="1"/>
  <c r="N92" i="2" s="1"/>
  <c r="K94" i="2"/>
  <c r="M94" i="2" s="1"/>
  <c r="J93" i="2"/>
  <c r="H93" i="2"/>
  <c r="H92" i="2" s="1"/>
  <c r="L92" i="2"/>
  <c r="J92" i="2"/>
  <c r="I91" i="2"/>
  <c r="K91" i="2" s="1"/>
  <c r="M91" i="2" s="1"/>
  <c r="O91" i="2" s="1"/>
  <c r="Q91" i="2" s="1"/>
  <c r="G90" i="2"/>
  <c r="I90" i="2" s="1"/>
  <c r="K90" i="2" s="1"/>
  <c r="M90" i="2" s="1"/>
  <c r="O90" i="2" s="1"/>
  <c r="Q90" i="2" s="1"/>
  <c r="M89" i="2"/>
  <c r="O89" i="2" s="1"/>
  <c r="Q89" i="2" s="1"/>
  <c r="O88" i="2"/>
  <c r="Q88" i="2" s="1"/>
  <c r="M88" i="2"/>
  <c r="M87" i="2"/>
  <c r="O87" i="2" s="1"/>
  <c r="Q87" i="2" s="1"/>
  <c r="O86" i="2"/>
  <c r="Q86" i="2" s="1"/>
  <c r="M86" i="2"/>
  <c r="M85" i="2"/>
  <c r="O85" i="2" s="1"/>
  <c r="Q85" i="2" s="1"/>
  <c r="O84" i="2"/>
  <c r="Q84" i="2" s="1"/>
  <c r="M84" i="2"/>
  <c r="M83" i="2"/>
  <c r="O83" i="2" s="1"/>
  <c r="Q83" i="2" s="1"/>
  <c r="M82" i="2"/>
  <c r="O82" i="2" s="1"/>
  <c r="Q82" i="2" s="1"/>
  <c r="M81" i="2"/>
  <c r="O81" i="2" s="1"/>
  <c r="Q81" i="2" s="1"/>
  <c r="M80" i="2"/>
  <c r="O80" i="2" s="1"/>
  <c r="Q80" i="2" s="1"/>
  <c r="M79" i="2"/>
  <c r="O79" i="2" s="1"/>
  <c r="Q79" i="2" s="1"/>
  <c r="M78" i="2"/>
  <c r="O78" i="2" s="1"/>
  <c r="Q78" i="2" s="1"/>
  <c r="M77" i="2"/>
  <c r="O77" i="2" s="1"/>
  <c r="Q77" i="2" s="1"/>
  <c r="M76" i="2"/>
  <c r="O76" i="2" s="1"/>
  <c r="Q76" i="2" s="1"/>
  <c r="M75" i="2"/>
  <c r="O75" i="2" s="1"/>
  <c r="Q75" i="2" s="1"/>
  <c r="M74" i="2"/>
  <c r="O74" i="2" s="1"/>
  <c r="Q74" i="2" s="1"/>
  <c r="M73" i="2"/>
  <c r="O73" i="2" s="1"/>
  <c r="Q73" i="2" s="1"/>
  <c r="M72" i="2"/>
  <c r="O72" i="2" s="1"/>
  <c r="Q72" i="2" s="1"/>
  <c r="M71" i="2"/>
  <c r="O71" i="2" s="1"/>
  <c r="Q71" i="2" s="1"/>
  <c r="M70" i="2"/>
  <c r="O70" i="2" s="1"/>
  <c r="Q70" i="2" s="1"/>
  <c r="M69" i="2"/>
  <c r="O69" i="2" s="1"/>
  <c r="Q69" i="2" s="1"/>
  <c r="M68" i="2"/>
  <c r="O68" i="2" s="1"/>
  <c r="Q68" i="2" s="1"/>
  <c r="M67" i="2"/>
  <c r="O67" i="2" s="1"/>
  <c r="Q67" i="2" s="1"/>
  <c r="M66" i="2"/>
  <c r="O66" i="2" s="1"/>
  <c r="Q66" i="2" s="1"/>
  <c r="M65" i="2"/>
  <c r="O65" i="2" s="1"/>
  <c r="Q65" i="2" s="1"/>
  <c r="M64" i="2"/>
  <c r="O64" i="2" s="1"/>
  <c r="Q64" i="2" s="1"/>
  <c r="M63" i="2"/>
  <c r="O63" i="2" s="1"/>
  <c r="Q63" i="2" s="1"/>
  <c r="M62" i="2"/>
  <c r="O62" i="2" s="1"/>
  <c r="Q62" i="2" s="1"/>
  <c r="I61" i="2"/>
  <c r="K61" i="2" s="1"/>
  <c r="M61" i="2" s="1"/>
  <c r="O61" i="2" s="1"/>
  <c r="Q61" i="2" s="1"/>
  <c r="G60" i="2"/>
  <c r="G59" i="2" s="1"/>
  <c r="I59" i="2" s="1"/>
  <c r="K59" i="2" s="1"/>
  <c r="M59" i="2" s="1"/>
  <c r="O59" i="2" s="1"/>
  <c r="Q59" i="2" s="1"/>
  <c r="L59" i="2"/>
  <c r="Q58" i="2"/>
  <c r="O58" i="2"/>
  <c r="N57" i="2"/>
  <c r="O57" i="2" s="1"/>
  <c r="Q57" i="2" s="1"/>
  <c r="G57" i="2"/>
  <c r="O56" i="2"/>
  <c r="Q56" i="2" s="1"/>
  <c r="N55" i="2"/>
  <c r="O55" i="2" s="1"/>
  <c r="Q55" i="2" s="1"/>
  <c r="G55" i="2"/>
  <c r="Q54" i="2"/>
  <c r="O54" i="2"/>
  <c r="N53" i="2"/>
  <c r="O53" i="2" s="1"/>
  <c r="Q53" i="2" s="1"/>
  <c r="G53" i="2"/>
  <c r="Q52" i="2"/>
  <c r="O52" i="2"/>
  <c r="N51" i="2"/>
  <c r="O51" i="2" s="1"/>
  <c r="Q51" i="2" s="1"/>
  <c r="I50" i="2"/>
  <c r="K50" i="2" s="1"/>
  <c r="M50" i="2" s="1"/>
  <c r="O50" i="2" s="1"/>
  <c r="Q50" i="2" s="1"/>
  <c r="N49" i="2"/>
  <c r="G49" i="2"/>
  <c r="I49" i="2" s="1"/>
  <c r="K49" i="2" s="1"/>
  <c r="M49" i="2" s="1"/>
  <c r="O49" i="2" s="1"/>
  <c r="Q49" i="2" s="1"/>
  <c r="I48" i="2"/>
  <c r="K48" i="2" s="1"/>
  <c r="M48" i="2" s="1"/>
  <c r="O48" i="2" s="1"/>
  <c r="Q48" i="2" s="1"/>
  <c r="G47" i="2"/>
  <c r="I47" i="2" s="1"/>
  <c r="K47" i="2" s="1"/>
  <c r="M47" i="2" s="1"/>
  <c r="O47" i="2" s="1"/>
  <c r="Q47" i="2" s="1"/>
  <c r="I46" i="2"/>
  <c r="K46" i="2" s="1"/>
  <c r="M46" i="2" s="1"/>
  <c r="O46" i="2" s="1"/>
  <c r="Q46" i="2" s="1"/>
  <c r="G45" i="2"/>
  <c r="I45" i="2" s="1"/>
  <c r="K45" i="2" s="1"/>
  <c r="M45" i="2" s="1"/>
  <c r="O45" i="2" s="1"/>
  <c r="Q45" i="2" s="1"/>
  <c r="I44" i="2"/>
  <c r="K44" i="2" s="1"/>
  <c r="M44" i="2" s="1"/>
  <c r="O44" i="2" s="1"/>
  <c r="Q44" i="2" s="1"/>
  <c r="G43" i="2"/>
  <c r="I43" i="2" s="1"/>
  <c r="K43" i="2" s="1"/>
  <c r="M43" i="2" s="1"/>
  <c r="O43" i="2" s="1"/>
  <c r="Q43" i="2" s="1"/>
  <c r="M42" i="2"/>
  <c r="O42" i="2" s="1"/>
  <c r="Q42" i="2" s="1"/>
  <c r="K41" i="2"/>
  <c r="M41" i="2" s="1"/>
  <c r="O41" i="2" s="1"/>
  <c r="Q41" i="2" s="1"/>
  <c r="I41" i="2"/>
  <c r="L40" i="2"/>
  <c r="G40" i="2"/>
  <c r="I40" i="2" s="1"/>
  <c r="K40" i="2" s="1"/>
  <c r="M40" i="2" s="1"/>
  <c r="O40" i="2" s="1"/>
  <c r="Q40" i="2" s="1"/>
  <c r="I39" i="2"/>
  <c r="K39" i="2" s="1"/>
  <c r="M39" i="2" s="1"/>
  <c r="O39" i="2" s="1"/>
  <c r="Q39" i="2" s="1"/>
  <c r="G38" i="2"/>
  <c r="I38" i="2" s="1"/>
  <c r="K38" i="2" s="1"/>
  <c r="M38" i="2" s="1"/>
  <c r="O38" i="2" s="1"/>
  <c r="Q38" i="2" s="1"/>
  <c r="I37" i="2"/>
  <c r="K37" i="2" s="1"/>
  <c r="M37" i="2" s="1"/>
  <c r="O37" i="2" s="1"/>
  <c r="Q37" i="2" s="1"/>
  <c r="I36" i="2"/>
  <c r="K36" i="2" s="1"/>
  <c r="M36" i="2" s="1"/>
  <c r="O36" i="2" s="1"/>
  <c r="Q36" i="2" s="1"/>
  <c r="G36" i="2"/>
  <c r="I35" i="2"/>
  <c r="K35" i="2" s="1"/>
  <c r="M35" i="2" s="1"/>
  <c r="O35" i="2" s="1"/>
  <c r="Q35" i="2" s="1"/>
  <c r="G34" i="2"/>
  <c r="I34" i="2" s="1"/>
  <c r="K34" i="2" s="1"/>
  <c r="M34" i="2" s="1"/>
  <c r="O34" i="2" s="1"/>
  <c r="Q34" i="2" s="1"/>
  <c r="K33" i="2"/>
  <c r="M33" i="2" s="1"/>
  <c r="O33" i="2" s="1"/>
  <c r="Q33" i="2" s="1"/>
  <c r="I33" i="2"/>
  <c r="G32" i="2"/>
  <c r="I32" i="2" s="1"/>
  <c r="K32" i="2" s="1"/>
  <c r="M32" i="2" s="1"/>
  <c r="O32" i="2" s="1"/>
  <c r="Q32" i="2" s="1"/>
  <c r="K31" i="2"/>
  <c r="M31" i="2" s="1"/>
  <c r="O31" i="2" s="1"/>
  <c r="Q31" i="2" s="1"/>
  <c r="J30" i="2"/>
  <c r="I30" i="2"/>
  <c r="K30" i="2" s="1"/>
  <c r="M30" i="2" s="1"/>
  <c r="O30" i="2" s="1"/>
  <c r="Q30" i="2" s="1"/>
  <c r="I29" i="2"/>
  <c r="K29" i="2" s="1"/>
  <c r="M29" i="2" s="1"/>
  <c r="O29" i="2" s="1"/>
  <c r="Q29" i="2" s="1"/>
  <c r="N28" i="2"/>
  <c r="G28" i="2"/>
  <c r="I28" i="2" s="1"/>
  <c r="K28" i="2" s="1"/>
  <c r="M28" i="2" s="1"/>
  <c r="O28" i="2" s="1"/>
  <c r="Q28" i="2" s="1"/>
  <c r="I27" i="2"/>
  <c r="K27" i="2" s="1"/>
  <c r="M27" i="2" s="1"/>
  <c r="O27" i="2" s="1"/>
  <c r="Q27" i="2" s="1"/>
  <c r="G26" i="2"/>
  <c r="I26" i="2" s="1"/>
  <c r="K26" i="2" s="1"/>
  <c r="M26" i="2" s="1"/>
  <c r="O26" i="2" s="1"/>
  <c r="Q26" i="2" s="1"/>
  <c r="I25" i="2"/>
  <c r="K25" i="2" s="1"/>
  <c r="M25" i="2" s="1"/>
  <c r="O25" i="2" s="1"/>
  <c r="Q25" i="2" s="1"/>
  <c r="G24" i="2"/>
  <c r="I24" i="2" s="1"/>
  <c r="K24" i="2" s="1"/>
  <c r="M24" i="2" s="1"/>
  <c r="O24" i="2" s="1"/>
  <c r="Q24" i="2" s="1"/>
  <c r="K23" i="2"/>
  <c r="M23" i="2" s="1"/>
  <c r="O23" i="2" s="1"/>
  <c r="Q23" i="2" s="1"/>
  <c r="I23" i="2"/>
  <c r="G22" i="2"/>
  <c r="I22" i="2" s="1"/>
  <c r="K22" i="2" s="1"/>
  <c r="M22" i="2" s="1"/>
  <c r="O22" i="2" s="1"/>
  <c r="Q22" i="2" s="1"/>
  <c r="I21" i="2"/>
  <c r="K21" i="2" s="1"/>
  <c r="M21" i="2" s="1"/>
  <c r="O21" i="2" s="1"/>
  <c r="Q21" i="2" s="1"/>
  <c r="G20" i="2"/>
  <c r="I20" i="2" s="1"/>
  <c r="K20" i="2" s="1"/>
  <c r="M20" i="2" s="1"/>
  <c r="O20" i="2" s="1"/>
  <c r="Q20" i="2" s="1"/>
  <c r="I19" i="2"/>
  <c r="K19" i="2" s="1"/>
  <c r="M19" i="2" s="1"/>
  <c r="O19" i="2" s="1"/>
  <c r="Q19" i="2" s="1"/>
  <c r="I18" i="2"/>
  <c r="K18" i="2" s="1"/>
  <c r="M18" i="2" s="1"/>
  <c r="O18" i="2" s="1"/>
  <c r="Q18" i="2" s="1"/>
  <c r="H18" i="2"/>
  <c r="I17" i="2"/>
  <c r="K17" i="2" s="1"/>
  <c r="M17" i="2" s="1"/>
  <c r="O17" i="2" s="1"/>
  <c r="Q17" i="2" s="1"/>
  <c r="I16" i="2"/>
  <c r="K16" i="2" s="1"/>
  <c r="M16" i="2" s="1"/>
  <c r="O16" i="2" s="1"/>
  <c r="Q16" i="2" s="1"/>
  <c r="H15" i="2"/>
  <c r="G15" i="2"/>
  <c r="I14" i="2"/>
  <c r="K14" i="2" s="1"/>
  <c r="M14" i="2" s="1"/>
  <c r="O14" i="2" s="1"/>
  <c r="Q14" i="2" s="1"/>
  <c r="I13" i="2"/>
  <c r="K13" i="2" s="1"/>
  <c r="M13" i="2" s="1"/>
  <c r="O13" i="2" s="1"/>
  <c r="Q13" i="2" s="1"/>
  <c r="G13" i="2"/>
  <c r="L12" i="2"/>
  <c r="J12" i="2"/>
  <c r="H12" i="2"/>
  <c r="O11" i="2"/>
  <c r="Q11" i="2" s="1"/>
  <c r="O10" i="2"/>
  <c r="Q10" i="2" s="1"/>
  <c r="N10" i="2"/>
  <c r="L9" i="2"/>
  <c r="H9" i="2"/>
  <c r="I60" i="2" l="1"/>
  <c r="K60" i="2" s="1"/>
  <c r="M60" i="2" s="1"/>
  <c r="O60" i="2" s="1"/>
  <c r="Q60" i="2" s="1"/>
  <c r="J9" i="2"/>
  <c r="G12" i="2"/>
  <c r="I15" i="2"/>
  <c r="K15" i="2" s="1"/>
  <c r="M15" i="2" s="1"/>
  <c r="O15" i="2" s="1"/>
  <c r="Q15" i="2" s="1"/>
  <c r="G93" i="2"/>
  <c r="I102" i="2"/>
  <c r="K102" i="2" s="1"/>
  <c r="M102" i="2" s="1"/>
  <c r="O102" i="2" s="1"/>
  <c r="Q102" i="2" s="1"/>
  <c r="I12" i="2"/>
  <c r="K12" i="2" s="1"/>
  <c r="M12" i="2" s="1"/>
  <c r="O12" i="2" s="1"/>
  <c r="Q12" i="2" s="1"/>
  <c r="G106" i="2"/>
  <c r="I106" i="2" s="1"/>
  <c r="K106" i="2" s="1"/>
  <c r="M106" i="2" s="1"/>
  <c r="O106" i="2" s="1"/>
  <c r="Q106" i="2" s="1"/>
  <c r="I111" i="2"/>
  <c r="K111" i="2" s="1"/>
  <c r="M111" i="2" s="1"/>
  <c r="O111" i="2" s="1"/>
  <c r="Q111" i="2" s="1"/>
  <c r="N12" i="2"/>
  <c r="N9" i="2" s="1"/>
  <c r="K122" i="2"/>
  <c r="M122" i="2" s="1"/>
  <c r="O122" i="2" s="1"/>
  <c r="Q122" i="2" s="1"/>
  <c r="I93" i="2" l="1"/>
  <c r="K93" i="2" s="1"/>
  <c r="M93" i="2" s="1"/>
  <c r="O93" i="2" s="1"/>
  <c r="Q93" i="2" s="1"/>
  <c r="G92" i="2"/>
  <c r="I92" i="2" l="1"/>
  <c r="K92" i="2" s="1"/>
  <c r="M92" i="2" s="1"/>
  <c r="O92" i="2" s="1"/>
  <c r="Q92" i="2" s="1"/>
  <c r="G9" i="2"/>
  <c r="I9" i="2" s="1"/>
  <c r="K9" i="2" s="1"/>
  <c r="M9" i="2" s="1"/>
  <c r="O9" i="2" s="1"/>
  <c r="Q9" i="2" s="1"/>
  <c r="M73" i="1" l="1"/>
  <c r="O73" i="1" s="1"/>
  <c r="Q73" i="1" s="1"/>
  <c r="S73" i="1" s="1"/>
  <c r="K73" i="1"/>
  <c r="I73" i="1"/>
  <c r="Q72" i="1"/>
  <c r="S72" i="1" s="1"/>
  <c r="I72" i="1"/>
  <c r="K72" i="1" s="1"/>
  <c r="M72" i="1" s="1"/>
  <c r="O72" i="1" s="1"/>
  <c r="R71" i="1"/>
  <c r="R64" i="1" s="1"/>
  <c r="R9" i="1" s="1"/>
  <c r="H71" i="1"/>
  <c r="I71" i="1" s="1"/>
  <c r="K71" i="1" s="1"/>
  <c r="M71" i="1" s="1"/>
  <c r="O71" i="1" s="1"/>
  <c r="Q71" i="1" s="1"/>
  <c r="S71" i="1" s="1"/>
  <c r="G71" i="1"/>
  <c r="I70" i="1"/>
  <c r="K70" i="1" s="1"/>
  <c r="M70" i="1" s="1"/>
  <c r="O70" i="1" s="1"/>
  <c r="Q70" i="1" s="1"/>
  <c r="S70" i="1" s="1"/>
  <c r="K69" i="1"/>
  <c r="M69" i="1" s="1"/>
  <c r="O69" i="1" s="1"/>
  <c r="Q69" i="1" s="1"/>
  <c r="S69" i="1" s="1"/>
  <c r="I69" i="1"/>
  <c r="I68" i="1"/>
  <c r="K68" i="1" s="1"/>
  <c r="M68" i="1" s="1"/>
  <c r="O68" i="1" s="1"/>
  <c r="Q68" i="1" s="1"/>
  <c r="S68" i="1" s="1"/>
  <c r="S67" i="1"/>
  <c r="M67" i="1"/>
  <c r="O67" i="1" s="1"/>
  <c r="Q67" i="1" s="1"/>
  <c r="K67" i="1"/>
  <c r="M66" i="1"/>
  <c r="O66" i="1" s="1"/>
  <c r="Q66" i="1" s="1"/>
  <c r="S66" i="1" s="1"/>
  <c r="K66" i="1"/>
  <c r="I66" i="1"/>
  <c r="P65" i="1"/>
  <c r="L65" i="1"/>
  <c r="L64" i="1" s="1"/>
  <c r="L9" i="1" s="1"/>
  <c r="J65" i="1"/>
  <c r="I65" i="1"/>
  <c r="K65" i="1" s="1"/>
  <c r="M65" i="1" s="1"/>
  <c r="O65" i="1" s="1"/>
  <c r="Q65" i="1" s="1"/>
  <c r="S65" i="1" s="1"/>
  <c r="H65" i="1"/>
  <c r="G65" i="1"/>
  <c r="J64" i="1"/>
  <c r="G64" i="1"/>
  <c r="M63" i="1"/>
  <c r="O63" i="1" s="1"/>
  <c r="Q63" i="1" s="1"/>
  <c r="S63" i="1" s="1"/>
  <c r="K63" i="1"/>
  <c r="I63" i="1"/>
  <c r="Q62" i="1"/>
  <c r="S62" i="1" s="1"/>
  <c r="K62" i="1"/>
  <c r="M62" i="1" s="1"/>
  <c r="O62" i="1" s="1"/>
  <c r="I62" i="1"/>
  <c r="M61" i="1"/>
  <c r="O61" i="1" s="1"/>
  <c r="Q61" i="1" s="1"/>
  <c r="S61" i="1" s="1"/>
  <c r="K61" i="1"/>
  <c r="I61" i="1"/>
  <c r="Q60" i="1"/>
  <c r="S60" i="1" s="1"/>
  <c r="K60" i="1"/>
  <c r="M60" i="1" s="1"/>
  <c r="O60" i="1" s="1"/>
  <c r="I60" i="1"/>
  <c r="G60" i="1"/>
  <c r="Q59" i="1"/>
  <c r="S59" i="1" s="1"/>
  <c r="O59" i="1"/>
  <c r="I59" i="1"/>
  <c r="K59" i="1" s="1"/>
  <c r="M59" i="1" s="1"/>
  <c r="M58" i="1"/>
  <c r="O58" i="1" s="1"/>
  <c r="Q58" i="1" s="1"/>
  <c r="S58" i="1" s="1"/>
  <c r="K58" i="1"/>
  <c r="I58" i="1"/>
  <c r="O57" i="1"/>
  <c r="Q57" i="1" s="1"/>
  <c r="S57" i="1" s="1"/>
  <c r="I57" i="1"/>
  <c r="K57" i="1" s="1"/>
  <c r="M57" i="1" s="1"/>
  <c r="K56" i="1"/>
  <c r="M56" i="1" s="1"/>
  <c r="O56" i="1" s="1"/>
  <c r="Q56" i="1" s="1"/>
  <c r="S56" i="1" s="1"/>
  <c r="I56" i="1"/>
  <c r="I55" i="1"/>
  <c r="K55" i="1" s="1"/>
  <c r="M55" i="1" s="1"/>
  <c r="O55" i="1" s="1"/>
  <c r="Q55" i="1" s="1"/>
  <c r="S55" i="1" s="1"/>
  <c r="G55" i="1"/>
  <c r="M54" i="1"/>
  <c r="O54" i="1" s="1"/>
  <c r="Q54" i="1" s="1"/>
  <c r="S54" i="1" s="1"/>
  <c r="K54" i="1"/>
  <c r="I54" i="1"/>
  <c r="K53" i="1"/>
  <c r="M53" i="1" s="1"/>
  <c r="O53" i="1" s="1"/>
  <c r="Q53" i="1" s="1"/>
  <c r="S53" i="1" s="1"/>
  <c r="I53" i="1"/>
  <c r="G53" i="1"/>
  <c r="O52" i="1"/>
  <c r="Q52" i="1" s="1"/>
  <c r="S52" i="1" s="1"/>
  <c r="I52" i="1"/>
  <c r="K52" i="1" s="1"/>
  <c r="M52" i="1" s="1"/>
  <c r="K51" i="1"/>
  <c r="M51" i="1" s="1"/>
  <c r="O51" i="1" s="1"/>
  <c r="Q51" i="1" s="1"/>
  <c r="S51" i="1" s="1"/>
  <c r="I51" i="1"/>
  <c r="G51" i="1"/>
  <c r="Q50" i="1"/>
  <c r="S50" i="1" s="1"/>
  <c r="K50" i="1"/>
  <c r="M50" i="1" s="1"/>
  <c r="O50" i="1" s="1"/>
  <c r="I50" i="1"/>
  <c r="M49" i="1"/>
  <c r="O49" i="1" s="1"/>
  <c r="Q49" i="1" s="1"/>
  <c r="S49" i="1" s="1"/>
  <c r="K49" i="1"/>
  <c r="I49" i="1"/>
  <c r="Q48" i="1"/>
  <c r="S48" i="1" s="1"/>
  <c r="K48" i="1"/>
  <c r="M48" i="1" s="1"/>
  <c r="O48" i="1" s="1"/>
  <c r="I48" i="1"/>
  <c r="G47" i="1"/>
  <c r="I45" i="1"/>
  <c r="K45" i="1" s="1"/>
  <c r="M45" i="1" s="1"/>
  <c r="O45" i="1" s="1"/>
  <c r="Q45" i="1" s="1"/>
  <c r="S45" i="1" s="1"/>
  <c r="G44" i="1"/>
  <c r="I44" i="1" s="1"/>
  <c r="K44" i="1" s="1"/>
  <c r="M44" i="1" s="1"/>
  <c r="O44" i="1" s="1"/>
  <c r="Q44" i="1" s="1"/>
  <c r="S44" i="1" s="1"/>
  <c r="S43" i="1"/>
  <c r="M43" i="1"/>
  <c r="O43" i="1" s="1"/>
  <c r="Q43" i="1" s="1"/>
  <c r="K43" i="1"/>
  <c r="I43" i="1"/>
  <c r="Q42" i="1"/>
  <c r="S42" i="1" s="1"/>
  <c r="O42" i="1"/>
  <c r="I42" i="1"/>
  <c r="K42" i="1" s="1"/>
  <c r="M42" i="1" s="1"/>
  <c r="S41" i="1"/>
  <c r="Q41" i="1"/>
  <c r="O41" i="1"/>
  <c r="K40" i="1"/>
  <c r="M40" i="1" s="1"/>
  <c r="O40" i="1" s="1"/>
  <c r="Q40" i="1" s="1"/>
  <c r="S40" i="1" s="1"/>
  <c r="I40" i="1"/>
  <c r="M39" i="1"/>
  <c r="O39" i="1" s="1"/>
  <c r="Q39" i="1" s="1"/>
  <c r="S39" i="1" s="1"/>
  <c r="K39" i="1"/>
  <c r="I39" i="1"/>
  <c r="N38" i="1"/>
  <c r="M38" i="1"/>
  <c r="O38" i="1" s="1"/>
  <c r="Q38" i="1" s="1"/>
  <c r="S38" i="1" s="1"/>
  <c r="K38" i="1"/>
  <c r="I38" i="1"/>
  <c r="G38" i="1"/>
  <c r="I37" i="1"/>
  <c r="K37" i="1" s="1"/>
  <c r="M37" i="1" s="1"/>
  <c r="O37" i="1" s="1"/>
  <c r="Q37" i="1" s="1"/>
  <c r="S37" i="1" s="1"/>
  <c r="G36" i="1"/>
  <c r="I36" i="1" s="1"/>
  <c r="K36" i="1" s="1"/>
  <c r="M36" i="1" s="1"/>
  <c r="O36" i="1" s="1"/>
  <c r="Q36" i="1" s="1"/>
  <c r="S36" i="1" s="1"/>
  <c r="S35" i="1"/>
  <c r="M35" i="1"/>
  <c r="O35" i="1" s="1"/>
  <c r="Q35" i="1" s="1"/>
  <c r="K35" i="1"/>
  <c r="I35" i="1"/>
  <c r="G34" i="1"/>
  <c r="I34" i="1" s="1"/>
  <c r="K34" i="1" s="1"/>
  <c r="M34" i="1" s="1"/>
  <c r="O34" i="1" s="1"/>
  <c r="Q34" i="1" s="1"/>
  <c r="S34" i="1" s="1"/>
  <c r="O33" i="1"/>
  <c r="Q33" i="1" s="1"/>
  <c r="S33" i="1" s="1"/>
  <c r="M33" i="1"/>
  <c r="K33" i="1"/>
  <c r="I33" i="1"/>
  <c r="I32" i="1"/>
  <c r="K32" i="1" s="1"/>
  <c r="M32" i="1" s="1"/>
  <c r="O32" i="1" s="1"/>
  <c r="Q32" i="1" s="1"/>
  <c r="S32" i="1" s="1"/>
  <c r="O31" i="1"/>
  <c r="Q31" i="1" s="1"/>
  <c r="S31" i="1" s="1"/>
  <c r="M31" i="1"/>
  <c r="K31" i="1"/>
  <c r="I31" i="1"/>
  <c r="I30" i="1"/>
  <c r="K30" i="1" s="1"/>
  <c r="M30" i="1" s="1"/>
  <c r="O30" i="1" s="1"/>
  <c r="Q30" i="1" s="1"/>
  <c r="S30" i="1" s="1"/>
  <c r="G30" i="1"/>
  <c r="G29" i="1"/>
  <c r="I29" i="1" s="1"/>
  <c r="K29" i="1" s="1"/>
  <c r="M29" i="1" s="1"/>
  <c r="O29" i="1" s="1"/>
  <c r="Q29" i="1" s="1"/>
  <c r="S29" i="1" s="1"/>
  <c r="O28" i="1"/>
  <c r="Q28" i="1" s="1"/>
  <c r="S28" i="1" s="1"/>
  <c r="M28" i="1"/>
  <c r="K28" i="1"/>
  <c r="I28" i="1"/>
  <c r="I27" i="1"/>
  <c r="K27" i="1" s="1"/>
  <c r="M27" i="1" s="1"/>
  <c r="O27" i="1" s="1"/>
  <c r="Q27" i="1" s="1"/>
  <c r="S27" i="1" s="1"/>
  <c r="O26" i="1"/>
  <c r="Q26" i="1" s="1"/>
  <c r="S26" i="1" s="1"/>
  <c r="M26" i="1"/>
  <c r="K26" i="1"/>
  <c r="I26" i="1"/>
  <c r="K25" i="1"/>
  <c r="M25" i="1" s="1"/>
  <c r="O25" i="1" s="1"/>
  <c r="Q25" i="1" s="1"/>
  <c r="S25" i="1" s="1"/>
  <c r="I25" i="1"/>
  <c r="M24" i="1"/>
  <c r="O24" i="1" s="1"/>
  <c r="Q24" i="1" s="1"/>
  <c r="S24" i="1" s="1"/>
  <c r="K24" i="1"/>
  <c r="G24" i="1"/>
  <c r="I24" i="1" s="1"/>
  <c r="I23" i="1"/>
  <c r="K23" i="1" s="1"/>
  <c r="M23" i="1" s="1"/>
  <c r="O23" i="1" s="1"/>
  <c r="Q23" i="1" s="1"/>
  <c r="S23" i="1" s="1"/>
  <c r="G22" i="1"/>
  <c r="I22" i="1" s="1"/>
  <c r="K22" i="1" s="1"/>
  <c r="M22" i="1" s="1"/>
  <c r="O22" i="1" s="1"/>
  <c r="Q22" i="1" s="1"/>
  <c r="S22" i="1" s="1"/>
  <c r="K21" i="1"/>
  <c r="M21" i="1" s="1"/>
  <c r="O21" i="1" s="1"/>
  <c r="Q21" i="1" s="1"/>
  <c r="S21" i="1" s="1"/>
  <c r="I21" i="1"/>
  <c r="O20" i="1"/>
  <c r="Q20" i="1" s="1"/>
  <c r="S20" i="1" s="1"/>
  <c r="K20" i="1"/>
  <c r="M20" i="1" s="1"/>
  <c r="I20" i="1"/>
  <c r="O19" i="1"/>
  <c r="Q19" i="1" s="1"/>
  <c r="S19" i="1" s="1"/>
  <c r="M19" i="1"/>
  <c r="K19" i="1"/>
  <c r="I19" i="1"/>
  <c r="I18" i="1"/>
  <c r="K18" i="1" s="1"/>
  <c r="M18" i="1" s="1"/>
  <c r="O18" i="1" s="1"/>
  <c r="Q18" i="1" s="1"/>
  <c r="S18" i="1" s="1"/>
  <c r="K17" i="1"/>
  <c r="M17" i="1" s="1"/>
  <c r="O17" i="1" s="1"/>
  <c r="Q17" i="1" s="1"/>
  <c r="S17" i="1" s="1"/>
  <c r="I17" i="1"/>
  <c r="O16" i="1"/>
  <c r="Q16" i="1" s="1"/>
  <c r="S16" i="1" s="1"/>
  <c r="K16" i="1"/>
  <c r="M16" i="1" s="1"/>
  <c r="I16" i="1"/>
  <c r="S15" i="1"/>
  <c r="Q15" i="1"/>
  <c r="P14" i="1"/>
  <c r="M14" i="1"/>
  <c r="O14" i="1" s="1"/>
  <c r="Q14" i="1" s="1"/>
  <c r="S14" i="1" s="1"/>
  <c r="K14" i="1"/>
  <c r="I14" i="1"/>
  <c r="G14" i="1"/>
  <c r="I13" i="1"/>
  <c r="K13" i="1" s="1"/>
  <c r="M13" i="1" s="1"/>
  <c r="O13" i="1" s="1"/>
  <c r="Q13" i="1" s="1"/>
  <c r="S13" i="1" s="1"/>
  <c r="K12" i="1"/>
  <c r="M12" i="1" s="1"/>
  <c r="O12" i="1" s="1"/>
  <c r="Q12" i="1" s="1"/>
  <c r="S12" i="1" s="1"/>
  <c r="I12" i="1"/>
  <c r="G11" i="1"/>
  <c r="I11" i="1" s="1"/>
  <c r="K11" i="1" s="1"/>
  <c r="M11" i="1" s="1"/>
  <c r="O11" i="1" s="1"/>
  <c r="Q11" i="1" s="1"/>
  <c r="S11" i="1" s="1"/>
  <c r="G10" i="1"/>
  <c r="I10" i="1" s="1"/>
  <c r="K10" i="1" s="1"/>
  <c r="M10" i="1" s="1"/>
  <c r="O10" i="1" s="1"/>
  <c r="Q10" i="1" s="1"/>
  <c r="S10" i="1" s="1"/>
  <c r="P9" i="1"/>
  <c r="N9" i="1"/>
  <c r="J9" i="1"/>
  <c r="I64" i="1" l="1"/>
  <c r="K64" i="1" s="1"/>
  <c r="M64" i="1" s="1"/>
  <c r="O64" i="1" s="1"/>
  <c r="Q64" i="1" s="1"/>
  <c r="S64" i="1" s="1"/>
  <c r="I47" i="1"/>
  <c r="K47" i="1" s="1"/>
  <c r="M47" i="1" s="1"/>
  <c r="O47" i="1" s="1"/>
  <c r="Q47" i="1" s="1"/>
  <c r="S47" i="1" s="1"/>
  <c r="G46" i="1"/>
  <c r="H64" i="1"/>
  <c r="H9" i="1" s="1"/>
  <c r="I46" i="1" l="1"/>
  <c r="K46" i="1" s="1"/>
  <c r="M46" i="1" s="1"/>
  <c r="O46" i="1" s="1"/>
  <c r="Q46" i="1" s="1"/>
  <c r="S46" i="1" s="1"/>
  <c r="G9" i="1"/>
  <c r="I9" i="1" s="1"/>
  <c r="K9" i="1" s="1"/>
  <c r="M9" i="1" s="1"/>
  <c r="O9" i="1" s="1"/>
  <c r="Q9" i="1" s="1"/>
  <c r="S9" i="1" s="1"/>
</calcChain>
</file>

<file path=xl/sharedStrings.xml><?xml version="1.0" encoding="utf-8"?>
<sst xmlns="http://schemas.openxmlformats.org/spreadsheetml/2006/main" count="764" uniqueCount="306">
  <si>
    <t>Příloha č. 1 - tab. část k RO č. 87/18</t>
  </si>
  <si>
    <t>příloha č. 1 tab. část k ZR-RO č. 205/18</t>
  </si>
  <si>
    <t>Změna rozpočtu - rozpočtové opatření č. 205/18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</si>
  <si>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</si>
  <si>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</si>
  <si>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</si>
  <si>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</si>
  <si>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</si>
  <si>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</si>
  <si>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pol.</t>
  </si>
  <si>
    <t>91404 - P Ů S O B N O S T I</t>
  </si>
  <si>
    <t>SR 2018</t>
  </si>
  <si>
    <t>ZR 30/18</t>
  </si>
  <si>
    <t>UR 2018</t>
  </si>
  <si>
    <t>RU č. 1/18</t>
  </si>
  <si>
    <t>ZR-RO č.87/18</t>
  </si>
  <si>
    <t>RU č. 2/18</t>
  </si>
  <si>
    <t>RU č. 3/18</t>
  </si>
  <si>
    <t>ZR - RO č. 205/18</t>
  </si>
  <si>
    <t>SU</t>
  </si>
  <si>
    <t>x</t>
  </si>
  <si>
    <t>Běžné (neinvestiční) výdaje resortu celkem</t>
  </si>
  <si>
    <t>ZR-RO č. 205/18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</si>
  <si>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</si>
  <si>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</si>
  <si>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</si>
  <si>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</si>
  <si>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</si>
  <si>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</si>
  <si>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</si>
  <si>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</si>
  <si>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</si>
  <si>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</si>
  <si>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ostatní osobní výdaje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</si>
  <si>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</si>
  <si>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</si>
  <si>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</si>
  <si>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</si>
  <si>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</si>
  <si>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</si>
  <si>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042000</t>
  </si>
  <si>
    <t>Koncepční materiály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</si>
  <si>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</si>
  <si>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</si>
  <si>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</si>
  <si>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</si>
  <si>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</si>
  <si>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</si>
  <si>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</si>
  <si>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</si>
  <si>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</si>
  <si>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</si>
  <si>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poštovní služby</t>
  </si>
  <si>
    <t>048239</t>
  </si>
  <si>
    <t>Nostrifikace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</si>
  <si>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</si>
  <si>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</si>
  <si>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</si>
  <si>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</si>
  <si>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</si>
  <si>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</si>
  <si>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</si>
  <si>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</si>
  <si>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</si>
  <si>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</si>
  <si>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</si>
  <si>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</si>
  <si>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</si>
  <si>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</si>
  <si>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 - účast</t>
  </si>
  <si>
    <t>048705</t>
  </si>
  <si>
    <t>Hry olympiád dětí a mládeže - organizace pořádání Her letní olympiády dětí a mládeže ČR 2019</t>
  </si>
  <si>
    <t>Příloha č. 1 - tab. část k ZR-RO č. 205/18</t>
  </si>
  <si>
    <t>Kapitola 917 04 - transfery</t>
  </si>
  <si>
    <t>tis.Kč</t>
  </si>
  <si>
    <t>91704 - T R A N S F E R Y</t>
  </si>
  <si>
    <t>RO č. 20,30/18</t>
  </si>
  <si>
    <t>RO č. 37/18</t>
  </si>
  <si>
    <t>RO č. 67,85,87/18</t>
  </si>
  <si>
    <t>ZR - RO č. 129,116,120,135/18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</si>
  <si>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</si>
  <si>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</si>
  <si>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</si>
  <si>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</si>
  <si>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</si>
  <si>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</si>
  <si>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</si>
  <si>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</si>
  <si>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</si>
  <si>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</si>
  <si>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</si>
  <si>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</si>
  <si>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</si>
  <si>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</si>
  <si>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</si>
  <si>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</si>
  <si>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</si>
  <si>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</si>
  <si>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</si>
  <si>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</si>
  <si>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</si>
  <si>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</si>
  <si>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</si>
  <si>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</si>
  <si>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</si>
  <si>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</si>
  <si>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</si>
  <si>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</si>
  <si>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</si>
  <si>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</si>
  <si>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</si>
  <si>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</si>
  <si>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</si>
  <si>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</si>
  <si>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</si>
  <si>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</si>
  <si>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</si>
  <si>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</si>
  <si>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</si>
  <si>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</si>
  <si>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</si>
  <si>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</si>
  <si>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</si>
  <si>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</si>
  <si>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</si>
  <si>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</si>
  <si>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</si>
  <si>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</si>
  <si>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</si>
  <si>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</si>
  <si>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</si>
  <si>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</si>
  <si>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</si>
  <si>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</si>
  <si>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</si>
  <si>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</si>
  <si>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</si>
  <si>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0480639</t>
  </si>
  <si>
    <t>5008</t>
  </si>
  <si>
    <t>Město Turnov, Gymnázium - oprava čelní fasády</t>
  </si>
  <si>
    <t>0480642</t>
  </si>
  <si>
    <t>Aktivity ZUŠ OPEN</t>
  </si>
  <si>
    <t>0480643</t>
  </si>
  <si>
    <t xml:space="preserve">Mistrovství Evropy parketářů juniorů </t>
  </si>
  <si>
    <t>neinvestiční transfery nefinan.podnik.subjektům - p.o.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</si>
  <si>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</si>
  <si>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</si>
  <si>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</si>
  <si>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</si>
  <si>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</si>
  <si>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</si>
  <si>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</si>
  <si>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</si>
  <si>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</si>
  <si>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</si>
  <si>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</si>
  <si>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</si>
  <si>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</si>
  <si>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</si>
  <si>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</si>
  <si>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</si>
  <si>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</si>
  <si>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</si>
  <si>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</si>
  <si>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</si>
  <si>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</si>
  <si>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</si>
  <si>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</si>
  <si>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</si>
  <si>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</si>
  <si>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</si>
  <si>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</si>
  <si>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</si>
  <si>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</si>
  <si>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</si>
  <si>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</si>
  <si>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</si>
  <si>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</si>
  <si>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</si>
  <si>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</si>
  <si>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</si>
  <si>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</si>
  <si>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</si>
  <si>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</si>
  <si>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</si>
  <si>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</si>
  <si>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</si>
  <si>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</si>
  <si>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</si>
  <si>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</si>
  <si>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</si>
  <si>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</si>
  <si>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</si>
  <si>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</si>
  <si>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</si>
  <si>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</si>
  <si>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</si>
  <si>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</si>
  <si>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</si>
  <si>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</si>
  <si>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</si>
  <si>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</si>
  <si>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</si>
  <si>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</si>
  <si>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</si>
  <si>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</si>
  <si>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</si>
  <si>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</si>
  <si>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</si>
  <si>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</si>
  <si>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</si>
  <si>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</si>
  <si>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</si>
  <si>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</si>
  <si>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</si>
  <si>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</si>
  <si>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</si>
  <si>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</si>
  <si>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</si>
  <si>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</si>
  <si>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</si>
  <si>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</si>
  <si>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</si>
  <si>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</si>
  <si>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</si>
  <si>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</si>
  <si>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</si>
  <si>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0480645</t>
  </si>
  <si>
    <t>Individuální podpora sportu</t>
  </si>
  <si>
    <t>0480646</t>
  </si>
  <si>
    <t>Organizace sportovního prostředí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</si>
  <si>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</si>
  <si>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</si>
  <si>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</si>
  <si>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</si>
  <si>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</si>
  <si>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</si>
  <si>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Podpora reprezentace Libereckého kraje</t>
  </si>
  <si>
    <t>0480640</t>
  </si>
  <si>
    <t>Nespecifikovaná rezerva  - Podpora reprezentace LK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</si>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</sst>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5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3" fillId="2" borderId="0" xfId="2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3" applyFill="1"/>
    <xf numFmtId="0" fontId="1" fillId="2" borderId="0" xfId="4" applyFill="1"/>
    <xf numFmtId="0" fontId="1" fillId="2" borderId="0" xfId="5" applyFill="1" applyBorder="1"/>
    <xf numFmtId="0" fontId="1" fillId="2" borderId="0" xfId="5" applyFill="1"/>
    <xf numFmtId="0" fontId="7" fillId="2" borderId="0" xfId="5" applyFont="1" applyFill="1" applyAlignment="1">
      <alignment horizontal="center"/>
    </xf>
    <xf numFmtId="0" fontId="8" fillId="2" borderId="1" xfId="5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7" fillId="2" borderId="4" xfId="5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 wrapText="1"/>
    </xf>
    <xf numFmtId="0" fontId="10" fillId="2" borderId="6" xfId="7" applyFont="1" applyFill="1" applyBorder="1" applyAlignment="1">
      <alignment horizontal="center" vertical="center"/>
    </xf>
    <xf numFmtId="0" fontId="10" fillId="2" borderId="8" xfId="7" applyFont="1" applyFill="1" applyBorder="1" applyAlignment="1">
      <alignment horizontal="center" vertical="center"/>
    </xf>
    <xf numFmtId="0" fontId="10" fillId="2" borderId="4" xfId="7" applyFont="1" applyFill="1" applyBorder="1" applyAlignment="1">
      <alignment horizontal="center" vertical="center"/>
    </xf>
    <xf numFmtId="0" fontId="10" fillId="2" borderId="4" xfId="7" applyFont="1" applyFill="1" applyBorder="1" applyAlignment="1">
      <alignment horizontal="left" vertical="center"/>
    </xf>
    <xf numFmtId="4" fontId="7" fillId="2" borderId="5" xfId="7" applyNumberFormat="1" applyFont="1" applyFill="1" applyBorder="1" applyAlignment="1"/>
    <xf numFmtId="4" fontId="7" fillId="2" borderId="5" xfId="1" applyNumberFormat="1" applyFont="1" applyFill="1" applyBorder="1" applyAlignment="1"/>
    <xf numFmtId="4" fontId="7" fillId="2" borderId="5" xfId="1" applyNumberFormat="1" applyFont="1" applyFill="1" applyBorder="1"/>
    <xf numFmtId="0" fontId="11" fillId="2" borderId="9" xfId="7" applyFont="1" applyFill="1" applyBorder="1" applyAlignment="1">
      <alignment horizontal="center" vertical="center"/>
    </xf>
    <xf numFmtId="0" fontId="11" fillId="2" borderId="12" xfId="7" applyFont="1" applyFill="1" applyBorder="1" applyAlignment="1">
      <alignment horizontal="center" vertical="center"/>
    </xf>
    <xf numFmtId="0" fontId="11" fillId="2" borderId="10" xfId="7" applyFont="1" applyFill="1" applyBorder="1" applyAlignment="1">
      <alignment horizontal="center" vertical="center"/>
    </xf>
    <xf numFmtId="0" fontId="11" fillId="2" borderId="10" xfId="7" applyFont="1" applyFill="1" applyBorder="1" applyAlignment="1">
      <alignment vertical="center"/>
    </xf>
    <xf numFmtId="4" fontId="11" fillId="2" borderId="13" xfId="7" applyNumberFormat="1" applyFont="1" applyFill="1" applyBorder="1" applyAlignment="1"/>
    <xf numFmtId="4" fontId="11" fillId="2" borderId="13" xfId="1" applyNumberFormat="1" applyFont="1" applyFill="1" applyBorder="1" applyAlignment="1"/>
    <xf numFmtId="4" fontId="11" fillId="2" borderId="13" xfId="1" applyNumberFormat="1" applyFont="1" applyFill="1" applyBorder="1"/>
    <xf numFmtId="0" fontId="4" fillId="2" borderId="0" xfId="1" applyFont="1" applyFill="1"/>
    <xf numFmtId="0" fontId="7" fillId="2" borderId="14" xfId="7" applyFont="1" applyFill="1" applyBorder="1" applyAlignment="1">
      <alignment horizontal="center" vertical="center"/>
    </xf>
    <xf numFmtId="49" fontId="7" fillId="2" borderId="15" xfId="7" applyNumberFormat="1" applyFont="1" applyFill="1" applyBorder="1" applyAlignment="1">
      <alignment horizontal="center" vertical="center"/>
    </xf>
    <xf numFmtId="49" fontId="7" fillId="2" borderId="16" xfId="7" applyNumberFormat="1" applyFont="1" applyFill="1" applyBorder="1" applyAlignment="1">
      <alignment horizontal="center" vertical="center"/>
    </xf>
    <xf numFmtId="0" fontId="7" fillId="2" borderId="17" xfId="7" applyFont="1" applyFill="1" applyBorder="1" applyAlignment="1">
      <alignment horizontal="center" vertical="center"/>
    </xf>
    <xf numFmtId="0" fontId="7" fillId="2" borderId="15" xfId="7" applyFont="1" applyFill="1" applyBorder="1" applyAlignment="1">
      <alignment horizontal="center" vertical="center"/>
    </xf>
    <xf numFmtId="0" fontId="7" fillId="2" borderId="15" xfId="7" applyFont="1" applyFill="1" applyBorder="1" applyAlignment="1">
      <alignment vertical="center"/>
    </xf>
    <xf numFmtId="4" fontId="7" fillId="2" borderId="18" xfId="7" applyNumberFormat="1" applyFont="1" applyFill="1" applyBorder="1" applyAlignment="1"/>
    <xf numFmtId="4" fontId="7" fillId="2" borderId="18" xfId="1" applyNumberFormat="1" applyFont="1" applyFill="1" applyBorder="1" applyAlignment="1"/>
    <xf numFmtId="4" fontId="7" fillId="2" borderId="13" xfId="1" applyNumberFormat="1" applyFont="1" applyFill="1" applyBorder="1"/>
    <xf numFmtId="4" fontId="7" fillId="2" borderId="18" xfId="1" applyNumberFormat="1" applyFont="1" applyFill="1" applyBorder="1"/>
    <xf numFmtId="0" fontId="4" fillId="2" borderId="19" xfId="7" applyFont="1" applyFill="1" applyBorder="1" applyAlignment="1">
      <alignment horizontal="center" vertical="center"/>
    </xf>
    <xf numFmtId="49" fontId="4" fillId="2" borderId="20" xfId="7" applyNumberFormat="1" applyFont="1" applyFill="1" applyBorder="1" applyAlignment="1">
      <alignment horizontal="center" vertical="center"/>
    </xf>
    <xf numFmtId="49" fontId="4" fillId="2" borderId="21" xfId="7" applyNumberFormat="1" applyFont="1" applyFill="1" applyBorder="1" applyAlignment="1">
      <alignment horizontal="center" vertical="center"/>
    </xf>
    <xf numFmtId="0" fontId="4" fillId="2" borderId="22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vertical="center"/>
    </xf>
    <xf numFmtId="4" fontId="4" fillId="2" borderId="18" xfId="7" applyNumberFormat="1" applyFont="1" applyFill="1" applyBorder="1" applyAlignment="1"/>
    <xf numFmtId="4" fontId="4" fillId="2" borderId="18" xfId="1" applyNumberFormat="1" applyFont="1" applyFill="1" applyBorder="1" applyAlignment="1"/>
    <xf numFmtId="4" fontId="4" fillId="2" borderId="18" xfId="1" applyNumberFormat="1" applyFont="1" applyFill="1" applyBorder="1"/>
    <xf numFmtId="0" fontId="7" fillId="2" borderId="19" xfId="7" applyFont="1" applyFill="1" applyBorder="1" applyAlignment="1">
      <alignment horizontal="center" vertical="center"/>
    </xf>
    <xf numFmtId="49" fontId="7" fillId="2" borderId="20" xfId="7" applyNumberFormat="1" applyFont="1" applyFill="1" applyBorder="1" applyAlignment="1">
      <alignment horizontal="center" vertical="center"/>
    </xf>
    <xf numFmtId="49" fontId="7" fillId="2" borderId="21" xfId="7" applyNumberFormat="1" applyFont="1" applyFill="1" applyBorder="1" applyAlignment="1">
      <alignment horizontal="center" vertical="center"/>
    </xf>
    <xf numFmtId="0" fontId="7" fillId="2" borderId="22" xfId="7" applyFont="1" applyFill="1" applyBorder="1" applyAlignment="1">
      <alignment horizontal="center" vertical="center"/>
    </xf>
    <xf numFmtId="0" fontId="7" fillId="2" borderId="20" xfId="7" applyFont="1" applyFill="1" applyBorder="1" applyAlignment="1">
      <alignment horizontal="center" vertical="center"/>
    </xf>
    <xf numFmtId="0" fontId="7" fillId="2" borderId="20" xfId="7" applyFont="1" applyFill="1" applyBorder="1" applyAlignment="1">
      <alignment vertical="center"/>
    </xf>
    <xf numFmtId="4" fontId="4" fillId="2" borderId="23" xfId="7" applyNumberFormat="1" applyFont="1" applyFill="1" applyBorder="1" applyAlignment="1"/>
    <xf numFmtId="4" fontId="4" fillId="2" borderId="23" xfId="1" applyNumberFormat="1" applyFont="1" applyFill="1" applyBorder="1" applyAlignment="1"/>
    <xf numFmtId="4" fontId="4" fillId="2" borderId="23" xfId="1" applyNumberFormat="1" applyFont="1" applyFill="1" applyBorder="1"/>
    <xf numFmtId="4" fontId="11" fillId="2" borderId="24" xfId="7" applyNumberFormat="1" applyFont="1" applyFill="1" applyBorder="1" applyAlignment="1"/>
    <xf numFmtId="4" fontId="11" fillId="2" borderId="24" xfId="1" applyNumberFormat="1" applyFont="1" applyFill="1" applyBorder="1" applyAlignment="1"/>
    <xf numFmtId="4" fontId="11" fillId="2" borderId="24" xfId="1" applyNumberFormat="1" applyFont="1" applyFill="1" applyBorder="1"/>
    <xf numFmtId="0" fontId="7" fillId="2" borderId="15" xfId="7" applyFont="1" applyFill="1" applyBorder="1" applyAlignment="1">
      <alignment vertical="center" wrapText="1"/>
    </xf>
    <xf numFmtId="0" fontId="13" fillId="2" borderId="19" xfId="7" applyFont="1" applyFill="1" applyBorder="1" applyAlignment="1">
      <alignment horizontal="center" vertical="center"/>
    </xf>
    <xf numFmtId="49" fontId="13" fillId="2" borderId="20" xfId="7" applyNumberFormat="1" applyFont="1" applyFill="1" applyBorder="1" applyAlignment="1">
      <alignment horizontal="center" vertical="center"/>
    </xf>
    <xf numFmtId="49" fontId="13" fillId="2" borderId="21" xfId="7" applyNumberFormat="1" applyFont="1" applyFill="1" applyBorder="1" applyAlignment="1">
      <alignment horizontal="center" vertical="center"/>
    </xf>
    <xf numFmtId="0" fontId="7" fillId="2" borderId="20" xfId="7" applyFont="1" applyFill="1" applyBorder="1" applyAlignment="1">
      <alignment vertical="center" wrapText="1"/>
    </xf>
    <xf numFmtId="0" fontId="13" fillId="2" borderId="22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vertical="center" wrapText="1"/>
    </xf>
    <xf numFmtId="49" fontId="7" fillId="2" borderId="25" xfId="7" applyNumberFormat="1" applyFont="1" applyFill="1" applyBorder="1" applyAlignment="1">
      <alignment horizontal="center" vertical="center"/>
    </xf>
    <xf numFmtId="49" fontId="7" fillId="2" borderId="26" xfId="7" applyNumberFormat="1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4" fillId="2" borderId="28" xfId="7" applyFont="1" applyFill="1" applyBorder="1" applyAlignment="1">
      <alignment horizontal="center" vertical="center"/>
    </xf>
    <xf numFmtId="0" fontId="4" fillId="2" borderId="28" xfId="7" applyFont="1" applyFill="1" applyBorder="1" applyAlignment="1">
      <alignment vertical="center"/>
    </xf>
    <xf numFmtId="0" fontId="7" fillId="2" borderId="29" xfId="7" applyFont="1" applyFill="1" applyBorder="1" applyAlignment="1">
      <alignment horizontal="center" vertical="center"/>
    </xf>
    <xf numFmtId="0" fontId="4" fillId="2" borderId="30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vertical="center" wrapText="1"/>
    </xf>
    <xf numFmtId="4" fontId="4" fillId="2" borderId="31" xfId="7" applyNumberFormat="1" applyFont="1" applyFill="1" applyBorder="1" applyAlignment="1"/>
    <xf numFmtId="4" fontId="4" fillId="2" borderId="31" xfId="1" applyNumberFormat="1" applyFont="1" applyFill="1" applyBorder="1" applyAlignment="1"/>
    <xf numFmtId="4" fontId="4" fillId="2" borderId="31" xfId="1" applyNumberFormat="1" applyFont="1" applyFill="1" applyBorder="1"/>
    <xf numFmtId="0" fontId="11" fillId="2" borderId="10" xfId="7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/>
    <xf numFmtId="0" fontId="1" fillId="2" borderId="0" xfId="1" applyFill="1" applyBorder="1"/>
    <xf numFmtId="49" fontId="7" fillId="2" borderId="32" xfId="7" applyNumberFormat="1" applyFont="1" applyFill="1" applyBorder="1" applyAlignment="1">
      <alignment horizontal="center" vertical="center"/>
    </xf>
    <xf numFmtId="0" fontId="7" fillId="2" borderId="33" xfId="7" applyFont="1" applyFill="1" applyBorder="1" applyAlignment="1">
      <alignment horizontal="center" vertical="center"/>
    </xf>
    <xf numFmtId="49" fontId="7" fillId="2" borderId="34" xfId="7" applyNumberFormat="1" applyFont="1" applyFill="1" applyBorder="1" applyAlignment="1">
      <alignment horizontal="center" vertical="center"/>
    </xf>
    <xf numFmtId="0" fontId="13" fillId="2" borderId="35" xfId="7" applyFont="1" applyFill="1" applyBorder="1" applyAlignment="1">
      <alignment horizontal="center" vertical="center"/>
    </xf>
    <xf numFmtId="0" fontId="4" fillId="2" borderId="36" xfId="7" applyFont="1" applyFill="1" applyBorder="1" applyAlignment="1">
      <alignment horizontal="center" vertical="center"/>
    </xf>
    <xf numFmtId="0" fontId="4" fillId="2" borderId="36" xfId="7" applyFont="1" applyFill="1" applyBorder="1" applyAlignment="1">
      <alignment vertical="center"/>
    </xf>
    <xf numFmtId="164" fontId="11" fillId="2" borderId="24" xfId="7" applyNumberFormat="1" applyFont="1" applyFill="1" applyBorder="1" applyAlignment="1"/>
    <xf numFmtId="164" fontId="7" fillId="2" borderId="18" xfId="7" applyNumberFormat="1" applyFont="1" applyFill="1" applyBorder="1" applyAlignment="1"/>
    <xf numFmtId="164" fontId="4" fillId="2" borderId="18" xfId="7" applyNumberFormat="1" applyFont="1" applyFill="1" applyBorder="1" applyAlignment="1"/>
    <xf numFmtId="0" fontId="4" fillId="2" borderId="35" xfId="7" applyFont="1" applyFill="1" applyBorder="1" applyAlignment="1">
      <alignment horizontal="center" vertical="center"/>
    </xf>
    <xf numFmtId="164" fontId="4" fillId="2" borderId="31" xfId="7" applyNumberFormat="1" applyFont="1" applyFill="1" applyBorder="1" applyAlignment="1"/>
    <xf numFmtId="0" fontId="7" fillId="2" borderId="0" xfId="7" applyFont="1" applyFill="1" applyBorder="1" applyAlignment="1">
      <alignment horizontal="center" vertical="center"/>
    </xf>
    <xf numFmtId="49" fontId="7" fillId="2" borderId="0" xfId="7" applyNumberFormat="1" applyFont="1" applyFill="1" applyBorder="1" applyAlignment="1">
      <alignment horizontal="center" vertical="center"/>
    </xf>
    <xf numFmtId="0" fontId="4" fillId="2" borderId="0" xfId="7" applyFont="1" applyFill="1" applyBorder="1" applyAlignment="1">
      <alignment horizontal="center" vertical="center"/>
    </xf>
    <xf numFmtId="14" fontId="4" fillId="2" borderId="0" xfId="7" applyNumberFormat="1" applyFont="1" applyFill="1" applyBorder="1" applyAlignment="1">
      <alignment vertical="center"/>
    </xf>
    <xf numFmtId="4" fontId="4" fillId="2" borderId="0" xfId="7" applyNumberFormat="1" applyFont="1" applyFill="1" applyBorder="1" applyAlignment="1">
      <alignment vertical="center"/>
    </xf>
    <xf numFmtId="164" fontId="4" fillId="2" borderId="0" xfId="7" applyNumberFormat="1" applyFont="1" applyFill="1" applyBorder="1" applyAlignment="1">
      <alignment vertical="center"/>
    </xf>
    <xf numFmtId="14" fontId="14" fillId="2" borderId="0" xfId="0" applyNumberFormat="1" applyFont="1" applyFill="1" applyAlignment="1">
      <alignment horizontal="left"/>
    </xf>
    <xf numFmtId="0" fontId="14" fillId="2" borderId="0" xfId="1" applyFont="1" applyFill="1" applyAlignment="1">
      <alignment wrapText="1"/>
    </xf>
    <xf numFmtId="0" fontId="14" fillId="2" borderId="0" xfId="1" applyFont="1" applyFill="1"/>
    <xf numFmtId="0" fontId="14" fillId="2" borderId="0" xfId="1" applyFont="1" applyFill="1" applyAlignment="1"/>
    <xf numFmtId="0" fontId="15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6" fillId="2" borderId="0" xfId="4" applyFont="1" applyFill="1" applyAlignment="1">
      <alignment horizontal="center"/>
    </xf>
    <xf numFmtId="0" fontId="1" fillId="2" borderId="0" xfId="7" applyFill="1"/>
    <xf numFmtId="4" fontId="1" fillId="2" borderId="0" xfId="7" applyNumberFormat="1" applyFill="1"/>
    <xf numFmtId="0" fontId="7" fillId="2" borderId="0" xfId="7" applyFont="1" applyFill="1" applyAlignment="1">
      <alignment horizontal="center"/>
    </xf>
    <xf numFmtId="0" fontId="10" fillId="2" borderId="1" xfId="7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left" vertical="center"/>
    </xf>
    <xf numFmtId="164" fontId="7" fillId="2" borderId="37" xfId="7" applyNumberFormat="1" applyFont="1" applyFill="1" applyBorder="1" applyAlignment="1"/>
    <xf numFmtId="164" fontId="7" fillId="2" borderId="37" xfId="1" applyNumberFormat="1" applyFont="1" applyFill="1" applyBorder="1"/>
    <xf numFmtId="164" fontId="7" fillId="2" borderId="38" xfId="1" applyNumberFormat="1" applyFont="1" applyFill="1" applyBorder="1"/>
    <xf numFmtId="164" fontId="7" fillId="2" borderId="5" xfId="1" applyNumberFormat="1" applyFont="1" applyFill="1" applyBorder="1"/>
    <xf numFmtId="0" fontId="7" fillId="2" borderId="9" xfId="8" applyFont="1" applyFill="1" applyBorder="1" applyAlignment="1">
      <alignment horizontal="center" vertical="center"/>
    </xf>
    <xf numFmtId="0" fontId="9" fillId="2" borderId="12" xfId="6" applyFont="1" applyFill="1" applyBorder="1" applyAlignment="1">
      <alignment horizontal="center" vertical="center"/>
    </xf>
    <xf numFmtId="0" fontId="8" fillId="2" borderId="12" xfId="6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horizontal="left" vertical="center"/>
    </xf>
    <xf numFmtId="164" fontId="7" fillId="2" borderId="24" xfId="7" applyNumberFormat="1" applyFont="1" applyFill="1" applyBorder="1" applyAlignment="1"/>
    <xf numFmtId="164" fontId="7" fillId="2" borderId="24" xfId="1" applyNumberFormat="1" applyFont="1" applyFill="1" applyBorder="1"/>
    <xf numFmtId="164" fontId="7" fillId="2" borderId="39" xfId="1" applyNumberFormat="1" applyFont="1" applyFill="1" applyBorder="1"/>
    <xf numFmtId="164" fontId="7" fillId="2" borderId="12" xfId="8" applyNumberFormat="1" applyFont="1" applyFill="1" applyBorder="1" applyAlignment="1">
      <alignment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5" xfId="8" applyFont="1" applyFill="1" applyBorder="1" applyAlignment="1">
      <alignment horizontal="center" vertical="center"/>
    </xf>
    <xf numFmtId="0" fontId="4" fillId="2" borderId="35" xfId="8" applyFont="1" applyFill="1" applyBorder="1" applyAlignment="1">
      <alignment vertical="center"/>
    </xf>
    <xf numFmtId="164" fontId="4" fillId="2" borderId="31" xfId="1" applyNumberFormat="1" applyFont="1" applyFill="1" applyBorder="1"/>
    <xf numFmtId="164" fontId="4" fillId="2" borderId="41" xfId="1" applyNumberFormat="1" applyFont="1" applyFill="1" applyBorder="1"/>
    <xf numFmtId="164" fontId="4" fillId="2" borderId="35" xfId="8" applyNumberFormat="1" applyFont="1" applyFill="1" applyBorder="1" applyAlignment="1">
      <alignment vertical="center"/>
    </xf>
    <xf numFmtId="0" fontId="11" fillId="2" borderId="42" xfId="7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vertical="center"/>
    </xf>
    <xf numFmtId="164" fontId="11" fillId="2" borderId="5" xfId="7" applyNumberFormat="1" applyFont="1" applyFill="1" applyBorder="1" applyAlignment="1"/>
    <xf numFmtId="164" fontId="11" fillId="2" borderId="5" xfId="1" applyNumberFormat="1" applyFont="1" applyFill="1" applyBorder="1"/>
    <xf numFmtId="164" fontId="11" fillId="2" borderId="38" xfId="1" applyNumberFormat="1" applyFont="1" applyFill="1" applyBorder="1"/>
    <xf numFmtId="0" fontId="7" fillId="2" borderId="9" xfId="7" applyFont="1" applyFill="1" applyBorder="1" applyAlignment="1">
      <alignment horizontal="center" vertical="center"/>
    </xf>
    <xf numFmtId="49" fontId="7" fillId="2" borderId="10" xfId="7" applyNumberFormat="1" applyFont="1" applyFill="1" applyBorder="1" applyAlignment="1">
      <alignment horizontal="center" vertical="center"/>
    </xf>
    <xf numFmtId="49" fontId="7" fillId="2" borderId="11" xfId="7" applyNumberFormat="1" applyFont="1" applyFill="1" applyBorder="1" applyAlignment="1">
      <alignment horizontal="center" vertical="center"/>
    </xf>
    <xf numFmtId="0" fontId="7" fillId="2" borderId="12" xfId="7" applyFont="1" applyFill="1" applyBorder="1" applyAlignment="1">
      <alignment horizontal="center" vertical="center"/>
    </xf>
    <xf numFmtId="0" fontId="7" fillId="2" borderId="10" xfId="7" applyFont="1" applyFill="1" applyBorder="1" applyAlignment="1">
      <alignment horizontal="center" vertical="center"/>
    </xf>
    <xf numFmtId="0" fontId="7" fillId="2" borderId="10" xfId="7" applyFont="1" applyFill="1" applyBorder="1" applyAlignment="1">
      <alignment vertical="center" wrapText="1"/>
    </xf>
    <xf numFmtId="164" fontId="7" fillId="2" borderId="13" xfId="1" applyNumberFormat="1" applyFont="1" applyFill="1" applyBorder="1"/>
    <xf numFmtId="164" fontId="4" fillId="2" borderId="18" xfId="1" applyNumberFormat="1" applyFont="1" applyFill="1" applyBorder="1"/>
    <xf numFmtId="164" fontId="4" fillId="2" borderId="43" xfId="1" applyNumberFormat="1" applyFont="1" applyFill="1" applyBorder="1"/>
    <xf numFmtId="164" fontId="7" fillId="2" borderId="18" xfId="1" applyNumberFormat="1" applyFont="1" applyFill="1" applyBorder="1"/>
    <xf numFmtId="164" fontId="7" fillId="2" borderId="43" xfId="1" applyNumberFormat="1" applyFont="1" applyFill="1" applyBorder="1"/>
    <xf numFmtId="164" fontId="7" fillId="2" borderId="18" xfId="1" applyNumberFormat="1" applyFont="1" applyFill="1" applyBorder="1" applyAlignment="1"/>
    <xf numFmtId="164" fontId="4" fillId="2" borderId="18" xfId="1" applyNumberFormat="1" applyFont="1" applyFill="1" applyBorder="1" applyAlignment="1"/>
    <xf numFmtId="0" fontId="16" fillId="2" borderId="0" xfId="0" applyFont="1" applyFill="1" applyAlignment="1"/>
    <xf numFmtId="4" fontId="7" fillId="2" borderId="18" xfId="7" applyNumberFormat="1" applyFont="1" applyFill="1" applyBorder="1" applyAlignment="1">
      <alignment vertical="center"/>
    </xf>
    <xf numFmtId="164" fontId="7" fillId="2" borderId="18" xfId="7" applyNumberFormat="1" applyFont="1" applyFill="1" applyBorder="1" applyAlignment="1">
      <alignment vertical="center"/>
    </xf>
    <xf numFmtId="4" fontId="4" fillId="2" borderId="18" xfId="7" applyNumberFormat="1" applyFont="1" applyFill="1" applyBorder="1" applyAlignment="1">
      <alignment vertical="center"/>
    </xf>
    <xf numFmtId="164" fontId="4" fillId="2" borderId="18" xfId="7" applyNumberFormat="1" applyFont="1" applyFill="1" applyBorder="1" applyAlignment="1">
      <alignment vertical="center"/>
    </xf>
    <xf numFmtId="0" fontId="13" fillId="2" borderId="33" xfId="7" applyFont="1" applyFill="1" applyBorder="1" applyAlignment="1">
      <alignment horizontal="center" vertical="center"/>
    </xf>
    <xf numFmtId="49" fontId="13" fillId="2" borderId="36" xfId="7" applyNumberFormat="1" applyFont="1" applyFill="1" applyBorder="1" applyAlignment="1">
      <alignment horizontal="center" vertical="center"/>
    </xf>
    <xf numFmtId="49" fontId="13" fillId="2" borderId="40" xfId="7" applyNumberFormat="1" applyFont="1" applyFill="1" applyBorder="1" applyAlignment="1">
      <alignment horizontal="center" vertical="center"/>
    </xf>
    <xf numFmtId="4" fontId="4" fillId="2" borderId="31" xfId="7" applyNumberFormat="1" applyFont="1" applyFill="1" applyBorder="1" applyAlignment="1">
      <alignment vertical="center"/>
    </xf>
    <xf numFmtId="164" fontId="4" fillId="2" borderId="31" xfId="7" applyNumberFormat="1" applyFont="1" applyFill="1" applyBorder="1" applyAlignment="1">
      <alignment vertical="center"/>
    </xf>
    <xf numFmtId="164" fontId="4" fillId="2" borderId="23" xfId="1" applyNumberFormat="1" applyFont="1" applyFill="1" applyBorder="1"/>
    <xf numFmtId="164" fontId="11" fillId="2" borderId="6" xfId="1" applyNumberFormat="1" applyFont="1" applyFill="1" applyBorder="1"/>
    <xf numFmtId="164" fontId="7" fillId="2" borderId="13" xfId="7" applyNumberFormat="1" applyFont="1" applyFill="1" applyBorder="1" applyAlignment="1"/>
    <xf numFmtId="164" fontId="7" fillId="2" borderId="44" xfId="1" applyNumberFormat="1" applyFont="1" applyFill="1" applyBorder="1"/>
    <xf numFmtId="0" fontId="13" fillId="2" borderId="29" xfId="7" applyFont="1" applyFill="1" applyBorder="1" applyAlignment="1">
      <alignment horizontal="center" vertical="center"/>
    </xf>
    <xf numFmtId="49" fontId="13" fillId="2" borderId="25" xfId="7" applyNumberFormat="1" applyFont="1" applyFill="1" applyBorder="1" applyAlignment="1">
      <alignment horizontal="center" vertical="center"/>
    </xf>
    <xf numFmtId="49" fontId="13" fillId="2" borderId="26" xfId="7" applyNumberFormat="1" applyFont="1" applyFill="1" applyBorder="1" applyAlignment="1">
      <alignment horizontal="center" vertical="center"/>
    </xf>
    <xf numFmtId="0" fontId="13" fillId="2" borderId="30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vertical="center"/>
    </xf>
    <xf numFmtId="164" fontId="4" fillId="2" borderId="23" xfId="7" applyNumberFormat="1" applyFont="1" applyFill="1" applyBorder="1" applyAlignment="1"/>
    <xf numFmtId="164" fontId="4" fillId="2" borderId="45" xfId="1" applyNumberFormat="1" applyFont="1" applyFill="1" applyBorder="1"/>
    <xf numFmtId="0" fontId="17" fillId="2" borderId="9" xfId="7" applyFont="1" applyFill="1" applyBorder="1" applyAlignment="1">
      <alignment horizontal="center" vertical="center"/>
    </xf>
    <xf numFmtId="0" fontId="17" fillId="2" borderId="12" xfId="7" applyFont="1" applyFill="1" applyBorder="1" applyAlignment="1">
      <alignment horizontal="center" vertical="center"/>
    </xf>
    <xf numFmtId="0" fontId="17" fillId="2" borderId="10" xfId="7" applyFont="1" applyFill="1" applyBorder="1" applyAlignment="1">
      <alignment horizontal="center" vertical="center"/>
    </xf>
    <xf numFmtId="0" fontId="17" fillId="2" borderId="10" xfId="7" applyFont="1" applyFill="1" applyBorder="1" applyAlignment="1">
      <alignment vertical="center" wrapText="1"/>
    </xf>
    <xf numFmtId="164" fontId="17" fillId="2" borderId="24" xfId="7" applyNumberFormat="1" applyFont="1" applyFill="1" applyBorder="1" applyAlignment="1"/>
    <xf numFmtId="164" fontId="17" fillId="2" borderId="24" xfId="1" applyNumberFormat="1" applyFont="1" applyFill="1" applyBorder="1"/>
    <xf numFmtId="164" fontId="17" fillId="2" borderId="39" xfId="1" applyNumberFormat="1" applyFont="1" applyFill="1" applyBorder="1"/>
    <xf numFmtId="164" fontId="10" fillId="2" borderId="18" xfId="7" applyNumberFormat="1" applyFont="1" applyFill="1" applyBorder="1" applyAlignment="1"/>
    <xf numFmtId="0" fontId="4" fillId="2" borderId="21" xfId="5" applyFont="1" applyFill="1" applyBorder="1" applyAlignment="1">
      <alignment horizontal="center" vertical="center"/>
    </xf>
    <xf numFmtId="164" fontId="13" fillId="2" borderId="18" xfId="7" applyNumberFormat="1" applyFont="1" applyFill="1" applyBorder="1" applyAlignment="1"/>
    <xf numFmtId="164" fontId="7" fillId="2" borderId="20" xfId="1" applyNumberFormat="1" applyFont="1" applyFill="1" applyBorder="1" applyAlignment="1"/>
    <xf numFmtId="164" fontId="7" fillId="2" borderId="46" xfId="1" applyNumberFormat="1" applyFont="1" applyFill="1" applyBorder="1" applyAlignment="1"/>
    <xf numFmtId="164" fontId="4" fillId="2" borderId="20" xfId="1" applyNumberFormat="1" applyFont="1" applyFill="1" applyBorder="1" applyAlignment="1"/>
    <xf numFmtId="164" fontId="4" fillId="2" borderId="46" xfId="1" applyNumberFormat="1" applyFont="1" applyFill="1" applyBorder="1" applyAlignment="1"/>
    <xf numFmtId="164" fontId="7" fillId="2" borderId="32" xfId="1" applyNumberFormat="1" applyFont="1" applyFill="1" applyBorder="1" applyAlignment="1"/>
    <xf numFmtId="164" fontId="7" fillId="2" borderId="47" xfId="1" applyNumberFormat="1" applyFont="1" applyFill="1" applyBorder="1" applyAlignment="1"/>
    <xf numFmtId="164" fontId="4" fillId="2" borderId="34" xfId="1" applyNumberFormat="1" applyFont="1" applyFill="1" applyBorder="1" applyAlignment="1"/>
    <xf numFmtId="164" fontId="4" fillId="2" borderId="48" xfId="1" applyNumberFormat="1" applyFont="1" applyFill="1" applyBorder="1" applyAlignment="1"/>
    <xf numFmtId="0" fontId="17" fillId="2" borderId="14" xfId="7" applyFont="1" applyFill="1" applyBorder="1" applyAlignment="1">
      <alignment horizontal="center" vertical="center"/>
    </xf>
    <xf numFmtId="49" fontId="17" fillId="2" borderId="15" xfId="7" applyNumberFormat="1" applyFont="1" applyFill="1" applyBorder="1" applyAlignment="1">
      <alignment horizontal="center" vertical="center"/>
    </xf>
    <xf numFmtId="49" fontId="17" fillId="2" borderId="16" xfId="7" applyNumberFormat="1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vertical="center"/>
    </xf>
    <xf numFmtId="0" fontId="17" fillId="2" borderId="15" xfId="7" applyFont="1" applyFill="1" applyBorder="1" applyAlignment="1">
      <alignment horizontal="center" vertical="center"/>
    </xf>
    <xf numFmtId="0" fontId="17" fillId="2" borderId="15" xfId="7" applyFont="1" applyFill="1" applyBorder="1" applyAlignment="1">
      <alignment vertical="center" wrapText="1"/>
    </xf>
    <xf numFmtId="49" fontId="17" fillId="2" borderId="10" xfId="7" applyNumberFormat="1" applyFont="1" applyFill="1" applyBorder="1" applyAlignment="1">
      <alignment horizontal="center" vertical="center"/>
    </xf>
    <xf numFmtId="49" fontId="17" fillId="2" borderId="11" xfId="7" applyNumberFormat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vertical="center" wrapText="1"/>
    </xf>
    <xf numFmtId="0" fontId="19" fillId="2" borderId="20" xfId="9" applyFont="1" applyFill="1" applyBorder="1" applyAlignment="1">
      <alignment vertical="center" wrapText="1"/>
    </xf>
    <xf numFmtId="0" fontId="7" fillId="2" borderId="20" xfId="9" applyFont="1" applyFill="1" applyBorder="1" applyAlignment="1">
      <alignment vertical="center" wrapText="1"/>
    </xf>
    <xf numFmtId="0" fontId="1" fillId="2" borderId="18" xfId="1" applyFill="1" applyBorder="1"/>
    <xf numFmtId="0" fontId="4" fillId="2" borderId="18" xfId="1" applyFont="1" applyFill="1" applyBorder="1"/>
    <xf numFmtId="0" fontId="19" fillId="2" borderId="36" xfId="9" applyFont="1" applyFill="1" applyBorder="1" applyAlignment="1">
      <alignment vertical="center" wrapText="1"/>
    </xf>
    <xf numFmtId="0" fontId="1" fillId="2" borderId="31" xfId="1" applyFill="1" applyBorder="1"/>
    <xf numFmtId="0" fontId="4" fillId="2" borderId="31" xfId="1" applyFont="1" applyFill="1" applyBorder="1"/>
    <xf numFmtId="49" fontId="7" fillId="2" borderId="36" xfId="7" applyNumberFormat="1" applyFont="1" applyFill="1" applyBorder="1" applyAlignment="1">
      <alignment horizontal="center" vertical="center"/>
    </xf>
    <xf numFmtId="49" fontId="7" fillId="2" borderId="40" xfId="7" applyNumberFormat="1" applyFont="1" applyFill="1" applyBorder="1" applyAlignment="1">
      <alignment horizontal="center" vertical="center"/>
    </xf>
    <xf numFmtId="164" fontId="4" fillId="2" borderId="0" xfId="1" applyNumberFormat="1" applyFont="1" applyFill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2" fillId="3" borderId="42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50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3" fillId="0" borderId="17" xfId="0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3" fillId="0" borderId="51" xfId="0" applyNumberFormat="1" applyFont="1" applyBorder="1" applyAlignment="1">
      <alignment horizontal="right" vertical="center" wrapText="1"/>
    </xf>
    <xf numFmtId="0" fontId="24" fillId="0" borderId="19" xfId="0" applyFont="1" applyBorder="1" applyAlignment="1">
      <alignment vertical="center" wrapText="1"/>
    </xf>
    <xf numFmtId="0" fontId="24" fillId="0" borderId="22" xfId="0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vertical="center"/>
    </xf>
    <xf numFmtId="4" fontId="24" fillId="0" borderId="46" xfId="0" applyNumberFormat="1" applyFont="1" applyBorder="1" applyAlignment="1">
      <alignment vertical="center"/>
    </xf>
    <xf numFmtId="4" fontId="0" fillId="0" borderId="0" xfId="0" applyNumberFormat="1"/>
    <xf numFmtId="4" fontId="24" fillId="0" borderId="17" xfId="0" applyNumberFormat="1" applyFont="1" applyBorder="1" applyAlignment="1">
      <alignment horizontal="right" vertical="center" wrapText="1"/>
    </xf>
    <xf numFmtId="0" fontId="23" fillId="0" borderId="19" xfId="0" applyFont="1" applyBorder="1" applyAlignment="1">
      <alignment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3" fillId="0" borderId="46" xfId="0" applyNumberFormat="1" applyFont="1" applyBorder="1" applyAlignment="1">
      <alignment horizontal="right" vertical="center" wrapText="1"/>
    </xf>
    <xf numFmtId="4" fontId="24" fillId="0" borderId="46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horizontal="right" vertical="center" wrapText="1"/>
    </xf>
    <xf numFmtId="0" fontId="24" fillId="0" borderId="29" xfId="0" applyFont="1" applyBorder="1" applyAlignment="1">
      <alignment vertical="center" wrapText="1"/>
    </xf>
    <xf numFmtId="0" fontId="24" fillId="0" borderId="30" xfId="0" applyFont="1" applyBorder="1" applyAlignment="1">
      <alignment horizontal="right" vertical="center" wrapText="1"/>
    </xf>
    <xf numFmtId="4" fontId="24" fillId="0" borderId="30" xfId="0" applyNumberFormat="1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3" fillId="0" borderId="42" xfId="0" applyFont="1" applyBorder="1" applyAlignment="1">
      <alignment vertical="center" wrapText="1"/>
    </xf>
    <xf numFmtId="0" fontId="23" fillId="0" borderId="8" xfId="0" applyFont="1" applyBorder="1" applyAlignment="1">
      <alignment horizontal="right" vertical="center" wrapText="1"/>
    </xf>
    <xf numFmtId="4" fontId="23" fillId="0" borderId="8" xfId="0" applyNumberFormat="1" applyFont="1" applyBorder="1" applyAlignment="1">
      <alignment horizontal="right" vertical="center" wrapText="1"/>
    </xf>
    <xf numFmtId="4" fontId="23" fillId="0" borderId="50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4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right" vertical="center" wrapText="1"/>
    </xf>
    <xf numFmtId="4" fontId="24" fillId="0" borderId="51" xfId="0" applyNumberFormat="1" applyFont="1" applyBorder="1" applyAlignment="1">
      <alignment horizontal="right" vertical="center" wrapText="1"/>
    </xf>
    <xf numFmtId="0" fontId="24" fillId="0" borderId="19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5" fillId="2" borderId="0" xfId="0" applyFont="1" applyFill="1" applyAlignment="1">
      <alignment wrapText="1"/>
    </xf>
    <xf numFmtId="0" fontId="3" fillId="2" borderId="0" xfId="2" applyFont="1" applyFill="1" applyAlignment="1">
      <alignment horizontal="right"/>
    </xf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0" fontId="10" fillId="2" borderId="4" xfId="7" applyFont="1" applyFill="1" applyBorder="1" applyAlignment="1">
      <alignment horizontal="center" vertical="center"/>
    </xf>
    <xf numFmtId="0" fontId="10" fillId="2" borderId="7" xfId="7" applyFont="1" applyFill="1" applyBorder="1" applyAlignment="1">
      <alignment horizontal="center" vertical="center"/>
    </xf>
    <xf numFmtId="49" fontId="11" fillId="2" borderId="10" xfId="7" applyNumberFormat="1" applyFont="1" applyFill="1" applyBorder="1" applyAlignment="1">
      <alignment horizontal="center" vertical="center"/>
    </xf>
    <xf numFmtId="0" fontId="12" fillId="2" borderId="11" xfId="5" applyFont="1" applyFill="1" applyBorder="1" applyAlignment="1">
      <alignment horizontal="center" vertical="center"/>
    </xf>
    <xf numFmtId="49" fontId="11" fillId="2" borderId="11" xfId="7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3" fillId="2" borderId="0" xfId="2" applyFont="1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2" applyFont="1" applyFill="1" applyAlignment="1">
      <alignment horizontal="right"/>
    </xf>
    <xf numFmtId="49" fontId="11" fillId="2" borderId="4" xfId="7" applyNumberFormat="1" applyFont="1" applyFill="1" applyBorder="1" applyAlignment="1">
      <alignment horizontal="center" vertical="center"/>
    </xf>
    <xf numFmtId="0" fontId="12" fillId="2" borderId="7" xfId="5" applyFont="1" applyFill="1" applyBorder="1" applyAlignment="1">
      <alignment horizontal="center" vertical="center"/>
    </xf>
    <xf numFmtId="49" fontId="17" fillId="2" borderId="10" xfId="7" applyNumberFormat="1" applyFont="1" applyFill="1" applyBorder="1" applyAlignment="1">
      <alignment horizontal="center" vertical="center"/>
    </xf>
    <xf numFmtId="0" fontId="18" fillId="2" borderId="11" xfId="5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horizontal="center" vertical="center"/>
    </xf>
    <xf numFmtId="0" fontId="8" fillId="2" borderId="12" xfId="6" applyFont="1" applyFill="1" applyBorder="1" applyAlignment="1">
      <alignment horizontal="center" vertical="center"/>
    </xf>
    <xf numFmtId="49" fontId="7" fillId="2" borderId="36" xfId="8" applyNumberFormat="1" applyFont="1" applyFill="1" applyBorder="1" applyAlignment="1">
      <alignment horizontal="center" vertical="center"/>
    </xf>
    <xf numFmtId="49" fontId="7" fillId="2" borderId="40" xfId="8" applyNumberFormat="1" applyFont="1" applyFill="1" applyBorder="1" applyAlignment="1">
      <alignment horizontal="center" vertical="center"/>
    </xf>
    <xf numFmtId="0" fontId="20" fillId="3" borderId="49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6"/>
    <cellStyle name="normální_04 - OSMTVS" xfId="5"/>
    <cellStyle name="normální_2. Rozpočet 2007 - tabulky" xfId="3"/>
    <cellStyle name="normální_Rozpis výdajů 03 bez PO 2 2" xfId="1"/>
    <cellStyle name="normální_Rozpis výdajů 03 bez PO 3" xfId="8"/>
    <cellStyle name="normální_Rozpis výdajů 03 bez PO_03. Ekonomický" xfId="9"/>
    <cellStyle name="normální_Rozpis výdajů 03 bez PO_04 - OSMTVS" xfId="7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opLeftCell="A54" zoomScaleNormal="100" workbookViewId="0">
      <selection activeCell="T75" sqref="T75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8.7109375" style="2" customWidth="1"/>
    <col min="8" max="8" width="7.42578125" style="1" hidden="1" customWidth="1"/>
    <col min="9" max="9" width="7.85546875" style="1" hidden="1" customWidth="1"/>
    <col min="10" max="10" width="8.5703125" style="1" hidden="1" customWidth="1"/>
    <col min="11" max="16" width="9.140625" style="1" hidden="1" customWidth="1"/>
    <col min="17" max="19" width="9.140625" style="1" customWidth="1"/>
    <col min="20" max="20" width="11.5703125" style="1" customWidth="1"/>
    <col min="21" max="251" width="9.140625" style="1" customWidth="1"/>
    <col min="252" max="16384" width="3.140625" style="1"/>
  </cols>
  <sheetData>
    <row r="1" spans="1:20" ht="15" x14ac:dyDescent="0.25">
      <c r="H1" s="248"/>
      <c r="I1" s="248"/>
      <c r="K1" s="3" t="s">
        <v>0</v>
      </c>
      <c r="L1" s="3"/>
      <c r="M1" s="4"/>
      <c r="Q1" s="249" t="s">
        <v>1</v>
      </c>
      <c r="R1" s="249"/>
      <c r="S1" s="249"/>
    </row>
    <row r="2" spans="1:20" ht="18" x14ac:dyDescent="0.25">
      <c r="A2" s="250" t="s">
        <v>2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20" ht="12" customHeight="1" x14ac:dyDescent="0.25">
      <c r="A3" s="5"/>
      <c r="B3" s="5"/>
      <c r="C3" s="5"/>
      <c r="D3" s="5"/>
      <c r="E3" s="5"/>
      <c r="F3" s="5"/>
      <c r="G3" s="5"/>
      <c r="H3" s="6"/>
      <c r="I3" s="6"/>
    </row>
    <row r="4" spans="1:20" ht="15.75" x14ac:dyDescent="0.25">
      <c r="A4" s="251" t="s">
        <v>3</v>
      </c>
      <c r="B4" s="251"/>
      <c r="C4" s="251"/>
      <c r="D4" s="251"/>
      <c r="E4" s="251"/>
      <c r="F4" s="251"/>
      <c r="G4" s="251"/>
      <c r="H4" s="251"/>
      <c r="I4" s="251"/>
    </row>
    <row r="5" spans="1:20" ht="12" customHeight="1" x14ac:dyDescent="0.25">
      <c r="A5" s="5"/>
      <c r="B5" s="5"/>
      <c r="C5" s="5"/>
      <c r="D5" s="5"/>
      <c r="E5" s="5"/>
      <c r="F5" s="5"/>
      <c r="G5" s="5"/>
      <c r="H5" s="6"/>
      <c r="I5" s="6"/>
    </row>
    <row r="6" spans="1:20" ht="15.75" x14ac:dyDescent="0.25">
      <c r="A6" s="251" t="s">
        <v>4</v>
      </c>
      <c r="B6" s="251"/>
      <c r="C6" s="251"/>
      <c r="D6" s="251"/>
      <c r="E6" s="251"/>
      <c r="F6" s="251"/>
      <c r="G6" s="251"/>
      <c r="H6" s="251"/>
      <c r="I6" s="251"/>
    </row>
    <row r="7" spans="1:20" ht="12.75" customHeight="1" thickBot="1" x14ac:dyDescent="0.25">
      <c r="A7" s="7"/>
      <c r="B7" s="7"/>
      <c r="C7" s="7"/>
      <c r="D7" s="8"/>
      <c r="E7" s="8"/>
      <c r="F7" s="8"/>
      <c r="G7" s="9"/>
      <c r="H7" s="8"/>
      <c r="I7" s="9"/>
      <c r="J7" s="8"/>
      <c r="K7" s="9"/>
      <c r="L7" s="8"/>
      <c r="M7" s="9"/>
      <c r="N7" s="8"/>
      <c r="O7" s="9"/>
      <c r="P7" s="8"/>
      <c r="Q7" s="9"/>
      <c r="R7" s="8"/>
      <c r="S7" s="9" t="s">
        <v>5</v>
      </c>
    </row>
    <row r="8" spans="1:20" ht="23.25" thickBot="1" x14ac:dyDescent="0.25">
      <c r="A8" s="10" t="s">
        <v>6</v>
      </c>
      <c r="B8" s="252" t="s">
        <v>7</v>
      </c>
      <c r="C8" s="253"/>
      <c r="D8" s="11" t="s">
        <v>8</v>
      </c>
      <c r="E8" s="12" t="s">
        <v>9</v>
      </c>
      <c r="F8" s="13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4" t="s">
        <v>13</v>
      </c>
      <c r="L8" s="15" t="s">
        <v>15</v>
      </c>
      <c r="M8" s="14" t="s">
        <v>13</v>
      </c>
      <c r="N8" s="15" t="s">
        <v>16</v>
      </c>
      <c r="O8" s="14" t="s">
        <v>13</v>
      </c>
      <c r="P8" s="15" t="s">
        <v>17</v>
      </c>
      <c r="Q8" s="14" t="s">
        <v>13</v>
      </c>
      <c r="R8" s="15" t="s">
        <v>18</v>
      </c>
      <c r="S8" s="14" t="s">
        <v>13</v>
      </c>
    </row>
    <row r="9" spans="1:20" ht="13.5" customHeight="1" thickBot="1" x14ac:dyDescent="0.25">
      <c r="A9" s="16" t="s">
        <v>19</v>
      </c>
      <c r="B9" s="254" t="s">
        <v>20</v>
      </c>
      <c r="C9" s="255"/>
      <c r="D9" s="17" t="s">
        <v>20</v>
      </c>
      <c r="E9" s="18" t="s">
        <v>20</v>
      </c>
      <c r="F9" s="19" t="s">
        <v>21</v>
      </c>
      <c r="G9" s="20">
        <f>+G10+G29+G46+G64</f>
        <v>7390</v>
      </c>
      <c r="H9" s="20">
        <f>+H10+H29+H46+H64</f>
        <v>3200</v>
      </c>
      <c r="I9" s="20">
        <f>+G9+H9</f>
        <v>10590</v>
      </c>
      <c r="J9" s="21">
        <f>+J10+J29+J46+J64</f>
        <v>0</v>
      </c>
      <c r="K9" s="21">
        <f>+I9+J9</f>
        <v>10590</v>
      </c>
      <c r="L9" s="21">
        <f>+L10+L29+L46+L64</f>
        <v>-36.6</v>
      </c>
      <c r="M9" s="21">
        <f>+K9+L9</f>
        <v>10553.4</v>
      </c>
      <c r="N9" s="22">
        <f>+N10+N29+N46+N64</f>
        <v>0</v>
      </c>
      <c r="O9" s="22">
        <f>+M9+N9</f>
        <v>10553.4</v>
      </c>
      <c r="P9" s="22">
        <f>+P10+P29+P46+P64</f>
        <v>0</v>
      </c>
      <c r="Q9" s="22">
        <f>+O9+P9</f>
        <v>10553.4</v>
      </c>
      <c r="R9" s="22">
        <f>+R10+R29+R46+R64</f>
        <v>-30</v>
      </c>
      <c r="S9" s="22">
        <f>+Q9+R9</f>
        <v>10523.4</v>
      </c>
      <c r="T9" s="30" t="s">
        <v>22</v>
      </c>
    </row>
    <row r="10" spans="1:20" ht="12.75" customHeight="1" x14ac:dyDescent="0.2">
      <c r="A10" s="23" t="s">
        <v>23</v>
      </c>
      <c r="B10" s="256" t="s">
        <v>20</v>
      </c>
      <c r="C10" s="257"/>
      <c r="D10" s="24" t="s">
        <v>20</v>
      </c>
      <c r="E10" s="25" t="s">
        <v>20</v>
      </c>
      <c r="F10" s="26" t="s">
        <v>24</v>
      </c>
      <c r="G10" s="27">
        <f>+G11+G14+G22+G24</f>
        <v>780</v>
      </c>
      <c r="H10" s="27">
        <v>0</v>
      </c>
      <c r="I10" s="27">
        <f t="shared" ref="I10:I73" si="0">+G10+H10</f>
        <v>780</v>
      </c>
      <c r="J10" s="28">
        <v>0</v>
      </c>
      <c r="K10" s="28">
        <f t="shared" ref="K10:K73" si="1">+I10+J10</f>
        <v>780</v>
      </c>
      <c r="L10" s="28">
        <v>0</v>
      </c>
      <c r="M10" s="28">
        <f t="shared" ref="M10:M73" si="2">+K10+L10</f>
        <v>780</v>
      </c>
      <c r="N10" s="29">
        <v>0</v>
      </c>
      <c r="O10" s="29">
        <f t="shared" ref="O10:O73" si="3">+M10+N10</f>
        <v>780</v>
      </c>
      <c r="P10" s="29">
        <v>0</v>
      </c>
      <c r="Q10" s="29">
        <f t="shared" ref="Q10:Q73" si="4">+O10+P10</f>
        <v>780</v>
      </c>
      <c r="R10" s="29">
        <v>0</v>
      </c>
      <c r="S10" s="29">
        <f t="shared" ref="S10:S73" si="5">+Q10+R10</f>
        <v>780</v>
      </c>
      <c r="T10" s="30"/>
    </row>
    <row r="11" spans="1:20" ht="12.75" customHeight="1" x14ac:dyDescent="0.2">
      <c r="A11" s="31" t="s">
        <v>25</v>
      </c>
      <c r="B11" s="32" t="s">
        <v>26</v>
      </c>
      <c r="C11" s="33" t="s">
        <v>27</v>
      </c>
      <c r="D11" s="34" t="s">
        <v>20</v>
      </c>
      <c r="E11" s="35" t="s">
        <v>20</v>
      </c>
      <c r="F11" s="36" t="s">
        <v>28</v>
      </c>
      <c r="G11" s="37">
        <f>SUM(G12:G13)</f>
        <v>150</v>
      </c>
      <c r="H11" s="37">
        <v>0</v>
      </c>
      <c r="I11" s="37">
        <f t="shared" si="0"/>
        <v>150</v>
      </c>
      <c r="J11" s="38">
        <v>0</v>
      </c>
      <c r="K11" s="38">
        <f t="shared" si="1"/>
        <v>150</v>
      </c>
      <c r="L11" s="38">
        <v>0</v>
      </c>
      <c r="M11" s="38">
        <f t="shared" si="2"/>
        <v>150</v>
      </c>
      <c r="N11" s="39">
        <v>0</v>
      </c>
      <c r="O11" s="39">
        <f t="shared" si="3"/>
        <v>150</v>
      </c>
      <c r="P11" s="40">
        <v>0</v>
      </c>
      <c r="Q11" s="40">
        <f t="shared" si="4"/>
        <v>150</v>
      </c>
      <c r="R11" s="40">
        <v>0</v>
      </c>
      <c r="S11" s="40">
        <f t="shared" si="5"/>
        <v>150</v>
      </c>
      <c r="T11" s="30"/>
    </row>
    <row r="12" spans="1:20" ht="12.75" customHeight="1" x14ac:dyDescent="0.2">
      <c r="A12" s="41"/>
      <c r="B12" s="42"/>
      <c r="C12" s="43"/>
      <c r="D12" s="44">
        <v>3269</v>
      </c>
      <c r="E12" s="45">
        <v>5169</v>
      </c>
      <c r="F12" s="46" t="s">
        <v>29</v>
      </c>
      <c r="G12" s="47">
        <v>100</v>
      </c>
      <c r="H12" s="47">
        <v>0</v>
      </c>
      <c r="I12" s="47">
        <f t="shared" si="0"/>
        <v>100</v>
      </c>
      <c r="J12" s="48">
        <v>0</v>
      </c>
      <c r="K12" s="48">
        <f t="shared" si="1"/>
        <v>100</v>
      </c>
      <c r="L12" s="48">
        <v>0</v>
      </c>
      <c r="M12" s="48">
        <f t="shared" si="2"/>
        <v>100</v>
      </c>
      <c r="N12" s="49">
        <v>0</v>
      </c>
      <c r="O12" s="49">
        <f t="shared" si="3"/>
        <v>100</v>
      </c>
      <c r="P12" s="49">
        <v>0</v>
      </c>
      <c r="Q12" s="49">
        <f t="shared" si="4"/>
        <v>100</v>
      </c>
      <c r="R12" s="49">
        <v>0</v>
      </c>
      <c r="S12" s="49">
        <f t="shared" si="5"/>
        <v>100</v>
      </c>
      <c r="T12" s="30"/>
    </row>
    <row r="13" spans="1:20" ht="12.75" customHeight="1" x14ac:dyDescent="0.2">
      <c r="A13" s="41"/>
      <c r="B13" s="42"/>
      <c r="C13" s="43"/>
      <c r="D13" s="44">
        <v>3269</v>
      </c>
      <c r="E13" s="45">
        <v>5175</v>
      </c>
      <c r="F13" s="46" t="s">
        <v>30</v>
      </c>
      <c r="G13" s="47">
        <v>50</v>
      </c>
      <c r="H13" s="47">
        <v>0</v>
      </c>
      <c r="I13" s="47">
        <f t="shared" si="0"/>
        <v>50</v>
      </c>
      <c r="J13" s="48">
        <v>0</v>
      </c>
      <c r="K13" s="48">
        <f t="shared" si="1"/>
        <v>50</v>
      </c>
      <c r="L13" s="48">
        <v>0</v>
      </c>
      <c r="M13" s="48">
        <f t="shared" si="2"/>
        <v>50</v>
      </c>
      <c r="N13" s="49">
        <v>0</v>
      </c>
      <c r="O13" s="49">
        <f t="shared" si="3"/>
        <v>50</v>
      </c>
      <c r="P13" s="49">
        <v>0</v>
      </c>
      <c r="Q13" s="49">
        <f t="shared" si="4"/>
        <v>50</v>
      </c>
      <c r="R13" s="49">
        <v>0</v>
      </c>
      <c r="S13" s="49">
        <f t="shared" si="5"/>
        <v>50</v>
      </c>
      <c r="T13" s="30"/>
    </row>
    <row r="14" spans="1:20" ht="12.75" customHeight="1" x14ac:dyDescent="0.2">
      <c r="A14" s="50" t="s">
        <v>25</v>
      </c>
      <c r="B14" s="51" t="s">
        <v>31</v>
      </c>
      <c r="C14" s="52" t="s">
        <v>27</v>
      </c>
      <c r="D14" s="53" t="s">
        <v>20</v>
      </c>
      <c r="E14" s="54" t="s">
        <v>20</v>
      </c>
      <c r="F14" s="55" t="s">
        <v>32</v>
      </c>
      <c r="G14" s="37">
        <f>SUM(G16:G21)</f>
        <v>350</v>
      </c>
      <c r="H14" s="37">
        <v>0</v>
      </c>
      <c r="I14" s="37">
        <f t="shared" si="0"/>
        <v>350</v>
      </c>
      <c r="J14" s="38">
        <v>0</v>
      </c>
      <c r="K14" s="38">
        <f t="shared" si="1"/>
        <v>350</v>
      </c>
      <c r="L14" s="38">
        <v>0</v>
      </c>
      <c r="M14" s="38">
        <f t="shared" si="2"/>
        <v>350</v>
      </c>
      <c r="N14" s="40">
        <v>0</v>
      </c>
      <c r="O14" s="40">
        <f t="shared" si="3"/>
        <v>350</v>
      </c>
      <c r="P14" s="40">
        <f>SUM(P15:P21)</f>
        <v>0</v>
      </c>
      <c r="Q14" s="40">
        <f t="shared" si="4"/>
        <v>350</v>
      </c>
      <c r="R14" s="40">
        <v>0</v>
      </c>
      <c r="S14" s="40">
        <f t="shared" si="5"/>
        <v>350</v>
      </c>
      <c r="T14" s="30"/>
    </row>
    <row r="15" spans="1:20" ht="12.75" customHeight="1" x14ac:dyDescent="0.2">
      <c r="A15" s="50"/>
      <c r="B15" s="51"/>
      <c r="C15" s="52"/>
      <c r="D15" s="44">
        <v>3269</v>
      </c>
      <c r="E15" s="45">
        <v>5021</v>
      </c>
      <c r="F15" s="46" t="s">
        <v>33</v>
      </c>
      <c r="G15" s="47">
        <v>0</v>
      </c>
      <c r="H15" s="47"/>
      <c r="I15" s="47"/>
      <c r="J15" s="48"/>
      <c r="K15" s="48"/>
      <c r="L15" s="48"/>
      <c r="M15" s="48">
        <v>0</v>
      </c>
      <c r="N15" s="49">
        <v>0</v>
      </c>
      <c r="O15" s="49">
        <v>0</v>
      </c>
      <c r="P15" s="49">
        <v>3.5</v>
      </c>
      <c r="Q15" s="49">
        <f t="shared" si="4"/>
        <v>3.5</v>
      </c>
      <c r="R15" s="49">
        <v>0</v>
      </c>
      <c r="S15" s="49">
        <f t="shared" si="5"/>
        <v>3.5</v>
      </c>
      <c r="T15" s="30"/>
    </row>
    <row r="16" spans="1:20" ht="12.75" customHeight="1" x14ac:dyDescent="0.2">
      <c r="A16" s="41"/>
      <c r="B16" s="42"/>
      <c r="C16" s="43"/>
      <c r="D16" s="44">
        <v>3269</v>
      </c>
      <c r="E16" s="45">
        <v>5139</v>
      </c>
      <c r="F16" s="46" t="s">
        <v>34</v>
      </c>
      <c r="G16" s="47">
        <v>28</v>
      </c>
      <c r="H16" s="47">
        <v>0</v>
      </c>
      <c r="I16" s="47">
        <f t="shared" si="0"/>
        <v>28</v>
      </c>
      <c r="J16" s="48">
        <v>0</v>
      </c>
      <c r="K16" s="48">
        <f t="shared" si="1"/>
        <v>28</v>
      </c>
      <c r="L16" s="48">
        <v>0</v>
      </c>
      <c r="M16" s="48">
        <f t="shared" si="2"/>
        <v>28</v>
      </c>
      <c r="N16" s="49">
        <v>0</v>
      </c>
      <c r="O16" s="49">
        <f t="shared" si="3"/>
        <v>28</v>
      </c>
      <c r="P16" s="49">
        <v>0</v>
      </c>
      <c r="Q16" s="49">
        <f t="shared" si="4"/>
        <v>28</v>
      </c>
      <c r="R16" s="49">
        <v>0</v>
      </c>
      <c r="S16" s="49">
        <f t="shared" si="5"/>
        <v>28</v>
      </c>
      <c r="T16" s="30"/>
    </row>
    <row r="17" spans="1:20" ht="12.75" customHeight="1" x14ac:dyDescent="0.2">
      <c r="A17" s="41"/>
      <c r="B17" s="42"/>
      <c r="C17" s="43"/>
      <c r="D17" s="44">
        <v>3269</v>
      </c>
      <c r="E17" s="45">
        <v>5164</v>
      </c>
      <c r="F17" s="46" t="s">
        <v>35</v>
      </c>
      <c r="G17" s="47">
        <v>15</v>
      </c>
      <c r="H17" s="47">
        <v>0</v>
      </c>
      <c r="I17" s="47">
        <f t="shared" si="0"/>
        <v>15</v>
      </c>
      <c r="J17" s="48">
        <v>0</v>
      </c>
      <c r="K17" s="48">
        <f t="shared" si="1"/>
        <v>15</v>
      </c>
      <c r="L17" s="48">
        <v>0</v>
      </c>
      <c r="M17" s="48">
        <f t="shared" si="2"/>
        <v>15</v>
      </c>
      <c r="N17" s="49">
        <v>0</v>
      </c>
      <c r="O17" s="49">
        <f t="shared" si="3"/>
        <v>15</v>
      </c>
      <c r="P17" s="49">
        <v>0</v>
      </c>
      <c r="Q17" s="49">
        <f t="shared" si="4"/>
        <v>15</v>
      </c>
      <c r="R17" s="49">
        <v>0</v>
      </c>
      <c r="S17" s="49">
        <f t="shared" si="5"/>
        <v>15</v>
      </c>
      <c r="T17" s="30"/>
    </row>
    <row r="18" spans="1:20" ht="12.75" customHeight="1" x14ac:dyDescent="0.2">
      <c r="A18" s="41"/>
      <c r="B18" s="42"/>
      <c r="C18" s="43"/>
      <c r="D18" s="44">
        <v>3269</v>
      </c>
      <c r="E18" s="45">
        <v>5166</v>
      </c>
      <c r="F18" s="46" t="s">
        <v>36</v>
      </c>
      <c r="G18" s="47">
        <v>2</v>
      </c>
      <c r="H18" s="47">
        <v>0</v>
      </c>
      <c r="I18" s="47">
        <f t="shared" si="0"/>
        <v>2</v>
      </c>
      <c r="J18" s="48">
        <v>0</v>
      </c>
      <c r="K18" s="48">
        <f t="shared" si="1"/>
        <v>2</v>
      </c>
      <c r="L18" s="48">
        <v>0</v>
      </c>
      <c r="M18" s="48">
        <f t="shared" si="2"/>
        <v>2</v>
      </c>
      <c r="N18" s="49">
        <v>0</v>
      </c>
      <c r="O18" s="49">
        <f t="shared" si="3"/>
        <v>2</v>
      </c>
      <c r="P18" s="49">
        <v>0</v>
      </c>
      <c r="Q18" s="49">
        <f t="shared" si="4"/>
        <v>2</v>
      </c>
      <c r="R18" s="49">
        <v>0</v>
      </c>
      <c r="S18" s="49">
        <f t="shared" si="5"/>
        <v>2</v>
      </c>
      <c r="T18" s="30"/>
    </row>
    <row r="19" spans="1:20" ht="12.75" customHeight="1" x14ac:dyDescent="0.2">
      <c r="A19" s="41"/>
      <c r="B19" s="42"/>
      <c r="C19" s="43"/>
      <c r="D19" s="44">
        <v>3269</v>
      </c>
      <c r="E19" s="45">
        <v>5169</v>
      </c>
      <c r="F19" s="46" t="s">
        <v>29</v>
      </c>
      <c r="G19" s="47">
        <v>230</v>
      </c>
      <c r="H19" s="47">
        <v>0</v>
      </c>
      <c r="I19" s="47">
        <f t="shared" si="0"/>
        <v>230</v>
      </c>
      <c r="J19" s="48">
        <v>0</v>
      </c>
      <c r="K19" s="48">
        <f t="shared" si="1"/>
        <v>230</v>
      </c>
      <c r="L19" s="48">
        <v>0</v>
      </c>
      <c r="M19" s="48">
        <f t="shared" si="2"/>
        <v>230</v>
      </c>
      <c r="N19" s="49">
        <v>0</v>
      </c>
      <c r="O19" s="49">
        <f t="shared" si="3"/>
        <v>230</v>
      </c>
      <c r="P19" s="49">
        <v>-3.5</v>
      </c>
      <c r="Q19" s="49">
        <f t="shared" si="4"/>
        <v>226.5</v>
      </c>
      <c r="R19" s="49">
        <v>0</v>
      </c>
      <c r="S19" s="49">
        <f t="shared" si="5"/>
        <v>226.5</v>
      </c>
      <c r="T19" s="30"/>
    </row>
    <row r="20" spans="1:20" ht="12.75" customHeight="1" x14ac:dyDescent="0.2">
      <c r="A20" s="41"/>
      <c r="B20" s="42"/>
      <c r="C20" s="43"/>
      <c r="D20" s="44">
        <v>3269</v>
      </c>
      <c r="E20" s="45">
        <v>5173</v>
      </c>
      <c r="F20" s="46" t="s">
        <v>37</v>
      </c>
      <c r="G20" s="47">
        <v>10</v>
      </c>
      <c r="H20" s="47">
        <v>0</v>
      </c>
      <c r="I20" s="47">
        <f t="shared" si="0"/>
        <v>10</v>
      </c>
      <c r="J20" s="48">
        <v>0</v>
      </c>
      <c r="K20" s="48">
        <f t="shared" si="1"/>
        <v>10</v>
      </c>
      <c r="L20" s="48">
        <v>0</v>
      </c>
      <c r="M20" s="48">
        <f t="shared" si="2"/>
        <v>10</v>
      </c>
      <c r="N20" s="49">
        <v>0</v>
      </c>
      <c r="O20" s="49">
        <f t="shared" si="3"/>
        <v>10</v>
      </c>
      <c r="P20" s="49">
        <v>0</v>
      </c>
      <c r="Q20" s="49">
        <f t="shared" si="4"/>
        <v>10</v>
      </c>
      <c r="R20" s="49">
        <v>0</v>
      </c>
      <c r="S20" s="49">
        <f t="shared" si="5"/>
        <v>10</v>
      </c>
      <c r="T20" s="30"/>
    </row>
    <row r="21" spans="1:20" ht="12.75" customHeight="1" x14ac:dyDescent="0.2">
      <c r="A21" s="41"/>
      <c r="B21" s="42"/>
      <c r="C21" s="43"/>
      <c r="D21" s="44">
        <v>3269</v>
      </c>
      <c r="E21" s="45">
        <v>5175</v>
      </c>
      <c r="F21" s="46" t="s">
        <v>30</v>
      </c>
      <c r="G21" s="47">
        <v>65</v>
      </c>
      <c r="H21" s="47">
        <v>0</v>
      </c>
      <c r="I21" s="47">
        <f t="shared" si="0"/>
        <v>65</v>
      </c>
      <c r="J21" s="48">
        <v>0</v>
      </c>
      <c r="K21" s="48">
        <f t="shared" si="1"/>
        <v>65</v>
      </c>
      <c r="L21" s="48">
        <v>0</v>
      </c>
      <c r="M21" s="48">
        <f t="shared" si="2"/>
        <v>65</v>
      </c>
      <c r="N21" s="49">
        <v>0</v>
      </c>
      <c r="O21" s="49">
        <f t="shared" si="3"/>
        <v>65</v>
      </c>
      <c r="P21" s="49">
        <v>0</v>
      </c>
      <c r="Q21" s="49">
        <f t="shared" si="4"/>
        <v>65</v>
      </c>
      <c r="R21" s="49">
        <v>0</v>
      </c>
      <c r="S21" s="49">
        <f t="shared" si="5"/>
        <v>65</v>
      </c>
      <c r="T21" s="30"/>
    </row>
    <row r="22" spans="1:20" ht="12.75" customHeight="1" x14ac:dyDescent="0.25">
      <c r="A22" s="50" t="s">
        <v>25</v>
      </c>
      <c r="B22" s="51" t="s">
        <v>38</v>
      </c>
      <c r="C22" s="52" t="s">
        <v>27</v>
      </c>
      <c r="D22" s="53" t="s">
        <v>20</v>
      </c>
      <c r="E22" s="54" t="s">
        <v>20</v>
      </c>
      <c r="F22" s="55" t="s">
        <v>39</v>
      </c>
      <c r="G22" s="37">
        <f>+G23</f>
        <v>200</v>
      </c>
      <c r="H22" s="37">
        <v>0</v>
      </c>
      <c r="I22" s="37">
        <f t="shared" si="0"/>
        <v>200</v>
      </c>
      <c r="J22" s="38">
        <v>0</v>
      </c>
      <c r="K22" s="38">
        <f t="shared" si="1"/>
        <v>200</v>
      </c>
      <c r="L22" s="38">
        <v>0</v>
      </c>
      <c r="M22" s="38">
        <f t="shared" si="2"/>
        <v>200</v>
      </c>
      <c r="N22" s="40">
        <v>0</v>
      </c>
      <c r="O22" s="40">
        <f t="shared" si="3"/>
        <v>200</v>
      </c>
      <c r="P22" s="40">
        <v>0</v>
      </c>
      <c r="Q22" s="40">
        <f t="shared" si="4"/>
        <v>200</v>
      </c>
      <c r="R22" s="40">
        <v>0</v>
      </c>
      <c r="S22" s="40">
        <f t="shared" si="5"/>
        <v>200</v>
      </c>
      <c r="T22" s="30"/>
    </row>
    <row r="23" spans="1:20" ht="12.75" customHeight="1" x14ac:dyDescent="0.2">
      <c r="A23" s="41"/>
      <c r="B23" s="42"/>
      <c r="C23" s="43"/>
      <c r="D23" s="44">
        <v>3269</v>
      </c>
      <c r="E23" s="45">
        <v>5169</v>
      </c>
      <c r="F23" s="46" t="s">
        <v>29</v>
      </c>
      <c r="G23" s="47">
        <v>200</v>
      </c>
      <c r="H23" s="47">
        <v>0</v>
      </c>
      <c r="I23" s="47">
        <f t="shared" si="0"/>
        <v>200</v>
      </c>
      <c r="J23" s="48">
        <v>0</v>
      </c>
      <c r="K23" s="48">
        <f t="shared" si="1"/>
        <v>200</v>
      </c>
      <c r="L23" s="48">
        <v>0</v>
      </c>
      <c r="M23" s="48">
        <f t="shared" si="2"/>
        <v>200</v>
      </c>
      <c r="N23" s="49">
        <v>0</v>
      </c>
      <c r="O23" s="49">
        <f t="shared" si="3"/>
        <v>200</v>
      </c>
      <c r="P23" s="49">
        <v>0</v>
      </c>
      <c r="Q23" s="49">
        <f t="shared" si="4"/>
        <v>200</v>
      </c>
      <c r="R23" s="49">
        <v>0</v>
      </c>
      <c r="S23" s="49">
        <f t="shared" si="5"/>
        <v>200</v>
      </c>
      <c r="T23" s="30"/>
    </row>
    <row r="24" spans="1:20" ht="12.75" customHeight="1" x14ac:dyDescent="0.2">
      <c r="A24" s="50" t="s">
        <v>25</v>
      </c>
      <c r="B24" s="51" t="s">
        <v>40</v>
      </c>
      <c r="C24" s="52" t="s">
        <v>27</v>
      </c>
      <c r="D24" s="53" t="s">
        <v>20</v>
      </c>
      <c r="E24" s="54" t="s">
        <v>20</v>
      </c>
      <c r="F24" s="55" t="s">
        <v>41</v>
      </c>
      <c r="G24" s="37">
        <f>SUM(G25:G28)</f>
        <v>80</v>
      </c>
      <c r="H24" s="37">
        <v>0</v>
      </c>
      <c r="I24" s="37">
        <f t="shared" si="0"/>
        <v>80</v>
      </c>
      <c r="J24" s="38">
        <v>0</v>
      </c>
      <c r="K24" s="38">
        <f t="shared" si="1"/>
        <v>80</v>
      </c>
      <c r="L24" s="38">
        <v>0</v>
      </c>
      <c r="M24" s="38">
        <f t="shared" si="2"/>
        <v>80</v>
      </c>
      <c r="N24" s="40">
        <v>0</v>
      </c>
      <c r="O24" s="40">
        <f t="shared" si="3"/>
        <v>80</v>
      </c>
      <c r="P24" s="40">
        <v>0</v>
      </c>
      <c r="Q24" s="40">
        <f t="shared" si="4"/>
        <v>80</v>
      </c>
      <c r="R24" s="40">
        <v>0</v>
      </c>
      <c r="S24" s="40">
        <f t="shared" si="5"/>
        <v>80</v>
      </c>
      <c r="T24" s="30"/>
    </row>
    <row r="25" spans="1:20" ht="12.75" customHeight="1" x14ac:dyDescent="0.2">
      <c r="A25" s="50"/>
      <c r="B25" s="51"/>
      <c r="C25" s="52"/>
      <c r="D25" s="44">
        <v>3269</v>
      </c>
      <c r="E25" s="45">
        <v>5139</v>
      </c>
      <c r="F25" s="46" t="s">
        <v>34</v>
      </c>
      <c r="G25" s="47">
        <v>10</v>
      </c>
      <c r="H25" s="47">
        <v>0</v>
      </c>
      <c r="I25" s="47">
        <f t="shared" si="0"/>
        <v>10</v>
      </c>
      <c r="J25" s="48">
        <v>0</v>
      </c>
      <c r="K25" s="48">
        <f t="shared" si="1"/>
        <v>10</v>
      </c>
      <c r="L25" s="48">
        <v>0</v>
      </c>
      <c r="M25" s="48">
        <f t="shared" si="2"/>
        <v>10</v>
      </c>
      <c r="N25" s="49">
        <v>0</v>
      </c>
      <c r="O25" s="49">
        <f t="shared" si="3"/>
        <v>10</v>
      </c>
      <c r="P25" s="49">
        <v>0</v>
      </c>
      <c r="Q25" s="49">
        <f t="shared" si="4"/>
        <v>10</v>
      </c>
      <c r="R25" s="49">
        <v>0</v>
      </c>
      <c r="S25" s="49">
        <f t="shared" si="5"/>
        <v>10</v>
      </c>
      <c r="T25" s="30"/>
    </row>
    <row r="26" spans="1:20" ht="12.75" customHeight="1" x14ac:dyDescent="0.2">
      <c r="A26" s="50"/>
      <c r="B26" s="51"/>
      <c r="C26" s="52"/>
      <c r="D26" s="44">
        <v>3269</v>
      </c>
      <c r="E26" s="45">
        <v>5164</v>
      </c>
      <c r="F26" s="46" t="s">
        <v>35</v>
      </c>
      <c r="G26" s="47">
        <v>3</v>
      </c>
      <c r="H26" s="47">
        <v>0</v>
      </c>
      <c r="I26" s="47">
        <f t="shared" si="0"/>
        <v>3</v>
      </c>
      <c r="J26" s="48">
        <v>0</v>
      </c>
      <c r="K26" s="48">
        <f t="shared" si="1"/>
        <v>3</v>
      </c>
      <c r="L26" s="48">
        <v>0</v>
      </c>
      <c r="M26" s="48">
        <f t="shared" si="2"/>
        <v>3</v>
      </c>
      <c r="N26" s="49">
        <v>0</v>
      </c>
      <c r="O26" s="49">
        <f t="shared" si="3"/>
        <v>3</v>
      </c>
      <c r="P26" s="49">
        <v>0</v>
      </c>
      <c r="Q26" s="49">
        <f t="shared" si="4"/>
        <v>3</v>
      </c>
      <c r="R26" s="49">
        <v>0</v>
      </c>
      <c r="S26" s="49">
        <f t="shared" si="5"/>
        <v>3</v>
      </c>
      <c r="T26" s="30"/>
    </row>
    <row r="27" spans="1:20" ht="12.75" customHeight="1" x14ac:dyDescent="0.2">
      <c r="A27" s="50"/>
      <c r="B27" s="51"/>
      <c r="C27" s="52"/>
      <c r="D27" s="44">
        <v>3269</v>
      </c>
      <c r="E27" s="45">
        <v>5169</v>
      </c>
      <c r="F27" s="46" t="s">
        <v>29</v>
      </c>
      <c r="G27" s="47">
        <v>17</v>
      </c>
      <c r="H27" s="47">
        <v>0</v>
      </c>
      <c r="I27" s="47">
        <f t="shared" si="0"/>
        <v>17</v>
      </c>
      <c r="J27" s="48">
        <v>0</v>
      </c>
      <c r="K27" s="48">
        <f t="shared" si="1"/>
        <v>17</v>
      </c>
      <c r="L27" s="48">
        <v>0</v>
      </c>
      <c r="M27" s="48">
        <f t="shared" si="2"/>
        <v>17</v>
      </c>
      <c r="N27" s="49">
        <v>0</v>
      </c>
      <c r="O27" s="49">
        <f t="shared" si="3"/>
        <v>17</v>
      </c>
      <c r="P27" s="49">
        <v>0</v>
      </c>
      <c r="Q27" s="49">
        <f t="shared" si="4"/>
        <v>17</v>
      </c>
      <c r="R27" s="49">
        <v>0</v>
      </c>
      <c r="S27" s="49">
        <f t="shared" si="5"/>
        <v>17</v>
      </c>
      <c r="T27" s="30"/>
    </row>
    <row r="28" spans="1:20" ht="12.75" customHeight="1" thickBot="1" x14ac:dyDescent="0.25">
      <c r="A28" s="41"/>
      <c r="B28" s="42"/>
      <c r="C28" s="43"/>
      <c r="D28" s="44">
        <v>3269</v>
      </c>
      <c r="E28" s="45">
        <v>5175</v>
      </c>
      <c r="F28" s="46" t="s">
        <v>30</v>
      </c>
      <c r="G28" s="56">
        <v>50</v>
      </c>
      <c r="H28" s="56">
        <v>0</v>
      </c>
      <c r="I28" s="56">
        <f t="shared" si="0"/>
        <v>50</v>
      </c>
      <c r="J28" s="57">
        <v>0</v>
      </c>
      <c r="K28" s="57">
        <f t="shared" si="1"/>
        <v>50</v>
      </c>
      <c r="L28" s="57">
        <v>0</v>
      </c>
      <c r="M28" s="57">
        <f t="shared" si="2"/>
        <v>50</v>
      </c>
      <c r="N28" s="58">
        <v>0</v>
      </c>
      <c r="O28" s="58">
        <f t="shared" si="3"/>
        <v>50</v>
      </c>
      <c r="P28" s="58">
        <v>0</v>
      </c>
      <c r="Q28" s="58">
        <f t="shared" si="4"/>
        <v>50</v>
      </c>
      <c r="R28" s="58">
        <v>0</v>
      </c>
      <c r="S28" s="58">
        <f t="shared" si="5"/>
        <v>50</v>
      </c>
      <c r="T28" s="30"/>
    </row>
    <row r="29" spans="1:20" ht="12.75" customHeight="1" x14ac:dyDescent="0.2">
      <c r="A29" s="23" t="s">
        <v>23</v>
      </c>
      <c r="B29" s="256" t="s">
        <v>20</v>
      </c>
      <c r="C29" s="257"/>
      <c r="D29" s="24" t="s">
        <v>20</v>
      </c>
      <c r="E29" s="25" t="s">
        <v>20</v>
      </c>
      <c r="F29" s="26" t="s">
        <v>42</v>
      </c>
      <c r="G29" s="59">
        <f>G30+G34+G36+G38+G44</f>
        <v>1230</v>
      </c>
      <c r="H29" s="59">
        <v>0</v>
      </c>
      <c r="I29" s="59">
        <f t="shared" si="0"/>
        <v>1230</v>
      </c>
      <c r="J29" s="60">
        <v>0</v>
      </c>
      <c r="K29" s="60">
        <f t="shared" si="1"/>
        <v>1230</v>
      </c>
      <c r="L29" s="60">
        <v>0</v>
      </c>
      <c r="M29" s="60">
        <f t="shared" si="2"/>
        <v>1230</v>
      </c>
      <c r="N29" s="61">
        <v>0</v>
      </c>
      <c r="O29" s="61">
        <f t="shared" si="3"/>
        <v>1230</v>
      </c>
      <c r="P29" s="61">
        <v>0</v>
      </c>
      <c r="Q29" s="61">
        <f t="shared" si="4"/>
        <v>1230</v>
      </c>
      <c r="R29" s="61">
        <v>0</v>
      </c>
      <c r="S29" s="61">
        <f t="shared" si="5"/>
        <v>1230</v>
      </c>
      <c r="T29" s="30"/>
    </row>
    <row r="30" spans="1:20" ht="12.75" customHeight="1" x14ac:dyDescent="0.2">
      <c r="A30" s="31" t="s">
        <v>25</v>
      </c>
      <c r="B30" s="32" t="s">
        <v>43</v>
      </c>
      <c r="C30" s="33" t="s">
        <v>27</v>
      </c>
      <c r="D30" s="34" t="s">
        <v>20</v>
      </c>
      <c r="E30" s="35" t="s">
        <v>20</v>
      </c>
      <c r="F30" s="62" t="s">
        <v>44</v>
      </c>
      <c r="G30" s="37">
        <f>SUM(G31:G33)</f>
        <v>30</v>
      </c>
      <c r="H30" s="37">
        <v>0</v>
      </c>
      <c r="I30" s="37">
        <f t="shared" si="0"/>
        <v>30</v>
      </c>
      <c r="J30" s="38">
        <v>0</v>
      </c>
      <c r="K30" s="38">
        <f t="shared" si="1"/>
        <v>30</v>
      </c>
      <c r="L30" s="38">
        <v>0</v>
      </c>
      <c r="M30" s="38">
        <f t="shared" si="2"/>
        <v>30</v>
      </c>
      <c r="N30" s="40">
        <v>0</v>
      </c>
      <c r="O30" s="40">
        <f t="shared" si="3"/>
        <v>30</v>
      </c>
      <c r="P30" s="40">
        <v>0</v>
      </c>
      <c r="Q30" s="40">
        <f t="shared" si="4"/>
        <v>30</v>
      </c>
      <c r="R30" s="40">
        <v>0</v>
      </c>
      <c r="S30" s="40">
        <f t="shared" si="5"/>
        <v>30</v>
      </c>
      <c r="T30" s="30"/>
    </row>
    <row r="31" spans="1:20" ht="12.75" customHeight="1" x14ac:dyDescent="0.2">
      <c r="A31" s="50"/>
      <c r="B31" s="51"/>
      <c r="C31" s="52"/>
      <c r="D31" s="44">
        <v>3299</v>
      </c>
      <c r="E31" s="45">
        <v>5136</v>
      </c>
      <c r="F31" s="46" t="s">
        <v>45</v>
      </c>
      <c r="G31" s="47">
        <v>6</v>
      </c>
      <c r="H31" s="47">
        <v>0</v>
      </c>
      <c r="I31" s="47">
        <f t="shared" si="0"/>
        <v>6</v>
      </c>
      <c r="J31" s="48">
        <v>0</v>
      </c>
      <c r="K31" s="48">
        <f t="shared" si="1"/>
        <v>6</v>
      </c>
      <c r="L31" s="48">
        <v>0</v>
      </c>
      <c r="M31" s="48">
        <f t="shared" si="2"/>
        <v>6</v>
      </c>
      <c r="N31" s="49">
        <v>0</v>
      </c>
      <c r="O31" s="49">
        <f t="shared" si="3"/>
        <v>6</v>
      </c>
      <c r="P31" s="49">
        <v>0</v>
      </c>
      <c r="Q31" s="49">
        <f t="shared" si="4"/>
        <v>6</v>
      </c>
      <c r="R31" s="49">
        <v>0</v>
      </c>
      <c r="S31" s="49">
        <f t="shared" si="5"/>
        <v>6</v>
      </c>
      <c r="T31" s="30"/>
    </row>
    <row r="32" spans="1:20" ht="12.75" customHeight="1" x14ac:dyDescent="0.2">
      <c r="A32" s="50"/>
      <c r="B32" s="51"/>
      <c r="C32" s="52"/>
      <c r="D32" s="44">
        <v>3299</v>
      </c>
      <c r="E32" s="45">
        <v>5169</v>
      </c>
      <c r="F32" s="46" t="s">
        <v>29</v>
      </c>
      <c r="G32" s="47">
        <v>9</v>
      </c>
      <c r="H32" s="47">
        <v>0</v>
      </c>
      <c r="I32" s="47">
        <f t="shared" si="0"/>
        <v>9</v>
      </c>
      <c r="J32" s="48">
        <v>0</v>
      </c>
      <c r="K32" s="48">
        <f t="shared" si="1"/>
        <v>9</v>
      </c>
      <c r="L32" s="48">
        <v>0</v>
      </c>
      <c r="M32" s="48">
        <f t="shared" si="2"/>
        <v>9</v>
      </c>
      <c r="N32" s="49">
        <v>0</v>
      </c>
      <c r="O32" s="49">
        <f t="shared" si="3"/>
        <v>9</v>
      </c>
      <c r="P32" s="49">
        <v>0</v>
      </c>
      <c r="Q32" s="49">
        <f t="shared" si="4"/>
        <v>9</v>
      </c>
      <c r="R32" s="49">
        <v>0</v>
      </c>
      <c r="S32" s="49">
        <f t="shared" si="5"/>
        <v>9</v>
      </c>
      <c r="T32" s="30"/>
    </row>
    <row r="33" spans="1:20" ht="12.75" customHeight="1" x14ac:dyDescent="0.2">
      <c r="A33" s="63"/>
      <c r="B33" s="64"/>
      <c r="C33" s="65"/>
      <c r="D33" s="44">
        <v>3299</v>
      </c>
      <c r="E33" s="45">
        <v>5175</v>
      </c>
      <c r="F33" s="46" t="s">
        <v>30</v>
      </c>
      <c r="G33" s="47">
        <v>15</v>
      </c>
      <c r="H33" s="47">
        <v>0</v>
      </c>
      <c r="I33" s="47">
        <f t="shared" si="0"/>
        <v>15</v>
      </c>
      <c r="J33" s="48">
        <v>0</v>
      </c>
      <c r="K33" s="48">
        <f t="shared" si="1"/>
        <v>15</v>
      </c>
      <c r="L33" s="48">
        <v>0</v>
      </c>
      <c r="M33" s="48">
        <f t="shared" si="2"/>
        <v>15</v>
      </c>
      <c r="N33" s="49">
        <v>0</v>
      </c>
      <c r="O33" s="49">
        <f t="shared" si="3"/>
        <v>15</v>
      </c>
      <c r="P33" s="49">
        <v>0</v>
      </c>
      <c r="Q33" s="49">
        <f t="shared" si="4"/>
        <v>15</v>
      </c>
      <c r="R33" s="49">
        <v>0</v>
      </c>
      <c r="S33" s="49">
        <f t="shared" si="5"/>
        <v>15</v>
      </c>
      <c r="T33" s="30"/>
    </row>
    <row r="34" spans="1:20" ht="12.75" customHeight="1" x14ac:dyDescent="0.2">
      <c r="A34" s="50" t="s">
        <v>25</v>
      </c>
      <c r="B34" s="51" t="s">
        <v>46</v>
      </c>
      <c r="C34" s="52" t="s">
        <v>27</v>
      </c>
      <c r="D34" s="53" t="s">
        <v>20</v>
      </c>
      <c r="E34" s="54" t="s">
        <v>20</v>
      </c>
      <c r="F34" s="66" t="s">
        <v>47</v>
      </c>
      <c r="G34" s="37">
        <f>+G35</f>
        <v>100</v>
      </c>
      <c r="H34" s="37">
        <v>0</v>
      </c>
      <c r="I34" s="37">
        <f t="shared" si="0"/>
        <v>100</v>
      </c>
      <c r="J34" s="38">
        <v>0</v>
      </c>
      <c r="K34" s="38">
        <f t="shared" si="1"/>
        <v>100</v>
      </c>
      <c r="L34" s="38">
        <v>0</v>
      </c>
      <c r="M34" s="38">
        <f t="shared" si="2"/>
        <v>100</v>
      </c>
      <c r="N34" s="40">
        <v>0</v>
      </c>
      <c r="O34" s="40">
        <f t="shared" si="3"/>
        <v>100</v>
      </c>
      <c r="P34" s="40">
        <v>0</v>
      </c>
      <c r="Q34" s="40">
        <f t="shared" si="4"/>
        <v>100</v>
      </c>
      <c r="R34" s="40">
        <v>0</v>
      </c>
      <c r="S34" s="40">
        <f t="shared" si="5"/>
        <v>100</v>
      </c>
      <c r="T34" s="30"/>
    </row>
    <row r="35" spans="1:20" ht="12.75" customHeight="1" x14ac:dyDescent="0.2">
      <c r="A35" s="63"/>
      <c r="B35" s="64"/>
      <c r="C35" s="65"/>
      <c r="D35" s="67">
        <v>3299</v>
      </c>
      <c r="E35" s="45">
        <v>5169</v>
      </c>
      <c r="F35" s="46" t="s">
        <v>29</v>
      </c>
      <c r="G35" s="47">
        <v>100</v>
      </c>
      <c r="H35" s="47">
        <v>0</v>
      </c>
      <c r="I35" s="47">
        <f t="shared" si="0"/>
        <v>100</v>
      </c>
      <c r="J35" s="48">
        <v>0</v>
      </c>
      <c r="K35" s="48">
        <f t="shared" si="1"/>
        <v>100</v>
      </c>
      <c r="L35" s="48">
        <v>0</v>
      </c>
      <c r="M35" s="48">
        <f t="shared" si="2"/>
        <v>100</v>
      </c>
      <c r="N35" s="49">
        <v>0</v>
      </c>
      <c r="O35" s="49">
        <f t="shared" si="3"/>
        <v>100</v>
      </c>
      <c r="P35" s="49">
        <v>0</v>
      </c>
      <c r="Q35" s="49">
        <f t="shared" si="4"/>
        <v>100</v>
      </c>
      <c r="R35" s="49">
        <v>0</v>
      </c>
      <c r="S35" s="49">
        <f t="shared" si="5"/>
        <v>100</v>
      </c>
      <c r="T35" s="30"/>
    </row>
    <row r="36" spans="1:20" x14ac:dyDescent="0.2">
      <c r="A36" s="50" t="s">
        <v>25</v>
      </c>
      <c r="B36" s="51" t="s">
        <v>48</v>
      </c>
      <c r="C36" s="52" t="s">
        <v>27</v>
      </c>
      <c r="D36" s="53" t="s">
        <v>20</v>
      </c>
      <c r="E36" s="54" t="s">
        <v>20</v>
      </c>
      <c r="F36" s="66" t="s">
        <v>49</v>
      </c>
      <c r="G36" s="37">
        <f>+G37</f>
        <v>600</v>
      </c>
      <c r="H36" s="37">
        <v>0</v>
      </c>
      <c r="I36" s="37">
        <f t="shared" si="0"/>
        <v>600</v>
      </c>
      <c r="J36" s="38">
        <v>0</v>
      </c>
      <c r="K36" s="38">
        <f t="shared" si="1"/>
        <v>600</v>
      </c>
      <c r="L36" s="38">
        <v>0</v>
      </c>
      <c r="M36" s="38">
        <f t="shared" si="2"/>
        <v>600</v>
      </c>
      <c r="N36" s="40">
        <v>0</v>
      </c>
      <c r="O36" s="40">
        <f t="shared" si="3"/>
        <v>600</v>
      </c>
      <c r="P36" s="40">
        <v>0</v>
      </c>
      <c r="Q36" s="40">
        <f t="shared" si="4"/>
        <v>600</v>
      </c>
      <c r="R36" s="40">
        <v>0</v>
      </c>
      <c r="S36" s="40">
        <f t="shared" si="5"/>
        <v>600</v>
      </c>
      <c r="T36" s="30"/>
    </row>
    <row r="37" spans="1:20" x14ac:dyDescent="0.2">
      <c r="A37" s="63"/>
      <c r="B37" s="64"/>
      <c r="C37" s="65"/>
      <c r="D37" s="67">
        <v>3299</v>
      </c>
      <c r="E37" s="45">
        <v>5169</v>
      </c>
      <c r="F37" s="46" t="s">
        <v>29</v>
      </c>
      <c r="G37" s="47">
        <v>600</v>
      </c>
      <c r="H37" s="47">
        <v>0</v>
      </c>
      <c r="I37" s="47">
        <f t="shared" si="0"/>
        <v>600</v>
      </c>
      <c r="J37" s="48">
        <v>0</v>
      </c>
      <c r="K37" s="48">
        <f t="shared" si="1"/>
        <v>600</v>
      </c>
      <c r="L37" s="48">
        <v>0</v>
      </c>
      <c r="M37" s="48">
        <f t="shared" si="2"/>
        <v>600</v>
      </c>
      <c r="N37" s="49">
        <v>0</v>
      </c>
      <c r="O37" s="49">
        <f t="shared" si="3"/>
        <v>600</v>
      </c>
      <c r="P37" s="49">
        <v>0</v>
      </c>
      <c r="Q37" s="49">
        <f t="shared" si="4"/>
        <v>600</v>
      </c>
      <c r="R37" s="49">
        <v>0</v>
      </c>
      <c r="S37" s="49">
        <f t="shared" si="5"/>
        <v>600</v>
      </c>
      <c r="T37" s="30"/>
    </row>
    <row r="38" spans="1:20" x14ac:dyDescent="0.2">
      <c r="A38" s="50" t="s">
        <v>25</v>
      </c>
      <c r="B38" s="51" t="s">
        <v>50</v>
      </c>
      <c r="C38" s="52" t="s">
        <v>27</v>
      </c>
      <c r="D38" s="53" t="s">
        <v>20</v>
      </c>
      <c r="E38" s="54" t="s">
        <v>20</v>
      </c>
      <c r="F38" s="66" t="s">
        <v>51</v>
      </c>
      <c r="G38" s="37">
        <f>SUM(G39:G43)</f>
        <v>100</v>
      </c>
      <c r="H38" s="37">
        <v>0</v>
      </c>
      <c r="I38" s="37">
        <f t="shared" si="0"/>
        <v>100</v>
      </c>
      <c r="J38" s="38">
        <v>0</v>
      </c>
      <c r="K38" s="38">
        <f t="shared" si="1"/>
        <v>100</v>
      </c>
      <c r="L38" s="38">
        <v>0</v>
      </c>
      <c r="M38" s="38">
        <f t="shared" si="2"/>
        <v>100</v>
      </c>
      <c r="N38" s="40">
        <f>SUM(N39:N43)</f>
        <v>0</v>
      </c>
      <c r="O38" s="40">
        <f t="shared" si="3"/>
        <v>100</v>
      </c>
      <c r="P38" s="40">
        <v>0</v>
      </c>
      <c r="Q38" s="40">
        <f t="shared" si="4"/>
        <v>100</v>
      </c>
      <c r="R38" s="40">
        <v>0</v>
      </c>
      <c r="S38" s="40">
        <f t="shared" si="5"/>
        <v>100</v>
      </c>
      <c r="T38" s="30"/>
    </row>
    <row r="39" spans="1:20" x14ac:dyDescent="0.2">
      <c r="A39" s="50"/>
      <c r="B39" s="51"/>
      <c r="C39" s="52"/>
      <c r="D39" s="44">
        <v>3299</v>
      </c>
      <c r="E39" s="45">
        <v>5021</v>
      </c>
      <c r="F39" s="68" t="s">
        <v>33</v>
      </c>
      <c r="G39" s="47">
        <v>6</v>
      </c>
      <c r="H39" s="47">
        <v>0</v>
      </c>
      <c r="I39" s="47">
        <f t="shared" si="0"/>
        <v>6</v>
      </c>
      <c r="J39" s="48">
        <v>0</v>
      </c>
      <c r="K39" s="48">
        <f t="shared" si="1"/>
        <v>6</v>
      </c>
      <c r="L39" s="48">
        <v>0</v>
      </c>
      <c r="M39" s="48">
        <f t="shared" si="2"/>
        <v>6</v>
      </c>
      <c r="N39" s="49">
        <v>0</v>
      </c>
      <c r="O39" s="49">
        <f t="shared" si="3"/>
        <v>6</v>
      </c>
      <c r="P39" s="49">
        <v>0</v>
      </c>
      <c r="Q39" s="49">
        <f t="shared" si="4"/>
        <v>6</v>
      </c>
      <c r="R39" s="49">
        <v>0</v>
      </c>
      <c r="S39" s="49">
        <f t="shared" si="5"/>
        <v>6</v>
      </c>
      <c r="T39" s="30"/>
    </row>
    <row r="40" spans="1:20" x14ac:dyDescent="0.2">
      <c r="A40" s="50"/>
      <c r="B40" s="51"/>
      <c r="C40" s="52"/>
      <c r="D40" s="44">
        <v>3299</v>
      </c>
      <c r="E40" s="45">
        <v>5139</v>
      </c>
      <c r="F40" s="46" t="s">
        <v>34</v>
      </c>
      <c r="G40" s="47">
        <v>4</v>
      </c>
      <c r="H40" s="47">
        <v>0</v>
      </c>
      <c r="I40" s="47">
        <f t="shared" si="0"/>
        <v>4</v>
      </c>
      <c r="J40" s="48">
        <v>0</v>
      </c>
      <c r="K40" s="48">
        <f t="shared" si="1"/>
        <v>4</v>
      </c>
      <c r="L40" s="48">
        <v>0</v>
      </c>
      <c r="M40" s="48">
        <f t="shared" si="2"/>
        <v>4</v>
      </c>
      <c r="N40" s="49">
        <v>0</v>
      </c>
      <c r="O40" s="49">
        <f t="shared" si="3"/>
        <v>4</v>
      </c>
      <c r="P40" s="49">
        <v>0</v>
      </c>
      <c r="Q40" s="49">
        <f t="shared" si="4"/>
        <v>4</v>
      </c>
      <c r="R40" s="49">
        <v>0</v>
      </c>
      <c r="S40" s="49">
        <f t="shared" si="5"/>
        <v>4</v>
      </c>
      <c r="T40" s="30"/>
    </row>
    <row r="41" spans="1:20" x14ac:dyDescent="0.2">
      <c r="A41" s="50"/>
      <c r="B41" s="51"/>
      <c r="C41" s="52"/>
      <c r="D41" s="44">
        <v>3299</v>
      </c>
      <c r="E41" s="45">
        <v>5161</v>
      </c>
      <c r="F41" s="46" t="s">
        <v>52</v>
      </c>
      <c r="G41" s="47">
        <v>0</v>
      </c>
      <c r="H41" s="47"/>
      <c r="I41" s="47"/>
      <c r="J41" s="48"/>
      <c r="K41" s="48"/>
      <c r="L41" s="48"/>
      <c r="M41" s="48">
        <v>0</v>
      </c>
      <c r="N41" s="49">
        <v>1</v>
      </c>
      <c r="O41" s="49">
        <f t="shared" si="3"/>
        <v>1</v>
      </c>
      <c r="P41" s="49">
        <v>0</v>
      </c>
      <c r="Q41" s="49">
        <f t="shared" si="4"/>
        <v>1</v>
      </c>
      <c r="R41" s="49">
        <v>0</v>
      </c>
      <c r="S41" s="49">
        <f t="shared" si="5"/>
        <v>1</v>
      </c>
      <c r="T41" s="30"/>
    </row>
    <row r="42" spans="1:20" x14ac:dyDescent="0.2">
      <c r="A42" s="50"/>
      <c r="B42" s="51"/>
      <c r="C42" s="52"/>
      <c r="D42" s="67">
        <v>3299</v>
      </c>
      <c r="E42" s="45">
        <v>5169</v>
      </c>
      <c r="F42" s="46" t="s">
        <v>29</v>
      </c>
      <c r="G42" s="47">
        <v>70</v>
      </c>
      <c r="H42" s="47">
        <v>0</v>
      </c>
      <c r="I42" s="47">
        <f t="shared" si="0"/>
        <v>70</v>
      </c>
      <c r="J42" s="48">
        <v>0</v>
      </c>
      <c r="K42" s="48">
        <f t="shared" si="1"/>
        <v>70</v>
      </c>
      <c r="L42" s="48">
        <v>0</v>
      </c>
      <c r="M42" s="48">
        <f t="shared" si="2"/>
        <v>70</v>
      </c>
      <c r="N42" s="49">
        <v>-1</v>
      </c>
      <c r="O42" s="49">
        <f t="shared" si="3"/>
        <v>69</v>
      </c>
      <c r="P42" s="49">
        <v>0</v>
      </c>
      <c r="Q42" s="49">
        <f t="shared" si="4"/>
        <v>69</v>
      </c>
      <c r="R42" s="49">
        <v>0</v>
      </c>
      <c r="S42" s="49">
        <f t="shared" si="5"/>
        <v>69</v>
      </c>
      <c r="T42" s="30"/>
    </row>
    <row r="43" spans="1:20" x14ac:dyDescent="0.2">
      <c r="A43" s="50"/>
      <c r="B43" s="69"/>
      <c r="C43" s="70"/>
      <c r="D43" s="71">
        <v>3299</v>
      </c>
      <c r="E43" s="72">
        <v>5175</v>
      </c>
      <c r="F43" s="73" t="s">
        <v>30</v>
      </c>
      <c r="G43" s="47">
        <v>20</v>
      </c>
      <c r="H43" s="47">
        <v>0</v>
      </c>
      <c r="I43" s="47">
        <f t="shared" si="0"/>
        <v>20</v>
      </c>
      <c r="J43" s="48">
        <v>0</v>
      </c>
      <c r="K43" s="48">
        <f t="shared" si="1"/>
        <v>20</v>
      </c>
      <c r="L43" s="48">
        <v>0</v>
      </c>
      <c r="M43" s="48">
        <f t="shared" si="2"/>
        <v>20</v>
      </c>
      <c r="N43" s="49">
        <v>0</v>
      </c>
      <c r="O43" s="49">
        <f t="shared" si="3"/>
        <v>20</v>
      </c>
      <c r="P43" s="49">
        <v>0</v>
      </c>
      <c r="Q43" s="49">
        <f t="shared" si="4"/>
        <v>20</v>
      </c>
      <c r="R43" s="49">
        <v>0</v>
      </c>
      <c r="S43" s="49">
        <f t="shared" si="5"/>
        <v>20</v>
      </c>
      <c r="T43" s="30"/>
    </row>
    <row r="44" spans="1:20" ht="12.75" customHeight="1" x14ac:dyDescent="0.25">
      <c r="A44" s="50" t="s">
        <v>25</v>
      </c>
      <c r="B44" s="51" t="s">
        <v>53</v>
      </c>
      <c r="C44" s="52" t="s">
        <v>27</v>
      </c>
      <c r="D44" s="53" t="s">
        <v>20</v>
      </c>
      <c r="E44" s="54" t="s">
        <v>20</v>
      </c>
      <c r="F44" s="66" t="s">
        <v>54</v>
      </c>
      <c r="G44" s="37">
        <f>+G45</f>
        <v>400</v>
      </c>
      <c r="H44" s="37">
        <v>0</v>
      </c>
      <c r="I44" s="37">
        <f t="shared" si="0"/>
        <v>400</v>
      </c>
      <c r="J44" s="38">
        <v>0</v>
      </c>
      <c r="K44" s="38">
        <f t="shared" si="1"/>
        <v>400</v>
      </c>
      <c r="L44" s="38">
        <v>0</v>
      </c>
      <c r="M44" s="38">
        <f t="shared" si="2"/>
        <v>400</v>
      </c>
      <c r="N44" s="40">
        <v>0</v>
      </c>
      <c r="O44" s="40">
        <f t="shared" si="3"/>
        <v>400</v>
      </c>
      <c r="P44" s="40">
        <v>0</v>
      </c>
      <c r="Q44" s="40">
        <f t="shared" si="4"/>
        <v>400</v>
      </c>
      <c r="R44" s="40">
        <v>0</v>
      </c>
      <c r="S44" s="40">
        <f t="shared" si="5"/>
        <v>400</v>
      </c>
      <c r="T44" s="30"/>
    </row>
    <row r="45" spans="1:20" ht="12.75" customHeight="1" thickBot="1" x14ac:dyDescent="0.25">
      <c r="A45" s="74"/>
      <c r="B45" s="69"/>
      <c r="C45" s="70"/>
      <c r="D45" s="75">
        <v>3299</v>
      </c>
      <c r="E45" s="76">
        <v>5169</v>
      </c>
      <c r="F45" s="77" t="s">
        <v>29</v>
      </c>
      <c r="G45" s="78">
        <v>400</v>
      </c>
      <c r="H45" s="78">
        <v>0</v>
      </c>
      <c r="I45" s="78">
        <f t="shared" si="0"/>
        <v>400</v>
      </c>
      <c r="J45" s="79">
        <v>0</v>
      </c>
      <c r="K45" s="79">
        <f t="shared" si="1"/>
        <v>400</v>
      </c>
      <c r="L45" s="79">
        <v>0</v>
      </c>
      <c r="M45" s="79">
        <f t="shared" si="2"/>
        <v>400</v>
      </c>
      <c r="N45" s="80">
        <v>0</v>
      </c>
      <c r="O45" s="80">
        <f t="shared" si="3"/>
        <v>400</v>
      </c>
      <c r="P45" s="80">
        <v>0</v>
      </c>
      <c r="Q45" s="80">
        <f t="shared" si="4"/>
        <v>400</v>
      </c>
      <c r="R45" s="80">
        <v>0</v>
      </c>
      <c r="S45" s="80">
        <f t="shared" si="5"/>
        <v>400</v>
      </c>
      <c r="T45" s="30"/>
    </row>
    <row r="46" spans="1:20" s="83" customFormat="1" ht="22.5" customHeight="1" x14ac:dyDescent="0.2">
      <c r="A46" s="23" t="s">
        <v>23</v>
      </c>
      <c r="B46" s="256" t="s">
        <v>20</v>
      </c>
      <c r="C46" s="257"/>
      <c r="D46" s="24" t="s">
        <v>20</v>
      </c>
      <c r="E46" s="25" t="s">
        <v>20</v>
      </c>
      <c r="F46" s="81" t="s">
        <v>55</v>
      </c>
      <c r="G46" s="27">
        <f>+G47+G51+G53+G55+G60</f>
        <v>1080</v>
      </c>
      <c r="H46" s="27">
        <v>0</v>
      </c>
      <c r="I46" s="27">
        <f t="shared" si="0"/>
        <v>1080</v>
      </c>
      <c r="J46" s="28">
        <v>0</v>
      </c>
      <c r="K46" s="28">
        <f t="shared" si="1"/>
        <v>1080</v>
      </c>
      <c r="L46" s="28">
        <v>0</v>
      </c>
      <c r="M46" s="28">
        <f t="shared" si="2"/>
        <v>1080</v>
      </c>
      <c r="N46" s="29">
        <v>0</v>
      </c>
      <c r="O46" s="29">
        <f t="shared" si="3"/>
        <v>1080</v>
      </c>
      <c r="P46" s="29">
        <v>0</v>
      </c>
      <c r="Q46" s="29">
        <f t="shared" si="4"/>
        <v>1080</v>
      </c>
      <c r="R46" s="29">
        <v>0</v>
      </c>
      <c r="S46" s="29">
        <f t="shared" si="5"/>
        <v>1080</v>
      </c>
      <c r="T46" s="82"/>
    </row>
    <row r="47" spans="1:20" s="83" customFormat="1" ht="22.5" customHeight="1" x14ac:dyDescent="0.2">
      <c r="A47" s="50" t="s">
        <v>23</v>
      </c>
      <c r="B47" s="51" t="s">
        <v>56</v>
      </c>
      <c r="C47" s="52" t="s">
        <v>27</v>
      </c>
      <c r="D47" s="53" t="s">
        <v>20</v>
      </c>
      <c r="E47" s="54" t="s">
        <v>20</v>
      </c>
      <c r="F47" s="66" t="s">
        <v>57</v>
      </c>
      <c r="G47" s="37">
        <f>SUM(G48:G50)</f>
        <v>70</v>
      </c>
      <c r="H47" s="37">
        <v>0</v>
      </c>
      <c r="I47" s="37">
        <f t="shared" si="0"/>
        <v>70</v>
      </c>
      <c r="J47" s="38">
        <v>0</v>
      </c>
      <c r="K47" s="38">
        <f t="shared" si="1"/>
        <v>70</v>
      </c>
      <c r="L47" s="38">
        <v>0</v>
      </c>
      <c r="M47" s="38">
        <f t="shared" si="2"/>
        <v>70</v>
      </c>
      <c r="N47" s="40">
        <v>0</v>
      </c>
      <c r="O47" s="40">
        <f t="shared" si="3"/>
        <v>70</v>
      </c>
      <c r="P47" s="40">
        <v>0</v>
      </c>
      <c r="Q47" s="40">
        <f t="shared" si="4"/>
        <v>70</v>
      </c>
      <c r="R47" s="40">
        <v>0</v>
      </c>
      <c r="S47" s="40">
        <f t="shared" si="5"/>
        <v>70</v>
      </c>
      <c r="T47" s="82"/>
    </row>
    <row r="48" spans="1:20" s="83" customFormat="1" x14ac:dyDescent="0.2">
      <c r="A48" s="50"/>
      <c r="B48" s="84"/>
      <c r="C48" s="84"/>
      <c r="D48" s="67">
        <v>3299</v>
      </c>
      <c r="E48" s="45">
        <v>5169</v>
      </c>
      <c r="F48" s="46" t="s">
        <v>29</v>
      </c>
      <c r="G48" s="47">
        <v>60.5</v>
      </c>
      <c r="H48" s="47">
        <v>0</v>
      </c>
      <c r="I48" s="47">
        <f t="shared" si="0"/>
        <v>60.5</v>
      </c>
      <c r="J48" s="48">
        <v>0</v>
      </c>
      <c r="K48" s="48">
        <f t="shared" si="1"/>
        <v>60.5</v>
      </c>
      <c r="L48" s="48">
        <v>0</v>
      </c>
      <c r="M48" s="48">
        <f t="shared" si="2"/>
        <v>60.5</v>
      </c>
      <c r="N48" s="49">
        <v>0</v>
      </c>
      <c r="O48" s="49">
        <f t="shared" si="3"/>
        <v>60.5</v>
      </c>
      <c r="P48" s="49">
        <v>0</v>
      </c>
      <c r="Q48" s="49">
        <f t="shared" si="4"/>
        <v>60.5</v>
      </c>
      <c r="R48" s="49">
        <v>0</v>
      </c>
      <c r="S48" s="49">
        <f t="shared" si="5"/>
        <v>60.5</v>
      </c>
      <c r="T48" s="82"/>
    </row>
    <row r="49" spans="1:20" s="83" customFormat="1" x14ac:dyDescent="0.2">
      <c r="A49" s="50"/>
      <c r="B49" s="84"/>
      <c r="C49" s="84"/>
      <c r="D49" s="67">
        <v>6310</v>
      </c>
      <c r="E49" s="45">
        <v>5163</v>
      </c>
      <c r="F49" s="46" t="s">
        <v>58</v>
      </c>
      <c r="G49" s="47">
        <v>3.5</v>
      </c>
      <c r="H49" s="47">
        <v>0</v>
      </c>
      <c r="I49" s="47">
        <f t="shared" si="0"/>
        <v>3.5</v>
      </c>
      <c r="J49" s="48">
        <v>0</v>
      </c>
      <c r="K49" s="48">
        <f t="shared" si="1"/>
        <v>3.5</v>
      </c>
      <c r="L49" s="48">
        <v>0</v>
      </c>
      <c r="M49" s="48">
        <f t="shared" si="2"/>
        <v>3.5</v>
      </c>
      <c r="N49" s="49">
        <v>0</v>
      </c>
      <c r="O49" s="49">
        <f t="shared" si="3"/>
        <v>3.5</v>
      </c>
      <c r="P49" s="49">
        <v>0</v>
      </c>
      <c r="Q49" s="49">
        <f t="shared" si="4"/>
        <v>3.5</v>
      </c>
      <c r="R49" s="49">
        <v>0</v>
      </c>
      <c r="S49" s="49">
        <f t="shared" si="5"/>
        <v>3.5</v>
      </c>
      <c r="T49" s="82"/>
    </row>
    <row r="50" spans="1:20" s="83" customFormat="1" x14ac:dyDescent="0.2">
      <c r="A50" s="50"/>
      <c r="B50" s="84"/>
      <c r="C50" s="84"/>
      <c r="D50" s="67">
        <v>6320</v>
      </c>
      <c r="E50" s="45">
        <v>5163</v>
      </c>
      <c r="F50" s="46" t="s">
        <v>58</v>
      </c>
      <c r="G50" s="47">
        <v>6</v>
      </c>
      <c r="H50" s="47">
        <v>0</v>
      </c>
      <c r="I50" s="47">
        <f t="shared" si="0"/>
        <v>6</v>
      </c>
      <c r="J50" s="48">
        <v>0</v>
      </c>
      <c r="K50" s="48">
        <f t="shared" si="1"/>
        <v>6</v>
      </c>
      <c r="L50" s="48">
        <v>0</v>
      </c>
      <c r="M50" s="48">
        <f t="shared" si="2"/>
        <v>6</v>
      </c>
      <c r="N50" s="49">
        <v>0</v>
      </c>
      <c r="O50" s="49">
        <f t="shared" si="3"/>
        <v>6</v>
      </c>
      <c r="P50" s="49">
        <v>0</v>
      </c>
      <c r="Q50" s="49">
        <f t="shared" si="4"/>
        <v>6</v>
      </c>
      <c r="R50" s="49">
        <v>0</v>
      </c>
      <c r="S50" s="49">
        <f t="shared" si="5"/>
        <v>6</v>
      </c>
      <c r="T50" s="82"/>
    </row>
    <row r="51" spans="1:20" s="83" customFormat="1" x14ac:dyDescent="0.2">
      <c r="A51" s="50" t="s">
        <v>23</v>
      </c>
      <c r="B51" s="51" t="s">
        <v>59</v>
      </c>
      <c r="C51" s="52" t="s">
        <v>27</v>
      </c>
      <c r="D51" s="53" t="s">
        <v>20</v>
      </c>
      <c r="E51" s="54" t="s">
        <v>20</v>
      </c>
      <c r="F51" s="55" t="s">
        <v>60</v>
      </c>
      <c r="G51" s="37">
        <f>+G52</f>
        <v>500</v>
      </c>
      <c r="H51" s="37">
        <v>0</v>
      </c>
      <c r="I51" s="37">
        <f t="shared" si="0"/>
        <v>500</v>
      </c>
      <c r="J51" s="38">
        <v>0</v>
      </c>
      <c r="K51" s="38">
        <f t="shared" si="1"/>
        <v>500</v>
      </c>
      <c r="L51" s="38">
        <v>0</v>
      </c>
      <c r="M51" s="38">
        <f t="shared" si="2"/>
        <v>500</v>
      </c>
      <c r="N51" s="40">
        <v>0</v>
      </c>
      <c r="O51" s="40">
        <f t="shared" si="3"/>
        <v>500</v>
      </c>
      <c r="P51" s="40">
        <v>0</v>
      </c>
      <c r="Q51" s="40">
        <f t="shared" si="4"/>
        <v>500</v>
      </c>
      <c r="R51" s="40">
        <v>0</v>
      </c>
      <c r="S51" s="40">
        <f t="shared" si="5"/>
        <v>500</v>
      </c>
      <c r="T51" s="82"/>
    </row>
    <row r="52" spans="1:20" s="83" customFormat="1" x14ac:dyDescent="0.2">
      <c r="A52" s="50"/>
      <c r="B52" s="84"/>
      <c r="C52" s="84"/>
      <c r="D52" s="67">
        <v>3299</v>
      </c>
      <c r="E52" s="45">
        <v>5169</v>
      </c>
      <c r="F52" s="46" t="s">
        <v>29</v>
      </c>
      <c r="G52" s="47">
        <v>500</v>
      </c>
      <c r="H52" s="47">
        <v>0</v>
      </c>
      <c r="I52" s="47">
        <f t="shared" si="0"/>
        <v>500</v>
      </c>
      <c r="J52" s="48">
        <v>0</v>
      </c>
      <c r="K52" s="48">
        <f t="shared" si="1"/>
        <v>500</v>
      </c>
      <c r="L52" s="48">
        <v>0</v>
      </c>
      <c r="M52" s="48">
        <f t="shared" si="2"/>
        <v>500</v>
      </c>
      <c r="N52" s="49">
        <v>0</v>
      </c>
      <c r="O52" s="49">
        <f t="shared" si="3"/>
        <v>500</v>
      </c>
      <c r="P52" s="49">
        <v>0</v>
      </c>
      <c r="Q52" s="49">
        <f t="shared" si="4"/>
        <v>500</v>
      </c>
      <c r="R52" s="49">
        <v>0</v>
      </c>
      <c r="S52" s="49">
        <f t="shared" si="5"/>
        <v>500</v>
      </c>
      <c r="T52" s="82"/>
    </row>
    <row r="53" spans="1:20" s="83" customFormat="1" x14ac:dyDescent="0.2">
      <c r="A53" s="50" t="s">
        <v>23</v>
      </c>
      <c r="B53" s="51" t="s">
        <v>61</v>
      </c>
      <c r="C53" s="52" t="s">
        <v>27</v>
      </c>
      <c r="D53" s="53" t="s">
        <v>20</v>
      </c>
      <c r="E53" s="54" t="s">
        <v>20</v>
      </c>
      <c r="F53" s="55" t="s">
        <v>62</v>
      </c>
      <c r="G53" s="37">
        <f>+G54</f>
        <v>10</v>
      </c>
      <c r="H53" s="47">
        <v>0</v>
      </c>
      <c r="I53" s="37">
        <f t="shared" si="0"/>
        <v>10</v>
      </c>
      <c r="J53" s="38">
        <v>0</v>
      </c>
      <c r="K53" s="38">
        <f t="shared" si="1"/>
        <v>10</v>
      </c>
      <c r="L53" s="38">
        <v>0</v>
      </c>
      <c r="M53" s="38">
        <f t="shared" si="2"/>
        <v>10</v>
      </c>
      <c r="N53" s="40">
        <v>0</v>
      </c>
      <c r="O53" s="40">
        <f t="shared" si="3"/>
        <v>10</v>
      </c>
      <c r="P53" s="40">
        <v>0</v>
      </c>
      <c r="Q53" s="40">
        <f t="shared" si="4"/>
        <v>10</v>
      </c>
      <c r="R53" s="40">
        <v>0</v>
      </c>
      <c r="S53" s="40">
        <f t="shared" si="5"/>
        <v>10</v>
      </c>
      <c r="T53" s="82"/>
    </row>
    <row r="54" spans="1:20" s="83" customFormat="1" x14ac:dyDescent="0.2">
      <c r="A54" s="50"/>
      <c r="B54" s="84"/>
      <c r="C54" s="84"/>
      <c r="D54" s="67">
        <v>3299</v>
      </c>
      <c r="E54" s="45">
        <v>5169</v>
      </c>
      <c r="F54" s="46" t="s">
        <v>29</v>
      </c>
      <c r="G54" s="47">
        <v>10</v>
      </c>
      <c r="H54" s="47">
        <v>0</v>
      </c>
      <c r="I54" s="47">
        <f t="shared" si="0"/>
        <v>10</v>
      </c>
      <c r="J54" s="48">
        <v>0</v>
      </c>
      <c r="K54" s="48">
        <f t="shared" si="1"/>
        <v>10</v>
      </c>
      <c r="L54" s="48">
        <v>0</v>
      </c>
      <c r="M54" s="48">
        <f t="shared" si="2"/>
        <v>10</v>
      </c>
      <c r="N54" s="49">
        <v>0</v>
      </c>
      <c r="O54" s="49">
        <f t="shared" si="3"/>
        <v>10</v>
      </c>
      <c r="P54" s="49">
        <v>0</v>
      </c>
      <c r="Q54" s="49">
        <f t="shared" si="4"/>
        <v>10</v>
      </c>
      <c r="R54" s="49">
        <v>0</v>
      </c>
      <c r="S54" s="49">
        <f t="shared" si="5"/>
        <v>10</v>
      </c>
      <c r="T54" s="82"/>
    </row>
    <row r="55" spans="1:20" s="83" customFormat="1" x14ac:dyDescent="0.2">
      <c r="A55" s="50" t="s">
        <v>23</v>
      </c>
      <c r="B55" s="51" t="s">
        <v>63</v>
      </c>
      <c r="C55" s="52" t="s">
        <v>27</v>
      </c>
      <c r="D55" s="53" t="s">
        <v>20</v>
      </c>
      <c r="E55" s="54" t="s">
        <v>20</v>
      </c>
      <c r="F55" s="55" t="s">
        <v>64</v>
      </c>
      <c r="G55" s="37">
        <f>SUM(G56:G59)</f>
        <v>250</v>
      </c>
      <c r="H55" s="37">
        <v>0</v>
      </c>
      <c r="I55" s="37">
        <f t="shared" si="0"/>
        <v>250</v>
      </c>
      <c r="J55" s="38">
        <v>0</v>
      </c>
      <c r="K55" s="38">
        <f t="shared" si="1"/>
        <v>250</v>
      </c>
      <c r="L55" s="38">
        <v>0</v>
      </c>
      <c r="M55" s="38">
        <f t="shared" si="2"/>
        <v>250</v>
      </c>
      <c r="N55" s="40">
        <v>0</v>
      </c>
      <c r="O55" s="40">
        <f t="shared" si="3"/>
        <v>250</v>
      </c>
      <c r="P55" s="40">
        <v>0</v>
      </c>
      <c r="Q55" s="40">
        <f t="shared" si="4"/>
        <v>250</v>
      </c>
      <c r="R55" s="40">
        <v>0</v>
      </c>
      <c r="S55" s="40">
        <f t="shared" si="5"/>
        <v>250</v>
      </c>
      <c r="T55" s="82"/>
    </row>
    <row r="56" spans="1:20" s="83" customFormat="1" x14ac:dyDescent="0.2">
      <c r="A56" s="50"/>
      <c r="B56" s="84"/>
      <c r="C56" s="84"/>
      <c r="D56" s="44">
        <v>3299</v>
      </c>
      <c r="E56" s="45">
        <v>5021</v>
      </c>
      <c r="F56" s="46" t="s">
        <v>33</v>
      </c>
      <c r="G56" s="47">
        <v>100</v>
      </c>
      <c r="H56" s="47">
        <v>0</v>
      </c>
      <c r="I56" s="47">
        <f t="shared" si="0"/>
        <v>100</v>
      </c>
      <c r="J56" s="48">
        <v>0</v>
      </c>
      <c r="K56" s="48">
        <f t="shared" si="1"/>
        <v>100</v>
      </c>
      <c r="L56" s="48">
        <v>0</v>
      </c>
      <c r="M56" s="48">
        <f t="shared" si="2"/>
        <v>100</v>
      </c>
      <c r="N56" s="49">
        <v>0</v>
      </c>
      <c r="O56" s="49">
        <f t="shared" si="3"/>
        <v>100</v>
      </c>
      <c r="P56" s="49">
        <v>0</v>
      </c>
      <c r="Q56" s="49">
        <f t="shared" si="4"/>
        <v>100</v>
      </c>
      <c r="R56" s="49">
        <v>0</v>
      </c>
      <c r="S56" s="49">
        <f t="shared" si="5"/>
        <v>100</v>
      </c>
      <c r="T56" s="82"/>
    </row>
    <row r="57" spans="1:20" s="83" customFormat="1" x14ac:dyDescent="0.2">
      <c r="A57" s="50"/>
      <c r="B57" s="84"/>
      <c r="C57" s="84"/>
      <c r="D57" s="44">
        <v>3299</v>
      </c>
      <c r="E57" s="45">
        <v>5164</v>
      </c>
      <c r="F57" s="46" t="s">
        <v>35</v>
      </c>
      <c r="G57" s="47">
        <v>35</v>
      </c>
      <c r="H57" s="47">
        <v>0</v>
      </c>
      <c r="I57" s="47">
        <f t="shared" si="0"/>
        <v>35</v>
      </c>
      <c r="J57" s="48">
        <v>0</v>
      </c>
      <c r="K57" s="48">
        <f t="shared" si="1"/>
        <v>35</v>
      </c>
      <c r="L57" s="48">
        <v>0</v>
      </c>
      <c r="M57" s="48">
        <f t="shared" si="2"/>
        <v>35</v>
      </c>
      <c r="N57" s="49">
        <v>0</v>
      </c>
      <c r="O57" s="49">
        <f t="shared" si="3"/>
        <v>35</v>
      </c>
      <c r="P57" s="49">
        <v>0</v>
      </c>
      <c r="Q57" s="49">
        <f t="shared" si="4"/>
        <v>35</v>
      </c>
      <c r="R57" s="49">
        <v>0</v>
      </c>
      <c r="S57" s="49">
        <f t="shared" si="5"/>
        <v>35</v>
      </c>
      <c r="T57" s="82"/>
    </row>
    <row r="58" spans="1:20" s="83" customFormat="1" x14ac:dyDescent="0.2">
      <c r="A58" s="50"/>
      <c r="B58" s="84"/>
      <c r="C58" s="84"/>
      <c r="D58" s="67">
        <v>3299</v>
      </c>
      <c r="E58" s="45">
        <v>5169</v>
      </c>
      <c r="F58" s="46" t="s">
        <v>29</v>
      </c>
      <c r="G58" s="47">
        <v>100</v>
      </c>
      <c r="H58" s="47">
        <v>0</v>
      </c>
      <c r="I58" s="47">
        <f t="shared" si="0"/>
        <v>100</v>
      </c>
      <c r="J58" s="48">
        <v>0</v>
      </c>
      <c r="K58" s="48">
        <f t="shared" si="1"/>
        <v>100</v>
      </c>
      <c r="L58" s="48">
        <v>0</v>
      </c>
      <c r="M58" s="48">
        <f t="shared" si="2"/>
        <v>100</v>
      </c>
      <c r="N58" s="49">
        <v>0</v>
      </c>
      <c r="O58" s="49">
        <f t="shared" si="3"/>
        <v>100</v>
      </c>
      <c r="P58" s="49">
        <v>0</v>
      </c>
      <c r="Q58" s="49">
        <f t="shared" si="4"/>
        <v>100</v>
      </c>
      <c r="R58" s="49">
        <v>0</v>
      </c>
      <c r="S58" s="49">
        <f t="shared" si="5"/>
        <v>100</v>
      </c>
      <c r="T58" s="82"/>
    </row>
    <row r="59" spans="1:20" s="83" customFormat="1" x14ac:dyDescent="0.2">
      <c r="A59" s="50"/>
      <c r="B59" s="84"/>
      <c r="C59" s="84"/>
      <c r="D59" s="67">
        <v>3299</v>
      </c>
      <c r="E59" s="45">
        <v>5175</v>
      </c>
      <c r="F59" s="46" t="s">
        <v>30</v>
      </c>
      <c r="G59" s="47">
        <v>15</v>
      </c>
      <c r="H59" s="47">
        <v>0</v>
      </c>
      <c r="I59" s="47">
        <f t="shared" si="0"/>
        <v>15</v>
      </c>
      <c r="J59" s="48">
        <v>0</v>
      </c>
      <c r="K59" s="48">
        <f t="shared" si="1"/>
        <v>15</v>
      </c>
      <c r="L59" s="48">
        <v>0</v>
      </c>
      <c r="M59" s="48">
        <f t="shared" si="2"/>
        <v>15</v>
      </c>
      <c r="N59" s="49">
        <v>0</v>
      </c>
      <c r="O59" s="49">
        <f t="shared" si="3"/>
        <v>15</v>
      </c>
      <c r="P59" s="49">
        <v>0</v>
      </c>
      <c r="Q59" s="49">
        <f t="shared" si="4"/>
        <v>15</v>
      </c>
      <c r="R59" s="49">
        <v>0</v>
      </c>
      <c r="S59" s="49">
        <f t="shared" si="5"/>
        <v>15</v>
      </c>
      <c r="T59" s="82"/>
    </row>
    <row r="60" spans="1:20" s="83" customFormat="1" x14ac:dyDescent="0.2">
      <c r="A60" s="50" t="s">
        <v>23</v>
      </c>
      <c r="B60" s="51" t="s">
        <v>65</v>
      </c>
      <c r="C60" s="52" t="s">
        <v>27</v>
      </c>
      <c r="D60" s="53" t="s">
        <v>20</v>
      </c>
      <c r="E60" s="54" t="s">
        <v>20</v>
      </c>
      <c r="F60" s="55" t="s">
        <v>66</v>
      </c>
      <c r="G60" s="37">
        <f>SUM(G61:G63)</f>
        <v>250</v>
      </c>
      <c r="H60" s="37">
        <v>0</v>
      </c>
      <c r="I60" s="37">
        <f t="shared" si="0"/>
        <v>250</v>
      </c>
      <c r="J60" s="38">
        <v>0</v>
      </c>
      <c r="K60" s="38">
        <f t="shared" si="1"/>
        <v>250</v>
      </c>
      <c r="L60" s="38">
        <v>0</v>
      </c>
      <c r="M60" s="38">
        <f t="shared" si="2"/>
        <v>250</v>
      </c>
      <c r="N60" s="40">
        <v>0</v>
      </c>
      <c r="O60" s="40">
        <f t="shared" si="3"/>
        <v>250</v>
      </c>
      <c r="P60" s="40">
        <v>0</v>
      </c>
      <c r="Q60" s="40">
        <f t="shared" si="4"/>
        <v>250</v>
      </c>
      <c r="R60" s="40">
        <v>0</v>
      </c>
      <c r="S60" s="40">
        <f t="shared" si="5"/>
        <v>250</v>
      </c>
      <c r="T60" s="82"/>
    </row>
    <row r="61" spans="1:20" s="83" customFormat="1" x14ac:dyDescent="0.2">
      <c r="A61" s="50"/>
      <c r="B61" s="84"/>
      <c r="C61" s="84"/>
      <c r="D61" s="44">
        <v>3299</v>
      </c>
      <c r="E61" s="45">
        <v>5021</v>
      </c>
      <c r="F61" s="46" t="s">
        <v>33</v>
      </c>
      <c r="G61" s="47">
        <v>130</v>
      </c>
      <c r="H61" s="47">
        <v>0</v>
      </c>
      <c r="I61" s="47">
        <f t="shared" si="0"/>
        <v>130</v>
      </c>
      <c r="J61" s="48">
        <v>0</v>
      </c>
      <c r="K61" s="48">
        <f t="shared" si="1"/>
        <v>130</v>
      </c>
      <c r="L61" s="48">
        <v>0</v>
      </c>
      <c r="M61" s="48">
        <f t="shared" si="2"/>
        <v>130</v>
      </c>
      <c r="N61" s="49">
        <v>0</v>
      </c>
      <c r="O61" s="49">
        <f t="shared" si="3"/>
        <v>130</v>
      </c>
      <c r="P61" s="49">
        <v>0</v>
      </c>
      <c r="Q61" s="49">
        <f t="shared" si="4"/>
        <v>130</v>
      </c>
      <c r="R61" s="49">
        <v>0</v>
      </c>
      <c r="S61" s="49">
        <f t="shared" si="5"/>
        <v>130</v>
      </c>
      <c r="T61" s="82"/>
    </row>
    <row r="62" spans="1:20" s="83" customFormat="1" x14ac:dyDescent="0.2">
      <c r="A62" s="50"/>
      <c r="B62" s="84"/>
      <c r="C62" s="84"/>
      <c r="D62" s="67">
        <v>3299</v>
      </c>
      <c r="E62" s="45">
        <v>5169</v>
      </c>
      <c r="F62" s="46" t="s">
        <v>29</v>
      </c>
      <c r="G62" s="47">
        <v>20</v>
      </c>
      <c r="H62" s="47">
        <v>0</v>
      </c>
      <c r="I62" s="47">
        <f t="shared" si="0"/>
        <v>20</v>
      </c>
      <c r="J62" s="48">
        <v>0</v>
      </c>
      <c r="K62" s="48">
        <f t="shared" si="1"/>
        <v>20</v>
      </c>
      <c r="L62" s="48">
        <v>0</v>
      </c>
      <c r="M62" s="48">
        <f t="shared" si="2"/>
        <v>20</v>
      </c>
      <c r="N62" s="49">
        <v>0</v>
      </c>
      <c r="O62" s="49">
        <f t="shared" si="3"/>
        <v>20</v>
      </c>
      <c r="P62" s="49">
        <v>0</v>
      </c>
      <c r="Q62" s="49">
        <f t="shared" si="4"/>
        <v>20</v>
      </c>
      <c r="R62" s="49">
        <v>0</v>
      </c>
      <c r="S62" s="49">
        <f t="shared" si="5"/>
        <v>20</v>
      </c>
      <c r="T62" s="82"/>
    </row>
    <row r="63" spans="1:20" s="83" customFormat="1" ht="13.5" thickBot="1" x14ac:dyDescent="0.25">
      <c r="A63" s="85"/>
      <c r="B63" s="86"/>
      <c r="C63" s="86"/>
      <c r="D63" s="87">
        <v>3299</v>
      </c>
      <c r="E63" s="88">
        <v>5175</v>
      </c>
      <c r="F63" s="89" t="s">
        <v>30</v>
      </c>
      <c r="G63" s="56">
        <v>100</v>
      </c>
      <c r="H63" s="56">
        <v>0</v>
      </c>
      <c r="I63" s="56">
        <f t="shared" si="0"/>
        <v>100</v>
      </c>
      <c r="J63" s="57">
        <v>0</v>
      </c>
      <c r="K63" s="57">
        <f t="shared" si="1"/>
        <v>100</v>
      </c>
      <c r="L63" s="57">
        <v>0</v>
      </c>
      <c r="M63" s="57">
        <f t="shared" si="2"/>
        <v>100</v>
      </c>
      <c r="N63" s="58">
        <v>0</v>
      </c>
      <c r="O63" s="58">
        <f t="shared" si="3"/>
        <v>100</v>
      </c>
      <c r="P63" s="58">
        <v>0</v>
      </c>
      <c r="Q63" s="58">
        <f t="shared" si="4"/>
        <v>100</v>
      </c>
      <c r="R63" s="58">
        <v>0</v>
      </c>
      <c r="S63" s="58">
        <f t="shared" si="5"/>
        <v>100</v>
      </c>
      <c r="T63" s="82"/>
    </row>
    <row r="64" spans="1:20" s="83" customFormat="1" x14ac:dyDescent="0.2">
      <c r="A64" s="23" t="s">
        <v>23</v>
      </c>
      <c r="B64" s="256" t="s">
        <v>20</v>
      </c>
      <c r="C64" s="258"/>
      <c r="D64" s="24" t="s">
        <v>20</v>
      </c>
      <c r="E64" s="25" t="s">
        <v>20</v>
      </c>
      <c r="F64" s="26" t="s">
        <v>67</v>
      </c>
      <c r="G64" s="59">
        <f>+G65+G71</f>
        <v>4300</v>
      </c>
      <c r="H64" s="90">
        <f>+H65+H71</f>
        <v>3200</v>
      </c>
      <c r="I64" s="59">
        <f t="shared" si="0"/>
        <v>7500</v>
      </c>
      <c r="J64" s="60">
        <f>+J65+J71</f>
        <v>0</v>
      </c>
      <c r="K64" s="60">
        <f t="shared" si="1"/>
        <v>7500</v>
      </c>
      <c r="L64" s="60">
        <f>+L65+L71</f>
        <v>-36.6</v>
      </c>
      <c r="M64" s="60">
        <f t="shared" si="2"/>
        <v>7463.4</v>
      </c>
      <c r="N64" s="61">
        <v>0</v>
      </c>
      <c r="O64" s="61">
        <f t="shared" si="3"/>
        <v>7463.4</v>
      </c>
      <c r="P64" s="61">
        <v>0</v>
      </c>
      <c r="Q64" s="61">
        <f t="shared" si="4"/>
        <v>7463.4</v>
      </c>
      <c r="R64" s="61">
        <f>+R71</f>
        <v>-30</v>
      </c>
      <c r="S64" s="61">
        <f t="shared" si="5"/>
        <v>7433.4</v>
      </c>
      <c r="T64" s="30" t="s">
        <v>22</v>
      </c>
    </row>
    <row r="65" spans="1:20" s="83" customFormat="1" x14ac:dyDescent="0.2">
      <c r="A65" s="50" t="s">
        <v>23</v>
      </c>
      <c r="B65" s="51" t="s">
        <v>68</v>
      </c>
      <c r="C65" s="52" t="s">
        <v>27</v>
      </c>
      <c r="D65" s="53" t="s">
        <v>20</v>
      </c>
      <c r="E65" s="54" t="s">
        <v>20</v>
      </c>
      <c r="F65" s="55" t="s">
        <v>69</v>
      </c>
      <c r="G65" s="37">
        <f>SUM(G66:G70)</f>
        <v>2300</v>
      </c>
      <c r="H65" s="91">
        <f>SUM(H66:H70)</f>
        <v>200</v>
      </c>
      <c r="I65" s="37">
        <f t="shared" si="0"/>
        <v>2500</v>
      </c>
      <c r="J65" s="38">
        <f>SUM(J66:J70)</f>
        <v>0</v>
      </c>
      <c r="K65" s="38">
        <f t="shared" si="1"/>
        <v>2500</v>
      </c>
      <c r="L65" s="38">
        <f>SUM(L66:L70)</f>
        <v>-36.6</v>
      </c>
      <c r="M65" s="38">
        <f t="shared" si="2"/>
        <v>2463.4</v>
      </c>
      <c r="N65" s="40">
        <v>0</v>
      </c>
      <c r="O65" s="40">
        <f t="shared" si="3"/>
        <v>2463.4</v>
      </c>
      <c r="P65" s="40">
        <f>SUM(P66:P70)</f>
        <v>0</v>
      </c>
      <c r="Q65" s="40">
        <f t="shared" si="4"/>
        <v>2463.4</v>
      </c>
      <c r="R65" s="40">
        <v>0</v>
      </c>
      <c r="S65" s="40">
        <f t="shared" si="5"/>
        <v>2463.4</v>
      </c>
      <c r="T65" s="82"/>
    </row>
    <row r="66" spans="1:20" s="83" customFormat="1" x14ac:dyDescent="0.2">
      <c r="A66" s="50"/>
      <c r="B66" s="84"/>
      <c r="C66" s="84"/>
      <c r="D66" s="44">
        <v>3419</v>
      </c>
      <c r="E66" s="45">
        <v>5021</v>
      </c>
      <c r="F66" s="46" t="s">
        <v>33</v>
      </c>
      <c r="G66" s="47">
        <v>300</v>
      </c>
      <c r="H66" s="92">
        <v>0</v>
      </c>
      <c r="I66" s="47">
        <f t="shared" si="0"/>
        <v>300</v>
      </c>
      <c r="J66" s="48">
        <v>0</v>
      </c>
      <c r="K66" s="48">
        <f t="shared" si="1"/>
        <v>300</v>
      </c>
      <c r="L66" s="48">
        <v>-36.6</v>
      </c>
      <c r="M66" s="48">
        <f t="shared" si="2"/>
        <v>263.39999999999998</v>
      </c>
      <c r="N66" s="49">
        <v>0</v>
      </c>
      <c r="O66" s="49">
        <f t="shared" si="3"/>
        <v>263.39999999999998</v>
      </c>
      <c r="P66" s="49">
        <v>0</v>
      </c>
      <c r="Q66" s="49">
        <f t="shared" si="4"/>
        <v>263.39999999999998</v>
      </c>
      <c r="R66" s="49">
        <v>0</v>
      </c>
      <c r="S66" s="49">
        <f t="shared" si="5"/>
        <v>263.39999999999998</v>
      </c>
      <c r="T66" s="82"/>
    </row>
    <row r="67" spans="1:20" s="83" customFormat="1" x14ac:dyDescent="0.2">
      <c r="A67" s="50"/>
      <c r="B67" s="84"/>
      <c r="C67" s="84"/>
      <c r="D67" s="44">
        <v>3419</v>
      </c>
      <c r="E67" s="45">
        <v>5139</v>
      </c>
      <c r="F67" s="46" t="s">
        <v>34</v>
      </c>
      <c r="G67" s="47">
        <v>0</v>
      </c>
      <c r="H67" s="92">
        <v>0</v>
      </c>
      <c r="I67" s="47">
        <v>0</v>
      </c>
      <c r="J67" s="48">
        <v>600</v>
      </c>
      <c r="K67" s="48">
        <f t="shared" si="1"/>
        <v>600</v>
      </c>
      <c r="L67" s="48">
        <v>0</v>
      </c>
      <c r="M67" s="48">
        <f t="shared" si="2"/>
        <v>600</v>
      </c>
      <c r="N67" s="49">
        <v>0</v>
      </c>
      <c r="O67" s="49">
        <f t="shared" si="3"/>
        <v>600</v>
      </c>
      <c r="P67" s="49">
        <v>0</v>
      </c>
      <c r="Q67" s="49">
        <f t="shared" si="4"/>
        <v>600</v>
      </c>
      <c r="R67" s="49">
        <v>0</v>
      </c>
      <c r="S67" s="49">
        <f t="shared" si="5"/>
        <v>600</v>
      </c>
      <c r="T67" s="82"/>
    </row>
    <row r="68" spans="1:20" s="83" customFormat="1" x14ac:dyDescent="0.2">
      <c r="A68" s="50"/>
      <c r="B68" s="84"/>
      <c r="C68" s="84"/>
      <c r="D68" s="44">
        <v>3419</v>
      </c>
      <c r="E68" s="45">
        <v>5164</v>
      </c>
      <c r="F68" s="46" t="s">
        <v>35</v>
      </c>
      <c r="G68" s="47">
        <v>140</v>
      </c>
      <c r="H68" s="92">
        <v>0</v>
      </c>
      <c r="I68" s="47">
        <f t="shared" si="0"/>
        <v>140</v>
      </c>
      <c r="J68" s="48">
        <v>0</v>
      </c>
      <c r="K68" s="48">
        <f t="shared" si="1"/>
        <v>140</v>
      </c>
      <c r="L68" s="48">
        <v>0</v>
      </c>
      <c r="M68" s="48">
        <f t="shared" si="2"/>
        <v>140</v>
      </c>
      <c r="N68" s="49">
        <v>0</v>
      </c>
      <c r="O68" s="49">
        <f t="shared" si="3"/>
        <v>140</v>
      </c>
      <c r="P68" s="49">
        <v>0</v>
      </c>
      <c r="Q68" s="49">
        <f t="shared" si="4"/>
        <v>140</v>
      </c>
      <c r="R68" s="49">
        <v>0</v>
      </c>
      <c r="S68" s="49">
        <f t="shared" si="5"/>
        <v>140</v>
      </c>
      <c r="T68" s="82"/>
    </row>
    <row r="69" spans="1:20" s="83" customFormat="1" x14ac:dyDescent="0.2">
      <c r="A69" s="50"/>
      <c r="B69" s="84"/>
      <c r="C69" s="84"/>
      <c r="D69" s="44">
        <v>3419</v>
      </c>
      <c r="E69" s="45">
        <v>5169</v>
      </c>
      <c r="F69" s="46" t="s">
        <v>29</v>
      </c>
      <c r="G69" s="47">
        <v>1840</v>
      </c>
      <c r="H69" s="92">
        <v>200</v>
      </c>
      <c r="I69" s="47">
        <f t="shared" si="0"/>
        <v>2040</v>
      </c>
      <c r="J69" s="48">
        <v>-600</v>
      </c>
      <c r="K69" s="48">
        <f t="shared" si="1"/>
        <v>1440</v>
      </c>
      <c r="L69" s="48">
        <v>0</v>
      </c>
      <c r="M69" s="48">
        <f t="shared" si="2"/>
        <v>1440</v>
      </c>
      <c r="N69" s="49">
        <v>0</v>
      </c>
      <c r="O69" s="49">
        <f t="shared" si="3"/>
        <v>1440</v>
      </c>
      <c r="P69" s="49">
        <v>-25</v>
      </c>
      <c r="Q69" s="49">
        <f t="shared" si="4"/>
        <v>1415</v>
      </c>
      <c r="R69" s="49">
        <v>0</v>
      </c>
      <c r="S69" s="49">
        <f t="shared" si="5"/>
        <v>1415</v>
      </c>
      <c r="T69" s="82"/>
    </row>
    <row r="70" spans="1:20" s="83" customFormat="1" x14ac:dyDescent="0.2">
      <c r="A70" s="50"/>
      <c r="B70" s="84"/>
      <c r="C70" s="84"/>
      <c r="D70" s="44">
        <v>3419</v>
      </c>
      <c r="E70" s="45">
        <v>5175</v>
      </c>
      <c r="F70" s="46" t="s">
        <v>30</v>
      </c>
      <c r="G70" s="47">
        <v>20</v>
      </c>
      <c r="H70" s="92">
        <v>0</v>
      </c>
      <c r="I70" s="47">
        <f t="shared" si="0"/>
        <v>20</v>
      </c>
      <c r="J70" s="48">
        <v>0</v>
      </c>
      <c r="K70" s="48">
        <f t="shared" si="1"/>
        <v>20</v>
      </c>
      <c r="L70" s="48">
        <v>0</v>
      </c>
      <c r="M70" s="48">
        <f t="shared" si="2"/>
        <v>20</v>
      </c>
      <c r="N70" s="49">
        <v>0</v>
      </c>
      <c r="O70" s="49">
        <f t="shared" si="3"/>
        <v>20</v>
      </c>
      <c r="P70" s="49">
        <v>25</v>
      </c>
      <c r="Q70" s="49">
        <f t="shared" si="4"/>
        <v>45</v>
      </c>
      <c r="R70" s="49">
        <v>0</v>
      </c>
      <c r="S70" s="49">
        <f t="shared" si="5"/>
        <v>45</v>
      </c>
      <c r="T70" s="82"/>
    </row>
    <row r="71" spans="1:20" s="83" customFormat="1" ht="33.75" x14ac:dyDescent="0.2">
      <c r="A71" s="50" t="s">
        <v>23</v>
      </c>
      <c r="B71" s="51" t="s">
        <v>70</v>
      </c>
      <c r="C71" s="52" t="s">
        <v>27</v>
      </c>
      <c r="D71" s="53" t="s">
        <v>20</v>
      </c>
      <c r="E71" s="54" t="s">
        <v>20</v>
      </c>
      <c r="F71" s="66" t="s">
        <v>71</v>
      </c>
      <c r="G71" s="37">
        <f>SUM(G72:G73)</f>
        <v>2000</v>
      </c>
      <c r="H71" s="91">
        <f>SUM(H72:H73)</f>
        <v>3000</v>
      </c>
      <c r="I71" s="37">
        <f t="shared" si="0"/>
        <v>5000</v>
      </c>
      <c r="J71" s="38">
        <v>0</v>
      </c>
      <c r="K71" s="38">
        <f t="shared" si="1"/>
        <v>5000</v>
      </c>
      <c r="L71" s="38">
        <v>0</v>
      </c>
      <c r="M71" s="38">
        <f t="shared" si="2"/>
        <v>5000</v>
      </c>
      <c r="N71" s="40">
        <v>0</v>
      </c>
      <c r="O71" s="40">
        <f t="shared" si="3"/>
        <v>5000</v>
      </c>
      <c r="P71" s="40">
        <v>0</v>
      </c>
      <c r="Q71" s="40">
        <f t="shared" si="4"/>
        <v>5000</v>
      </c>
      <c r="R71" s="40">
        <f>SUM(R72:R73)</f>
        <v>-30</v>
      </c>
      <c r="S71" s="40">
        <f t="shared" si="5"/>
        <v>4970</v>
      </c>
      <c r="T71" s="30" t="s">
        <v>22</v>
      </c>
    </row>
    <row r="72" spans="1:20" s="83" customFormat="1" x14ac:dyDescent="0.2">
      <c r="A72" s="50"/>
      <c r="B72" s="84"/>
      <c r="C72" s="84"/>
      <c r="D72" s="44">
        <v>3419</v>
      </c>
      <c r="E72" s="45">
        <v>5021</v>
      </c>
      <c r="F72" s="46" t="s">
        <v>33</v>
      </c>
      <c r="G72" s="47">
        <v>1000</v>
      </c>
      <c r="H72" s="92">
        <v>1000</v>
      </c>
      <c r="I72" s="47">
        <f t="shared" si="0"/>
        <v>2000</v>
      </c>
      <c r="J72" s="48">
        <v>0</v>
      </c>
      <c r="K72" s="48">
        <f t="shared" si="1"/>
        <v>2000</v>
      </c>
      <c r="L72" s="48">
        <v>0</v>
      </c>
      <c r="M72" s="48">
        <f t="shared" si="2"/>
        <v>2000</v>
      </c>
      <c r="N72" s="49">
        <v>0</v>
      </c>
      <c r="O72" s="49">
        <f t="shared" si="3"/>
        <v>2000</v>
      </c>
      <c r="P72" s="49">
        <v>0</v>
      </c>
      <c r="Q72" s="49">
        <f t="shared" si="4"/>
        <v>2000</v>
      </c>
      <c r="R72" s="49">
        <v>-30</v>
      </c>
      <c r="S72" s="49">
        <f t="shared" si="5"/>
        <v>1970</v>
      </c>
      <c r="T72" s="30" t="s">
        <v>22</v>
      </c>
    </row>
    <row r="73" spans="1:20" s="83" customFormat="1" ht="13.5" thickBot="1" x14ac:dyDescent="0.25">
      <c r="A73" s="85"/>
      <c r="B73" s="86"/>
      <c r="C73" s="86"/>
      <c r="D73" s="93">
        <v>3419</v>
      </c>
      <c r="E73" s="88">
        <v>5169</v>
      </c>
      <c r="F73" s="89" t="s">
        <v>29</v>
      </c>
      <c r="G73" s="78">
        <v>1000</v>
      </c>
      <c r="H73" s="94">
        <v>2000</v>
      </c>
      <c r="I73" s="78">
        <f t="shared" si="0"/>
        <v>3000</v>
      </c>
      <c r="J73" s="79">
        <v>0</v>
      </c>
      <c r="K73" s="79">
        <f t="shared" si="1"/>
        <v>3000</v>
      </c>
      <c r="L73" s="79">
        <v>0</v>
      </c>
      <c r="M73" s="79">
        <f t="shared" si="2"/>
        <v>3000</v>
      </c>
      <c r="N73" s="80">
        <v>0</v>
      </c>
      <c r="O73" s="80">
        <f t="shared" si="3"/>
        <v>3000</v>
      </c>
      <c r="P73" s="80">
        <v>0</v>
      </c>
      <c r="Q73" s="80">
        <f t="shared" si="4"/>
        <v>3000</v>
      </c>
      <c r="R73" s="80">
        <v>0</v>
      </c>
      <c r="S73" s="80">
        <f t="shared" si="5"/>
        <v>3000</v>
      </c>
      <c r="T73" s="82"/>
    </row>
    <row r="74" spans="1:20" s="83" customFormat="1" ht="13.15" x14ac:dyDescent="0.25">
      <c r="A74" s="95"/>
      <c r="B74" s="96"/>
      <c r="C74" s="96"/>
      <c r="D74" s="97"/>
      <c r="E74" s="97"/>
      <c r="F74" s="98"/>
      <c r="G74" s="99"/>
      <c r="H74" s="100"/>
      <c r="I74" s="100"/>
      <c r="J74" s="82"/>
      <c r="K74" s="82"/>
      <c r="L74" s="82"/>
      <c r="R74" s="82"/>
      <c r="S74" s="82"/>
      <c r="T74" s="82"/>
    </row>
    <row r="76" spans="1:20" ht="13.15" x14ac:dyDescent="0.25">
      <c r="B76" s="246"/>
      <c r="C76" s="247"/>
      <c r="D76" s="247"/>
      <c r="E76" s="101"/>
      <c r="F76" s="101"/>
    </row>
    <row r="77" spans="1:20" ht="13.15" x14ac:dyDescent="0.25">
      <c r="B77" s="102"/>
      <c r="C77" s="102"/>
      <c r="D77" s="102"/>
      <c r="E77" s="103"/>
      <c r="F77" s="103"/>
    </row>
    <row r="78" spans="1:20" ht="13.15" x14ac:dyDescent="0.25">
      <c r="B78" s="246"/>
      <c r="C78" s="247"/>
      <c r="D78" s="247"/>
      <c r="E78" s="104"/>
      <c r="F78" s="104"/>
    </row>
    <row r="79" spans="1:20" ht="13.15" x14ac:dyDescent="0.25">
      <c r="B79" s="102"/>
      <c r="C79" s="102"/>
      <c r="D79" s="102"/>
      <c r="E79" s="104"/>
      <c r="F79" s="104"/>
    </row>
    <row r="80" spans="1:20" x14ac:dyDescent="0.2">
      <c r="B80" s="246"/>
      <c r="C80" s="247"/>
      <c r="D80" s="247"/>
      <c r="E80" s="259"/>
      <c r="F80" s="259"/>
    </row>
    <row r="81" spans="2:7" x14ac:dyDescent="0.2">
      <c r="B81" s="102"/>
      <c r="C81" s="102"/>
      <c r="D81" s="102"/>
      <c r="E81" s="247"/>
      <c r="F81" s="247"/>
    </row>
    <row r="82" spans="2:7" ht="13.15" x14ac:dyDescent="0.25">
      <c r="B82" s="102"/>
      <c r="C82" s="102"/>
      <c r="D82" s="102"/>
      <c r="E82" s="105"/>
      <c r="F82" s="105"/>
      <c r="G82" s="1"/>
    </row>
    <row r="83" spans="2:7" ht="26.45" customHeight="1" x14ac:dyDescent="0.2">
      <c r="B83" s="246"/>
      <c r="C83" s="247"/>
      <c r="D83" s="247"/>
      <c r="E83" s="259"/>
      <c r="F83" s="260"/>
      <c r="G83" s="1"/>
    </row>
    <row r="84" spans="2:7" x14ac:dyDescent="0.2">
      <c r="B84" s="102"/>
      <c r="C84" s="102"/>
      <c r="D84" s="102"/>
      <c r="E84" s="247"/>
      <c r="F84" s="261"/>
      <c r="G84" s="1"/>
    </row>
    <row r="85" spans="2:7" x14ac:dyDescent="0.2">
      <c r="B85" s="102"/>
      <c r="C85" s="102"/>
      <c r="D85" s="102"/>
      <c r="E85" s="105"/>
      <c r="F85" s="105"/>
      <c r="G85" s="1"/>
    </row>
    <row r="86" spans="2:7" x14ac:dyDescent="0.2">
      <c r="B86" s="246"/>
      <c r="C86" s="247"/>
      <c r="D86" s="247"/>
      <c r="E86" s="106"/>
      <c r="F86" s="103"/>
      <c r="G86" s="1"/>
    </row>
  </sheetData>
  <mergeCells count="20">
    <mergeCell ref="B86:D86"/>
    <mergeCell ref="B78:D78"/>
    <mergeCell ref="B80:D80"/>
    <mergeCell ref="E80:E81"/>
    <mergeCell ref="F80:F81"/>
    <mergeCell ref="B83:D83"/>
    <mergeCell ref="E83:E84"/>
    <mergeCell ref="F83:F84"/>
    <mergeCell ref="B76:D76"/>
    <mergeCell ref="H1:I1"/>
    <mergeCell ref="Q1:S1"/>
    <mergeCell ref="A2:J2"/>
    <mergeCell ref="A4:I4"/>
    <mergeCell ref="A6:I6"/>
    <mergeCell ref="B8:C8"/>
    <mergeCell ref="B9:C9"/>
    <mergeCell ref="B10:C10"/>
    <mergeCell ref="B29:C29"/>
    <mergeCell ref="B46:C46"/>
    <mergeCell ref="B64:C64"/>
  </mergeCells>
  <pageMargins left="0.7" right="0.7" top="0.78740157499999996" bottom="0.78740157499999996" header="0.3" footer="0.3"/>
  <pageSetup paperSize="9" scale="72" orientation="portrait" r:id="rId1"/>
  <rowBreaks count="1" manualBreakCount="1">
    <brk id="73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opLeftCell="A98" zoomScaleNormal="100" workbookViewId="0">
      <selection activeCell="S116" sqref="S116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2" customWidth="1"/>
    <col min="8" max="8" width="9.5703125" style="1" hidden="1" customWidth="1"/>
    <col min="9" max="9" width="10.28515625" style="1" hidden="1" customWidth="1"/>
    <col min="10" max="10" width="9.85546875" style="30" hidden="1" customWidth="1"/>
    <col min="11" max="12" width="9.140625" style="1" hidden="1" customWidth="1"/>
    <col min="13" max="14" width="9.5703125" style="1" hidden="1" customWidth="1"/>
    <col min="15" max="15" width="9.140625" style="1" customWidth="1"/>
    <col min="16" max="16" width="8.85546875" style="1" customWidth="1"/>
    <col min="17" max="17" width="9.140625" style="1" customWidth="1"/>
    <col min="18" max="18" width="12.42578125" style="1" customWidth="1"/>
    <col min="19" max="251" width="9.140625" style="1" customWidth="1"/>
    <col min="252" max="16384" width="3.140625" style="1"/>
  </cols>
  <sheetData>
    <row r="1" spans="1:19" ht="14.45" x14ac:dyDescent="0.3">
      <c r="H1" s="262"/>
      <c r="I1" s="262"/>
      <c r="J1" s="262"/>
      <c r="L1" s="248"/>
      <c r="M1" s="248"/>
      <c r="N1" s="263"/>
      <c r="O1" s="263"/>
    </row>
    <row r="2" spans="1:19" ht="18" x14ac:dyDescent="0.25">
      <c r="A2" s="250" t="s">
        <v>2</v>
      </c>
      <c r="B2" s="250"/>
      <c r="C2" s="250"/>
      <c r="D2" s="250"/>
      <c r="E2" s="250"/>
      <c r="F2" s="250"/>
      <c r="G2" s="250"/>
      <c r="H2" s="250"/>
      <c r="I2" s="250"/>
      <c r="O2" s="264" t="s">
        <v>72</v>
      </c>
      <c r="P2" s="264"/>
      <c r="Q2" s="264"/>
    </row>
    <row r="3" spans="1:19" ht="12" customHeight="1" x14ac:dyDescent="0.25">
      <c r="A3" s="5"/>
      <c r="B3" s="5"/>
      <c r="C3" s="5"/>
      <c r="D3" s="5"/>
      <c r="E3" s="5"/>
      <c r="F3" s="5"/>
      <c r="G3" s="5"/>
      <c r="H3" s="6"/>
      <c r="I3" s="6"/>
    </row>
    <row r="4" spans="1:19" ht="15.75" x14ac:dyDescent="0.25">
      <c r="A4" s="251" t="s">
        <v>3</v>
      </c>
      <c r="B4" s="251"/>
      <c r="C4" s="251"/>
      <c r="D4" s="251"/>
      <c r="E4" s="251"/>
      <c r="F4" s="251"/>
      <c r="G4" s="251"/>
      <c r="H4" s="251"/>
      <c r="I4" s="251"/>
    </row>
    <row r="5" spans="1:19" ht="15.6" x14ac:dyDescent="0.3">
      <c r="A5" s="107"/>
      <c r="B5" s="107"/>
      <c r="C5" s="107"/>
      <c r="D5" s="107"/>
      <c r="E5" s="107"/>
      <c r="F5" s="107"/>
      <c r="G5" s="107"/>
      <c r="H5" s="107"/>
      <c r="I5" s="107"/>
    </row>
    <row r="6" spans="1:19" ht="16.899999999999999" customHeight="1" x14ac:dyDescent="0.3">
      <c r="A6" s="251" t="s">
        <v>73</v>
      </c>
      <c r="B6" s="251"/>
      <c r="C6" s="251"/>
      <c r="D6" s="251"/>
      <c r="E6" s="251"/>
      <c r="F6" s="251"/>
      <c r="G6" s="251"/>
      <c r="H6" s="251"/>
      <c r="I6" s="251"/>
    </row>
    <row r="7" spans="1:19" s="83" customFormat="1" ht="13.5" thickBot="1" x14ac:dyDescent="0.25">
      <c r="A7" s="108"/>
      <c r="B7" s="108"/>
      <c r="C7" s="108"/>
      <c r="D7" s="108"/>
      <c r="E7" s="108"/>
      <c r="F7" s="108"/>
      <c r="G7" s="109"/>
      <c r="H7" s="108"/>
      <c r="I7" s="110"/>
      <c r="J7" s="108"/>
      <c r="K7" s="110"/>
      <c r="L7" s="108"/>
      <c r="M7" s="110"/>
      <c r="N7" s="108"/>
      <c r="O7" s="110"/>
      <c r="P7" s="108"/>
      <c r="Q7" s="110" t="s">
        <v>74</v>
      </c>
    </row>
    <row r="8" spans="1:19" s="83" customFormat="1" ht="34.5" thickBot="1" x14ac:dyDescent="0.25">
      <c r="A8" s="111" t="s">
        <v>6</v>
      </c>
      <c r="B8" s="252" t="s">
        <v>7</v>
      </c>
      <c r="C8" s="253"/>
      <c r="D8" s="11" t="s">
        <v>8</v>
      </c>
      <c r="E8" s="12" t="s">
        <v>9</v>
      </c>
      <c r="F8" s="112" t="s">
        <v>75</v>
      </c>
      <c r="G8" s="14" t="s">
        <v>11</v>
      </c>
      <c r="H8" s="15" t="s">
        <v>76</v>
      </c>
      <c r="I8" s="14" t="s">
        <v>13</v>
      </c>
      <c r="J8" s="15" t="s">
        <v>77</v>
      </c>
      <c r="K8" s="14" t="s">
        <v>13</v>
      </c>
      <c r="L8" s="15" t="s">
        <v>78</v>
      </c>
      <c r="M8" s="14" t="s">
        <v>13</v>
      </c>
      <c r="N8" s="15" t="s">
        <v>79</v>
      </c>
      <c r="O8" s="14" t="s">
        <v>13</v>
      </c>
      <c r="P8" s="15" t="s">
        <v>18</v>
      </c>
      <c r="Q8" s="14" t="s">
        <v>13</v>
      </c>
    </row>
    <row r="9" spans="1:19" s="83" customFormat="1" ht="12.75" customHeight="1" thickBot="1" x14ac:dyDescent="0.25">
      <c r="A9" s="111" t="s">
        <v>19</v>
      </c>
      <c r="B9" s="269" t="s">
        <v>20</v>
      </c>
      <c r="C9" s="270"/>
      <c r="D9" s="112" t="s">
        <v>20</v>
      </c>
      <c r="E9" s="112" t="s">
        <v>20</v>
      </c>
      <c r="F9" s="113" t="s">
        <v>80</v>
      </c>
      <c r="G9" s="114">
        <f>+G12+G59+G92</f>
        <v>8008.32</v>
      </c>
      <c r="H9" s="114">
        <f>+H12+H59+H92</f>
        <v>10000</v>
      </c>
      <c r="I9" s="114">
        <f>+G9+H9</f>
        <v>18008.32</v>
      </c>
      <c r="J9" s="115">
        <f>+J12+J59+J92</f>
        <v>6500</v>
      </c>
      <c r="K9" s="115">
        <f>+I9+J9</f>
        <v>24508.32</v>
      </c>
      <c r="L9" s="115">
        <f>+L12+L59+L92</f>
        <v>334.29300000000006</v>
      </c>
      <c r="M9" s="116">
        <f>+K9+L9</f>
        <v>24842.613000000001</v>
      </c>
      <c r="N9" s="115">
        <f>+N10+N12+N59+N92</f>
        <v>17700.152000000002</v>
      </c>
      <c r="O9" s="115">
        <f>+M9+N9</f>
        <v>42542.764999999999</v>
      </c>
      <c r="P9" s="117">
        <f>+P12+P59+P92+P10</f>
        <v>30</v>
      </c>
      <c r="Q9" s="117">
        <f>+O9+P9</f>
        <v>42572.764999999999</v>
      </c>
      <c r="R9" s="82" t="s">
        <v>22</v>
      </c>
      <c r="S9" s="82"/>
    </row>
    <row r="10" spans="1:19" s="83" customFormat="1" ht="12.75" customHeight="1" x14ac:dyDescent="0.2">
      <c r="A10" s="118" t="s">
        <v>20</v>
      </c>
      <c r="B10" s="271" t="s">
        <v>20</v>
      </c>
      <c r="C10" s="271"/>
      <c r="D10" s="119" t="s">
        <v>20</v>
      </c>
      <c r="E10" s="120" t="s">
        <v>20</v>
      </c>
      <c r="F10" s="121" t="s">
        <v>81</v>
      </c>
      <c r="G10" s="122">
        <v>0</v>
      </c>
      <c r="H10" s="122"/>
      <c r="I10" s="122"/>
      <c r="J10" s="123"/>
      <c r="K10" s="123"/>
      <c r="L10" s="123"/>
      <c r="M10" s="124">
        <v>0</v>
      </c>
      <c r="N10" s="125">
        <f>N11</f>
        <v>4.1520000000000001</v>
      </c>
      <c r="O10" s="123">
        <f t="shared" ref="O10:O73" si="0">+M10+N10</f>
        <v>4.1520000000000001</v>
      </c>
      <c r="P10" s="123">
        <v>0</v>
      </c>
      <c r="Q10" s="123">
        <f t="shared" ref="Q10:Q73" si="1">+O10+P10</f>
        <v>4.1520000000000001</v>
      </c>
      <c r="R10" s="82"/>
      <c r="S10" s="82"/>
    </row>
    <row r="11" spans="1:19" s="83" customFormat="1" ht="12.75" customHeight="1" thickBot="1" x14ac:dyDescent="0.25">
      <c r="A11" s="126"/>
      <c r="B11" s="272" t="s">
        <v>82</v>
      </c>
      <c r="C11" s="273"/>
      <c r="D11" s="127">
        <v>6402</v>
      </c>
      <c r="E11" s="127">
        <v>5364</v>
      </c>
      <c r="F11" s="128" t="s">
        <v>83</v>
      </c>
      <c r="G11" s="94">
        <v>0</v>
      </c>
      <c r="H11" s="94"/>
      <c r="I11" s="94"/>
      <c r="J11" s="129"/>
      <c r="K11" s="129"/>
      <c r="L11" s="129"/>
      <c r="M11" s="130">
        <v>0</v>
      </c>
      <c r="N11" s="131">
        <v>4.1520000000000001</v>
      </c>
      <c r="O11" s="129">
        <f t="shared" si="0"/>
        <v>4.1520000000000001</v>
      </c>
      <c r="P11" s="129">
        <v>0</v>
      </c>
      <c r="Q11" s="129">
        <f t="shared" si="1"/>
        <v>4.1520000000000001</v>
      </c>
      <c r="R11" s="82"/>
      <c r="S11" s="82"/>
    </row>
    <row r="12" spans="1:19" s="83" customFormat="1" ht="13.5" thickBot="1" x14ac:dyDescent="0.25">
      <c r="A12" s="132" t="s">
        <v>19</v>
      </c>
      <c r="B12" s="265" t="s">
        <v>20</v>
      </c>
      <c r="C12" s="266"/>
      <c r="D12" s="133" t="s">
        <v>20</v>
      </c>
      <c r="E12" s="134" t="s">
        <v>20</v>
      </c>
      <c r="F12" s="135" t="s">
        <v>84</v>
      </c>
      <c r="G12" s="136">
        <f>G13+G15+G20+G22+G24+G26+G28+G32+G34+G36+G38+G40+G43+G45+G47+G49</f>
        <v>2850</v>
      </c>
      <c r="H12" s="136">
        <f>+H15+H18</f>
        <v>0</v>
      </c>
      <c r="I12" s="136">
        <f t="shared" ref="I12:I124" si="2">+G12+H12</f>
        <v>2850</v>
      </c>
      <c r="J12" s="137">
        <f>+J22+J30</f>
        <v>1100</v>
      </c>
      <c r="K12" s="137">
        <f t="shared" ref="K12:K118" si="3">+I12+J12</f>
        <v>3950</v>
      </c>
      <c r="L12" s="137">
        <f>+L40</f>
        <v>297.69299999999998</v>
      </c>
      <c r="M12" s="138">
        <f t="shared" ref="M12:M83" si="4">+K12+L12</f>
        <v>4247.6930000000002</v>
      </c>
      <c r="N12" s="137">
        <f>+N28+N49+N51+N53+N55+N57</f>
        <v>1450</v>
      </c>
      <c r="O12" s="137">
        <f t="shared" si="0"/>
        <v>5697.6930000000002</v>
      </c>
      <c r="P12" s="137">
        <v>0</v>
      </c>
      <c r="Q12" s="137">
        <f t="shared" si="1"/>
        <v>5697.6930000000002</v>
      </c>
      <c r="R12" s="82"/>
      <c r="S12" s="82"/>
    </row>
    <row r="13" spans="1:19" s="83" customFormat="1" ht="13.15" hidden="1" x14ac:dyDescent="0.25">
      <c r="A13" s="139" t="s">
        <v>19</v>
      </c>
      <c r="B13" s="140" t="s">
        <v>85</v>
      </c>
      <c r="C13" s="141" t="s">
        <v>27</v>
      </c>
      <c r="D13" s="142" t="s">
        <v>20</v>
      </c>
      <c r="E13" s="143" t="s">
        <v>20</v>
      </c>
      <c r="F13" s="144" t="s">
        <v>49</v>
      </c>
      <c r="G13" s="122">
        <f>+G14</f>
        <v>200</v>
      </c>
      <c r="H13" s="122">
        <v>0</v>
      </c>
      <c r="I13" s="122">
        <f t="shared" si="2"/>
        <v>200</v>
      </c>
      <c r="J13" s="123">
        <v>0</v>
      </c>
      <c r="K13" s="123">
        <f t="shared" si="3"/>
        <v>200</v>
      </c>
      <c r="L13" s="145">
        <v>0</v>
      </c>
      <c r="M13" s="124">
        <f t="shared" si="4"/>
        <v>200</v>
      </c>
      <c r="N13" s="145">
        <v>0</v>
      </c>
      <c r="O13" s="145">
        <f t="shared" si="0"/>
        <v>200</v>
      </c>
      <c r="P13" s="145">
        <v>0</v>
      </c>
      <c r="Q13" s="145">
        <f t="shared" si="1"/>
        <v>200</v>
      </c>
      <c r="R13" s="82"/>
      <c r="S13" s="82"/>
    </row>
    <row r="14" spans="1:19" s="83" customFormat="1" ht="13.15" hidden="1" x14ac:dyDescent="0.25">
      <c r="A14" s="63"/>
      <c r="B14" s="64"/>
      <c r="C14" s="65"/>
      <c r="D14" s="67">
        <v>3299</v>
      </c>
      <c r="E14" s="45">
        <v>5321</v>
      </c>
      <c r="F14" s="46" t="s">
        <v>86</v>
      </c>
      <c r="G14" s="92">
        <v>200</v>
      </c>
      <c r="H14" s="92">
        <v>0</v>
      </c>
      <c r="I14" s="92">
        <f t="shared" si="2"/>
        <v>200</v>
      </c>
      <c r="J14" s="146">
        <v>0</v>
      </c>
      <c r="K14" s="146">
        <f t="shared" si="3"/>
        <v>200</v>
      </c>
      <c r="L14" s="146">
        <v>0</v>
      </c>
      <c r="M14" s="147">
        <f t="shared" si="4"/>
        <v>200</v>
      </c>
      <c r="N14" s="146">
        <v>0</v>
      </c>
      <c r="O14" s="146">
        <f t="shared" si="0"/>
        <v>200</v>
      </c>
      <c r="P14" s="146">
        <v>0</v>
      </c>
      <c r="Q14" s="146">
        <f t="shared" si="1"/>
        <v>200</v>
      </c>
      <c r="R14" s="82"/>
      <c r="S14" s="82"/>
    </row>
    <row r="15" spans="1:19" s="83" customFormat="1" ht="13.15" hidden="1" x14ac:dyDescent="0.25">
      <c r="A15" s="50" t="s">
        <v>19</v>
      </c>
      <c r="B15" s="51" t="s">
        <v>87</v>
      </c>
      <c r="C15" s="52" t="s">
        <v>27</v>
      </c>
      <c r="D15" s="53" t="s">
        <v>20</v>
      </c>
      <c r="E15" s="54" t="s">
        <v>20</v>
      </c>
      <c r="F15" s="66" t="s">
        <v>88</v>
      </c>
      <c r="G15" s="91">
        <f>SUM(G16:G17)</f>
        <v>120</v>
      </c>
      <c r="H15" s="91">
        <f>SUM(H16:H17)</f>
        <v>-20</v>
      </c>
      <c r="I15" s="91">
        <f t="shared" si="2"/>
        <v>100</v>
      </c>
      <c r="J15" s="148">
        <v>0</v>
      </c>
      <c r="K15" s="148">
        <f t="shared" si="3"/>
        <v>100</v>
      </c>
      <c r="L15" s="148">
        <v>0</v>
      </c>
      <c r="M15" s="149">
        <f t="shared" si="4"/>
        <v>100</v>
      </c>
      <c r="N15" s="148">
        <v>0</v>
      </c>
      <c r="O15" s="148">
        <f t="shared" si="0"/>
        <v>100</v>
      </c>
      <c r="P15" s="148">
        <v>0</v>
      </c>
      <c r="Q15" s="148">
        <f t="shared" si="1"/>
        <v>100</v>
      </c>
      <c r="R15" s="82"/>
      <c r="S15" s="82"/>
    </row>
    <row r="16" spans="1:19" s="83" customFormat="1" ht="13.15" hidden="1" x14ac:dyDescent="0.25">
      <c r="A16" s="63"/>
      <c r="B16" s="64"/>
      <c r="C16" s="65"/>
      <c r="D16" s="67">
        <v>3299</v>
      </c>
      <c r="E16" s="45">
        <v>5321</v>
      </c>
      <c r="F16" s="46" t="s">
        <v>86</v>
      </c>
      <c r="G16" s="92">
        <v>60</v>
      </c>
      <c r="H16" s="92">
        <v>-20</v>
      </c>
      <c r="I16" s="92">
        <f t="shared" si="2"/>
        <v>40</v>
      </c>
      <c r="J16" s="146">
        <v>0</v>
      </c>
      <c r="K16" s="146">
        <f t="shared" si="3"/>
        <v>40</v>
      </c>
      <c r="L16" s="146">
        <v>0</v>
      </c>
      <c r="M16" s="147">
        <f t="shared" si="4"/>
        <v>40</v>
      </c>
      <c r="N16" s="146">
        <v>0</v>
      </c>
      <c r="O16" s="146">
        <f t="shared" si="0"/>
        <v>40</v>
      </c>
      <c r="P16" s="146">
        <v>0</v>
      </c>
      <c r="Q16" s="146">
        <f t="shared" si="1"/>
        <v>40</v>
      </c>
      <c r="R16" s="82"/>
      <c r="S16" s="82"/>
    </row>
    <row r="17" spans="1:19" s="83" customFormat="1" ht="13.15" hidden="1" x14ac:dyDescent="0.25">
      <c r="A17" s="63"/>
      <c r="B17" s="64"/>
      <c r="C17" s="65"/>
      <c r="D17" s="67">
        <v>3299</v>
      </c>
      <c r="E17" s="45">
        <v>5222</v>
      </c>
      <c r="F17" s="46" t="s">
        <v>89</v>
      </c>
      <c r="G17" s="92">
        <v>60</v>
      </c>
      <c r="H17" s="92">
        <v>0</v>
      </c>
      <c r="I17" s="92">
        <f t="shared" si="2"/>
        <v>60</v>
      </c>
      <c r="J17" s="146">
        <v>0</v>
      </c>
      <c r="K17" s="146">
        <f t="shared" si="3"/>
        <v>60</v>
      </c>
      <c r="L17" s="146">
        <v>0</v>
      </c>
      <c r="M17" s="147">
        <f t="shared" si="4"/>
        <v>60</v>
      </c>
      <c r="N17" s="146">
        <v>0</v>
      </c>
      <c r="O17" s="146">
        <f t="shared" si="0"/>
        <v>60</v>
      </c>
      <c r="P17" s="146">
        <v>0</v>
      </c>
      <c r="Q17" s="146">
        <f t="shared" si="1"/>
        <v>60</v>
      </c>
      <c r="R17" s="82"/>
      <c r="S17" s="82"/>
    </row>
    <row r="18" spans="1:19" s="83" customFormat="1" ht="20.45" hidden="1" x14ac:dyDescent="0.25">
      <c r="A18" s="50" t="s">
        <v>19</v>
      </c>
      <c r="B18" s="51" t="s">
        <v>90</v>
      </c>
      <c r="C18" s="52" t="s">
        <v>91</v>
      </c>
      <c r="D18" s="53" t="s">
        <v>20</v>
      </c>
      <c r="E18" s="54" t="s">
        <v>20</v>
      </c>
      <c r="F18" s="66" t="s">
        <v>92</v>
      </c>
      <c r="G18" s="91">
        <v>0</v>
      </c>
      <c r="H18" s="91">
        <f>+H19</f>
        <v>20</v>
      </c>
      <c r="I18" s="91">
        <f t="shared" si="2"/>
        <v>20</v>
      </c>
      <c r="J18" s="148">
        <v>0</v>
      </c>
      <c r="K18" s="148">
        <f t="shared" si="3"/>
        <v>20</v>
      </c>
      <c r="L18" s="148">
        <v>0</v>
      </c>
      <c r="M18" s="149">
        <f t="shared" si="4"/>
        <v>20</v>
      </c>
      <c r="N18" s="148">
        <v>0</v>
      </c>
      <c r="O18" s="148">
        <f t="shared" si="0"/>
        <v>20</v>
      </c>
      <c r="P18" s="148">
        <v>0</v>
      </c>
      <c r="Q18" s="148">
        <f t="shared" si="1"/>
        <v>20</v>
      </c>
      <c r="R18" s="82"/>
      <c r="S18" s="82"/>
    </row>
    <row r="19" spans="1:19" s="83" customFormat="1" ht="13.15" hidden="1" x14ac:dyDescent="0.25">
      <c r="A19" s="63"/>
      <c r="B19" s="64"/>
      <c r="C19" s="65"/>
      <c r="D19" s="67">
        <v>3113</v>
      </c>
      <c r="E19" s="45">
        <v>5321</v>
      </c>
      <c r="F19" s="46" t="s">
        <v>86</v>
      </c>
      <c r="G19" s="92">
        <v>0</v>
      </c>
      <c r="H19" s="92">
        <v>20</v>
      </c>
      <c r="I19" s="92">
        <f t="shared" si="2"/>
        <v>20</v>
      </c>
      <c r="J19" s="146">
        <v>0</v>
      </c>
      <c r="K19" s="146">
        <f t="shared" si="3"/>
        <v>20</v>
      </c>
      <c r="L19" s="146">
        <v>0</v>
      </c>
      <c r="M19" s="147">
        <f t="shared" si="4"/>
        <v>20</v>
      </c>
      <c r="N19" s="146">
        <v>0</v>
      </c>
      <c r="O19" s="146">
        <f t="shared" si="0"/>
        <v>20</v>
      </c>
      <c r="P19" s="146">
        <v>0</v>
      </c>
      <c r="Q19" s="146">
        <f t="shared" si="1"/>
        <v>20</v>
      </c>
      <c r="R19" s="82"/>
      <c r="S19" s="82"/>
    </row>
    <row r="20" spans="1:19" s="83" customFormat="1" ht="20.45" hidden="1" x14ac:dyDescent="0.25">
      <c r="A20" s="50" t="s">
        <v>19</v>
      </c>
      <c r="B20" s="51" t="s">
        <v>93</v>
      </c>
      <c r="C20" s="52" t="s">
        <v>94</v>
      </c>
      <c r="D20" s="53" t="s">
        <v>20</v>
      </c>
      <c r="E20" s="54" t="s">
        <v>20</v>
      </c>
      <c r="F20" s="66" t="s">
        <v>95</v>
      </c>
      <c r="G20" s="91">
        <f>+G21</f>
        <v>50</v>
      </c>
      <c r="H20" s="91">
        <v>0</v>
      </c>
      <c r="I20" s="91">
        <f t="shared" si="2"/>
        <v>50</v>
      </c>
      <c r="J20" s="148">
        <v>0</v>
      </c>
      <c r="K20" s="148">
        <f t="shared" si="3"/>
        <v>50</v>
      </c>
      <c r="L20" s="148">
        <v>0</v>
      </c>
      <c r="M20" s="149">
        <f t="shared" si="4"/>
        <v>50</v>
      </c>
      <c r="N20" s="148">
        <v>0</v>
      </c>
      <c r="O20" s="148">
        <f t="shared" si="0"/>
        <v>50</v>
      </c>
      <c r="P20" s="148">
        <v>0</v>
      </c>
      <c r="Q20" s="148">
        <f t="shared" si="1"/>
        <v>50</v>
      </c>
      <c r="R20" s="82"/>
      <c r="S20" s="82"/>
    </row>
    <row r="21" spans="1:19" s="83" customFormat="1" ht="13.15" hidden="1" x14ac:dyDescent="0.25">
      <c r="A21" s="63"/>
      <c r="B21" s="64"/>
      <c r="C21" s="65"/>
      <c r="D21" s="67">
        <v>3299</v>
      </c>
      <c r="E21" s="45">
        <v>5332</v>
      </c>
      <c r="F21" s="46" t="s">
        <v>96</v>
      </c>
      <c r="G21" s="92">
        <v>50</v>
      </c>
      <c r="H21" s="92">
        <v>0</v>
      </c>
      <c r="I21" s="92">
        <f t="shared" si="2"/>
        <v>50</v>
      </c>
      <c r="J21" s="146">
        <v>0</v>
      </c>
      <c r="K21" s="146">
        <f t="shared" si="3"/>
        <v>50</v>
      </c>
      <c r="L21" s="146">
        <v>0</v>
      </c>
      <c r="M21" s="147">
        <f t="shared" si="4"/>
        <v>50</v>
      </c>
      <c r="N21" s="146">
        <v>0</v>
      </c>
      <c r="O21" s="146">
        <f t="shared" si="0"/>
        <v>50</v>
      </c>
      <c r="P21" s="146">
        <v>0</v>
      </c>
      <c r="Q21" s="146">
        <f t="shared" si="1"/>
        <v>50</v>
      </c>
      <c r="R21" s="82"/>
      <c r="S21" s="82"/>
    </row>
    <row r="22" spans="1:19" s="83" customFormat="1" ht="20.45" hidden="1" x14ac:dyDescent="0.25">
      <c r="A22" s="50" t="s">
        <v>19</v>
      </c>
      <c r="B22" s="51" t="s">
        <v>97</v>
      </c>
      <c r="C22" s="52" t="s">
        <v>98</v>
      </c>
      <c r="D22" s="53" t="s">
        <v>20</v>
      </c>
      <c r="E22" s="54" t="s">
        <v>20</v>
      </c>
      <c r="F22" s="66" t="s">
        <v>99</v>
      </c>
      <c r="G22" s="91">
        <f>+G23</f>
        <v>100</v>
      </c>
      <c r="H22" s="91">
        <v>0</v>
      </c>
      <c r="I22" s="91">
        <f t="shared" si="2"/>
        <v>100</v>
      </c>
      <c r="J22" s="148">
        <v>100</v>
      </c>
      <c r="K22" s="148">
        <f t="shared" si="3"/>
        <v>200</v>
      </c>
      <c r="L22" s="148">
        <v>0</v>
      </c>
      <c r="M22" s="149">
        <f t="shared" si="4"/>
        <v>200</v>
      </c>
      <c r="N22" s="148">
        <v>0</v>
      </c>
      <c r="O22" s="148">
        <f t="shared" si="0"/>
        <v>200</v>
      </c>
      <c r="P22" s="148">
        <v>0</v>
      </c>
      <c r="Q22" s="148">
        <f t="shared" si="1"/>
        <v>200</v>
      </c>
      <c r="R22" s="82"/>
      <c r="S22" s="82"/>
    </row>
    <row r="23" spans="1:19" s="83" customFormat="1" ht="13.15" hidden="1" x14ac:dyDescent="0.25">
      <c r="A23" s="63"/>
      <c r="B23" s="64"/>
      <c r="C23" s="65"/>
      <c r="D23" s="67">
        <v>3299</v>
      </c>
      <c r="E23" s="45">
        <v>5321</v>
      </c>
      <c r="F23" s="46" t="s">
        <v>86</v>
      </c>
      <c r="G23" s="92">
        <v>100</v>
      </c>
      <c r="H23" s="92">
        <v>0</v>
      </c>
      <c r="I23" s="92">
        <f t="shared" si="2"/>
        <v>100</v>
      </c>
      <c r="J23" s="146">
        <v>100</v>
      </c>
      <c r="K23" s="146">
        <f t="shared" si="3"/>
        <v>200</v>
      </c>
      <c r="L23" s="146">
        <v>0</v>
      </c>
      <c r="M23" s="147">
        <f t="shared" si="4"/>
        <v>200</v>
      </c>
      <c r="N23" s="146">
        <v>0</v>
      </c>
      <c r="O23" s="146">
        <f t="shared" si="0"/>
        <v>200</v>
      </c>
      <c r="P23" s="146">
        <v>0</v>
      </c>
      <c r="Q23" s="146">
        <f t="shared" si="1"/>
        <v>200</v>
      </c>
      <c r="R23" s="82"/>
      <c r="S23" s="82"/>
    </row>
    <row r="24" spans="1:19" s="83" customFormat="1" ht="20.45" hidden="1" x14ac:dyDescent="0.25">
      <c r="A24" s="50" t="s">
        <v>19</v>
      </c>
      <c r="B24" s="51" t="s">
        <v>100</v>
      </c>
      <c r="C24" s="52" t="s">
        <v>94</v>
      </c>
      <c r="D24" s="53" t="s">
        <v>20</v>
      </c>
      <c r="E24" s="54" t="s">
        <v>20</v>
      </c>
      <c r="F24" s="66" t="s">
        <v>101</v>
      </c>
      <c r="G24" s="91">
        <f>+G25</f>
        <v>500</v>
      </c>
      <c r="H24" s="91">
        <v>0</v>
      </c>
      <c r="I24" s="91">
        <f t="shared" si="2"/>
        <v>500</v>
      </c>
      <c r="J24" s="148">
        <v>0</v>
      </c>
      <c r="K24" s="148">
        <f t="shared" si="3"/>
        <v>500</v>
      </c>
      <c r="L24" s="148">
        <v>0</v>
      </c>
      <c r="M24" s="149">
        <f t="shared" si="4"/>
        <v>500</v>
      </c>
      <c r="N24" s="148">
        <v>0</v>
      </c>
      <c r="O24" s="148">
        <f t="shared" si="0"/>
        <v>500</v>
      </c>
      <c r="P24" s="148">
        <v>0</v>
      </c>
      <c r="Q24" s="148">
        <f t="shared" si="1"/>
        <v>500</v>
      </c>
      <c r="R24" s="82"/>
      <c r="S24" s="82"/>
    </row>
    <row r="25" spans="1:19" s="83" customFormat="1" ht="13.15" hidden="1" x14ac:dyDescent="0.25">
      <c r="A25" s="63"/>
      <c r="B25" s="64"/>
      <c r="C25" s="65"/>
      <c r="D25" s="67">
        <v>3299</v>
      </c>
      <c r="E25" s="45">
        <v>5332</v>
      </c>
      <c r="F25" s="46" t="s">
        <v>96</v>
      </c>
      <c r="G25" s="92">
        <v>500</v>
      </c>
      <c r="H25" s="92">
        <v>0</v>
      </c>
      <c r="I25" s="92">
        <f t="shared" si="2"/>
        <v>500</v>
      </c>
      <c r="J25" s="146">
        <v>0</v>
      </c>
      <c r="K25" s="146">
        <f t="shared" si="3"/>
        <v>500</v>
      </c>
      <c r="L25" s="146">
        <v>0</v>
      </c>
      <c r="M25" s="147">
        <f t="shared" si="4"/>
        <v>500</v>
      </c>
      <c r="N25" s="146">
        <v>0</v>
      </c>
      <c r="O25" s="146">
        <f t="shared" si="0"/>
        <v>500</v>
      </c>
      <c r="P25" s="146">
        <v>0</v>
      </c>
      <c r="Q25" s="146">
        <f t="shared" si="1"/>
        <v>500</v>
      </c>
      <c r="R25" s="82"/>
      <c r="S25" s="82"/>
    </row>
    <row r="26" spans="1:19" s="83" customFormat="1" ht="20.45" hidden="1" x14ac:dyDescent="0.25">
      <c r="A26" s="50" t="s">
        <v>19</v>
      </c>
      <c r="B26" s="51" t="s">
        <v>102</v>
      </c>
      <c r="C26" s="52" t="s">
        <v>27</v>
      </c>
      <c r="D26" s="53" t="s">
        <v>20</v>
      </c>
      <c r="E26" s="54" t="s">
        <v>20</v>
      </c>
      <c r="F26" s="66" t="s">
        <v>103</v>
      </c>
      <c r="G26" s="91">
        <f>+G27</f>
        <v>500</v>
      </c>
      <c r="H26" s="91">
        <v>0</v>
      </c>
      <c r="I26" s="91">
        <f t="shared" si="2"/>
        <v>500</v>
      </c>
      <c r="J26" s="148">
        <v>0</v>
      </c>
      <c r="K26" s="148">
        <f t="shared" si="3"/>
        <v>500</v>
      </c>
      <c r="L26" s="148">
        <v>0</v>
      </c>
      <c r="M26" s="149">
        <f t="shared" si="4"/>
        <v>500</v>
      </c>
      <c r="N26" s="148">
        <v>0</v>
      </c>
      <c r="O26" s="148">
        <f t="shared" si="0"/>
        <v>500</v>
      </c>
      <c r="P26" s="148">
        <v>0</v>
      </c>
      <c r="Q26" s="148">
        <f t="shared" si="1"/>
        <v>500</v>
      </c>
      <c r="R26" s="82"/>
      <c r="S26" s="82"/>
    </row>
    <row r="27" spans="1:19" s="83" customFormat="1" ht="13.15" hidden="1" x14ac:dyDescent="0.25">
      <c r="A27" s="63"/>
      <c r="B27" s="64"/>
      <c r="C27" s="65"/>
      <c r="D27" s="67">
        <v>3299</v>
      </c>
      <c r="E27" s="45">
        <v>5221</v>
      </c>
      <c r="F27" s="46" t="s">
        <v>104</v>
      </c>
      <c r="G27" s="92">
        <v>500</v>
      </c>
      <c r="H27" s="92">
        <v>0</v>
      </c>
      <c r="I27" s="92">
        <f t="shared" si="2"/>
        <v>500</v>
      </c>
      <c r="J27" s="146">
        <v>0</v>
      </c>
      <c r="K27" s="146">
        <f t="shared" si="3"/>
        <v>500</v>
      </c>
      <c r="L27" s="146">
        <v>0</v>
      </c>
      <c r="M27" s="147">
        <f t="shared" si="4"/>
        <v>500</v>
      </c>
      <c r="N27" s="146">
        <v>0</v>
      </c>
      <c r="O27" s="146">
        <f t="shared" si="0"/>
        <v>500</v>
      </c>
      <c r="P27" s="146">
        <v>0</v>
      </c>
      <c r="Q27" s="146">
        <f t="shared" si="1"/>
        <v>500</v>
      </c>
      <c r="R27" s="82"/>
      <c r="S27" s="82"/>
    </row>
    <row r="28" spans="1:19" s="83" customFormat="1" ht="30.6" hidden="1" x14ac:dyDescent="0.25">
      <c r="A28" s="50" t="s">
        <v>19</v>
      </c>
      <c r="B28" s="51" t="s">
        <v>105</v>
      </c>
      <c r="C28" s="52" t="s">
        <v>27</v>
      </c>
      <c r="D28" s="53" t="s">
        <v>20</v>
      </c>
      <c r="E28" s="54" t="s">
        <v>20</v>
      </c>
      <c r="F28" s="66" t="s">
        <v>106</v>
      </c>
      <c r="G28" s="91">
        <f>+G29</f>
        <v>100</v>
      </c>
      <c r="H28" s="91">
        <v>0</v>
      </c>
      <c r="I28" s="91">
        <f t="shared" si="2"/>
        <v>100</v>
      </c>
      <c r="J28" s="148">
        <v>0</v>
      </c>
      <c r="K28" s="148">
        <f t="shared" si="3"/>
        <v>100</v>
      </c>
      <c r="L28" s="148">
        <v>0</v>
      </c>
      <c r="M28" s="149">
        <f t="shared" si="4"/>
        <v>100</v>
      </c>
      <c r="N28" s="148">
        <f>+N29</f>
        <v>100</v>
      </c>
      <c r="O28" s="148">
        <f t="shared" si="0"/>
        <v>200</v>
      </c>
      <c r="P28" s="148">
        <v>0</v>
      </c>
      <c r="Q28" s="148">
        <f t="shared" si="1"/>
        <v>200</v>
      </c>
      <c r="R28" s="82"/>
      <c r="S28" s="82"/>
    </row>
    <row r="29" spans="1:19" s="83" customFormat="1" ht="13.15" hidden="1" x14ac:dyDescent="0.25">
      <c r="A29" s="63"/>
      <c r="B29" s="64"/>
      <c r="C29" s="65"/>
      <c r="D29" s="67">
        <v>3299</v>
      </c>
      <c r="E29" s="45">
        <v>5222</v>
      </c>
      <c r="F29" s="46" t="s">
        <v>89</v>
      </c>
      <c r="G29" s="92">
        <v>100</v>
      </c>
      <c r="H29" s="92">
        <v>0</v>
      </c>
      <c r="I29" s="92">
        <f t="shared" si="2"/>
        <v>100</v>
      </c>
      <c r="J29" s="146">
        <v>0</v>
      </c>
      <c r="K29" s="146">
        <f t="shared" si="3"/>
        <v>100</v>
      </c>
      <c r="L29" s="146">
        <v>0</v>
      </c>
      <c r="M29" s="147">
        <f t="shared" si="4"/>
        <v>100</v>
      </c>
      <c r="N29" s="146">
        <v>100</v>
      </c>
      <c r="O29" s="146">
        <f t="shared" si="0"/>
        <v>200</v>
      </c>
      <c r="P29" s="146">
        <v>0</v>
      </c>
      <c r="Q29" s="146">
        <f t="shared" si="1"/>
        <v>200</v>
      </c>
      <c r="R29" s="82"/>
      <c r="S29" s="82"/>
    </row>
    <row r="30" spans="1:19" s="83" customFormat="1" ht="13.15" hidden="1" x14ac:dyDescent="0.25">
      <c r="A30" s="50" t="s">
        <v>19</v>
      </c>
      <c r="B30" s="51" t="s">
        <v>107</v>
      </c>
      <c r="C30" s="52" t="s">
        <v>27</v>
      </c>
      <c r="D30" s="53" t="s">
        <v>20</v>
      </c>
      <c r="E30" s="54" t="s">
        <v>20</v>
      </c>
      <c r="F30" s="66" t="s">
        <v>108</v>
      </c>
      <c r="G30" s="91">
        <v>0</v>
      </c>
      <c r="H30" s="91">
        <v>0</v>
      </c>
      <c r="I30" s="91">
        <f t="shared" si="2"/>
        <v>0</v>
      </c>
      <c r="J30" s="150">
        <f>+J31</f>
        <v>1000</v>
      </c>
      <c r="K30" s="148">
        <f t="shared" si="3"/>
        <v>1000</v>
      </c>
      <c r="L30" s="148">
        <v>0</v>
      </c>
      <c r="M30" s="149">
        <f t="shared" si="4"/>
        <v>1000</v>
      </c>
      <c r="N30" s="148">
        <v>0</v>
      </c>
      <c r="O30" s="148">
        <f t="shared" si="0"/>
        <v>1000</v>
      </c>
      <c r="P30" s="148">
        <v>0</v>
      </c>
      <c r="Q30" s="148">
        <f t="shared" si="1"/>
        <v>1000</v>
      </c>
      <c r="R30" s="82"/>
      <c r="S30" s="82"/>
    </row>
    <row r="31" spans="1:19" s="83" customFormat="1" ht="13.15" hidden="1" x14ac:dyDescent="0.25">
      <c r="A31" s="63"/>
      <c r="B31" s="64"/>
      <c r="C31" s="65"/>
      <c r="D31" s="67">
        <v>3299</v>
      </c>
      <c r="E31" s="45">
        <v>5622</v>
      </c>
      <c r="F31" s="68" t="s">
        <v>109</v>
      </c>
      <c r="G31" s="92">
        <v>0</v>
      </c>
      <c r="H31" s="92">
        <v>0</v>
      </c>
      <c r="I31" s="92">
        <v>0</v>
      </c>
      <c r="J31" s="151">
        <v>1000</v>
      </c>
      <c r="K31" s="146">
        <f t="shared" si="3"/>
        <v>1000</v>
      </c>
      <c r="L31" s="146">
        <v>0</v>
      </c>
      <c r="M31" s="147">
        <f t="shared" si="4"/>
        <v>1000</v>
      </c>
      <c r="N31" s="146">
        <v>0</v>
      </c>
      <c r="O31" s="146">
        <f t="shared" si="0"/>
        <v>1000</v>
      </c>
      <c r="P31" s="146">
        <v>0</v>
      </c>
      <c r="Q31" s="146">
        <f t="shared" si="1"/>
        <v>1000</v>
      </c>
      <c r="R31" s="82"/>
      <c r="S31" s="82"/>
    </row>
    <row r="32" spans="1:19" s="83" customFormat="1" ht="30.6" hidden="1" x14ac:dyDescent="0.25">
      <c r="A32" s="50" t="s">
        <v>19</v>
      </c>
      <c r="B32" s="51" t="s">
        <v>110</v>
      </c>
      <c r="C32" s="52" t="s">
        <v>111</v>
      </c>
      <c r="D32" s="53" t="s">
        <v>20</v>
      </c>
      <c r="E32" s="54" t="s">
        <v>20</v>
      </c>
      <c r="F32" s="66" t="s">
        <v>112</v>
      </c>
      <c r="G32" s="91">
        <f>+G33</f>
        <v>85</v>
      </c>
      <c r="H32" s="91">
        <v>0</v>
      </c>
      <c r="I32" s="91">
        <f t="shared" si="2"/>
        <v>85</v>
      </c>
      <c r="J32" s="148">
        <v>0</v>
      </c>
      <c r="K32" s="148">
        <f t="shared" si="3"/>
        <v>85</v>
      </c>
      <c r="L32" s="148">
        <v>0</v>
      </c>
      <c r="M32" s="149">
        <f t="shared" si="4"/>
        <v>85</v>
      </c>
      <c r="N32" s="148">
        <v>0</v>
      </c>
      <c r="O32" s="148">
        <f t="shared" si="0"/>
        <v>85</v>
      </c>
      <c r="P32" s="148">
        <v>0</v>
      </c>
      <c r="Q32" s="148">
        <f t="shared" si="1"/>
        <v>85</v>
      </c>
      <c r="R32" s="82"/>
      <c r="S32" s="82"/>
    </row>
    <row r="33" spans="1:19" s="83" customFormat="1" ht="13.15" hidden="1" x14ac:dyDescent="0.25">
      <c r="A33" s="63"/>
      <c r="B33" s="64"/>
      <c r="C33" s="65"/>
      <c r="D33" s="67">
        <v>3233</v>
      </c>
      <c r="E33" s="45">
        <v>5321</v>
      </c>
      <c r="F33" s="46" t="s">
        <v>86</v>
      </c>
      <c r="G33" s="92">
        <v>85</v>
      </c>
      <c r="H33" s="92">
        <v>0</v>
      </c>
      <c r="I33" s="92">
        <f t="shared" si="2"/>
        <v>85</v>
      </c>
      <c r="J33" s="146">
        <v>0</v>
      </c>
      <c r="K33" s="146">
        <f t="shared" si="3"/>
        <v>85</v>
      </c>
      <c r="L33" s="146">
        <v>0</v>
      </c>
      <c r="M33" s="147">
        <f t="shared" si="4"/>
        <v>85</v>
      </c>
      <c r="N33" s="146">
        <v>0</v>
      </c>
      <c r="O33" s="146">
        <f t="shared" si="0"/>
        <v>85</v>
      </c>
      <c r="P33" s="146">
        <v>0</v>
      </c>
      <c r="Q33" s="146">
        <f t="shared" si="1"/>
        <v>85</v>
      </c>
      <c r="R33" s="82"/>
      <c r="S33" s="82"/>
    </row>
    <row r="34" spans="1:19" s="83" customFormat="1" ht="20.45" hidden="1" x14ac:dyDescent="0.25">
      <c r="A34" s="50" t="s">
        <v>19</v>
      </c>
      <c r="B34" s="51" t="s">
        <v>113</v>
      </c>
      <c r="C34" s="52" t="s">
        <v>114</v>
      </c>
      <c r="D34" s="53" t="s">
        <v>20</v>
      </c>
      <c r="E34" s="54" t="s">
        <v>20</v>
      </c>
      <c r="F34" s="66" t="s">
        <v>115</v>
      </c>
      <c r="G34" s="91">
        <f>+G35</f>
        <v>15</v>
      </c>
      <c r="H34" s="91">
        <v>0</v>
      </c>
      <c r="I34" s="91">
        <f t="shared" si="2"/>
        <v>15</v>
      </c>
      <c r="J34" s="148">
        <v>0</v>
      </c>
      <c r="K34" s="148">
        <f t="shared" si="3"/>
        <v>15</v>
      </c>
      <c r="L34" s="148">
        <v>0</v>
      </c>
      <c r="M34" s="149">
        <f t="shared" si="4"/>
        <v>15</v>
      </c>
      <c r="N34" s="148">
        <v>0</v>
      </c>
      <c r="O34" s="148">
        <f t="shared" si="0"/>
        <v>15</v>
      </c>
      <c r="P34" s="148">
        <v>0</v>
      </c>
      <c r="Q34" s="148">
        <f t="shared" si="1"/>
        <v>15</v>
      </c>
      <c r="R34" s="82"/>
      <c r="S34" s="82"/>
    </row>
    <row r="35" spans="1:19" s="83" customFormat="1" ht="13.15" hidden="1" x14ac:dyDescent="0.25">
      <c r="A35" s="63"/>
      <c r="B35" s="64"/>
      <c r="C35" s="65"/>
      <c r="D35" s="67">
        <v>3233</v>
      </c>
      <c r="E35" s="45">
        <v>5321</v>
      </c>
      <c r="F35" s="46" t="s">
        <v>86</v>
      </c>
      <c r="G35" s="92">
        <v>15</v>
      </c>
      <c r="H35" s="92">
        <v>0</v>
      </c>
      <c r="I35" s="92">
        <f t="shared" si="2"/>
        <v>15</v>
      </c>
      <c r="J35" s="146">
        <v>0</v>
      </c>
      <c r="K35" s="146">
        <f t="shared" si="3"/>
        <v>15</v>
      </c>
      <c r="L35" s="146">
        <v>0</v>
      </c>
      <c r="M35" s="147">
        <f t="shared" si="4"/>
        <v>15</v>
      </c>
      <c r="N35" s="146">
        <v>0</v>
      </c>
      <c r="O35" s="146">
        <f t="shared" si="0"/>
        <v>15</v>
      </c>
      <c r="P35" s="146">
        <v>0</v>
      </c>
      <c r="Q35" s="146">
        <f t="shared" si="1"/>
        <v>15</v>
      </c>
      <c r="R35" s="82"/>
      <c r="S35" s="82"/>
    </row>
    <row r="36" spans="1:19" s="83" customFormat="1" ht="20.45" hidden="1" x14ac:dyDescent="0.25">
      <c r="A36" s="50" t="s">
        <v>19</v>
      </c>
      <c r="B36" s="51" t="s">
        <v>116</v>
      </c>
      <c r="C36" s="52" t="s">
        <v>117</v>
      </c>
      <c r="D36" s="53" t="s">
        <v>20</v>
      </c>
      <c r="E36" s="54" t="s">
        <v>20</v>
      </c>
      <c r="F36" s="66" t="s">
        <v>118</v>
      </c>
      <c r="G36" s="91">
        <f>+G37</f>
        <v>15</v>
      </c>
      <c r="H36" s="91">
        <v>0</v>
      </c>
      <c r="I36" s="91">
        <f t="shared" si="2"/>
        <v>15</v>
      </c>
      <c r="J36" s="148">
        <v>0</v>
      </c>
      <c r="K36" s="148">
        <f t="shared" si="3"/>
        <v>15</v>
      </c>
      <c r="L36" s="148">
        <v>0</v>
      </c>
      <c r="M36" s="149">
        <f t="shared" si="4"/>
        <v>15</v>
      </c>
      <c r="N36" s="148">
        <v>0</v>
      </c>
      <c r="O36" s="148">
        <f t="shared" si="0"/>
        <v>15</v>
      </c>
      <c r="P36" s="148">
        <v>0</v>
      </c>
      <c r="Q36" s="148">
        <f t="shared" si="1"/>
        <v>15</v>
      </c>
      <c r="R36" s="82"/>
      <c r="S36" s="82"/>
    </row>
    <row r="37" spans="1:19" s="83" customFormat="1" ht="13.15" hidden="1" x14ac:dyDescent="0.25">
      <c r="A37" s="63"/>
      <c r="B37" s="64"/>
      <c r="C37" s="65"/>
      <c r="D37" s="67">
        <v>3233</v>
      </c>
      <c r="E37" s="45">
        <v>5321</v>
      </c>
      <c r="F37" s="46" t="s">
        <v>86</v>
      </c>
      <c r="G37" s="92">
        <v>15</v>
      </c>
      <c r="H37" s="92">
        <v>0</v>
      </c>
      <c r="I37" s="92">
        <f t="shared" si="2"/>
        <v>15</v>
      </c>
      <c r="J37" s="146">
        <v>0</v>
      </c>
      <c r="K37" s="146">
        <f t="shared" si="3"/>
        <v>15</v>
      </c>
      <c r="L37" s="146">
        <v>0</v>
      </c>
      <c r="M37" s="147">
        <f t="shared" si="4"/>
        <v>15</v>
      </c>
      <c r="N37" s="146">
        <v>0</v>
      </c>
      <c r="O37" s="146">
        <f t="shared" si="0"/>
        <v>15</v>
      </c>
      <c r="P37" s="146">
        <v>0</v>
      </c>
      <c r="Q37" s="146">
        <f t="shared" si="1"/>
        <v>15</v>
      </c>
      <c r="R37" s="82"/>
      <c r="S37" s="82"/>
    </row>
    <row r="38" spans="1:19" s="83" customFormat="1" ht="20.45" hidden="1" x14ac:dyDescent="0.25">
      <c r="A38" s="50" t="s">
        <v>19</v>
      </c>
      <c r="B38" s="51" t="s">
        <v>119</v>
      </c>
      <c r="C38" s="52" t="s">
        <v>120</v>
      </c>
      <c r="D38" s="53" t="s">
        <v>20</v>
      </c>
      <c r="E38" s="54" t="s">
        <v>20</v>
      </c>
      <c r="F38" s="66" t="s">
        <v>121</v>
      </c>
      <c r="G38" s="91">
        <f>+G39</f>
        <v>15</v>
      </c>
      <c r="H38" s="91">
        <v>0</v>
      </c>
      <c r="I38" s="91">
        <f t="shared" si="2"/>
        <v>15</v>
      </c>
      <c r="J38" s="148">
        <v>0</v>
      </c>
      <c r="K38" s="148">
        <f t="shared" si="3"/>
        <v>15</v>
      </c>
      <c r="L38" s="148">
        <v>0</v>
      </c>
      <c r="M38" s="149">
        <f t="shared" si="4"/>
        <v>15</v>
      </c>
      <c r="N38" s="148">
        <v>0</v>
      </c>
      <c r="O38" s="148">
        <f t="shared" si="0"/>
        <v>15</v>
      </c>
      <c r="P38" s="148">
        <v>0</v>
      </c>
      <c r="Q38" s="148">
        <f t="shared" si="1"/>
        <v>15</v>
      </c>
      <c r="R38" s="82"/>
      <c r="S38" s="82"/>
    </row>
    <row r="39" spans="1:19" s="83" customFormat="1" ht="13.15" hidden="1" x14ac:dyDescent="0.25">
      <c r="A39" s="63"/>
      <c r="B39" s="64"/>
      <c r="C39" s="65"/>
      <c r="D39" s="67">
        <v>3113</v>
      </c>
      <c r="E39" s="45">
        <v>5321</v>
      </c>
      <c r="F39" s="46" t="s">
        <v>86</v>
      </c>
      <c r="G39" s="92">
        <v>15</v>
      </c>
      <c r="H39" s="92">
        <v>0</v>
      </c>
      <c r="I39" s="92">
        <f t="shared" si="2"/>
        <v>15</v>
      </c>
      <c r="J39" s="146">
        <v>0</v>
      </c>
      <c r="K39" s="146">
        <f t="shared" si="3"/>
        <v>15</v>
      </c>
      <c r="L39" s="146">
        <v>0</v>
      </c>
      <c r="M39" s="147">
        <f t="shared" si="4"/>
        <v>15</v>
      </c>
      <c r="N39" s="146">
        <v>0</v>
      </c>
      <c r="O39" s="146">
        <f t="shared" si="0"/>
        <v>15</v>
      </c>
      <c r="P39" s="146">
        <v>0</v>
      </c>
      <c r="Q39" s="146">
        <f t="shared" si="1"/>
        <v>15</v>
      </c>
      <c r="R39" s="82"/>
      <c r="S39" s="82"/>
    </row>
    <row r="40" spans="1:19" s="83" customFormat="1" ht="42" hidden="1" customHeight="1" x14ac:dyDescent="0.25">
      <c r="A40" s="50" t="s">
        <v>19</v>
      </c>
      <c r="B40" s="51" t="s">
        <v>122</v>
      </c>
      <c r="C40" s="52" t="s">
        <v>27</v>
      </c>
      <c r="D40" s="53" t="s">
        <v>20</v>
      </c>
      <c r="E40" s="54" t="s">
        <v>20</v>
      </c>
      <c r="F40" s="66" t="s">
        <v>123</v>
      </c>
      <c r="G40" s="91">
        <f>+G41</f>
        <v>150</v>
      </c>
      <c r="H40" s="91">
        <v>0</v>
      </c>
      <c r="I40" s="91">
        <f t="shared" si="2"/>
        <v>150</v>
      </c>
      <c r="J40" s="148">
        <v>0</v>
      </c>
      <c r="K40" s="148">
        <f t="shared" si="3"/>
        <v>150</v>
      </c>
      <c r="L40" s="148">
        <f>SUM(L41:L42)</f>
        <v>297.69299999999998</v>
      </c>
      <c r="M40" s="149">
        <f t="shared" si="4"/>
        <v>447.69299999999998</v>
      </c>
      <c r="N40" s="148">
        <v>0</v>
      </c>
      <c r="O40" s="148">
        <f t="shared" si="0"/>
        <v>447.69299999999998</v>
      </c>
      <c r="P40" s="148">
        <v>0</v>
      </c>
      <c r="Q40" s="148">
        <f t="shared" si="1"/>
        <v>447.69299999999998</v>
      </c>
      <c r="R40" s="152"/>
      <c r="S40" s="82"/>
    </row>
    <row r="41" spans="1:19" s="83" customFormat="1" ht="13.15" hidden="1" x14ac:dyDescent="0.25">
      <c r="A41" s="63"/>
      <c r="B41" s="64" t="s">
        <v>124</v>
      </c>
      <c r="C41" s="65"/>
      <c r="D41" s="67">
        <v>3299</v>
      </c>
      <c r="E41" s="45">
        <v>5229</v>
      </c>
      <c r="F41" s="46" t="s">
        <v>125</v>
      </c>
      <c r="G41" s="92">
        <v>150</v>
      </c>
      <c r="H41" s="92">
        <v>0</v>
      </c>
      <c r="I41" s="92">
        <f t="shared" si="2"/>
        <v>150</v>
      </c>
      <c r="J41" s="146">
        <v>0</v>
      </c>
      <c r="K41" s="146">
        <f t="shared" si="3"/>
        <v>150</v>
      </c>
      <c r="L41" s="146">
        <v>0</v>
      </c>
      <c r="M41" s="147">
        <f t="shared" si="4"/>
        <v>150</v>
      </c>
      <c r="N41" s="146">
        <v>0</v>
      </c>
      <c r="O41" s="146">
        <f t="shared" si="0"/>
        <v>150</v>
      </c>
      <c r="P41" s="146">
        <v>0</v>
      </c>
      <c r="Q41" s="146">
        <f t="shared" si="1"/>
        <v>150</v>
      </c>
      <c r="R41" s="82"/>
      <c r="S41" s="82"/>
    </row>
    <row r="42" spans="1:19" s="83" customFormat="1" ht="13.15" hidden="1" x14ac:dyDescent="0.25">
      <c r="A42" s="63"/>
      <c r="B42" s="64" t="s">
        <v>126</v>
      </c>
      <c r="C42" s="65"/>
      <c r="D42" s="67">
        <v>3299</v>
      </c>
      <c r="E42" s="45">
        <v>5229</v>
      </c>
      <c r="F42" s="46" t="s">
        <v>125</v>
      </c>
      <c r="G42" s="92">
        <v>0</v>
      </c>
      <c r="H42" s="92"/>
      <c r="I42" s="92"/>
      <c r="J42" s="146"/>
      <c r="K42" s="146">
        <v>0</v>
      </c>
      <c r="L42" s="146">
        <v>297.69299999999998</v>
      </c>
      <c r="M42" s="147">
        <f t="shared" si="4"/>
        <v>297.69299999999998</v>
      </c>
      <c r="N42" s="146">
        <v>0</v>
      </c>
      <c r="O42" s="146">
        <f t="shared" si="0"/>
        <v>297.69299999999998</v>
      </c>
      <c r="P42" s="146">
        <v>0</v>
      </c>
      <c r="Q42" s="146">
        <f t="shared" si="1"/>
        <v>297.69299999999998</v>
      </c>
      <c r="R42" s="82"/>
      <c r="S42" s="82"/>
    </row>
    <row r="43" spans="1:19" s="83" customFormat="1" ht="20.45" hidden="1" x14ac:dyDescent="0.25">
      <c r="A43" s="50" t="s">
        <v>19</v>
      </c>
      <c r="B43" s="51" t="s">
        <v>127</v>
      </c>
      <c r="C43" s="52" t="s">
        <v>128</v>
      </c>
      <c r="D43" s="53" t="s">
        <v>20</v>
      </c>
      <c r="E43" s="54" t="s">
        <v>20</v>
      </c>
      <c r="F43" s="66" t="s">
        <v>129</v>
      </c>
      <c r="G43" s="91">
        <f>+G44</f>
        <v>400</v>
      </c>
      <c r="H43" s="91">
        <v>0</v>
      </c>
      <c r="I43" s="91">
        <f t="shared" si="2"/>
        <v>400</v>
      </c>
      <c r="J43" s="148">
        <v>0</v>
      </c>
      <c r="K43" s="148">
        <f t="shared" si="3"/>
        <v>400</v>
      </c>
      <c r="L43" s="148">
        <v>0</v>
      </c>
      <c r="M43" s="149">
        <f t="shared" si="4"/>
        <v>400</v>
      </c>
      <c r="N43" s="148">
        <v>0</v>
      </c>
      <c r="O43" s="148">
        <f t="shared" si="0"/>
        <v>400</v>
      </c>
      <c r="P43" s="148">
        <v>0</v>
      </c>
      <c r="Q43" s="148">
        <f t="shared" si="1"/>
        <v>400</v>
      </c>
      <c r="R43" s="82"/>
      <c r="S43" s="82"/>
    </row>
    <row r="44" spans="1:19" s="83" customFormat="1" ht="13.15" hidden="1" x14ac:dyDescent="0.25">
      <c r="A44" s="63"/>
      <c r="B44" s="64"/>
      <c r="C44" s="65"/>
      <c r="D44" s="67">
        <v>3231</v>
      </c>
      <c r="E44" s="45">
        <v>5321</v>
      </c>
      <c r="F44" s="46" t="s">
        <v>86</v>
      </c>
      <c r="G44" s="92">
        <v>400</v>
      </c>
      <c r="H44" s="92">
        <v>0</v>
      </c>
      <c r="I44" s="92">
        <f t="shared" si="2"/>
        <v>400</v>
      </c>
      <c r="J44" s="146">
        <v>0</v>
      </c>
      <c r="K44" s="146">
        <f t="shared" si="3"/>
        <v>400</v>
      </c>
      <c r="L44" s="146">
        <v>0</v>
      </c>
      <c r="M44" s="147">
        <f t="shared" si="4"/>
        <v>400</v>
      </c>
      <c r="N44" s="146">
        <v>0</v>
      </c>
      <c r="O44" s="146">
        <f t="shared" si="0"/>
        <v>400</v>
      </c>
      <c r="P44" s="146">
        <v>0</v>
      </c>
      <c r="Q44" s="146">
        <f t="shared" si="1"/>
        <v>400</v>
      </c>
      <c r="R44" s="82"/>
      <c r="S44" s="82"/>
    </row>
    <row r="45" spans="1:19" s="83" customFormat="1" ht="20.45" hidden="1" x14ac:dyDescent="0.25">
      <c r="A45" s="50" t="s">
        <v>19</v>
      </c>
      <c r="B45" s="51" t="s">
        <v>130</v>
      </c>
      <c r="C45" s="52" t="s">
        <v>27</v>
      </c>
      <c r="D45" s="53" t="s">
        <v>20</v>
      </c>
      <c r="E45" s="54" t="s">
        <v>20</v>
      </c>
      <c r="F45" s="66" t="s">
        <v>131</v>
      </c>
      <c r="G45" s="91">
        <f>+G46</f>
        <v>200</v>
      </c>
      <c r="H45" s="91">
        <v>0</v>
      </c>
      <c r="I45" s="91">
        <f t="shared" si="2"/>
        <v>200</v>
      </c>
      <c r="J45" s="148">
        <v>0</v>
      </c>
      <c r="K45" s="148">
        <f t="shared" si="3"/>
        <v>200</v>
      </c>
      <c r="L45" s="148">
        <v>0</v>
      </c>
      <c r="M45" s="149">
        <f t="shared" si="4"/>
        <v>200</v>
      </c>
      <c r="N45" s="148">
        <v>0</v>
      </c>
      <c r="O45" s="148">
        <f t="shared" si="0"/>
        <v>200</v>
      </c>
      <c r="P45" s="148">
        <v>0</v>
      </c>
      <c r="Q45" s="148">
        <f t="shared" si="1"/>
        <v>200</v>
      </c>
      <c r="R45" s="82"/>
      <c r="S45" s="82"/>
    </row>
    <row r="46" spans="1:19" s="83" customFormat="1" ht="13.15" hidden="1" x14ac:dyDescent="0.25">
      <c r="A46" s="63"/>
      <c r="B46" s="64"/>
      <c r="C46" s="65"/>
      <c r="D46" s="67">
        <v>3299</v>
      </c>
      <c r="E46" s="45">
        <v>5222</v>
      </c>
      <c r="F46" s="46" t="s">
        <v>89</v>
      </c>
      <c r="G46" s="92">
        <v>200</v>
      </c>
      <c r="H46" s="92">
        <v>0</v>
      </c>
      <c r="I46" s="92">
        <f t="shared" si="2"/>
        <v>200</v>
      </c>
      <c r="J46" s="146">
        <v>0</v>
      </c>
      <c r="K46" s="146">
        <f t="shared" si="3"/>
        <v>200</v>
      </c>
      <c r="L46" s="146">
        <v>0</v>
      </c>
      <c r="M46" s="147">
        <f t="shared" si="4"/>
        <v>200</v>
      </c>
      <c r="N46" s="146">
        <v>0</v>
      </c>
      <c r="O46" s="146">
        <f t="shared" si="0"/>
        <v>200</v>
      </c>
      <c r="P46" s="146">
        <v>0</v>
      </c>
      <c r="Q46" s="146">
        <f t="shared" si="1"/>
        <v>200</v>
      </c>
      <c r="R46" s="82"/>
      <c r="S46" s="82"/>
    </row>
    <row r="47" spans="1:19" s="83" customFormat="1" ht="20.45" hidden="1" x14ac:dyDescent="0.25">
      <c r="A47" s="50" t="s">
        <v>19</v>
      </c>
      <c r="B47" s="51" t="s">
        <v>132</v>
      </c>
      <c r="C47" s="52" t="s">
        <v>27</v>
      </c>
      <c r="D47" s="53" t="s">
        <v>20</v>
      </c>
      <c r="E47" s="54" t="s">
        <v>20</v>
      </c>
      <c r="F47" s="66" t="s">
        <v>133</v>
      </c>
      <c r="G47" s="91">
        <f>+G48</f>
        <v>200</v>
      </c>
      <c r="H47" s="91">
        <v>0</v>
      </c>
      <c r="I47" s="91">
        <f t="shared" si="2"/>
        <v>200</v>
      </c>
      <c r="J47" s="148">
        <v>0</v>
      </c>
      <c r="K47" s="148">
        <f t="shared" si="3"/>
        <v>200</v>
      </c>
      <c r="L47" s="148">
        <v>0</v>
      </c>
      <c r="M47" s="149">
        <f t="shared" si="4"/>
        <v>200</v>
      </c>
      <c r="N47" s="148">
        <v>0</v>
      </c>
      <c r="O47" s="148">
        <f t="shared" si="0"/>
        <v>200</v>
      </c>
      <c r="P47" s="148">
        <v>0</v>
      </c>
      <c r="Q47" s="148">
        <f t="shared" si="1"/>
        <v>200</v>
      </c>
      <c r="R47" s="82"/>
      <c r="S47" s="82"/>
    </row>
    <row r="48" spans="1:19" s="83" customFormat="1" ht="13.15" hidden="1" x14ac:dyDescent="0.25">
      <c r="A48" s="63"/>
      <c r="B48" s="64"/>
      <c r="C48" s="65"/>
      <c r="D48" s="67">
        <v>3299</v>
      </c>
      <c r="E48" s="45">
        <v>5339</v>
      </c>
      <c r="F48" s="46" t="s">
        <v>134</v>
      </c>
      <c r="G48" s="92">
        <v>200</v>
      </c>
      <c r="H48" s="92">
        <v>0</v>
      </c>
      <c r="I48" s="92">
        <f t="shared" si="2"/>
        <v>200</v>
      </c>
      <c r="J48" s="146">
        <v>0</v>
      </c>
      <c r="K48" s="146">
        <f t="shared" si="3"/>
        <v>200</v>
      </c>
      <c r="L48" s="146">
        <v>0</v>
      </c>
      <c r="M48" s="147">
        <f t="shared" si="4"/>
        <v>200</v>
      </c>
      <c r="N48" s="146">
        <v>0</v>
      </c>
      <c r="O48" s="146">
        <f t="shared" si="0"/>
        <v>200</v>
      </c>
      <c r="P48" s="146">
        <v>0</v>
      </c>
      <c r="Q48" s="146">
        <f t="shared" si="1"/>
        <v>200</v>
      </c>
      <c r="R48" s="82"/>
      <c r="S48" s="82"/>
    </row>
    <row r="49" spans="1:19" s="83" customFormat="1" ht="13.15" hidden="1" x14ac:dyDescent="0.25">
      <c r="A49" s="50" t="s">
        <v>19</v>
      </c>
      <c r="B49" s="51" t="s">
        <v>135</v>
      </c>
      <c r="C49" s="52" t="s">
        <v>27</v>
      </c>
      <c r="D49" s="53" t="s">
        <v>20</v>
      </c>
      <c r="E49" s="54" t="s">
        <v>20</v>
      </c>
      <c r="F49" s="66" t="s">
        <v>136</v>
      </c>
      <c r="G49" s="91">
        <f>+G50</f>
        <v>200</v>
      </c>
      <c r="H49" s="91">
        <v>0</v>
      </c>
      <c r="I49" s="91">
        <f t="shared" si="2"/>
        <v>200</v>
      </c>
      <c r="J49" s="148">
        <v>0</v>
      </c>
      <c r="K49" s="148">
        <f t="shared" si="3"/>
        <v>200</v>
      </c>
      <c r="L49" s="148">
        <v>0</v>
      </c>
      <c r="M49" s="148">
        <f t="shared" si="4"/>
        <v>200</v>
      </c>
      <c r="N49" s="148">
        <f>+N50</f>
        <v>200</v>
      </c>
      <c r="O49" s="148">
        <f t="shared" si="0"/>
        <v>400</v>
      </c>
      <c r="P49" s="148">
        <v>0</v>
      </c>
      <c r="Q49" s="148">
        <f t="shared" si="1"/>
        <v>400</v>
      </c>
      <c r="R49" s="82"/>
      <c r="S49" s="82"/>
    </row>
    <row r="50" spans="1:19" s="83" customFormat="1" ht="13.15" hidden="1" x14ac:dyDescent="0.25">
      <c r="A50" s="63"/>
      <c r="B50" s="64"/>
      <c r="C50" s="65"/>
      <c r="D50" s="67">
        <v>3299</v>
      </c>
      <c r="E50" s="45">
        <v>5222</v>
      </c>
      <c r="F50" s="46" t="s">
        <v>89</v>
      </c>
      <c r="G50" s="92">
        <v>200</v>
      </c>
      <c r="H50" s="92">
        <v>0</v>
      </c>
      <c r="I50" s="92">
        <f t="shared" si="2"/>
        <v>200</v>
      </c>
      <c r="J50" s="146">
        <v>0</v>
      </c>
      <c r="K50" s="146">
        <f t="shared" si="3"/>
        <v>200</v>
      </c>
      <c r="L50" s="146">
        <v>0</v>
      </c>
      <c r="M50" s="146">
        <f t="shared" si="4"/>
        <v>200</v>
      </c>
      <c r="N50" s="146">
        <v>200</v>
      </c>
      <c r="O50" s="146">
        <f t="shared" si="0"/>
        <v>400</v>
      </c>
      <c r="P50" s="146">
        <v>0</v>
      </c>
      <c r="Q50" s="146">
        <f t="shared" si="1"/>
        <v>400</v>
      </c>
      <c r="R50" s="82"/>
      <c r="S50" s="82"/>
    </row>
    <row r="51" spans="1:19" s="83" customFormat="1" ht="13.15" hidden="1" x14ac:dyDescent="0.25">
      <c r="A51" s="50" t="s">
        <v>19</v>
      </c>
      <c r="B51" s="51" t="s">
        <v>137</v>
      </c>
      <c r="C51" s="52" t="s">
        <v>138</v>
      </c>
      <c r="D51" s="53" t="s">
        <v>20</v>
      </c>
      <c r="E51" s="54" t="s">
        <v>20</v>
      </c>
      <c r="F51" s="66" t="s">
        <v>139</v>
      </c>
      <c r="G51" s="91">
        <v>0</v>
      </c>
      <c r="H51" s="91"/>
      <c r="I51" s="91"/>
      <c r="J51" s="148"/>
      <c r="K51" s="148"/>
      <c r="L51" s="148"/>
      <c r="M51" s="148">
        <v>0</v>
      </c>
      <c r="N51" s="148">
        <f>+N52</f>
        <v>700</v>
      </c>
      <c r="O51" s="148">
        <f t="shared" si="0"/>
        <v>700</v>
      </c>
      <c r="P51" s="148">
        <v>0</v>
      </c>
      <c r="Q51" s="148">
        <f t="shared" si="1"/>
        <v>700</v>
      </c>
      <c r="R51" s="82"/>
      <c r="S51" s="82"/>
    </row>
    <row r="52" spans="1:19" s="83" customFormat="1" ht="13.15" hidden="1" x14ac:dyDescent="0.25">
      <c r="A52" s="63"/>
      <c r="B52" s="64"/>
      <c r="C52" s="65"/>
      <c r="D52" s="67">
        <v>3299</v>
      </c>
      <c r="E52" s="45">
        <v>5321</v>
      </c>
      <c r="F52" s="46" t="s">
        <v>86</v>
      </c>
      <c r="G52" s="92">
        <v>0</v>
      </c>
      <c r="H52" s="92"/>
      <c r="I52" s="92"/>
      <c r="J52" s="146"/>
      <c r="K52" s="146"/>
      <c r="L52" s="146"/>
      <c r="M52" s="146">
        <v>0</v>
      </c>
      <c r="N52" s="146">
        <v>700</v>
      </c>
      <c r="O52" s="146">
        <f t="shared" si="0"/>
        <v>700</v>
      </c>
      <c r="P52" s="146">
        <v>0</v>
      </c>
      <c r="Q52" s="146">
        <f t="shared" si="1"/>
        <v>700</v>
      </c>
      <c r="R52" s="82"/>
      <c r="S52" s="82"/>
    </row>
    <row r="53" spans="1:19" s="83" customFormat="1" ht="13.15" hidden="1" x14ac:dyDescent="0.25">
      <c r="A53" s="50" t="s">
        <v>19</v>
      </c>
      <c r="B53" s="51" t="s">
        <v>140</v>
      </c>
      <c r="C53" s="52" t="s">
        <v>27</v>
      </c>
      <c r="D53" s="53" t="s">
        <v>20</v>
      </c>
      <c r="E53" s="54" t="s">
        <v>20</v>
      </c>
      <c r="F53" s="66" t="s">
        <v>141</v>
      </c>
      <c r="G53" s="153">
        <f>+G54</f>
        <v>0</v>
      </c>
      <c r="H53" s="91"/>
      <c r="I53" s="91"/>
      <c r="J53" s="148"/>
      <c r="K53" s="148"/>
      <c r="L53" s="148"/>
      <c r="M53" s="148">
        <v>0</v>
      </c>
      <c r="N53" s="153">
        <f>N54</f>
        <v>200</v>
      </c>
      <c r="O53" s="154">
        <f t="shared" ref="O53:O58" si="5">M53+N53</f>
        <v>200</v>
      </c>
      <c r="P53" s="148">
        <v>0</v>
      </c>
      <c r="Q53" s="148">
        <f t="shared" si="1"/>
        <v>200</v>
      </c>
      <c r="R53" s="82"/>
      <c r="S53" s="82"/>
    </row>
    <row r="54" spans="1:19" s="83" customFormat="1" ht="13.15" hidden="1" x14ac:dyDescent="0.25">
      <c r="A54" s="63"/>
      <c r="B54" s="64"/>
      <c r="C54" s="65"/>
      <c r="D54" s="67">
        <v>3299</v>
      </c>
      <c r="E54" s="45">
        <v>5321</v>
      </c>
      <c r="F54" s="46" t="s">
        <v>86</v>
      </c>
      <c r="G54" s="155">
        <v>0</v>
      </c>
      <c r="H54" s="92"/>
      <c r="I54" s="92"/>
      <c r="J54" s="146"/>
      <c r="K54" s="146"/>
      <c r="L54" s="146"/>
      <c r="M54" s="146">
        <v>0</v>
      </c>
      <c r="N54" s="155">
        <v>200</v>
      </c>
      <c r="O54" s="156">
        <f t="shared" si="5"/>
        <v>200</v>
      </c>
      <c r="P54" s="146">
        <v>0</v>
      </c>
      <c r="Q54" s="146">
        <f t="shared" si="1"/>
        <v>200</v>
      </c>
      <c r="R54" s="82"/>
      <c r="S54" s="82"/>
    </row>
    <row r="55" spans="1:19" s="83" customFormat="1" ht="13.15" hidden="1" x14ac:dyDescent="0.25">
      <c r="A55" s="50" t="s">
        <v>19</v>
      </c>
      <c r="B55" s="51" t="s">
        <v>142</v>
      </c>
      <c r="C55" s="52" t="s">
        <v>27</v>
      </c>
      <c r="D55" s="53" t="s">
        <v>20</v>
      </c>
      <c r="E55" s="54" t="s">
        <v>20</v>
      </c>
      <c r="F55" s="66" t="s">
        <v>143</v>
      </c>
      <c r="G55" s="153">
        <f>+G56</f>
        <v>0</v>
      </c>
      <c r="H55" s="91"/>
      <c r="I55" s="91"/>
      <c r="J55" s="148"/>
      <c r="K55" s="148"/>
      <c r="L55" s="148"/>
      <c r="M55" s="148">
        <v>0</v>
      </c>
      <c r="N55" s="153">
        <f>N56</f>
        <v>50</v>
      </c>
      <c r="O55" s="154">
        <f t="shared" si="5"/>
        <v>50</v>
      </c>
      <c r="P55" s="148">
        <v>0</v>
      </c>
      <c r="Q55" s="148">
        <f t="shared" si="1"/>
        <v>50</v>
      </c>
      <c r="R55" s="82"/>
      <c r="S55" s="82"/>
    </row>
    <row r="56" spans="1:19" s="83" customFormat="1" ht="13.15" hidden="1" x14ac:dyDescent="0.25">
      <c r="A56" s="63"/>
      <c r="B56" s="64"/>
      <c r="C56" s="65"/>
      <c r="D56" s="67">
        <v>3299</v>
      </c>
      <c r="E56" s="45">
        <v>5213</v>
      </c>
      <c r="F56" s="46" t="s">
        <v>144</v>
      </c>
      <c r="G56" s="155">
        <v>0</v>
      </c>
      <c r="H56" s="92"/>
      <c r="I56" s="92"/>
      <c r="J56" s="146"/>
      <c r="K56" s="146"/>
      <c r="L56" s="146"/>
      <c r="M56" s="146">
        <v>0</v>
      </c>
      <c r="N56" s="155">
        <v>50</v>
      </c>
      <c r="O56" s="156">
        <f t="shared" si="5"/>
        <v>50</v>
      </c>
      <c r="P56" s="146">
        <v>0</v>
      </c>
      <c r="Q56" s="146">
        <f t="shared" si="1"/>
        <v>50</v>
      </c>
      <c r="R56" s="82"/>
      <c r="S56" s="82"/>
    </row>
    <row r="57" spans="1:19" s="83" customFormat="1" ht="13.15" hidden="1" x14ac:dyDescent="0.25">
      <c r="A57" s="50" t="s">
        <v>19</v>
      </c>
      <c r="B57" s="51" t="s">
        <v>145</v>
      </c>
      <c r="C57" s="52" t="s">
        <v>94</v>
      </c>
      <c r="D57" s="53" t="s">
        <v>20</v>
      </c>
      <c r="E57" s="54" t="s">
        <v>20</v>
      </c>
      <c r="F57" s="66" t="s">
        <v>146</v>
      </c>
      <c r="G57" s="153">
        <f>+G58</f>
        <v>0</v>
      </c>
      <c r="H57" s="91"/>
      <c r="I57" s="91"/>
      <c r="J57" s="148"/>
      <c r="K57" s="148"/>
      <c r="L57" s="148"/>
      <c r="M57" s="148">
        <v>0</v>
      </c>
      <c r="N57" s="153">
        <f>N58</f>
        <v>200</v>
      </c>
      <c r="O57" s="154">
        <f t="shared" si="5"/>
        <v>200</v>
      </c>
      <c r="P57" s="148">
        <v>0</v>
      </c>
      <c r="Q57" s="148">
        <f t="shared" si="1"/>
        <v>200</v>
      </c>
      <c r="R57" s="82"/>
      <c r="S57" s="82"/>
    </row>
    <row r="58" spans="1:19" s="83" customFormat="1" ht="13.9" hidden="1" thickBot="1" x14ac:dyDescent="0.3">
      <c r="A58" s="157"/>
      <c r="B58" s="158"/>
      <c r="C58" s="159"/>
      <c r="D58" s="87">
        <v>3299</v>
      </c>
      <c r="E58" s="88">
        <v>5332</v>
      </c>
      <c r="F58" s="89" t="s">
        <v>96</v>
      </c>
      <c r="G58" s="160">
        <v>0</v>
      </c>
      <c r="H58" s="94"/>
      <c r="I58" s="94"/>
      <c r="J58" s="129"/>
      <c r="K58" s="129"/>
      <c r="L58" s="129"/>
      <c r="M58" s="129">
        <v>0</v>
      </c>
      <c r="N58" s="160">
        <v>200</v>
      </c>
      <c r="O58" s="161">
        <f t="shared" si="5"/>
        <v>200</v>
      </c>
      <c r="P58" s="162">
        <v>0</v>
      </c>
      <c r="Q58" s="162">
        <f t="shared" si="1"/>
        <v>200</v>
      </c>
      <c r="R58" s="82"/>
      <c r="S58" s="82"/>
    </row>
    <row r="59" spans="1:19" s="83" customFormat="1" ht="13.5" thickBot="1" x14ac:dyDescent="0.25">
      <c r="A59" s="132" t="s">
        <v>19</v>
      </c>
      <c r="B59" s="265" t="s">
        <v>20</v>
      </c>
      <c r="C59" s="266"/>
      <c r="D59" s="133" t="s">
        <v>20</v>
      </c>
      <c r="E59" s="134" t="s">
        <v>20</v>
      </c>
      <c r="F59" s="135" t="s">
        <v>147</v>
      </c>
      <c r="G59" s="136">
        <f>G60+G90</f>
        <v>1078.32</v>
      </c>
      <c r="H59" s="136">
        <v>0</v>
      </c>
      <c r="I59" s="136">
        <f t="shared" si="2"/>
        <v>1078.32</v>
      </c>
      <c r="J59" s="137">
        <v>0</v>
      </c>
      <c r="K59" s="137">
        <f t="shared" si="3"/>
        <v>1078.32</v>
      </c>
      <c r="L59" s="137">
        <f>+L60+L62+L64+L66+L68+L70+L72+L74+L76+L78+L80+L82+L84+L86+L88</f>
        <v>4.0856207306205761E-14</v>
      </c>
      <c r="M59" s="163">
        <f t="shared" si="4"/>
        <v>1078.32</v>
      </c>
      <c r="N59" s="137">
        <v>0</v>
      </c>
      <c r="O59" s="137">
        <f t="shared" si="0"/>
        <v>1078.32</v>
      </c>
      <c r="P59" s="137">
        <v>0</v>
      </c>
      <c r="Q59" s="137">
        <f t="shared" si="1"/>
        <v>1078.32</v>
      </c>
      <c r="R59" s="82"/>
      <c r="S59" s="82"/>
    </row>
    <row r="60" spans="1:19" s="83" customFormat="1" ht="13.15" hidden="1" x14ac:dyDescent="0.25">
      <c r="A60" s="31" t="s">
        <v>19</v>
      </c>
      <c r="B60" s="32" t="s">
        <v>148</v>
      </c>
      <c r="C60" s="33" t="s">
        <v>27</v>
      </c>
      <c r="D60" s="34" t="s">
        <v>20</v>
      </c>
      <c r="E60" s="34" t="s">
        <v>20</v>
      </c>
      <c r="F60" s="62" t="s">
        <v>149</v>
      </c>
      <c r="G60" s="164">
        <f>+G61</f>
        <v>900</v>
      </c>
      <c r="H60" s="164">
        <v>0</v>
      </c>
      <c r="I60" s="164">
        <f t="shared" si="2"/>
        <v>900</v>
      </c>
      <c r="J60" s="145">
        <v>0</v>
      </c>
      <c r="K60" s="145">
        <f t="shared" si="3"/>
        <v>900</v>
      </c>
      <c r="L60" s="39">
        <v>-809.4</v>
      </c>
      <c r="M60" s="165">
        <f t="shared" si="4"/>
        <v>90.600000000000023</v>
      </c>
      <c r="N60" s="145">
        <v>0</v>
      </c>
      <c r="O60" s="145">
        <f t="shared" si="0"/>
        <v>90.600000000000023</v>
      </c>
      <c r="P60" s="145">
        <v>0</v>
      </c>
      <c r="Q60" s="145">
        <f t="shared" si="1"/>
        <v>90.600000000000023</v>
      </c>
      <c r="R60" s="82"/>
      <c r="S60" s="82"/>
    </row>
    <row r="61" spans="1:19" s="83" customFormat="1" ht="13.15" hidden="1" x14ac:dyDescent="0.25">
      <c r="A61" s="63"/>
      <c r="B61" s="64"/>
      <c r="C61" s="65"/>
      <c r="D61" s="67">
        <v>3299</v>
      </c>
      <c r="E61" s="45">
        <v>5321</v>
      </c>
      <c r="F61" s="68" t="s">
        <v>86</v>
      </c>
      <c r="G61" s="92">
        <v>900</v>
      </c>
      <c r="H61" s="92">
        <v>0</v>
      </c>
      <c r="I61" s="92">
        <f t="shared" si="2"/>
        <v>900</v>
      </c>
      <c r="J61" s="146">
        <v>0</v>
      </c>
      <c r="K61" s="146">
        <f t="shared" si="3"/>
        <v>900</v>
      </c>
      <c r="L61" s="49">
        <v>-809.4</v>
      </c>
      <c r="M61" s="147">
        <f t="shared" si="4"/>
        <v>90.600000000000023</v>
      </c>
      <c r="N61" s="146">
        <v>0</v>
      </c>
      <c r="O61" s="146">
        <f t="shared" si="0"/>
        <v>90.600000000000023</v>
      </c>
      <c r="P61" s="146">
        <v>0</v>
      </c>
      <c r="Q61" s="146">
        <f t="shared" si="1"/>
        <v>90.600000000000023</v>
      </c>
      <c r="R61" s="82"/>
      <c r="S61" s="82"/>
    </row>
    <row r="62" spans="1:19" s="83" customFormat="1" ht="13.15" hidden="1" x14ac:dyDescent="0.25">
      <c r="A62" s="31" t="s">
        <v>19</v>
      </c>
      <c r="B62" s="51" t="s">
        <v>150</v>
      </c>
      <c r="C62" s="52">
        <v>4467</v>
      </c>
      <c r="D62" s="53" t="s">
        <v>20</v>
      </c>
      <c r="E62" s="54" t="s">
        <v>20</v>
      </c>
      <c r="F62" s="62" t="s">
        <v>151</v>
      </c>
      <c r="G62" s="91">
        <v>0</v>
      </c>
      <c r="H62" s="91"/>
      <c r="I62" s="91"/>
      <c r="J62" s="148"/>
      <c r="K62" s="148">
        <v>0</v>
      </c>
      <c r="L62" s="40">
        <v>26.6</v>
      </c>
      <c r="M62" s="149">
        <f t="shared" si="4"/>
        <v>26.6</v>
      </c>
      <c r="N62" s="148">
        <v>0</v>
      </c>
      <c r="O62" s="148">
        <f t="shared" si="0"/>
        <v>26.6</v>
      </c>
      <c r="P62" s="148">
        <v>0</v>
      </c>
      <c r="Q62" s="148">
        <f t="shared" si="1"/>
        <v>26.6</v>
      </c>
      <c r="R62" s="82"/>
      <c r="S62" s="82"/>
    </row>
    <row r="63" spans="1:19" s="83" customFormat="1" ht="13.15" hidden="1" x14ac:dyDescent="0.25">
      <c r="A63" s="63"/>
      <c r="B63" s="64"/>
      <c r="C63" s="65"/>
      <c r="D63" s="67">
        <v>3113</v>
      </c>
      <c r="E63" s="45">
        <v>5321</v>
      </c>
      <c r="F63" s="68" t="s">
        <v>86</v>
      </c>
      <c r="G63" s="92">
        <v>0</v>
      </c>
      <c r="H63" s="92"/>
      <c r="I63" s="92"/>
      <c r="J63" s="146"/>
      <c r="K63" s="146">
        <v>0</v>
      </c>
      <c r="L63" s="49">
        <v>26.6</v>
      </c>
      <c r="M63" s="147">
        <f t="shared" si="4"/>
        <v>26.6</v>
      </c>
      <c r="N63" s="146">
        <v>0</v>
      </c>
      <c r="O63" s="146">
        <f t="shared" si="0"/>
        <v>26.6</v>
      </c>
      <c r="P63" s="146">
        <v>0</v>
      </c>
      <c r="Q63" s="146">
        <f t="shared" si="1"/>
        <v>26.6</v>
      </c>
      <c r="R63" s="82"/>
      <c r="S63" s="82"/>
    </row>
    <row r="64" spans="1:19" s="83" customFormat="1" ht="20.45" hidden="1" x14ac:dyDescent="0.25">
      <c r="A64" s="50" t="s">
        <v>19</v>
      </c>
      <c r="B64" s="51" t="s">
        <v>152</v>
      </c>
      <c r="C64" s="52">
        <v>4478</v>
      </c>
      <c r="D64" s="53" t="s">
        <v>20</v>
      </c>
      <c r="E64" s="54" t="s">
        <v>20</v>
      </c>
      <c r="F64" s="62" t="s">
        <v>153</v>
      </c>
      <c r="G64" s="91">
        <v>0</v>
      </c>
      <c r="H64" s="92"/>
      <c r="I64" s="92"/>
      <c r="J64" s="146"/>
      <c r="K64" s="148">
        <v>0</v>
      </c>
      <c r="L64" s="40">
        <v>15.2</v>
      </c>
      <c r="M64" s="149">
        <f t="shared" si="4"/>
        <v>15.2</v>
      </c>
      <c r="N64" s="148">
        <v>0</v>
      </c>
      <c r="O64" s="148">
        <f t="shared" si="0"/>
        <v>15.2</v>
      </c>
      <c r="P64" s="148">
        <v>0</v>
      </c>
      <c r="Q64" s="148">
        <f t="shared" si="1"/>
        <v>15.2</v>
      </c>
      <c r="R64" s="82"/>
      <c r="S64" s="82"/>
    </row>
    <row r="65" spans="1:19" s="83" customFormat="1" ht="13.15" hidden="1" x14ac:dyDescent="0.25">
      <c r="A65" s="63"/>
      <c r="B65" s="64"/>
      <c r="C65" s="65"/>
      <c r="D65" s="67">
        <v>3113</v>
      </c>
      <c r="E65" s="45">
        <v>5321</v>
      </c>
      <c r="F65" s="68" t="s">
        <v>86</v>
      </c>
      <c r="G65" s="92">
        <v>0</v>
      </c>
      <c r="H65" s="92"/>
      <c r="I65" s="92"/>
      <c r="J65" s="146"/>
      <c r="K65" s="146">
        <v>0</v>
      </c>
      <c r="L65" s="49">
        <v>15.2</v>
      </c>
      <c r="M65" s="147">
        <f t="shared" si="4"/>
        <v>15.2</v>
      </c>
      <c r="N65" s="146">
        <v>0</v>
      </c>
      <c r="O65" s="146">
        <f t="shared" si="0"/>
        <v>15.2</v>
      </c>
      <c r="P65" s="146">
        <v>0</v>
      </c>
      <c r="Q65" s="146">
        <f t="shared" si="1"/>
        <v>15.2</v>
      </c>
      <c r="R65" s="82"/>
      <c r="S65" s="82"/>
    </row>
    <row r="66" spans="1:19" s="83" customFormat="1" ht="20.45" hidden="1" x14ac:dyDescent="0.25">
      <c r="A66" s="50" t="s">
        <v>19</v>
      </c>
      <c r="B66" s="51" t="s">
        <v>154</v>
      </c>
      <c r="C66" s="52">
        <v>4479</v>
      </c>
      <c r="D66" s="53" t="s">
        <v>20</v>
      </c>
      <c r="E66" s="54" t="s">
        <v>20</v>
      </c>
      <c r="F66" s="62" t="s">
        <v>155</v>
      </c>
      <c r="G66" s="91">
        <v>0</v>
      </c>
      <c r="H66" s="92"/>
      <c r="I66" s="92"/>
      <c r="J66" s="146"/>
      <c r="K66" s="148">
        <v>0</v>
      </c>
      <c r="L66" s="40">
        <v>269.8</v>
      </c>
      <c r="M66" s="149">
        <f t="shared" si="4"/>
        <v>269.8</v>
      </c>
      <c r="N66" s="148">
        <v>0</v>
      </c>
      <c r="O66" s="148">
        <f t="shared" si="0"/>
        <v>269.8</v>
      </c>
      <c r="P66" s="148">
        <v>0</v>
      </c>
      <c r="Q66" s="148">
        <f t="shared" si="1"/>
        <v>269.8</v>
      </c>
      <c r="R66" s="82"/>
      <c r="S66" s="82"/>
    </row>
    <row r="67" spans="1:19" s="83" customFormat="1" ht="13.15" hidden="1" x14ac:dyDescent="0.25">
      <c r="A67" s="63"/>
      <c r="B67" s="64"/>
      <c r="C67" s="65"/>
      <c r="D67" s="67">
        <v>3114</v>
      </c>
      <c r="E67" s="45">
        <v>5321</v>
      </c>
      <c r="F67" s="68" t="s">
        <v>86</v>
      </c>
      <c r="G67" s="92">
        <v>0</v>
      </c>
      <c r="H67" s="92"/>
      <c r="I67" s="92"/>
      <c r="J67" s="146"/>
      <c r="K67" s="146">
        <v>0</v>
      </c>
      <c r="L67" s="49">
        <v>269.8</v>
      </c>
      <c r="M67" s="147">
        <f t="shared" si="4"/>
        <v>269.8</v>
      </c>
      <c r="N67" s="146">
        <v>0</v>
      </c>
      <c r="O67" s="146">
        <f t="shared" si="0"/>
        <v>269.8</v>
      </c>
      <c r="P67" s="146">
        <v>0</v>
      </c>
      <c r="Q67" s="146">
        <f t="shared" si="1"/>
        <v>269.8</v>
      </c>
      <c r="R67" s="82"/>
      <c r="S67" s="82"/>
    </row>
    <row r="68" spans="1:19" s="83" customFormat="1" ht="13.15" hidden="1" x14ac:dyDescent="0.25">
      <c r="A68" s="50" t="s">
        <v>19</v>
      </c>
      <c r="B68" s="51" t="s">
        <v>156</v>
      </c>
      <c r="C68" s="52">
        <v>2452</v>
      </c>
      <c r="D68" s="53" t="s">
        <v>20</v>
      </c>
      <c r="E68" s="54" t="s">
        <v>20</v>
      </c>
      <c r="F68" s="62" t="s">
        <v>157</v>
      </c>
      <c r="G68" s="91">
        <v>0</v>
      </c>
      <c r="H68" s="92"/>
      <c r="I68" s="92"/>
      <c r="J68" s="146"/>
      <c r="K68" s="148">
        <v>0</v>
      </c>
      <c r="L68" s="40">
        <v>11.4</v>
      </c>
      <c r="M68" s="149">
        <f t="shared" si="4"/>
        <v>11.4</v>
      </c>
      <c r="N68" s="148">
        <v>0</v>
      </c>
      <c r="O68" s="148">
        <f t="shared" si="0"/>
        <v>11.4</v>
      </c>
      <c r="P68" s="148">
        <v>0</v>
      </c>
      <c r="Q68" s="148">
        <f t="shared" si="1"/>
        <v>11.4</v>
      </c>
      <c r="R68" s="82"/>
      <c r="S68" s="82"/>
    </row>
    <row r="69" spans="1:19" s="83" customFormat="1" ht="13.15" hidden="1" x14ac:dyDescent="0.25">
      <c r="A69" s="63"/>
      <c r="B69" s="64"/>
      <c r="C69" s="65"/>
      <c r="D69" s="67">
        <v>3113</v>
      </c>
      <c r="E69" s="45">
        <v>5321</v>
      </c>
      <c r="F69" s="68" t="s">
        <v>86</v>
      </c>
      <c r="G69" s="92">
        <v>0</v>
      </c>
      <c r="H69" s="92"/>
      <c r="I69" s="92"/>
      <c r="J69" s="146"/>
      <c r="K69" s="146">
        <v>0</v>
      </c>
      <c r="L69" s="49">
        <v>11.4</v>
      </c>
      <c r="M69" s="147">
        <f t="shared" si="4"/>
        <v>11.4</v>
      </c>
      <c r="N69" s="146">
        <v>0</v>
      </c>
      <c r="O69" s="146">
        <f t="shared" si="0"/>
        <v>11.4</v>
      </c>
      <c r="P69" s="146">
        <v>0</v>
      </c>
      <c r="Q69" s="146">
        <f t="shared" si="1"/>
        <v>11.4</v>
      </c>
      <c r="R69" s="82"/>
      <c r="S69" s="82"/>
    </row>
    <row r="70" spans="1:19" s="83" customFormat="1" ht="13.15" hidden="1" x14ac:dyDescent="0.25">
      <c r="A70" s="50" t="s">
        <v>19</v>
      </c>
      <c r="B70" s="51" t="s">
        <v>158</v>
      </c>
      <c r="C70" s="52">
        <v>2497</v>
      </c>
      <c r="D70" s="53" t="s">
        <v>20</v>
      </c>
      <c r="E70" s="54" t="s">
        <v>20</v>
      </c>
      <c r="F70" s="62" t="s">
        <v>159</v>
      </c>
      <c r="G70" s="91">
        <v>0</v>
      </c>
      <c r="H70" s="92"/>
      <c r="I70" s="92"/>
      <c r="J70" s="146"/>
      <c r="K70" s="148">
        <v>0</v>
      </c>
      <c r="L70" s="40">
        <v>57</v>
      </c>
      <c r="M70" s="149">
        <f t="shared" si="4"/>
        <v>57</v>
      </c>
      <c r="N70" s="148">
        <v>0</v>
      </c>
      <c r="O70" s="148">
        <f t="shared" si="0"/>
        <v>57</v>
      </c>
      <c r="P70" s="148">
        <v>0</v>
      </c>
      <c r="Q70" s="148">
        <f t="shared" si="1"/>
        <v>57</v>
      </c>
      <c r="R70" s="82"/>
      <c r="S70" s="82"/>
    </row>
    <row r="71" spans="1:19" s="83" customFormat="1" ht="13.15" hidden="1" x14ac:dyDescent="0.25">
      <c r="A71" s="63"/>
      <c r="B71" s="64"/>
      <c r="C71" s="65"/>
      <c r="D71" s="67">
        <v>3113</v>
      </c>
      <c r="E71" s="45">
        <v>5321</v>
      </c>
      <c r="F71" s="68" t="s">
        <v>86</v>
      </c>
      <c r="G71" s="92">
        <v>0</v>
      </c>
      <c r="H71" s="92"/>
      <c r="I71" s="92"/>
      <c r="J71" s="146"/>
      <c r="K71" s="146">
        <v>0</v>
      </c>
      <c r="L71" s="49">
        <v>57</v>
      </c>
      <c r="M71" s="147">
        <f t="shared" si="4"/>
        <v>57</v>
      </c>
      <c r="N71" s="146">
        <v>0</v>
      </c>
      <c r="O71" s="146">
        <f t="shared" si="0"/>
        <v>57</v>
      </c>
      <c r="P71" s="146">
        <v>0</v>
      </c>
      <c r="Q71" s="146">
        <f t="shared" si="1"/>
        <v>57</v>
      </c>
      <c r="R71" s="82"/>
      <c r="S71" s="82"/>
    </row>
    <row r="72" spans="1:19" s="83" customFormat="1" ht="13.15" hidden="1" x14ac:dyDescent="0.25">
      <c r="A72" s="50" t="s">
        <v>19</v>
      </c>
      <c r="B72" s="51" t="s">
        <v>160</v>
      </c>
      <c r="C72" s="52">
        <v>2314</v>
      </c>
      <c r="D72" s="53" t="s">
        <v>20</v>
      </c>
      <c r="E72" s="54" t="s">
        <v>20</v>
      </c>
      <c r="F72" s="62" t="s">
        <v>161</v>
      </c>
      <c r="G72" s="91">
        <v>0</v>
      </c>
      <c r="H72" s="92"/>
      <c r="I72" s="92"/>
      <c r="J72" s="146"/>
      <c r="K72" s="148">
        <v>0</v>
      </c>
      <c r="L72" s="40">
        <v>64.599999999999994</v>
      </c>
      <c r="M72" s="149">
        <f t="shared" si="4"/>
        <v>64.599999999999994</v>
      </c>
      <c r="N72" s="148">
        <v>0</v>
      </c>
      <c r="O72" s="148">
        <f t="shared" si="0"/>
        <v>64.599999999999994</v>
      </c>
      <c r="P72" s="148">
        <v>0</v>
      </c>
      <c r="Q72" s="148">
        <f t="shared" si="1"/>
        <v>64.599999999999994</v>
      </c>
      <c r="R72" s="82"/>
      <c r="S72" s="82"/>
    </row>
    <row r="73" spans="1:19" s="83" customFormat="1" ht="13.15" hidden="1" x14ac:dyDescent="0.25">
      <c r="A73" s="63"/>
      <c r="B73" s="64"/>
      <c r="C73" s="65"/>
      <c r="D73" s="67">
        <v>3114</v>
      </c>
      <c r="E73" s="45">
        <v>5321</v>
      </c>
      <c r="F73" s="68" t="s">
        <v>86</v>
      </c>
      <c r="G73" s="92">
        <v>0</v>
      </c>
      <c r="H73" s="92"/>
      <c r="I73" s="92"/>
      <c r="J73" s="146"/>
      <c r="K73" s="146">
        <v>0</v>
      </c>
      <c r="L73" s="49">
        <v>64.599999999999994</v>
      </c>
      <c r="M73" s="147">
        <f t="shared" si="4"/>
        <v>64.599999999999994</v>
      </c>
      <c r="N73" s="146">
        <v>0</v>
      </c>
      <c r="O73" s="146">
        <f t="shared" si="0"/>
        <v>64.599999999999994</v>
      </c>
      <c r="P73" s="146">
        <v>0</v>
      </c>
      <c r="Q73" s="146">
        <f t="shared" si="1"/>
        <v>64.599999999999994</v>
      </c>
      <c r="R73" s="82"/>
      <c r="S73" s="82"/>
    </row>
    <row r="74" spans="1:19" s="83" customFormat="1" ht="13.15" hidden="1" x14ac:dyDescent="0.25">
      <c r="A74" s="50" t="s">
        <v>19</v>
      </c>
      <c r="B74" s="51" t="s">
        <v>162</v>
      </c>
      <c r="C74" s="52">
        <v>2310</v>
      </c>
      <c r="D74" s="53" t="s">
        <v>20</v>
      </c>
      <c r="E74" s="54" t="s">
        <v>20</v>
      </c>
      <c r="F74" s="62" t="s">
        <v>163</v>
      </c>
      <c r="G74" s="91">
        <v>0</v>
      </c>
      <c r="H74" s="92"/>
      <c r="I74" s="92"/>
      <c r="J74" s="146"/>
      <c r="K74" s="148">
        <v>0</v>
      </c>
      <c r="L74" s="40">
        <v>133</v>
      </c>
      <c r="M74" s="149">
        <f t="shared" si="4"/>
        <v>133</v>
      </c>
      <c r="N74" s="148">
        <v>0</v>
      </c>
      <c r="O74" s="148">
        <f t="shared" ref="O74:O140" si="6">+M74+N74</f>
        <v>133</v>
      </c>
      <c r="P74" s="148">
        <v>0</v>
      </c>
      <c r="Q74" s="148">
        <f t="shared" ref="Q74:Q137" si="7">+O74+P74</f>
        <v>133</v>
      </c>
      <c r="R74" s="82"/>
      <c r="S74" s="82"/>
    </row>
    <row r="75" spans="1:19" s="83" customFormat="1" ht="13.15" hidden="1" x14ac:dyDescent="0.25">
      <c r="A75" s="50"/>
      <c r="B75" s="64"/>
      <c r="C75" s="65"/>
      <c r="D75" s="67">
        <v>3114</v>
      </c>
      <c r="E75" s="45">
        <v>5321</v>
      </c>
      <c r="F75" s="68" t="s">
        <v>86</v>
      </c>
      <c r="G75" s="92">
        <v>0</v>
      </c>
      <c r="H75" s="92"/>
      <c r="I75" s="92"/>
      <c r="J75" s="146"/>
      <c r="K75" s="146">
        <v>0</v>
      </c>
      <c r="L75" s="49">
        <v>133</v>
      </c>
      <c r="M75" s="147">
        <f t="shared" si="4"/>
        <v>133</v>
      </c>
      <c r="N75" s="146">
        <v>0</v>
      </c>
      <c r="O75" s="146">
        <f t="shared" si="6"/>
        <v>133</v>
      </c>
      <c r="P75" s="146">
        <v>0</v>
      </c>
      <c r="Q75" s="146">
        <f t="shared" si="7"/>
        <v>133</v>
      </c>
      <c r="R75" s="82"/>
      <c r="S75" s="82"/>
    </row>
    <row r="76" spans="1:19" s="83" customFormat="1" ht="13.15" hidden="1" x14ac:dyDescent="0.25">
      <c r="A76" s="50" t="s">
        <v>19</v>
      </c>
      <c r="B76" s="51" t="s">
        <v>164</v>
      </c>
      <c r="C76" s="52">
        <v>5479</v>
      </c>
      <c r="D76" s="53" t="s">
        <v>20</v>
      </c>
      <c r="E76" s="54" t="s">
        <v>20</v>
      </c>
      <c r="F76" s="62" t="s">
        <v>165</v>
      </c>
      <c r="G76" s="91">
        <v>0</v>
      </c>
      <c r="H76" s="92"/>
      <c r="I76" s="92"/>
      <c r="J76" s="146"/>
      <c r="K76" s="148">
        <v>0</v>
      </c>
      <c r="L76" s="40">
        <v>7.6</v>
      </c>
      <c r="M76" s="149">
        <f t="shared" si="4"/>
        <v>7.6</v>
      </c>
      <c r="N76" s="148">
        <v>0</v>
      </c>
      <c r="O76" s="148">
        <f t="shared" si="6"/>
        <v>7.6</v>
      </c>
      <c r="P76" s="148">
        <v>0</v>
      </c>
      <c r="Q76" s="148">
        <f t="shared" si="7"/>
        <v>7.6</v>
      </c>
      <c r="R76" s="82"/>
      <c r="S76" s="82"/>
    </row>
    <row r="77" spans="1:19" s="83" customFormat="1" ht="13.15" hidden="1" x14ac:dyDescent="0.25">
      <c r="A77" s="50"/>
      <c r="B77" s="64"/>
      <c r="C77" s="65"/>
      <c r="D77" s="67">
        <v>3113</v>
      </c>
      <c r="E77" s="45">
        <v>5321</v>
      </c>
      <c r="F77" s="68" t="s">
        <v>86</v>
      </c>
      <c r="G77" s="92">
        <v>0</v>
      </c>
      <c r="H77" s="92"/>
      <c r="I77" s="92"/>
      <c r="J77" s="146"/>
      <c r="K77" s="146">
        <v>0</v>
      </c>
      <c r="L77" s="49">
        <v>7.6</v>
      </c>
      <c r="M77" s="147">
        <f t="shared" si="4"/>
        <v>7.6</v>
      </c>
      <c r="N77" s="146">
        <v>0</v>
      </c>
      <c r="O77" s="146">
        <f t="shared" si="6"/>
        <v>7.6</v>
      </c>
      <c r="P77" s="146">
        <v>0</v>
      </c>
      <c r="Q77" s="146">
        <f t="shared" si="7"/>
        <v>7.6</v>
      </c>
      <c r="R77" s="82"/>
      <c r="S77" s="82"/>
    </row>
    <row r="78" spans="1:19" s="83" customFormat="1" ht="13.15" hidden="1" x14ac:dyDescent="0.25">
      <c r="A78" s="50" t="s">
        <v>19</v>
      </c>
      <c r="B78" s="51" t="s">
        <v>166</v>
      </c>
      <c r="C78" s="52">
        <v>5424</v>
      </c>
      <c r="D78" s="53" t="s">
        <v>20</v>
      </c>
      <c r="E78" s="54" t="s">
        <v>20</v>
      </c>
      <c r="F78" s="62" t="s">
        <v>167</v>
      </c>
      <c r="G78" s="91">
        <v>0</v>
      </c>
      <c r="H78" s="92"/>
      <c r="I78" s="92"/>
      <c r="J78" s="146"/>
      <c r="K78" s="148">
        <v>0</v>
      </c>
      <c r="L78" s="40">
        <v>7.6</v>
      </c>
      <c r="M78" s="149">
        <f t="shared" si="4"/>
        <v>7.6</v>
      </c>
      <c r="N78" s="148">
        <v>0</v>
      </c>
      <c r="O78" s="148">
        <f t="shared" si="6"/>
        <v>7.6</v>
      </c>
      <c r="P78" s="148">
        <v>0</v>
      </c>
      <c r="Q78" s="148">
        <f t="shared" si="7"/>
        <v>7.6</v>
      </c>
      <c r="R78" s="82"/>
      <c r="S78" s="82"/>
    </row>
    <row r="79" spans="1:19" s="83" customFormat="1" ht="13.15" hidden="1" x14ac:dyDescent="0.25">
      <c r="A79" s="50"/>
      <c r="B79" s="64"/>
      <c r="C79" s="65"/>
      <c r="D79" s="67">
        <v>3113</v>
      </c>
      <c r="E79" s="45">
        <v>5321</v>
      </c>
      <c r="F79" s="68" t="s">
        <v>86</v>
      </c>
      <c r="G79" s="92">
        <v>0</v>
      </c>
      <c r="H79" s="92"/>
      <c r="I79" s="92"/>
      <c r="J79" s="146"/>
      <c r="K79" s="146">
        <v>0</v>
      </c>
      <c r="L79" s="49">
        <v>7.6</v>
      </c>
      <c r="M79" s="147">
        <f t="shared" si="4"/>
        <v>7.6</v>
      </c>
      <c r="N79" s="146">
        <v>0</v>
      </c>
      <c r="O79" s="146">
        <f t="shared" si="6"/>
        <v>7.6</v>
      </c>
      <c r="P79" s="146">
        <v>0</v>
      </c>
      <c r="Q79" s="146">
        <f t="shared" si="7"/>
        <v>7.6</v>
      </c>
      <c r="R79" s="82"/>
      <c r="S79" s="82"/>
    </row>
    <row r="80" spans="1:19" s="83" customFormat="1" ht="13.15" hidden="1" x14ac:dyDescent="0.25">
      <c r="A80" s="50" t="s">
        <v>19</v>
      </c>
      <c r="B80" s="51" t="s">
        <v>168</v>
      </c>
      <c r="C80" s="52">
        <v>5490</v>
      </c>
      <c r="D80" s="53" t="s">
        <v>20</v>
      </c>
      <c r="E80" s="54" t="s">
        <v>20</v>
      </c>
      <c r="F80" s="62" t="s">
        <v>169</v>
      </c>
      <c r="G80" s="91">
        <v>0</v>
      </c>
      <c r="H80" s="92"/>
      <c r="I80" s="92"/>
      <c r="J80" s="146"/>
      <c r="K80" s="148">
        <v>0</v>
      </c>
      <c r="L80" s="40">
        <v>49.4</v>
      </c>
      <c r="M80" s="149">
        <f t="shared" si="4"/>
        <v>49.4</v>
      </c>
      <c r="N80" s="148">
        <v>0</v>
      </c>
      <c r="O80" s="148">
        <f t="shared" si="6"/>
        <v>49.4</v>
      </c>
      <c r="P80" s="148">
        <v>0</v>
      </c>
      <c r="Q80" s="148">
        <f t="shared" si="7"/>
        <v>49.4</v>
      </c>
      <c r="R80" s="82"/>
      <c r="S80" s="82"/>
    </row>
    <row r="81" spans="1:19" s="83" customFormat="1" ht="13.15" hidden="1" x14ac:dyDescent="0.25">
      <c r="A81" s="50"/>
      <c r="B81" s="64"/>
      <c r="C81" s="65"/>
      <c r="D81" s="67">
        <v>3114</v>
      </c>
      <c r="E81" s="45">
        <v>5321</v>
      </c>
      <c r="F81" s="68" t="s">
        <v>86</v>
      </c>
      <c r="G81" s="92">
        <v>0</v>
      </c>
      <c r="H81" s="92"/>
      <c r="I81" s="92"/>
      <c r="J81" s="146"/>
      <c r="K81" s="146">
        <v>0</v>
      </c>
      <c r="L81" s="49">
        <v>49.4</v>
      </c>
      <c r="M81" s="147">
        <f t="shared" si="4"/>
        <v>49.4</v>
      </c>
      <c r="N81" s="146">
        <v>0</v>
      </c>
      <c r="O81" s="146">
        <f t="shared" si="6"/>
        <v>49.4</v>
      </c>
      <c r="P81" s="146">
        <v>0</v>
      </c>
      <c r="Q81" s="146">
        <f t="shared" si="7"/>
        <v>49.4</v>
      </c>
      <c r="R81" s="82"/>
      <c r="S81" s="82"/>
    </row>
    <row r="82" spans="1:19" s="83" customFormat="1" ht="13.15" hidden="1" x14ac:dyDescent="0.25">
      <c r="A82" s="31" t="s">
        <v>19</v>
      </c>
      <c r="B82" s="51" t="s">
        <v>170</v>
      </c>
      <c r="C82" s="52">
        <v>5491</v>
      </c>
      <c r="D82" s="53" t="s">
        <v>20</v>
      </c>
      <c r="E82" s="54" t="s">
        <v>20</v>
      </c>
      <c r="F82" s="62" t="s">
        <v>171</v>
      </c>
      <c r="G82" s="91">
        <v>0</v>
      </c>
      <c r="H82" s="92"/>
      <c r="I82" s="92"/>
      <c r="J82" s="146"/>
      <c r="K82" s="148">
        <v>0</v>
      </c>
      <c r="L82" s="40">
        <v>49.4</v>
      </c>
      <c r="M82" s="149">
        <f t="shared" si="4"/>
        <v>49.4</v>
      </c>
      <c r="N82" s="148">
        <v>0</v>
      </c>
      <c r="O82" s="148">
        <f t="shared" si="6"/>
        <v>49.4</v>
      </c>
      <c r="P82" s="148">
        <v>0</v>
      </c>
      <c r="Q82" s="148">
        <f t="shared" si="7"/>
        <v>49.4</v>
      </c>
      <c r="R82" s="82"/>
      <c r="S82" s="82"/>
    </row>
    <row r="83" spans="1:19" s="83" customFormat="1" ht="13.15" hidden="1" x14ac:dyDescent="0.25">
      <c r="A83" s="50"/>
      <c r="B83" s="64"/>
      <c r="C83" s="65"/>
      <c r="D83" s="67">
        <v>3114</v>
      </c>
      <c r="E83" s="45">
        <v>5321</v>
      </c>
      <c r="F83" s="68" t="s">
        <v>86</v>
      </c>
      <c r="G83" s="92">
        <v>0</v>
      </c>
      <c r="H83" s="92"/>
      <c r="I83" s="92"/>
      <c r="J83" s="146"/>
      <c r="K83" s="146">
        <v>0</v>
      </c>
      <c r="L83" s="49">
        <v>49.4</v>
      </c>
      <c r="M83" s="147">
        <f t="shared" si="4"/>
        <v>49.4</v>
      </c>
      <c r="N83" s="146">
        <v>0</v>
      </c>
      <c r="O83" s="146">
        <f t="shared" si="6"/>
        <v>49.4</v>
      </c>
      <c r="P83" s="146">
        <v>0</v>
      </c>
      <c r="Q83" s="146">
        <f t="shared" si="7"/>
        <v>49.4</v>
      </c>
      <c r="R83" s="82"/>
      <c r="S83" s="82"/>
    </row>
    <row r="84" spans="1:19" s="83" customFormat="1" ht="13.15" hidden="1" x14ac:dyDescent="0.25">
      <c r="A84" s="31" t="s">
        <v>19</v>
      </c>
      <c r="B84" s="51" t="s">
        <v>172</v>
      </c>
      <c r="C84" s="52">
        <v>5492</v>
      </c>
      <c r="D84" s="53" t="s">
        <v>20</v>
      </c>
      <c r="E84" s="54" t="s">
        <v>20</v>
      </c>
      <c r="F84" s="62" t="s">
        <v>173</v>
      </c>
      <c r="G84" s="91">
        <v>0</v>
      </c>
      <c r="H84" s="92"/>
      <c r="I84" s="92"/>
      <c r="J84" s="146"/>
      <c r="K84" s="148">
        <v>0</v>
      </c>
      <c r="L84" s="40">
        <v>64.599999999999994</v>
      </c>
      <c r="M84" s="149">
        <f t="shared" ref="M84:M127" si="8">+K84+L84</f>
        <v>64.599999999999994</v>
      </c>
      <c r="N84" s="148">
        <v>0</v>
      </c>
      <c r="O84" s="148">
        <f t="shared" si="6"/>
        <v>64.599999999999994</v>
      </c>
      <c r="P84" s="148">
        <v>0</v>
      </c>
      <c r="Q84" s="148">
        <f t="shared" si="7"/>
        <v>64.599999999999994</v>
      </c>
      <c r="R84" s="82"/>
      <c r="S84" s="82"/>
    </row>
    <row r="85" spans="1:19" s="83" customFormat="1" ht="13.15" hidden="1" x14ac:dyDescent="0.25">
      <c r="A85" s="50"/>
      <c r="B85" s="64"/>
      <c r="C85" s="65"/>
      <c r="D85" s="67">
        <v>3113</v>
      </c>
      <c r="E85" s="45">
        <v>5321</v>
      </c>
      <c r="F85" s="68" t="s">
        <v>86</v>
      </c>
      <c r="G85" s="92">
        <v>0</v>
      </c>
      <c r="H85" s="92"/>
      <c r="I85" s="92"/>
      <c r="J85" s="146"/>
      <c r="K85" s="146">
        <v>0</v>
      </c>
      <c r="L85" s="49">
        <v>64.599999999999994</v>
      </c>
      <c r="M85" s="147">
        <f t="shared" si="8"/>
        <v>64.599999999999994</v>
      </c>
      <c r="N85" s="146">
        <v>0</v>
      </c>
      <c r="O85" s="146">
        <f t="shared" si="6"/>
        <v>64.599999999999994</v>
      </c>
      <c r="P85" s="146">
        <v>0</v>
      </c>
      <c r="Q85" s="146">
        <f t="shared" si="7"/>
        <v>64.599999999999994</v>
      </c>
      <c r="R85" s="82"/>
      <c r="S85" s="82"/>
    </row>
    <row r="86" spans="1:19" s="83" customFormat="1" ht="20.45" hidden="1" x14ac:dyDescent="0.25">
      <c r="A86" s="50" t="s">
        <v>19</v>
      </c>
      <c r="B86" s="51" t="s">
        <v>174</v>
      </c>
      <c r="C86" s="52">
        <v>2329</v>
      </c>
      <c r="D86" s="53" t="s">
        <v>20</v>
      </c>
      <c r="E86" s="54" t="s">
        <v>20</v>
      </c>
      <c r="F86" s="62" t="s">
        <v>175</v>
      </c>
      <c r="G86" s="91">
        <v>0</v>
      </c>
      <c r="H86" s="92"/>
      <c r="I86" s="92"/>
      <c r="J86" s="146"/>
      <c r="K86" s="148">
        <v>0</v>
      </c>
      <c r="L86" s="40">
        <v>45.6</v>
      </c>
      <c r="M86" s="149">
        <f t="shared" si="8"/>
        <v>45.6</v>
      </c>
      <c r="N86" s="148">
        <v>0</v>
      </c>
      <c r="O86" s="148">
        <f t="shared" si="6"/>
        <v>45.6</v>
      </c>
      <c r="P86" s="148">
        <v>0</v>
      </c>
      <c r="Q86" s="148">
        <f t="shared" si="7"/>
        <v>45.6</v>
      </c>
      <c r="R86" s="82"/>
      <c r="S86" s="82"/>
    </row>
    <row r="87" spans="1:19" s="83" customFormat="1" ht="13.15" hidden="1" x14ac:dyDescent="0.25">
      <c r="A87" s="50"/>
      <c r="B87" s="64"/>
      <c r="C87" s="65"/>
      <c r="D87" s="67">
        <v>3113</v>
      </c>
      <c r="E87" s="45">
        <v>5321</v>
      </c>
      <c r="F87" s="68" t="s">
        <v>86</v>
      </c>
      <c r="G87" s="92">
        <v>0</v>
      </c>
      <c r="H87" s="92"/>
      <c r="I87" s="92"/>
      <c r="J87" s="146"/>
      <c r="K87" s="146">
        <v>0</v>
      </c>
      <c r="L87" s="49">
        <v>45.6</v>
      </c>
      <c r="M87" s="147">
        <f t="shared" si="8"/>
        <v>45.6</v>
      </c>
      <c r="N87" s="146">
        <v>0</v>
      </c>
      <c r="O87" s="146">
        <f t="shared" si="6"/>
        <v>45.6</v>
      </c>
      <c r="P87" s="146">
        <v>0</v>
      </c>
      <c r="Q87" s="146">
        <f t="shared" si="7"/>
        <v>45.6</v>
      </c>
      <c r="R87" s="82"/>
      <c r="S87" s="82"/>
    </row>
    <row r="88" spans="1:19" s="83" customFormat="1" ht="13.15" hidden="1" x14ac:dyDescent="0.25">
      <c r="A88" s="50" t="s">
        <v>19</v>
      </c>
      <c r="B88" s="51" t="s">
        <v>176</v>
      </c>
      <c r="C88" s="52">
        <v>2494</v>
      </c>
      <c r="D88" s="53" t="s">
        <v>20</v>
      </c>
      <c r="E88" s="54" t="s">
        <v>20</v>
      </c>
      <c r="F88" s="62" t="s">
        <v>177</v>
      </c>
      <c r="G88" s="91">
        <v>0</v>
      </c>
      <c r="H88" s="92"/>
      <c r="I88" s="92"/>
      <c r="J88" s="146"/>
      <c r="K88" s="148">
        <v>0</v>
      </c>
      <c r="L88" s="40">
        <v>7.6</v>
      </c>
      <c r="M88" s="149">
        <f t="shared" si="8"/>
        <v>7.6</v>
      </c>
      <c r="N88" s="148">
        <v>0</v>
      </c>
      <c r="O88" s="148">
        <f t="shared" si="6"/>
        <v>7.6</v>
      </c>
      <c r="P88" s="148">
        <v>0</v>
      </c>
      <c r="Q88" s="148">
        <f t="shared" si="7"/>
        <v>7.6</v>
      </c>
      <c r="R88" s="82"/>
      <c r="S88" s="82"/>
    </row>
    <row r="89" spans="1:19" s="83" customFormat="1" ht="13.15" hidden="1" x14ac:dyDescent="0.25">
      <c r="A89" s="50"/>
      <c r="B89" s="64"/>
      <c r="C89" s="65"/>
      <c r="D89" s="67">
        <v>3113</v>
      </c>
      <c r="E89" s="45">
        <v>5321</v>
      </c>
      <c r="F89" s="68" t="s">
        <v>86</v>
      </c>
      <c r="G89" s="92">
        <v>0</v>
      </c>
      <c r="H89" s="92"/>
      <c r="I89" s="92"/>
      <c r="J89" s="146"/>
      <c r="K89" s="146">
        <v>0</v>
      </c>
      <c r="L89" s="49">
        <v>7.6</v>
      </c>
      <c r="M89" s="147">
        <f t="shared" si="8"/>
        <v>7.6</v>
      </c>
      <c r="N89" s="146">
        <v>0</v>
      </c>
      <c r="O89" s="146">
        <f t="shared" si="6"/>
        <v>7.6</v>
      </c>
      <c r="P89" s="146">
        <v>0</v>
      </c>
      <c r="Q89" s="146">
        <f t="shared" si="7"/>
        <v>7.6</v>
      </c>
      <c r="R89" s="82"/>
      <c r="S89" s="82"/>
    </row>
    <row r="90" spans="1:19" s="83" customFormat="1" ht="27.75" hidden="1" customHeight="1" x14ac:dyDescent="0.25">
      <c r="A90" s="50" t="s">
        <v>19</v>
      </c>
      <c r="B90" s="51" t="s">
        <v>178</v>
      </c>
      <c r="C90" s="52" t="s">
        <v>179</v>
      </c>
      <c r="D90" s="53" t="s">
        <v>20</v>
      </c>
      <c r="E90" s="53" t="s">
        <v>20</v>
      </c>
      <c r="F90" s="62" t="s">
        <v>180</v>
      </c>
      <c r="G90" s="91">
        <f>+G91</f>
        <v>178.32</v>
      </c>
      <c r="H90" s="91">
        <v>0</v>
      </c>
      <c r="I90" s="91">
        <f t="shared" si="2"/>
        <v>178.32</v>
      </c>
      <c r="J90" s="148">
        <v>0</v>
      </c>
      <c r="K90" s="148">
        <f t="shared" si="3"/>
        <v>178.32</v>
      </c>
      <c r="L90" s="148">
        <v>0</v>
      </c>
      <c r="M90" s="149">
        <f t="shared" si="8"/>
        <v>178.32</v>
      </c>
      <c r="N90" s="148">
        <v>0</v>
      </c>
      <c r="O90" s="148">
        <f t="shared" si="6"/>
        <v>178.32</v>
      </c>
      <c r="P90" s="148">
        <v>0</v>
      </c>
      <c r="Q90" s="148">
        <f t="shared" si="7"/>
        <v>178.32</v>
      </c>
      <c r="R90" s="82"/>
      <c r="S90" s="82"/>
    </row>
    <row r="91" spans="1:19" s="83" customFormat="1" ht="13.9" hidden="1" thickBot="1" x14ac:dyDescent="0.3">
      <c r="A91" s="166"/>
      <c r="B91" s="167"/>
      <c r="C91" s="168"/>
      <c r="D91" s="169">
        <v>3113</v>
      </c>
      <c r="E91" s="75">
        <v>5321</v>
      </c>
      <c r="F91" s="170" t="s">
        <v>86</v>
      </c>
      <c r="G91" s="171">
        <v>178.32</v>
      </c>
      <c r="H91" s="171">
        <v>0</v>
      </c>
      <c r="I91" s="171">
        <f t="shared" si="2"/>
        <v>178.32</v>
      </c>
      <c r="J91" s="162">
        <v>0</v>
      </c>
      <c r="K91" s="162">
        <f t="shared" si="3"/>
        <v>178.32</v>
      </c>
      <c r="L91" s="162">
        <v>0</v>
      </c>
      <c r="M91" s="172">
        <f t="shared" si="8"/>
        <v>178.32</v>
      </c>
      <c r="N91" s="162">
        <v>0</v>
      </c>
      <c r="O91" s="162">
        <f t="shared" si="6"/>
        <v>178.32</v>
      </c>
      <c r="P91" s="162">
        <v>0</v>
      </c>
      <c r="Q91" s="162">
        <f t="shared" si="7"/>
        <v>178.32</v>
      </c>
      <c r="R91" s="82"/>
      <c r="S91" s="82"/>
    </row>
    <row r="92" spans="1:19" s="83" customFormat="1" ht="13.5" customHeight="1" thickBot="1" x14ac:dyDescent="0.25">
      <c r="A92" s="132" t="s">
        <v>19</v>
      </c>
      <c r="B92" s="265" t="s">
        <v>20</v>
      </c>
      <c r="C92" s="266"/>
      <c r="D92" s="133" t="s">
        <v>20</v>
      </c>
      <c r="E92" s="134" t="s">
        <v>20</v>
      </c>
      <c r="F92" s="135" t="s">
        <v>181</v>
      </c>
      <c r="G92" s="136">
        <f>+G93+G106+G117</f>
        <v>4080</v>
      </c>
      <c r="H92" s="136">
        <f>+H93+H106+H117</f>
        <v>10000</v>
      </c>
      <c r="I92" s="136">
        <f t="shared" si="2"/>
        <v>14080</v>
      </c>
      <c r="J92" s="137">
        <f>+J93+J117</f>
        <v>5400</v>
      </c>
      <c r="K92" s="137">
        <f t="shared" si="3"/>
        <v>19480</v>
      </c>
      <c r="L92" s="137">
        <f>+L93+L106+L117</f>
        <v>36.6</v>
      </c>
      <c r="M92" s="163">
        <f t="shared" si="8"/>
        <v>19516.599999999999</v>
      </c>
      <c r="N92" s="137">
        <f>+N93+N106+N117+N138</f>
        <v>16246</v>
      </c>
      <c r="O92" s="137">
        <f t="shared" si="6"/>
        <v>35762.6</v>
      </c>
      <c r="P92" s="137">
        <f>+P93+P106+P117+P138</f>
        <v>30</v>
      </c>
      <c r="Q92" s="137">
        <f t="shared" si="7"/>
        <v>35792.6</v>
      </c>
      <c r="R92" s="82" t="s">
        <v>22</v>
      </c>
      <c r="S92" s="82"/>
    </row>
    <row r="93" spans="1:19" s="83" customFormat="1" x14ac:dyDescent="0.2">
      <c r="A93" s="173" t="s">
        <v>20</v>
      </c>
      <c r="B93" s="267" t="s">
        <v>20</v>
      </c>
      <c r="C93" s="268"/>
      <c r="D93" s="174" t="s">
        <v>20</v>
      </c>
      <c r="E93" s="175" t="s">
        <v>20</v>
      </c>
      <c r="F93" s="176" t="s">
        <v>182</v>
      </c>
      <c r="G93" s="177">
        <f>+G96+G98+G100</f>
        <v>1750</v>
      </c>
      <c r="H93" s="177">
        <f>+H102</f>
        <v>10000</v>
      </c>
      <c r="I93" s="177">
        <f t="shared" si="2"/>
        <v>11750</v>
      </c>
      <c r="J93" s="178">
        <f>+J94</f>
        <v>5000</v>
      </c>
      <c r="K93" s="178">
        <f t="shared" si="3"/>
        <v>16750</v>
      </c>
      <c r="L93" s="178">
        <v>0</v>
      </c>
      <c r="M93" s="179">
        <f t="shared" si="8"/>
        <v>16750</v>
      </c>
      <c r="N93" s="178">
        <f>+N94+N104</f>
        <v>-3500</v>
      </c>
      <c r="O93" s="178">
        <f t="shared" si="6"/>
        <v>13250</v>
      </c>
      <c r="P93" s="178">
        <v>0</v>
      </c>
      <c r="Q93" s="178">
        <f t="shared" si="7"/>
        <v>13250</v>
      </c>
      <c r="R93" s="82"/>
      <c r="S93" s="82"/>
    </row>
    <row r="94" spans="1:19" s="83" customFormat="1" ht="22.5" x14ac:dyDescent="0.2">
      <c r="A94" s="50" t="s">
        <v>19</v>
      </c>
      <c r="B94" s="51" t="s">
        <v>183</v>
      </c>
      <c r="C94" s="52" t="s">
        <v>184</v>
      </c>
      <c r="D94" s="53" t="s">
        <v>20</v>
      </c>
      <c r="E94" s="54" t="s">
        <v>20</v>
      </c>
      <c r="F94" s="66" t="s">
        <v>185</v>
      </c>
      <c r="G94" s="180">
        <v>0</v>
      </c>
      <c r="H94" s="180">
        <v>0</v>
      </c>
      <c r="I94" s="180">
        <v>0</v>
      </c>
      <c r="J94" s="150">
        <v>5000</v>
      </c>
      <c r="K94" s="148">
        <f t="shared" si="3"/>
        <v>5000</v>
      </c>
      <c r="L94" s="148">
        <v>0</v>
      </c>
      <c r="M94" s="149">
        <f t="shared" si="8"/>
        <v>5000</v>
      </c>
      <c r="N94" s="148">
        <f>+N95</f>
        <v>-5000</v>
      </c>
      <c r="O94" s="148">
        <f t="shared" si="6"/>
        <v>0</v>
      </c>
      <c r="P94" s="148">
        <v>0</v>
      </c>
      <c r="Q94" s="148">
        <f t="shared" si="7"/>
        <v>0</v>
      </c>
      <c r="R94" s="82"/>
      <c r="S94" s="82"/>
    </row>
    <row r="95" spans="1:19" s="83" customFormat="1" x14ac:dyDescent="0.2">
      <c r="A95" s="41"/>
      <c r="B95" s="42"/>
      <c r="C95" s="181"/>
      <c r="D95" s="44">
        <v>3419</v>
      </c>
      <c r="E95" s="45">
        <v>6341</v>
      </c>
      <c r="F95" s="46" t="s">
        <v>186</v>
      </c>
      <c r="G95" s="182">
        <v>0</v>
      </c>
      <c r="H95" s="182">
        <v>0</v>
      </c>
      <c r="I95" s="182">
        <v>0</v>
      </c>
      <c r="J95" s="151">
        <v>5000</v>
      </c>
      <c r="K95" s="146">
        <f t="shared" si="3"/>
        <v>5000</v>
      </c>
      <c r="L95" s="146">
        <v>0</v>
      </c>
      <c r="M95" s="147">
        <f t="shared" si="8"/>
        <v>5000</v>
      </c>
      <c r="N95" s="146">
        <v>-5000</v>
      </c>
      <c r="O95" s="146">
        <f t="shared" si="6"/>
        <v>0</v>
      </c>
      <c r="P95" s="146">
        <v>0</v>
      </c>
      <c r="Q95" s="146">
        <f t="shared" si="7"/>
        <v>0</v>
      </c>
      <c r="R95" s="82"/>
      <c r="S95" s="82"/>
    </row>
    <row r="96" spans="1:19" s="83" customFormat="1" x14ac:dyDescent="0.2">
      <c r="A96" s="50" t="s">
        <v>19</v>
      </c>
      <c r="B96" s="51" t="s">
        <v>187</v>
      </c>
      <c r="C96" s="52" t="s">
        <v>27</v>
      </c>
      <c r="D96" s="53" t="s">
        <v>20</v>
      </c>
      <c r="E96" s="54" t="s">
        <v>20</v>
      </c>
      <c r="F96" s="66" t="s">
        <v>188</v>
      </c>
      <c r="G96" s="91">
        <f>+G97</f>
        <v>1000</v>
      </c>
      <c r="H96" s="91">
        <v>0</v>
      </c>
      <c r="I96" s="91">
        <f t="shared" si="2"/>
        <v>1000</v>
      </c>
      <c r="J96" s="148">
        <v>0</v>
      </c>
      <c r="K96" s="148">
        <f t="shared" si="3"/>
        <v>1000</v>
      </c>
      <c r="L96" s="148">
        <v>0</v>
      </c>
      <c r="M96" s="149">
        <f t="shared" si="8"/>
        <v>1000</v>
      </c>
      <c r="N96" s="148">
        <v>0</v>
      </c>
      <c r="O96" s="148">
        <f t="shared" si="6"/>
        <v>1000</v>
      </c>
      <c r="P96" s="148">
        <v>0</v>
      </c>
      <c r="Q96" s="148">
        <f t="shared" si="7"/>
        <v>1000</v>
      </c>
      <c r="R96" s="82"/>
      <c r="S96" s="82"/>
    </row>
    <row r="97" spans="1:19" s="83" customFormat="1" x14ac:dyDescent="0.2">
      <c r="A97" s="63"/>
      <c r="B97" s="64"/>
      <c r="C97" s="65"/>
      <c r="D97" s="67">
        <v>3419</v>
      </c>
      <c r="E97" s="45">
        <v>5221</v>
      </c>
      <c r="F97" s="46" t="s">
        <v>189</v>
      </c>
      <c r="G97" s="92">
        <v>1000</v>
      </c>
      <c r="H97" s="92">
        <v>0</v>
      </c>
      <c r="I97" s="92">
        <f t="shared" si="2"/>
        <v>1000</v>
      </c>
      <c r="J97" s="146">
        <v>0</v>
      </c>
      <c r="K97" s="146">
        <f t="shared" si="3"/>
        <v>1000</v>
      </c>
      <c r="L97" s="146">
        <v>0</v>
      </c>
      <c r="M97" s="147">
        <f t="shared" si="8"/>
        <v>1000</v>
      </c>
      <c r="N97" s="146">
        <v>0</v>
      </c>
      <c r="O97" s="146">
        <f t="shared" si="6"/>
        <v>1000</v>
      </c>
      <c r="P97" s="146">
        <v>0</v>
      </c>
      <c r="Q97" s="146">
        <f t="shared" si="7"/>
        <v>1000</v>
      </c>
      <c r="R97" s="82"/>
      <c r="S97" s="82"/>
    </row>
    <row r="98" spans="1:19" s="83" customFormat="1" ht="22.5" x14ac:dyDescent="0.2">
      <c r="A98" s="50" t="s">
        <v>19</v>
      </c>
      <c r="B98" s="51" t="s">
        <v>190</v>
      </c>
      <c r="C98" s="52" t="s">
        <v>27</v>
      </c>
      <c r="D98" s="53" t="s">
        <v>20</v>
      </c>
      <c r="E98" s="54" t="s">
        <v>20</v>
      </c>
      <c r="F98" s="66" t="s">
        <v>191</v>
      </c>
      <c r="G98" s="91">
        <f>+G99</f>
        <v>400</v>
      </c>
      <c r="H98" s="91">
        <v>0</v>
      </c>
      <c r="I98" s="91">
        <f t="shared" si="2"/>
        <v>400</v>
      </c>
      <c r="J98" s="148">
        <v>0</v>
      </c>
      <c r="K98" s="148">
        <f t="shared" si="3"/>
        <v>400</v>
      </c>
      <c r="L98" s="148">
        <v>0</v>
      </c>
      <c r="M98" s="149">
        <f t="shared" si="8"/>
        <v>400</v>
      </c>
      <c r="N98" s="148">
        <v>0</v>
      </c>
      <c r="O98" s="148">
        <f t="shared" si="6"/>
        <v>400</v>
      </c>
      <c r="P98" s="148">
        <v>0</v>
      </c>
      <c r="Q98" s="148">
        <f t="shared" si="7"/>
        <v>400</v>
      </c>
      <c r="R98" s="82"/>
      <c r="S98" s="82"/>
    </row>
    <row r="99" spans="1:19" s="83" customFormat="1" x14ac:dyDescent="0.2">
      <c r="A99" s="63"/>
      <c r="B99" s="64" t="s">
        <v>192</v>
      </c>
      <c r="C99" s="65"/>
      <c r="D99" s="67">
        <v>3419</v>
      </c>
      <c r="E99" s="45">
        <v>5329</v>
      </c>
      <c r="F99" s="46" t="s">
        <v>193</v>
      </c>
      <c r="G99" s="92">
        <v>400</v>
      </c>
      <c r="H99" s="92">
        <v>0</v>
      </c>
      <c r="I99" s="92">
        <f t="shared" si="2"/>
        <v>400</v>
      </c>
      <c r="J99" s="146">
        <v>0</v>
      </c>
      <c r="K99" s="146">
        <f t="shared" si="3"/>
        <v>400</v>
      </c>
      <c r="L99" s="146">
        <v>0</v>
      </c>
      <c r="M99" s="147">
        <f t="shared" si="8"/>
        <v>400</v>
      </c>
      <c r="N99" s="146">
        <v>0</v>
      </c>
      <c r="O99" s="146">
        <f t="shared" si="6"/>
        <v>400</v>
      </c>
      <c r="P99" s="146">
        <v>0</v>
      </c>
      <c r="Q99" s="146">
        <f t="shared" si="7"/>
        <v>400</v>
      </c>
      <c r="R99" s="82"/>
      <c r="S99" s="82"/>
    </row>
    <row r="100" spans="1:19" s="83" customFormat="1" ht="22.5" x14ac:dyDescent="0.2">
      <c r="A100" s="50" t="s">
        <v>19</v>
      </c>
      <c r="B100" s="51" t="s">
        <v>194</v>
      </c>
      <c r="C100" s="52" t="s">
        <v>195</v>
      </c>
      <c r="D100" s="53" t="s">
        <v>20</v>
      </c>
      <c r="E100" s="54" t="s">
        <v>20</v>
      </c>
      <c r="F100" s="66" t="s">
        <v>196</v>
      </c>
      <c r="G100" s="91">
        <f>+G101</f>
        <v>350</v>
      </c>
      <c r="H100" s="91">
        <v>0</v>
      </c>
      <c r="I100" s="91">
        <f t="shared" si="2"/>
        <v>350</v>
      </c>
      <c r="J100" s="148">
        <v>0</v>
      </c>
      <c r="K100" s="148">
        <f t="shared" si="3"/>
        <v>350</v>
      </c>
      <c r="L100" s="148">
        <v>0</v>
      </c>
      <c r="M100" s="149">
        <f t="shared" si="8"/>
        <v>350</v>
      </c>
      <c r="N100" s="148">
        <v>0</v>
      </c>
      <c r="O100" s="148">
        <f t="shared" si="6"/>
        <v>350</v>
      </c>
      <c r="P100" s="148">
        <v>0</v>
      </c>
      <c r="Q100" s="148">
        <f t="shared" si="7"/>
        <v>350</v>
      </c>
      <c r="R100" s="82"/>
      <c r="S100" s="82"/>
    </row>
    <row r="101" spans="1:19" s="83" customFormat="1" x14ac:dyDescent="0.2">
      <c r="A101" s="63"/>
      <c r="B101" s="64"/>
      <c r="C101" s="65"/>
      <c r="D101" s="67">
        <v>3419</v>
      </c>
      <c r="E101" s="45">
        <v>5329</v>
      </c>
      <c r="F101" s="46" t="s">
        <v>193</v>
      </c>
      <c r="G101" s="92">
        <v>350</v>
      </c>
      <c r="H101" s="92">
        <v>0</v>
      </c>
      <c r="I101" s="92">
        <f t="shared" si="2"/>
        <v>350</v>
      </c>
      <c r="J101" s="146">
        <v>0</v>
      </c>
      <c r="K101" s="146">
        <f t="shared" si="3"/>
        <v>350</v>
      </c>
      <c r="L101" s="146">
        <v>0</v>
      </c>
      <c r="M101" s="147">
        <f t="shared" si="8"/>
        <v>350</v>
      </c>
      <c r="N101" s="146">
        <v>0</v>
      </c>
      <c r="O101" s="146">
        <f t="shared" si="6"/>
        <v>350</v>
      </c>
      <c r="P101" s="146">
        <v>0</v>
      </c>
      <c r="Q101" s="146">
        <f t="shared" si="7"/>
        <v>350</v>
      </c>
      <c r="R101" s="82"/>
      <c r="S101" s="82"/>
    </row>
    <row r="102" spans="1:19" s="83" customFormat="1" ht="22.5" x14ac:dyDescent="0.2">
      <c r="A102" s="50" t="s">
        <v>19</v>
      </c>
      <c r="B102" s="51" t="s">
        <v>197</v>
      </c>
      <c r="C102" s="52" t="s">
        <v>198</v>
      </c>
      <c r="D102" s="53" t="s">
        <v>20</v>
      </c>
      <c r="E102" s="54" t="s">
        <v>20</v>
      </c>
      <c r="F102" s="66" t="s">
        <v>199</v>
      </c>
      <c r="G102" s="91">
        <v>0</v>
      </c>
      <c r="H102" s="183">
        <f>H103</f>
        <v>10000</v>
      </c>
      <c r="I102" s="184">
        <f>I103</f>
        <v>10000</v>
      </c>
      <c r="J102" s="148">
        <v>0</v>
      </c>
      <c r="K102" s="148">
        <f t="shared" si="3"/>
        <v>10000</v>
      </c>
      <c r="L102" s="148">
        <v>0</v>
      </c>
      <c r="M102" s="149">
        <f t="shared" si="8"/>
        <v>10000</v>
      </c>
      <c r="N102" s="148">
        <v>0</v>
      </c>
      <c r="O102" s="148">
        <f t="shared" si="6"/>
        <v>10000</v>
      </c>
      <c r="P102" s="148">
        <v>0</v>
      </c>
      <c r="Q102" s="148">
        <f t="shared" si="7"/>
        <v>10000</v>
      </c>
      <c r="R102" s="82"/>
      <c r="S102" s="82"/>
    </row>
    <row r="103" spans="1:19" s="83" customFormat="1" x14ac:dyDescent="0.2">
      <c r="A103" s="63"/>
      <c r="B103" s="64"/>
      <c r="C103" s="65"/>
      <c r="D103" s="67">
        <v>3419</v>
      </c>
      <c r="E103" s="45">
        <v>6341</v>
      </c>
      <c r="F103" s="46" t="s">
        <v>186</v>
      </c>
      <c r="G103" s="92">
        <v>0</v>
      </c>
      <c r="H103" s="185">
        <v>10000</v>
      </c>
      <c r="I103" s="186">
        <f>G103+H103</f>
        <v>10000</v>
      </c>
      <c r="J103" s="146">
        <v>0</v>
      </c>
      <c r="K103" s="146">
        <f t="shared" si="3"/>
        <v>10000</v>
      </c>
      <c r="L103" s="146">
        <v>0</v>
      </c>
      <c r="M103" s="147">
        <f t="shared" si="8"/>
        <v>10000</v>
      </c>
      <c r="N103" s="146">
        <v>0</v>
      </c>
      <c r="O103" s="146">
        <f t="shared" si="6"/>
        <v>10000</v>
      </c>
      <c r="P103" s="146">
        <v>0</v>
      </c>
      <c r="Q103" s="146">
        <f t="shared" si="7"/>
        <v>10000</v>
      </c>
      <c r="R103" s="82"/>
      <c r="S103" s="82"/>
    </row>
    <row r="104" spans="1:19" s="83" customFormat="1" x14ac:dyDescent="0.2">
      <c r="A104" s="50" t="s">
        <v>19</v>
      </c>
      <c r="B104" s="51" t="s">
        <v>200</v>
      </c>
      <c r="C104" s="52" t="s">
        <v>27</v>
      </c>
      <c r="D104" s="53"/>
      <c r="E104" s="54"/>
      <c r="F104" s="55" t="s">
        <v>201</v>
      </c>
      <c r="G104" s="91">
        <v>0</v>
      </c>
      <c r="H104" s="187"/>
      <c r="I104" s="188"/>
      <c r="J104" s="148"/>
      <c r="K104" s="148"/>
      <c r="L104" s="148"/>
      <c r="M104" s="149">
        <v>0</v>
      </c>
      <c r="N104" s="148">
        <f>+N105</f>
        <v>1500</v>
      </c>
      <c r="O104" s="148">
        <f t="shared" si="6"/>
        <v>1500</v>
      </c>
      <c r="P104" s="148">
        <v>0</v>
      </c>
      <c r="Q104" s="148">
        <f t="shared" si="7"/>
        <v>1500</v>
      </c>
      <c r="R104" s="82"/>
      <c r="S104" s="82"/>
    </row>
    <row r="105" spans="1:19" s="83" customFormat="1" ht="13.5" thickBot="1" x14ac:dyDescent="0.25">
      <c r="A105" s="157"/>
      <c r="B105" s="158"/>
      <c r="C105" s="159"/>
      <c r="D105" s="87">
        <v>3419</v>
      </c>
      <c r="E105" s="93">
        <v>5321</v>
      </c>
      <c r="F105" s="89" t="s">
        <v>86</v>
      </c>
      <c r="G105" s="94">
        <v>0</v>
      </c>
      <c r="H105" s="189"/>
      <c r="I105" s="190"/>
      <c r="J105" s="129"/>
      <c r="K105" s="129"/>
      <c r="L105" s="129"/>
      <c r="M105" s="130">
        <v>0</v>
      </c>
      <c r="N105" s="129">
        <v>1500</v>
      </c>
      <c r="O105" s="129">
        <f t="shared" si="6"/>
        <v>1500</v>
      </c>
      <c r="P105" s="129">
        <v>0</v>
      </c>
      <c r="Q105" s="129">
        <f t="shared" si="7"/>
        <v>1500</v>
      </c>
      <c r="R105" s="82"/>
      <c r="S105" s="82"/>
    </row>
    <row r="106" spans="1:19" s="83" customFormat="1" x14ac:dyDescent="0.2">
      <c r="A106" s="191" t="s">
        <v>20</v>
      </c>
      <c r="B106" s="192" t="s">
        <v>20</v>
      </c>
      <c r="C106" s="193" t="s">
        <v>20</v>
      </c>
      <c r="D106" s="194" t="s">
        <v>20</v>
      </c>
      <c r="E106" s="195" t="s">
        <v>20</v>
      </c>
      <c r="F106" s="196" t="s">
        <v>202</v>
      </c>
      <c r="G106" s="177">
        <f>+G107+G109+G111</f>
        <v>400</v>
      </c>
      <c r="H106" s="177">
        <v>0</v>
      </c>
      <c r="I106" s="177">
        <f t="shared" si="2"/>
        <v>400</v>
      </c>
      <c r="J106" s="178">
        <v>0</v>
      </c>
      <c r="K106" s="178">
        <f t="shared" si="3"/>
        <v>400</v>
      </c>
      <c r="L106" s="178">
        <f>+L113</f>
        <v>36.6</v>
      </c>
      <c r="M106" s="179">
        <f t="shared" si="8"/>
        <v>436.6</v>
      </c>
      <c r="N106" s="178">
        <v>0</v>
      </c>
      <c r="O106" s="178">
        <f t="shared" si="6"/>
        <v>436.6</v>
      </c>
      <c r="P106" s="178">
        <f>+P115</f>
        <v>30</v>
      </c>
      <c r="Q106" s="178">
        <f t="shared" si="7"/>
        <v>466.6</v>
      </c>
      <c r="R106" s="82" t="s">
        <v>22</v>
      </c>
      <c r="S106" s="82"/>
    </row>
    <row r="107" spans="1:19" s="83" customFormat="1" ht="22.5" x14ac:dyDescent="0.2">
      <c r="A107" s="50" t="s">
        <v>19</v>
      </c>
      <c r="B107" s="51" t="s">
        <v>203</v>
      </c>
      <c r="C107" s="52" t="s">
        <v>27</v>
      </c>
      <c r="D107" s="53" t="s">
        <v>20</v>
      </c>
      <c r="E107" s="54" t="s">
        <v>20</v>
      </c>
      <c r="F107" s="66" t="s">
        <v>204</v>
      </c>
      <c r="G107" s="91">
        <f>+G108</f>
        <v>100</v>
      </c>
      <c r="H107" s="91">
        <v>0</v>
      </c>
      <c r="I107" s="91">
        <f t="shared" si="2"/>
        <v>100</v>
      </c>
      <c r="J107" s="148">
        <v>0</v>
      </c>
      <c r="K107" s="148">
        <f t="shared" si="3"/>
        <v>100</v>
      </c>
      <c r="L107" s="148">
        <v>0</v>
      </c>
      <c r="M107" s="149">
        <f t="shared" si="8"/>
        <v>100</v>
      </c>
      <c r="N107" s="148">
        <v>0</v>
      </c>
      <c r="O107" s="148">
        <f t="shared" si="6"/>
        <v>100</v>
      </c>
      <c r="P107" s="148">
        <v>0</v>
      </c>
      <c r="Q107" s="148">
        <f t="shared" si="7"/>
        <v>100</v>
      </c>
      <c r="R107" s="82"/>
      <c r="S107" s="82"/>
    </row>
    <row r="108" spans="1:19" s="83" customFormat="1" x14ac:dyDescent="0.2">
      <c r="A108" s="50"/>
      <c r="B108" s="84"/>
      <c r="C108" s="84"/>
      <c r="D108" s="67">
        <v>3419</v>
      </c>
      <c r="E108" s="45">
        <v>5222</v>
      </c>
      <c r="F108" s="46" t="s">
        <v>89</v>
      </c>
      <c r="G108" s="92">
        <v>100</v>
      </c>
      <c r="H108" s="92">
        <v>0</v>
      </c>
      <c r="I108" s="92">
        <f t="shared" si="2"/>
        <v>100</v>
      </c>
      <c r="J108" s="146">
        <v>0</v>
      </c>
      <c r="K108" s="146">
        <f t="shared" si="3"/>
        <v>100</v>
      </c>
      <c r="L108" s="146">
        <v>0</v>
      </c>
      <c r="M108" s="147">
        <f t="shared" si="8"/>
        <v>100</v>
      </c>
      <c r="N108" s="146">
        <v>0</v>
      </c>
      <c r="O108" s="146">
        <f t="shared" si="6"/>
        <v>100</v>
      </c>
      <c r="P108" s="146">
        <v>0</v>
      </c>
      <c r="Q108" s="146">
        <f t="shared" si="7"/>
        <v>100</v>
      </c>
      <c r="R108" s="82"/>
      <c r="S108" s="82"/>
    </row>
    <row r="109" spans="1:19" s="83" customFormat="1" ht="33.75" x14ac:dyDescent="0.2">
      <c r="A109" s="50" t="s">
        <v>19</v>
      </c>
      <c r="B109" s="51" t="s">
        <v>205</v>
      </c>
      <c r="C109" s="52" t="s">
        <v>27</v>
      </c>
      <c r="D109" s="53" t="s">
        <v>20</v>
      </c>
      <c r="E109" s="54" t="s">
        <v>20</v>
      </c>
      <c r="F109" s="66" t="s">
        <v>206</v>
      </c>
      <c r="G109" s="91">
        <f>+G110</f>
        <v>100</v>
      </c>
      <c r="H109" s="91">
        <v>0</v>
      </c>
      <c r="I109" s="91">
        <f t="shared" si="2"/>
        <v>100</v>
      </c>
      <c r="J109" s="148">
        <v>0</v>
      </c>
      <c r="K109" s="148">
        <f t="shared" si="3"/>
        <v>100</v>
      </c>
      <c r="L109" s="148">
        <v>0</v>
      </c>
      <c r="M109" s="149">
        <f t="shared" si="8"/>
        <v>100</v>
      </c>
      <c r="N109" s="148">
        <v>0</v>
      </c>
      <c r="O109" s="148">
        <f t="shared" si="6"/>
        <v>100</v>
      </c>
      <c r="P109" s="148">
        <v>0</v>
      </c>
      <c r="Q109" s="148">
        <f t="shared" si="7"/>
        <v>100</v>
      </c>
      <c r="R109" s="82"/>
      <c r="S109" s="82"/>
    </row>
    <row r="110" spans="1:19" s="83" customFormat="1" x14ac:dyDescent="0.2">
      <c r="A110" s="50"/>
      <c r="B110" s="84"/>
      <c r="C110" s="84"/>
      <c r="D110" s="67">
        <v>3419</v>
      </c>
      <c r="E110" s="45">
        <v>5229</v>
      </c>
      <c r="F110" s="46" t="s">
        <v>207</v>
      </c>
      <c r="G110" s="92">
        <v>100</v>
      </c>
      <c r="H110" s="92">
        <v>0</v>
      </c>
      <c r="I110" s="92">
        <f t="shared" si="2"/>
        <v>100</v>
      </c>
      <c r="J110" s="146">
        <v>0</v>
      </c>
      <c r="K110" s="146">
        <f t="shared" si="3"/>
        <v>100</v>
      </c>
      <c r="L110" s="146">
        <v>0</v>
      </c>
      <c r="M110" s="147">
        <f t="shared" si="8"/>
        <v>100</v>
      </c>
      <c r="N110" s="146">
        <v>0</v>
      </c>
      <c r="O110" s="146">
        <f t="shared" si="6"/>
        <v>100</v>
      </c>
      <c r="P110" s="146">
        <v>0</v>
      </c>
      <c r="Q110" s="146">
        <f t="shared" si="7"/>
        <v>100</v>
      </c>
      <c r="R110" s="82"/>
      <c r="S110" s="82"/>
    </row>
    <row r="111" spans="1:19" s="83" customFormat="1" ht="22.5" x14ac:dyDescent="0.2">
      <c r="A111" s="50" t="s">
        <v>19</v>
      </c>
      <c r="B111" s="51" t="s">
        <v>208</v>
      </c>
      <c r="C111" s="52" t="s">
        <v>27</v>
      </c>
      <c r="D111" s="53" t="s">
        <v>20</v>
      </c>
      <c r="E111" s="54" t="s">
        <v>20</v>
      </c>
      <c r="F111" s="66" t="s">
        <v>209</v>
      </c>
      <c r="G111" s="91">
        <f>+G112</f>
        <v>200</v>
      </c>
      <c r="H111" s="91">
        <v>0</v>
      </c>
      <c r="I111" s="91">
        <f t="shared" si="2"/>
        <v>200</v>
      </c>
      <c r="J111" s="148">
        <v>0</v>
      </c>
      <c r="K111" s="148">
        <f t="shared" si="3"/>
        <v>200</v>
      </c>
      <c r="L111" s="148">
        <v>0</v>
      </c>
      <c r="M111" s="149">
        <f t="shared" si="8"/>
        <v>200</v>
      </c>
      <c r="N111" s="148">
        <v>0</v>
      </c>
      <c r="O111" s="148">
        <f t="shared" si="6"/>
        <v>200</v>
      </c>
      <c r="P111" s="148">
        <v>0</v>
      </c>
      <c r="Q111" s="148">
        <f t="shared" si="7"/>
        <v>200</v>
      </c>
      <c r="R111" s="82"/>
      <c r="S111" s="82"/>
    </row>
    <row r="112" spans="1:19" s="83" customFormat="1" x14ac:dyDescent="0.2">
      <c r="A112" s="166"/>
      <c r="B112" s="167"/>
      <c r="C112" s="168"/>
      <c r="D112" s="169">
        <v>3419</v>
      </c>
      <c r="E112" s="75">
        <v>5222</v>
      </c>
      <c r="F112" s="170" t="s">
        <v>89</v>
      </c>
      <c r="G112" s="171">
        <v>200</v>
      </c>
      <c r="H112" s="171">
        <v>0</v>
      </c>
      <c r="I112" s="171">
        <f t="shared" si="2"/>
        <v>200</v>
      </c>
      <c r="J112" s="162">
        <v>0</v>
      </c>
      <c r="K112" s="162">
        <f t="shared" si="3"/>
        <v>200</v>
      </c>
      <c r="L112" s="162">
        <v>0</v>
      </c>
      <c r="M112" s="147">
        <f t="shared" si="8"/>
        <v>200</v>
      </c>
      <c r="N112" s="146">
        <v>0</v>
      </c>
      <c r="O112" s="146">
        <f t="shared" si="6"/>
        <v>200</v>
      </c>
      <c r="P112" s="146">
        <v>0</v>
      </c>
      <c r="Q112" s="146">
        <f t="shared" si="7"/>
        <v>200</v>
      </c>
      <c r="R112" s="82"/>
      <c r="S112" s="82"/>
    </row>
    <row r="113" spans="1:19" s="83" customFormat="1" ht="22.5" x14ac:dyDescent="0.2">
      <c r="A113" s="50" t="s">
        <v>19</v>
      </c>
      <c r="B113" s="51" t="s">
        <v>210</v>
      </c>
      <c r="C113" s="52" t="s">
        <v>27</v>
      </c>
      <c r="D113" s="53" t="s">
        <v>20</v>
      </c>
      <c r="E113" s="54" t="s">
        <v>20</v>
      </c>
      <c r="F113" s="66" t="s">
        <v>211</v>
      </c>
      <c r="G113" s="91">
        <v>0</v>
      </c>
      <c r="H113" s="91"/>
      <c r="I113" s="91"/>
      <c r="J113" s="148"/>
      <c r="K113" s="148">
        <v>0</v>
      </c>
      <c r="L113" s="148">
        <v>36.6</v>
      </c>
      <c r="M113" s="149">
        <f t="shared" si="8"/>
        <v>36.6</v>
      </c>
      <c r="N113" s="148">
        <v>0</v>
      </c>
      <c r="O113" s="148">
        <f t="shared" si="6"/>
        <v>36.6</v>
      </c>
      <c r="P113" s="148">
        <v>0</v>
      </c>
      <c r="Q113" s="148">
        <f t="shared" si="7"/>
        <v>36.6</v>
      </c>
      <c r="R113" s="82"/>
      <c r="S113" s="82"/>
    </row>
    <row r="114" spans="1:19" s="83" customFormat="1" ht="13.15" x14ac:dyDescent="0.25">
      <c r="A114" s="74"/>
      <c r="B114" s="69"/>
      <c r="C114" s="70"/>
      <c r="D114" s="75">
        <v>3419</v>
      </c>
      <c r="E114" s="76">
        <v>5492</v>
      </c>
      <c r="F114" s="77" t="s">
        <v>212</v>
      </c>
      <c r="G114" s="171">
        <v>0</v>
      </c>
      <c r="H114" s="171"/>
      <c r="I114" s="171"/>
      <c r="J114" s="162"/>
      <c r="K114" s="162">
        <v>0</v>
      </c>
      <c r="L114" s="162">
        <v>36.6</v>
      </c>
      <c r="M114" s="172">
        <f t="shared" si="8"/>
        <v>36.6</v>
      </c>
      <c r="N114" s="162">
        <v>0</v>
      </c>
      <c r="O114" s="162">
        <f t="shared" si="6"/>
        <v>36.6</v>
      </c>
      <c r="P114" s="146">
        <v>0</v>
      </c>
      <c r="Q114" s="146">
        <f t="shared" si="7"/>
        <v>36.6</v>
      </c>
      <c r="R114" s="82"/>
      <c r="S114" s="82"/>
    </row>
    <row r="115" spans="1:19" s="83" customFormat="1" ht="33.75" x14ac:dyDescent="0.2">
      <c r="A115" s="50" t="s">
        <v>19</v>
      </c>
      <c r="B115" s="51" t="s">
        <v>213</v>
      </c>
      <c r="C115" s="52" t="s">
        <v>27</v>
      </c>
      <c r="D115" s="53" t="s">
        <v>20</v>
      </c>
      <c r="E115" s="54" t="s">
        <v>20</v>
      </c>
      <c r="F115" s="66" t="s">
        <v>214</v>
      </c>
      <c r="G115" s="91">
        <v>0</v>
      </c>
      <c r="H115" s="91"/>
      <c r="I115" s="91"/>
      <c r="J115" s="148"/>
      <c r="K115" s="148"/>
      <c r="L115" s="148"/>
      <c r="M115" s="149">
        <v>0</v>
      </c>
      <c r="N115" s="148">
        <v>0</v>
      </c>
      <c r="O115" s="148">
        <v>0</v>
      </c>
      <c r="P115" s="148">
        <f>+P116</f>
        <v>30</v>
      </c>
      <c r="Q115" s="148">
        <f t="shared" si="7"/>
        <v>30</v>
      </c>
      <c r="R115" s="82" t="s">
        <v>22</v>
      </c>
      <c r="S115" s="82"/>
    </row>
    <row r="116" spans="1:19" s="83" customFormat="1" ht="23.25" thickBot="1" x14ac:dyDescent="0.25">
      <c r="A116" s="74"/>
      <c r="B116" s="69"/>
      <c r="C116" s="70"/>
      <c r="D116" s="75">
        <v>3419</v>
      </c>
      <c r="E116" s="76">
        <v>5494</v>
      </c>
      <c r="F116" s="77" t="s">
        <v>215</v>
      </c>
      <c r="G116" s="94">
        <v>0</v>
      </c>
      <c r="H116" s="94"/>
      <c r="I116" s="94"/>
      <c r="J116" s="129"/>
      <c r="K116" s="129"/>
      <c r="L116" s="129"/>
      <c r="M116" s="130">
        <v>0</v>
      </c>
      <c r="N116" s="129">
        <v>0</v>
      </c>
      <c r="O116" s="129">
        <v>0</v>
      </c>
      <c r="P116" s="129">
        <v>30</v>
      </c>
      <c r="Q116" s="129">
        <f t="shared" si="7"/>
        <v>30</v>
      </c>
      <c r="R116" s="82"/>
      <c r="S116" s="82"/>
    </row>
    <row r="117" spans="1:19" s="83" customFormat="1" ht="13.15" x14ac:dyDescent="0.25">
      <c r="A117" s="173" t="s">
        <v>20</v>
      </c>
      <c r="B117" s="197" t="s">
        <v>20</v>
      </c>
      <c r="C117" s="198" t="s">
        <v>20</v>
      </c>
      <c r="D117" s="174" t="s">
        <v>20</v>
      </c>
      <c r="E117" s="175" t="s">
        <v>20</v>
      </c>
      <c r="F117" s="176" t="s">
        <v>216</v>
      </c>
      <c r="G117" s="177">
        <f>G118+G120+G122+G124+G126</f>
        <v>1930</v>
      </c>
      <c r="H117" s="177">
        <v>0</v>
      </c>
      <c r="I117" s="177">
        <f t="shared" si="2"/>
        <v>1930</v>
      </c>
      <c r="J117" s="178">
        <f>+J122+J124</f>
        <v>400</v>
      </c>
      <c r="K117" s="178">
        <f t="shared" si="3"/>
        <v>2330</v>
      </c>
      <c r="L117" s="178">
        <v>0</v>
      </c>
      <c r="M117" s="179">
        <f t="shared" si="8"/>
        <v>2330</v>
      </c>
      <c r="N117" s="178">
        <f>+N128+N130+N132+N134+N136</f>
        <v>16246</v>
      </c>
      <c r="O117" s="178">
        <f t="shared" si="6"/>
        <v>18576</v>
      </c>
      <c r="P117" s="178">
        <v>0</v>
      </c>
      <c r="Q117" s="178">
        <f t="shared" si="7"/>
        <v>18576</v>
      </c>
      <c r="R117" s="82"/>
      <c r="S117" s="82"/>
    </row>
    <row r="118" spans="1:19" s="83" customFormat="1" ht="22.5" x14ac:dyDescent="0.2">
      <c r="A118" s="50" t="s">
        <v>19</v>
      </c>
      <c r="B118" s="51" t="s">
        <v>217</v>
      </c>
      <c r="C118" s="52" t="s">
        <v>27</v>
      </c>
      <c r="D118" s="53" t="s">
        <v>20</v>
      </c>
      <c r="E118" s="54" t="s">
        <v>20</v>
      </c>
      <c r="F118" s="199" t="s">
        <v>218</v>
      </c>
      <c r="G118" s="91">
        <f>+G119</f>
        <v>1000</v>
      </c>
      <c r="H118" s="91">
        <v>0</v>
      </c>
      <c r="I118" s="91">
        <f t="shared" si="2"/>
        <v>1000</v>
      </c>
      <c r="J118" s="148">
        <v>0</v>
      </c>
      <c r="K118" s="148">
        <f t="shared" si="3"/>
        <v>1000</v>
      </c>
      <c r="L118" s="148">
        <v>0</v>
      </c>
      <c r="M118" s="149">
        <f t="shared" si="8"/>
        <v>1000</v>
      </c>
      <c r="N118" s="148">
        <v>0</v>
      </c>
      <c r="O118" s="148">
        <f t="shared" si="6"/>
        <v>1000</v>
      </c>
      <c r="P118" s="148">
        <v>0</v>
      </c>
      <c r="Q118" s="148">
        <f t="shared" si="7"/>
        <v>1000</v>
      </c>
      <c r="R118" s="82"/>
      <c r="S118" s="82"/>
    </row>
    <row r="119" spans="1:19" s="83" customFormat="1" x14ac:dyDescent="0.2">
      <c r="A119" s="50"/>
      <c r="B119" s="84"/>
      <c r="C119" s="84"/>
      <c r="D119" s="67">
        <v>3419</v>
      </c>
      <c r="E119" s="45">
        <v>5222</v>
      </c>
      <c r="F119" s="200" t="s">
        <v>89</v>
      </c>
      <c r="G119" s="92">
        <v>1000</v>
      </c>
      <c r="H119" s="92">
        <v>0</v>
      </c>
      <c r="I119" s="92">
        <f t="shared" si="2"/>
        <v>1000</v>
      </c>
      <c r="J119" s="146">
        <v>0</v>
      </c>
      <c r="K119" s="146">
        <f t="shared" ref="K119:K127" si="9">+I119+J119</f>
        <v>1000</v>
      </c>
      <c r="L119" s="146">
        <v>0</v>
      </c>
      <c r="M119" s="147">
        <f t="shared" si="8"/>
        <v>1000</v>
      </c>
      <c r="N119" s="146">
        <v>0</v>
      </c>
      <c r="O119" s="146">
        <f t="shared" si="6"/>
        <v>1000</v>
      </c>
      <c r="P119" s="146">
        <v>0</v>
      </c>
      <c r="Q119" s="146">
        <f t="shared" si="7"/>
        <v>1000</v>
      </c>
      <c r="R119" s="82"/>
      <c r="S119" s="82"/>
    </row>
    <row r="120" spans="1:19" s="83" customFormat="1" ht="22.5" x14ac:dyDescent="0.2">
      <c r="A120" s="50" t="s">
        <v>19</v>
      </c>
      <c r="B120" s="51" t="s">
        <v>219</v>
      </c>
      <c r="C120" s="52" t="s">
        <v>27</v>
      </c>
      <c r="D120" s="53" t="s">
        <v>20</v>
      </c>
      <c r="E120" s="54" t="s">
        <v>20</v>
      </c>
      <c r="F120" s="199" t="s">
        <v>220</v>
      </c>
      <c r="G120" s="91">
        <f t="shared" ref="G120" si="10">+G121</f>
        <v>500</v>
      </c>
      <c r="H120" s="91">
        <v>0</v>
      </c>
      <c r="I120" s="91">
        <f t="shared" si="2"/>
        <v>500</v>
      </c>
      <c r="J120" s="148">
        <v>0</v>
      </c>
      <c r="K120" s="148">
        <f t="shared" si="9"/>
        <v>500</v>
      </c>
      <c r="L120" s="148">
        <v>0</v>
      </c>
      <c r="M120" s="149">
        <f t="shared" si="8"/>
        <v>500</v>
      </c>
      <c r="N120" s="148">
        <v>0</v>
      </c>
      <c r="O120" s="148">
        <f t="shared" si="6"/>
        <v>500</v>
      </c>
      <c r="P120" s="148">
        <v>0</v>
      </c>
      <c r="Q120" s="148">
        <f t="shared" si="7"/>
        <v>500</v>
      </c>
      <c r="R120" s="82"/>
      <c r="S120" s="82"/>
    </row>
    <row r="121" spans="1:19" s="83" customFormat="1" x14ac:dyDescent="0.2">
      <c r="A121" s="50"/>
      <c r="B121" s="84"/>
      <c r="C121" s="84"/>
      <c r="D121" s="67">
        <v>3419</v>
      </c>
      <c r="E121" s="45">
        <v>5222</v>
      </c>
      <c r="F121" s="200" t="s">
        <v>89</v>
      </c>
      <c r="G121" s="92">
        <v>500</v>
      </c>
      <c r="H121" s="92">
        <v>0</v>
      </c>
      <c r="I121" s="92">
        <f t="shared" si="2"/>
        <v>500</v>
      </c>
      <c r="J121" s="146">
        <v>0</v>
      </c>
      <c r="K121" s="146">
        <f t="shared" si="9"/>
        <v>500</v>
      </c>
      <c r="L121" s="146">
        <v>0</v>
      </c>
      <c r="M121" s="147">
        <f t="shared" si="8"/>
        <v>500</v>
      </c>
      <c r="N121" s="146">
        <v>0</v>
      </c>
      <c r="O121" s="146">
        <f t="shared" si="6"/>
        <v>500</v>
      </c>
      <c r="P121" s="146">
        <v>0</v>
      </c>
      <c r="Q121" s="146">
        <f t="shared" si="7"/>
        <v>500</v>
      </c>
      <c r="R121" s="82"/>
      <c r="S121" s="82"/>
    </row>
    <row r="122" spans="1:19" s="83" customFormat="1" ht="22.5" x14ac:dyDescent="0.2">
      <c r="A122" s="50" t="s">
        <v>19</v>
      </c>
      <c r="B122" s="51" t="s">
        <v>221</v>
      </c>
      <c r="C122" s="52" t="s">
        <v>27</v>
      </c>
      <c r="D122" s="53" t="s">
        <v>20</v>
      </c>
      <c r="E122" s="54" t="s">
        <v>20</v>
      </c>
      <c r="F122" s="199" t="s">
        <v>222</v>
      </c>
      <c r="G122" s="91">
        <f t="shared" ref="G122" si="11">+G123</f>
        <v>250</v>
      </c>
      <c r="H122" s="91">
        <v>0</v>
      </c>
      <c r="I122" s="91">
        <f t="shared" si="2"/>
        <v>250</v>
      </c>
      <c r="J122" s="150">
        <f>+J123</f>
        <v>250</v>
      </c>
      <c r="K122" s="148">
        <f t="shared" si="9"/>
        <v>500</v>
      </c>
      <c r="L122" s="148">
        <v>0</v>
      </c>
      <c r="M122" s="149">
        <f t="shared" si="8"/>
        <v>500</v>
      </c>
      <c r="N122" s="148">
        <v>0</v>
      </c>
      <c r="O122" s="148">
        <f t="shared" si="6"/>
        <v>500</v>
      </c>
      <c r="P122" s="148">
        <v>0</v>
      </c>
      <c r="Q122" s="148">
        <f t="shared" si="7"/>
        <v>500</v>
      </c>
      <c r="R122" s="82"/>
      <c r="S122" s="82"/>
    </row>
    <row r="123" spans="1:19" s="83" customFormat="1" x14ac:dyDescent="0.2">
      <c r="A123" s="50"/>
      <c r="B123" s="84"/>
      <c r="C123" s="84"/>
      <c r="D123" s="67">
        <v>3419</v>
      </c>
      <c r="E123" s="45">
        <v>5222</v>
      </c>
      <c r="F123" s="200" t="s">
        <v>89</v>
      </c>
      <c r="G123" s="92">
        <v>250</v>
      </c>
      <c r="H123" s="92">
        <v>0</v>
      </c>
      <c r="I123" s="92">
        <f t="shared" si="2"/>
        <v>250</v>
      </c>
      <c r="J123" s="151">
        <v>250</v>
      </c>
      <c r="K123" s="146">
        <f t="shared" si="9"/>
        <v>500</v>
      </c>
      <c r="L123" s="146">
        <v>0</v>
      </c>
      <c r="M123" s="147">
        <f t="shared" si="8"/>
        <v>500</v>
      </c>
      <c r="N123" s="146">
        <v>0</v>
      </c>
      <c r="O123" s="146">
        <f t="shared" si="6"/>
        <v>500</v>
      </c>
      <c r="P123" s="146">
        <v>0</v>
      </c>
      <c r="Q123" s="146">
        <f t="shared" si="7"/>
        <v>500</v>
      </c>
      <c r="R123" s="82"/>
      <c r="S123" s="82"/>
    </row>
    <row r="124" spans="1:19" s="83" customFormat="1" x14ac:dyDescent="0.2">
      <c r="A124" s="50" t="s">
        <v>19</v>
      </c>
      <c r="B124" s="51" t="s">
        <v>223</v>
      </c>
      <c r="C124" s="52" t="s">
        <v>27</v>
      </c>
      <c r="D124" s="53" t="s">
        <v>20</v>
      </c>
      <c r="E124" s="54" t="s">
        <v>20</v>
      </c>
      <c r="F124" s="201" t="s">
        <v>224</v>
      </c>
      <c r="G124" s="91">
        <f>+G125</f>
        <v>100</v>
      </c>
      <c r="H124" s="91">
        <v>0</v>
      </c>
      <c r="I124" s="91">
        <f t="shared" si="2"/>
        <v>100</v>
      </c>
      <c r="J124" s="150">
        <f>+J125</f>
        <v>150</v>
      </c>
      <c r="K124" s="148">
        <f t="shared" si="9"/>
        <v>250</v>
      </c>
      <c r="L124" s="148">
        <v>0</v>
      </c>
      <c r="M124" s="149">
        <f t="shared" si="8"/>
        <v>250</v>
      </c>
      <c r="N124" s="148">
        <v>0</v>
      </c>
      <c r="O124" s="148">
        <f t="shared" si="6"/>
        <v>250</v>
      </c>
      <c r="P124" s="148">
        <v>0</v>
      </c>
      <c r="Q124" s="148">
        <f t="shared" si="7"/>
        <v>250</v>
      </c>
      <c r="R124" s="82"/>
      <c r="S124" s="82"/>
    </row>
    <row r="125" spans="1:19" s="83" customFormat="1" x14ac:dyDescent="0.2">
      <c r="A125" s="50"/>
      <c r="B125" s="84"/>
      <c r="C125" s="84"/>
      <c r="D125" s="67">
        <v>3419</v>
      </c>
      <c r="E125" s="45">
        <v>5222</v>
      </c>
      <c r="F125" s="200" t="s">
        <v>89</v>
      </c>
      <c r="G125" s="92">
        <v>100</v>
      </c>
      <c r="H125" s="92">
        <v>0</v>
      </c>
      <c r="I125" s="92">
        <f t="shared" ref="I125:I127" si="12">+G125+H125</f>
        <v>100</v>
      </c>
      <c r="J125" s="151">
        <v>150</v>
      </c>
      <c r="K125" s="146">
        <f t="shared" si="9"/>
        <v>250</v>
      </c>
      <c r="L125" s="146">
        <v>0</v>
      </c>
      <c r="M125" s="147">
        <f t="shared" si="8"/>
        <v>250</v>
      </c>
      <c r="N125" s="146">
        <v>0</v>
      </c>
      <c r="O125" s="146">
        <f t="shared" si="6"/>
        <v>250</v>
      </c>
      <c r="P125" s="146">
        <v>0</v>
      </c>
      <c r="Q125" s="146">
        <f t="shared" si="7"/>
        <v>250</v>
      </c>
      <c r="R125" s="82"/>
      <c r="S125" s="82"/>
    </row>
    <row r="126" spans="1:19" s="83" customFormat="1" x14ac:dyDescent="0.2">
      <c r="A126" s="50" t="s">
        <v>19</v>
      </c>
      <c r="B126" s="51" t="s">
        <v>225</v>
      </c>
      <c r="C126" s="52" t="s">
        <v>27</v>
      </c>
      <c r="D126" s="53" t="s">
        <v>20</v>
      </c>
      <c r="E126" s="54" t="s">
        <v>20</v>
      </c>
      <c r="F126" s="201" t="s">
        <v>226</v>
      </c>
      <c r="G126" s="91">
        <f>+G127</f>
        <v>80</v>
      </c>
      <c r="H126" s="91">
        <v>0</v>
      </c>
      <c r="I126" s="91">
        <f t="shared" si="12"/>
        <v>80</v>
      </c>
      <c r="J126" s="148">
        <v>0</v>
      </c>
      <c r="K126" s="148">
        <f t="shared" si="9"/>
        <v>80</v>
      </c>
      <c r="L126" s="148">
        <v>0</v>
      </c>
      <c r="M126" s="149">
        <f t="shared" si="8"/>
        <v>80</v>
      </c>
      <c r="N126" s="148">
        <v>0</v>
      </c>
      <c r="O126" s="148">
        <f t="shared" si="6"/>
        <v>80</v>
      </c>
      <c r="P126" s="148">
        <v>0</v>
      </c>
      <c r="Q126" s="148">
        <f t="shared" si="7"/>
        <v>80</v>
      </c>
      <c r="R126" s="82"/>
      <c r="S126" s="82"/>
    </row>
    <row r="127" spans="1:19" s="83" customFormat="1" x14ac:dyDescent="0.2">
      <c r="A127" s="50"/>
      <c r="B127" s="84"/>
      <c r="C127" s="84"/>
      <c r="D127" s="67">
        <v>3419</v>
      </c>
      <c r="E127" s="45">
        <v>5222</v>
      </c>
      <c r="F127" s="200" t="s">
        <v>89</v>
      </c>
      <c r="G127" s="92">
        <v>80</v>
      </c>
      <c r="H127" s="92">
        <v>0</v>
      </c>
      <c r="I127" s="92">
        <f t="shared" si="12"/>
        <v>80</v>
      </c>
      <c r="J127" s="146">
        <v>0</v>
      </c>
      <c r="K127" s="146">
        <f t="shared" si="9"/>
        <v>80</v>
      </c>
      <c r="L127" s="146">
        <v>0</v>
      </c>
      <c r="M127" s="147">
        <f t="shared" si="8"/>
        <v>80</v>
      </c>
      <c r="N127" s="146">
        <v>0</v>
      </c>
      <c r="O127" s="146">
        <f t="shared" si="6"/>
        <v>80</v>
      </c>
      <c r="P127" s="146">
        <v>0</v>
      </c>
      <c r="Q127" s="146">
        <f t="shared" si="7"/>
        <v>80</v>
      </c>
      <c r="R127" s="82"/>
      <c r="S127" s="82"/>
    </row>
    <row r="128" spans="1:19" x14ac:dyDescent="0.2">
      <c r="A128" s="50" t="s">
        <v>19</v>
      </c>
      <c r="B128" s="51" t="s">
        <v>227</v>
      </c>
      <c r="C128" s="52" t="s">
        <v>27</v>
      </c>
      <c r="D128" s="53" t="s">
        <v>20</v>
      </c>
      <c r="E128" s="54" t="s">
        <v>20</v>
      </c>
      <c r="F128" s="201" t="s">
        <v>228</v>
      </c>
      <c r="G128" s="153">
        <f>+G129</f>
        <v>0</v>
      </c>
      <c r="H128" s="202"/>
      <c r="I128" s="202"/>
      <c r="J128" s="203"/>
      <c r="K128" s="202"/>
      <c r="L128" s="202"/>
      <c r="M128" s="40">
        <v>0</v>
      </c>
      <c r="N128" s="153">
        <f>+N129</f>
        <v>250</v>
      </c>
      <c r="O128" s="154">
        <f t="shared" si="6"/>
        <v>250</v>
      </c>
      <c r="P128" s="148">
        <v>0</v>
      </c>
      <c r="Q128" s="148">
        <f t="shared" si="7"/>
        <v>250</v>
      </c>
      <c r="R128" s="30"/>
      <c r="S128" s="30"/>
    </row>
    <row r="129" spans="1:19" x14ac:dyDescent="0.2">
      <c r="A129" s="50"/>
      <c r="B129" s="84"/>
      <c r="C129" s="84"/>
      <c r="D129" s="67">
        <v>3419</v>
      </c>
      <c r="E129" s="45">
        <v>5222</v>
      </c>
      <c r="F129" s="200" t="s">
        <v>89</v>
      </c>
      <c r="G129" s="155">
        <v>0</v>
      </c>
      <c r="H129" s="202"/>
      <c r="I129" s="202"/>
      <c r="J129" s="203"/>
      <c r="K129" s="202"/>
      <c r="L129" s="202"/>
      <c r="M129" s="49">
        <v>0</v>
      </c>
      <c r="N129" s="155">
        <v>250</v>
      </c>
      <c r="O129" s="156">
        <f t="shared" si="6"/>
        <v>250</v>
      </c>
      <c r="P129" s="146">
        <v>0</v>
      </c>
      <c r="Q129" s="146">
        <f t="shared" si="7"/>
        <v>250</v>
      </c>
      <c r="R129" s="30"/>
      <c r="S129" s="30"/>
    </row>
    <row r="130" spans="1:19" x14ac:dyDescent="0.2">
      <c r="A130" s="50" t="s">
        <v>19</v>
      </c>
      <c r="B130" s="51" t="s">
        <v>229</v>
      </c>
      <c r="C130" s="52" t="s">
        <v>27</v>
      </c>
      <c r="D130" s="53" t="s">
        <v>20</v>
      </c>
      <c r="E130" s="54" t="s">
        <v>20</v>
      </c>
      <c r="F130" s="201" t="s">
        <v>230</v>
      </c>
      <c r="G130" s="153">
        <f>+G131</f>
        <v>0</v>
      </c>
      <c r="H130" s="202"/>
      <c r="I130" s="202"/>
      <c r="J130" s="203"/>
      <c r="K130" s="202"/>
      <c r="L130" s="202"/>
      <c r="M130" s="40">
        <v>0</v>
      </c>
      <c r="N130" s="153">
        <f>+N131</f>
        <v>800</v>
      </c>
      <c r="O130" s="154">
        <f t="shared" si="6"/>
        <v>800</v>
      </c>
      <c r="P130" s="148">
        <v>0</v>
      </c>
      <c r="Q130" s="148">
        <f t="shared" si="7"/>
        <v>800</v>
      </c>
      <c r="R130" s="30"/>
      <c r="S130" s="30"/>
    </row>
    <row r="131" spans="1:19" x14ac:dyDescent="0.2">
      <c r="A131" s="50"/>
      <c r="B131" s="84"/>
      <c r="C131" s="84"/>
      <c r="D131" s="67">
        <v>3419</v>
      </c>
      <c r="E131" s="45">
        <v>5222</v>
      </c>
      <c r="F131" s="200" t="s">
        <v>89</v>
      </c>
      <c r="G131" s="155">
        <v>0</v>
      </c>
      <c r="H131" s="202"/>
      <c r="I131" s="202"/>
      <c r="J131" s="203"/>
      <c r="K131" s="202"/>
      <c r="L131" s="202"/>
      <c r="M131" s="49">
        <v>0</v>
      </c>
      <c r="N131" s="155">
        <v>800</v>
      </c>
      <c r="O131" s="156">
        <f t="shared" si="6"/>
        <v>800</v>
      </c>
      <c r="P131" s="146">
        <v>0</v>
      </c>
      <c r="Q131" s="146">
        <f t="shared" si="7"/>
        <v>800</v>
      </c>
      <c r="R131" s="30"/>
      <c r="S131" s="30"/>
    </row>
    <row r="132" spans="1:19" x14ac:dyDescent="0.2">
      <c r="A132" s="50" t="s">
        <v>19</v>
      </c>
      <c r="B132" s="51" t="s">
        <v>231</v>
      </c>
      <c r="C132" s="52" t="s">
        <v>27</v>
      </c>
      <c r="D132" s="53" t="s">
        <v>20</v>
      </c>
      <c r="E132" s="54" t="s">
        <v>20</v>
      </c>
      <c r="F132" s="201" t="s">
        <v>232</v>
      </c>
      <c r="G132" s="153">
        <f>+G133</f>
        <v>0</v>
      </c>
      <c r="H132" s="202"/>
      <c r="I132" s="202"/>
      <c r="J132" s="203"/>
      <c r="K132" s="202"/>
      <c r="L132" s="202"/>
      <c r="M132" s="40">
        <v>0</v>
      </c>
      <c r="N132" s="153">
        <f>+N133</f>
        <v>8920</v>
      </c>
      <c r="O132" s="154">
        <f t="shared" si="6"/>
        <v>8920</v>
      </c>
      <c r="P132" s="148">
        <v>0</v>
      </c>
      <c r="Q132" s="148">
        <f t="shared" si="7"/>
        <v>8920</v>
      </c>
      <c r="R132" s="30"/>
      <c r="S132" s="30"/>
    </row>
    <row r="133" spans="1:19" x14ac:dyDescent="0.2">
      <c r="A133" s="50"/>
      <c r="B133" s="84"/>
      <c r="C133" s="84"/>
      <c r="D133" s="67">
        <v>3419</v>
      </c>
      <c r="E133" s="45">
        <v>5222</v>
      </c>
      <c r="F133" s="200" t="s">
        <v>89</v>
      </c>
      <c r="G133" s="155">
        <v>0</v>
      </c>
      <c r="H133" s="202"/>
      <c r="I133" s="202"/>
      <c r="J133" s="203"/>
      <c r="K133" s="202"/>
      <c r="L133" s="202"/>
      <c r="M133" s="49">
        <v>0</v>
      </c>
      <c r="N133" s="155">
        <v>8920</v>
      </c>
      <c r="O133" s="156">
        <f t="shared" si="6"/>
        <v>8920</v>
      </c>
      <c r="P133" s="146">
        <v>0</v>
      </c>
      <c r="Q133" s="146">
        <f t="shared" si="7"/>
        <v>8920</v>
      </c>
      <c r="R133" s="30"/>
      <c r="S133" s="30"/>
    </row>
    <row r="134" spans="1:19" x14ac:dyDescent="0.2">
      <c r="A134" s="50" t="s">
        <v>19</v>
      </c>
      <c r="B134" s="51" t="s">
        <v>233</v>
      </c>
      <c r="C134" s="52" t="s">
        <v>27</v>
      </c>
      <c r="D134" s="53" t="s">
        <v>20</v>
      </c>
      <c r="E134" s="54" t="s">
        <v>20</v>
      </c>
      <c r="F134" s="201" t="s">
        <v>234</v>
      </c>
      <c r="G134" s="153">
        <f>+G135</f>
        <v>0</v>
      </c>
      <c r="H134" s="202"/>
      <c r="I134" s="202"/>
      <c r="J134" s="203"/>
      <c r="K134" s="202"/>
      <c r="L134" s="202"/>
      <c r="M134" s="40">
        <v>0</v>
      </c>
      <c r="N134" s="153">
        <f>+N135</f>
        <v>4250</v>
      </c>
      <c r="O134" s="154">
        <f t="shared" si="6"/>
        <v>4250</v>
      </c>
      <c r="P134" s="148">
        <v>0</v>
      </c>
      <c r="Q134" s="148">
        <f t="shared" si="7"/>
        <v>4250</v>
      </c>
      <c r="R134" s="30"/>
      <c r="S134" s="30"/>
    </row>
    <row r="135" spans="1:19" x14ac:dyDescent="0.2">
      <c r="A135" s="50"/>
      <c r="B135" s="84"/>
      <c r="C135" s="84"/>
      <c r="D135" s="67">
        <v>3419</v>
      </c>
      <c r="E135" s="45">
        <v>5222</v>
      </c>
      <c r="F135" s="200" t="s">
        <v>89</v>
      </c>
      <c r="G135" s="155">
        <v>0</v>
      </c>
      <c r="H135" s="202"/>
      <c r="I135" s="202"/>
      <c r="J135" s="203"/>
      <c r="K135" s="202"/>
      <c r="L135" s="202"/>
      <c r="M135" s="49">
        <v>0</v>
      </c>
      <c r="N135" s="155">
        <v>4250</v>
      </c>
      <c r="O135" s="156">
        <f t="shared" si="6"/>
        <v>4250</v>
      </c>
      <c r="P135" s="146">
        <v>0</v>
      </c>
      <c r="Q135" s="146">
        <f t="shared" si="7"/>
        <v>4250</v>
      </c>
      <c r="R135" s="30"/>
      <c r="S135" s="30"/>
    </row>
    <row r="136" spans="1:19" x14ac:dyDescent="0.2">
      <c r="A136" s="50" t="s">
        <v>19</v>
      </c>
      <c r="B136" s="51" t="s">
        <v>235</v>
      </c>
      <c r="C136" s="52" t="s">
        <v>27</v>
      </c>
      <c r="D136" s="53" t="s">
        <v>20</v>
      </c>
      <c r="E136" s="54" t="s">
        <v>20</v>
      </c>
      <c r="F136" s="201" t="s">
        <v>236</v>
      </c>
      <c r="G136" s="153">
        <f>+G137</f>
        <v>0</v>
      </c>
      <c r="H136" s="202"/>
      <c r="I136" s="202"/>
      <c r="J136" s="203"/>
      <c r="K136" s="202"/>
      <c r="L136" s="202"/>
      <c r="M136" s="40">
        <v>0</v>
      </c>
      <c r="N136" s="153">
        <f>+N137</f>
        <v>2026</v>
      </c>
      <c r="O136" s="154">
        <f t="shared" si="6"/>
        <v>2026</v>
      </c>
      <c r="P136" s="148">
        <v>0</v>
      </c>
      <c r="Q136" s="148">
        <f t="shared" si="7"/>
        <v>2026</v>
      </c>
      <c r="R136" s="30"/>
      <c r="S136" s="30"/>
    </row>
    <row r="137" spans="1:19" ht="13.5" thickBot="1" x14ac:dyDescent="0.25">
      <c r="A137" s="85"/>
      <c r="B137" s="86"/>
      <c r="C137" s="86"/>
      <c r="D137" s="87">
        <v>3419</v>
      </c>
      <c r="E137" s="88">
        <v>5222</v>
      </c>
      <c r="F137" s="204" t="s">
        <v>89</v>
      </c>
      <c r="G137" s="160">
        <v>0</v>
      </c>
      <c r="H137" s="205"/>
      <c r="I137" s="205"/>
      <c r="J137" s="206"/>
      <c r="K137" s="205"/>
      <c r="L137" s="205"/>
      <c r="M137" s="80">
        <v>0</v>
      </c>
      <c r="N137" s="160">
        <v>2026</v>
      </c>
      <c r="O137" s="161">
        <f t="shared" si="6"/>
        <v>2026</v>
      </c>
      <c r="P137" s="129">
        <v>0</v>
      </c>
      <c r="Q137" s="129">
        <f t="shared" si="7"/>
        <v>2026</v>
      </c>
      <c r="R137" s="30"/>
      <c r="S137" s="30"/>
    </row>
    <row r="138" spans="1:19" x14ac:dyDescent="0.2">
      <c r="A138" s="173" t="s">
        <v>20</v>
      </c>
      <c r="B138" s="197" t="s">
        <v>20</v>
      </c>
      <c r="C138" s="198" t="s">
        <v>20</v>
      </c>
      <c r="D138" s="174" t="s">
        <v>20</v>
      </c>
      <c r="E138" s="175" t="s">
        <v>20</v>
      </c>
      <c r="F138" s="176" t="s">
        <v>237</v>
      </c>
      <c r="G138" s="177">
        <v>0</v>
      </c>
      <c r="H138" s="177"/>
      <c r="I138" s="177"/>
      <c r="J138" s="178"/>
      <c r="K138" s="178"/>
      <c r="L138" s="178"/>
      <c r="M138" s="179">
        <v>0</v>
      </c>
      <c r="N138" s="178">
        <f>+N139</f>
        <v>3500</v>
      </c>
      <c r="O138" s="178">
        <f t="shared" si="6"/>
        <v>3500</v>
      </c>
      <c r="P138" s="178">
        <v>0</v>
      </c>
      <c r="Q138" s="178">
        <f t="shared" ref="Q138:Q140" si="13">+O138+P138</f>
        <v>3500</v>
      </c>
      <c r="R138" s="30"/>
      <c r="S138" s="30"/>
    </row>
    <row r="139" spans="1:19" ht="22.5" x14ac:dyDescent="0.2">
      <c r="A139" s="50" t="s">
        <v>19</v>
      </c>
      <c r="B139" s="51" t="s">
        <v>238</v>
      </c>
      <c r="C139" s="52" t="s">
        <v>27</v>
      </c>
      <c r="D139" s="53" t="s">
        <v>20</v>
      </c>
      <c r="E139" s="53" t="s">
        <v>20</v>
      </c>
      <c r="F139" s="201" t="s">
        <v>239</v>
      </c>
      <c r="G139" s="91">
        <v>0</v>
      </c>
      <c r="H139" s="91"/>
      <c r="I139" s="91"/>
      <c r="J139" s="148"/>
      <c r="K139" s="148"/>
      <c r="L139" s="148"/>
      <c r="M139" s="148">
        <v>0</v>
      </c>
      <c r="N139" s="148">
        <f>+N140</f>
        <v>3500</v>
      </c>
      <c r="O139" s="148">
        <f t="shared" si="6"/>
        <v>3500</v>
      </c>
      <c r="P139" s="148">
        <v>0</v>
      </c>
      <c r="Q139" s="148">
        <f t="shared" si="13"/>
        <v>3500</v>
      </c>
      <c r="R139" s="30"/>
      <c r="S139" s="30"/>
    </row>
    <row r="140" spans="1:19" ht="13.5" thickBot="1" x14ac:dyDescent="0.25">
      <c r="A140" s="85"/>
      <c r="B140" s="207"/>
      <c r="C140" s="208"/>
      <c r="D140" s="87">
        <v>3419</v>
      </c>
      <c r="E140" s="93">
        <v>5222</v>
      </c>
      <c r="F140" s="204" t="s">
        <v>89</v>
      </c>
      <c r="G140" s="94">
        <v>0</v>
      </c>
      <c r="H140" s="94"/>
      <c r="I140" s="94"/>
      <c r="J140" s="129"/>
      <c r="K140" s="129"/>
      <c r="L140" s="129"/>
      <c r="M140" s="129">
        <v>0</v>
      </c>
      <c r="N140" s="129">
        <v>3500</v>
      </c>
      <c r="O140" s="129">
        <f t="shared" si="6"/>
        <v>3500</v>
      </c>
      <c r="P140" s="129">
        <v>0</v>
      </c>
      <c r="Q140" s="129">
        <f t="shared" si="13"/>
        <v>3500</v>
      </c>
      <c r="R140" s="30"/>
      <c r="S140" s="30"/>
    </row>
    <row r="141" spans="1:19" x14ac:dyDescent="0.2">
      <c r="G141" s="1"/>
      <c r="J141" s="1"/>
      <c r="N141" s="209"/>
      <c r="O141" s="209"/>
      <c r="P141" s="30"/>
      <c r="Q141" s="30"/>
      <c r="R141" s="30"/>
      <c r="S141" s="30"/>
    </row>
    <row r="142" spans="1:19" x14ac:dyDescent="0.2">
      <c r="G142" s="1"/>
      <c r="J142" s="1"/>
      <c r="N142" s="209"/>
      <c r="O142" s="209"/>
      <c r="P142" s="30"/>
      <c r="Q142" s="30"/>
      <c r="R142" s="30"/>
      <c r="S142" s="30"/>
    </row>
    <row r="143" spans="1:19" x14ac:dyDescent="0.2">
      <c r="G143" s="1"/>
      <c r="J143" s="1"/>
      <c r="N143" s="209"/>
      <c r="O143" s="209"/>
      <c r="P143" s="30"/>
      <c r="Q143" s="30"/>
      <c r="R143" s="30"/>
      <c r="S143" s="30"/>
    </row>
    <row r="144" spans="1:19" x14ac:dyDescent="0.2">
      <c r="G144" s="1"/>
      <c r="J144" s="1"/>
      <c r="N144" s="209"/>
      <c r="O144" s="209"/>
      <c r="P144" s="30"/>
      <c r="Q144" s="30"/>
      <c r="R144" s="30"/>
      <c r="S144" s="30"/>
    </row>
    <row r="145" spans="7:19" x14ac:dyDescent="0.2">
      <c r="G145" s="1"/>
      <c r="J145" s="1"/>
      <c r="N145" s="209"/>
      <c r="O145" s="209"/>
      <c r="P145" s="30"/>
      <c r="Q145" s="30"/>
      <c r="R145" s="30"/>
      <c r="S145" s="30"/>
    </row>
    <row r="146" spans="7:19" x14ac:dyDescent="0.2">
      <c r="G146" s="1"/>
      <c r="J146" s="1"/>
      <c r="N146" s="209"/>
      <c r="O146" s="209"/>
      <c r="P146" s="30"/>
      <c r="Q146" s="30"/>
      <c r="R146" s="30"/>
      <c r="S146" s="30"/>
    </row>
    <row r="147" spans="7:19" x14ac:dyDescent="0.2">
      <c r="G147" s="1"/>
      <c r="J147" s="1"/>
      <c r="N147" s="209"/>
      <c r="O147" s="209"/>
      <c r="P147" s="30"/>
      <c r="Q147" s="30"/>
      <c r="R147" s="30"/>
      <c r="S147" s="30"/>
    </row>
    <row r="148" spans="7:19" x14ac:dyDescent="0.2">
      <c r="G148" s="1"/>
      <c r="J148" s="1"/>
      <c r="N148" s="209"/>
      <c r="O148" s="209"/>
      <c r="P148" s="30"/>
      <c r="Q148" s="30"/>
      <c r="R148" s="30"/>
      <c r="S148" s="30"/>
    </row>
    <row r="149" spans="7:19" x14ac:dyDescent="0.2">
      <c r="G149" s="1"/>
      <c r="J149" s="1"/>
      <c r="N149" s="209"/>
      <c r="O149" s="209"/>
      <c r="P149" s="30"/>
      <c r="Q149" s="30"/>
      <c r="R149" s="30"/>
      <c r="S149" s="30"/>
    </row>
    <row r="150" spans="7:19" x14ac:dyDescent="0.2">
      <c r="G150" s="1"/>
      <c r="J150" s="1"/>
      <c r="N150" s="209"/>
      <c r="O150" s="209"/>
      <c r="P150" s="30"/>
      <c r="Q150" s="30"/>
      <c r="R150" s="30"/>
      <c r="S150" s="30"/>
    </row>
    <row r="151" spans="7:19" x14ac:dyDescent="0.2">
      <c r="G151" s="1"/>
      <c r="J151" s="1"/>
      <c r="N151" s="209"/>
      <c r="O151" s="209"/>
      <c r="P151" s="30"/>
      <c r="Q151" s="30"/>
      <c r="R151" s="30"/>
      <c r="S151" s="30"/>
    </row>
    <row r="152" spans="7:19" x14ac:dyDescent="0.2">
      <c r="G152" s="1"/>
      <c r="J152" s="1"/>
      <c r="N152" s="209"/>
      <c r="O152" s="209"/>
      <c r="P152" s="30"/>
      <c r="Q152" s="30"/>
      <c r="R152" s="30"/>
      <c r="S152" s="30"/>
    </row>
    <row r="153" spans="7:19" x14ac:dyDescent="0.2">
      <c r="G153" s="1"/>
      <c r="J153" s="1"/>
      <c r="N153" s="209"/>
      <c r="O153" s="209"/>
      <c r="P153" s="30"/>
      <c r="Q153" s="30"/>
      <c r="R153" s="30"/>
      <c r="S153" s="30"/>
    </row>
    <row r="154" spans="7:19" x14ac:dyDescent="0.2">
      <c r="G154" s="1"/>
      <c r="J154" s="1"/>
      <c r="N154" s="209"/>
      <c r="O154" s="209"/>
      <c r="P154" s="30"/>
      <c r="Q154" s="30"/>
      <c r="R154" s="30"/>
      <c r="S154" s="30"/>
    </row>
    <row r="155" spans="7:19" x14ac:dyDescent="0.2">
      <c r="G155" s="1"/>
      <c r="J155" s="1"/>
      <c r="N155" s="209"/>
      <c r="O155" s="209"/>
      <c r="P155" s="30"/>
      <c r="Q155" s="30"/>
      <c r="R155" s="30"/>
      <c r="S155" s="30"/>
    </row>
    <row r="156" spans="7:19" x14ac:dyDescent="0.2">
      <c r="G156" s="1"/>
      <c r="J156" s="1"/>
      <c r="N156" s="209"/>
      <c r="O156" s="209"/>
      <c r="P156" s="30"/>
      <c r="Q156" s="30"/>
      <c r="R156" s="30"/>
      <c r="S156" s="30"/>
    </row>
    <row r="157" spans="7:19" x14ac:dyDescent="0.2">
      <c r="G157" s="1"/>
      <c r="J157" s="1"/>
      <c r="N157" s="209"/>
      <c r="O157" s="209"/>
      <c r="P157" s="30"/>
      <c r="Q157" s="30"/>
      <c r="R157" s="30"/>
      <c r="S157" s="30"/>
    </row>
    <row r="158" spans="7:19" x14ac:dyDescent="0.2">
      <c r="G158" s="1"/>
      <c r="J158" s="1"/>
      <c r="N158" s="209"/>
      <c r="O158" s="209"/>
      <c r="P158" s="30"/>
      <c r="Q158" s="30"/>
      <c r="R158" s="30"/>
      <c r="S158" s="30"/>
    </row>
    <row r="159" spans="7:19" x14ac:dyDescent="0.2">
      <c r="G159" s="1"/>
      <c r="J159" s="1"/>
      <c r="N159" s="209"/>
      <c r="O159" s="209"/>
      <c r="P159" s="30"/>
      <c r="Q159" s="30"/>
      <c r="R159" s="30"/>
      <c r="S159" s="30"/>
    </row>
    <row r="160" spans="7:19" x14ac:dyDescent="0.2">
      <c r="G160" s="1"/>
      <c r="J160" s="1"/>
      <c r="N160" s="209"/>
      <c r="O160" s="209"/>
      <c r="P160" s="30"/>
      <c r="Q160" s="30"/>
      <c r="R160" s="30"/>
      <c r="S160" s="30"/>
    </row>
    <row r="161" spans="7:15" x14ac:dyDescent="0.2">
      <c r="G161" s="1"/>
      <c r="J161" s="1"/>
      <c r="N161" s="209"/>
      <c r="O161" s="209"/>
    </row>
    <row r="162" spans="7:15" x14ac:dyDescent="0.2">
      <c r="G162" s="1"/>
      <c r="J162" s="1"/>
      <c r="N162" s="209"/>
      <c r="O162" s="209"/>
    </row>
    <row r="163" spans="7:15" x14ac:dyDescent="0.2">
      <c r="G163" s="1"/>
      <c r="J163" s="1"/>
      <c r="N163" s="209"/>
      <c r="O163" s="209"/>
    </row>
    <row r="164" spans="7:15" x14ac:dyDescent="0.2">
      <c r="G164" s="1"/>
      <c r="J164" s="1"/>
      <c r="N164" s="209"/>
      <c r="O164" s="209"/>
    </row>
    <row r="165" spans="7:15" x14ac:dyDescent="0.2">
      <c r="G165" s="1"/>
      <c r="J165" s="1"/>
      <c r="N165" s="209"/>
      <c r="O165" s="209"/>
    </row>
    <row r="166" spans="7:15" x14ac:dyDescent="0.2">
      <c r="G166" s="1"/>
      <c r="J166" s="1"/>
      <c r="N166" s="209"/>
      <c r="O166" s="209"/>
    </row>
  </sheetData>
  <mergeCells count="14">
    <mergeCell ref="B92:C92"/>
    <mergeCell ref="B93:C93"/>
    <mergeCell ref="B8:C8"/>
    <mergeCell ref="B9:C9"/>
    <mergeCell ref="B10:C10"/>
    <mergeCell ref="B11:C11"/>
    <mergeCell ref="B12:C12"/>
    <mergeCell ref="B59:C59"/>
    <mergeCell ref="A6:I6"/>
    <mergeCell ref="H1:J1"/>
    <mergeCell ref="L1:O1"/>
    <mergeCell ref="A2:I2"/>
    <mergeCell ref="O2:Q2"/>
    <mergeCell ref="A4:I4"/>
  </mergeCells>
  <pageMargins left="0.7" right="0.7" top="0.78740157499999996" bottom="0.78740157499999996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3" zoomScaleNormal="100" workbookViewId="0">
      <selection activeCell="I30" sqref="I29:I3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264" t="s">
        <v>72</v>
      </c>
      <c r="D1" s="264"/>
      <c r="E1" s="264"/>
    </row>
    <row r="2" spans="1:10" ht="15.75" thickBot="1" x14ac:dyDescent="0.3">
      <c r="A2" s="274" t="s">
        <v>240</v>
      </c>
      <c r="B2" s="274"/>
      <c r="C2" s="210"/>
      <c r="D2" s="210"/>
      <c r="E2" s="211" t="s">
        <v>241</v>
      </c>
    </row>
    <row r="3" spans="1:10" ht="24.75" thickBot="1" x14ac:dyDescent="0.3">
      <c r="A3" s="212" t="s">
        <v>242</v>
      </c>
      <c r="B3" s="213" t="s">
        <v>243</v>
      </c>
      <c r="C3" s="214" t="s">
        <v>244</v>
      </c>
      <c r="D3" s="214" t="s">
        <v>22</v>
      </c>
      <c r="E3" s="214" t="s">
        <v>245</v>
      </c>
    </row>
    <row r="4" spans="1:10" ht="15" customHeight="1" x14ac:dyDescent="0.25">
      <c r="A4" s="215" t="s">
        <v>246</v>
      </c>
      <c r="B4" s="216" t="s">
        <v>247</v>
      </c>
      <c r="C4" s="217">
        <f>C5+C6+C7</f>
        <v>3056353.2600000002</v>
      </c>
      <c r="D4" s="217">
        <f>D5+D6+D7</f>
        <v>0</v>
      </c>
      <c r="E4" s="218">
        <f t="shared" ref="E4:E25" si="0">C4+D4</f>
        <v>3056353.2600000002</v>
      </c>
    </row>
    <row r="5" spans="1:10" ht="15" customHeight="1" x14ac:dyDescent="0.25">
      <c r="A5" s="219" t="s">
        <v>248</v>
      </c>
      <c r="B5" s="220" t="s">
        <v>249</v>
      </c>
      <c r="C5" s="221">
        <v>2965527.42</v>
      </c>
      <c r="D5" s="222">
        <v>0</v>
      </c>
      <c r="E5" s="223">
        <f t="shared" si="0"/>
        <v>2965527.42</v>
      </c>
      <c r="J5" s="224"/>
    </row>
    <row r="6" spans="1:10" ht="15" customHeight="1" x14ac:dyDescent="0.25">
      <c r="A6" s="219" t="s">
        <v>250</v>
      </c>
      <c r="B6" s="220" t="s">
        <v>251</v>
      </c>
      <c r="C6" s="221">
        <v>90736.2</v>
      </c>
      <c r="D6" s="225">
        <v>0</v>
      </c>
      <c r="E6" s="223">
        <f t="shared" si="0"/>
        <v>90736.2</v>
      </c>
    </row>
    <row r="7" spans="1:10" ht="15" customHeight="1" x14ac:dyDescent="0.25">
      <c r="A7" s="219" t="s">
        <v>252</v>
      </c>
      <c r="B7" s="220" t="s">
        <v>253</v>
      </c>
      <c r="C7" s="221">
        <v>89.64</v>
      </c>
      <c r="D7" s="221">
        <v>0</v>
      </c>
      <c r="E7" s="223">
        <f t="shared" si="0"/>
        <v>89.64</v>
      </c>
    </row>
    <row r="8" spans="1:10" ht="15" customHeight="1" x14ac:dyDescent="0.25">
      <c r="A8" s="226" t="s">
        <v>254</v>
      </c>
      <c r="B8" s="220" t="s">
        <v>255</v>
      </c>
      <c r="C8" s="227">
        <f>C9+C15</f>
        <v>5408292.7500000009</v>
      </c>
      <c r="D8" s="227">
        <f>D9+D15</f>
        <v>0</v>
      </c>
      <c r="E8" s="228">
        <f t="shared" si="0"/>
        <v>5408292.7500000009</v>
      </c>
    </row>
    <row r="9" spans="1:10" ht="15" customHeight="1" x14ac:dyDescent="0.25">
      <c r="A9" s="219" t="s">
        <v>256</v>
      </c>
      <c r="B9" s="220" t="s">
        <v>257</v>
      </c>
      <c r="C9" s="221">
        <f>C10+C11+C13+C14+C12</f>
        <v>5406279.2100000009</v>
      </c>
      <c r="D9" s="221">
        <f>D10+D11+D13+D14</f>
        <v>0</v>
      </c>
      <c r="E9" s="229">
        <f t="shared" si="0"/>
        <v>5406279.2100000009</v>
      </c>
    </row>
    <row r="10" spans="1:10" ht="15" customHeight="1" x14ac:dyDescent="0.25">
      <c r="A10" s="219" t="s">
        <v>258</v>
      </c>
      <c r="B10" s="220" t="s">
        <v>259</v>
      </c>
      <c r="C10" s="221">
        <v>70970.2</v>
      </c>
      <c r="D10" s="221">
        <v>0</v>
      </c>
      <c r="E10" s="229">
        <f t="shared" si="0"/>
        <v>70970.2</v>
      </c>
    </row>
    <row r="11" spans="1:10" ht="15" customHeight="1" x14ac:dyDescent="0.25">
      <c r="A11" s="219" t="s">
        <v>260</v>
      </c>
      <c r="B11" s="220" t="s">
        <v>257</v>
      </c>
      <c r="C11" s="221">
        <v>5308545.7</v>
      </c>
      <c r="D11" s="221">
        <v>0</v>
      </c>
      <c r="E11" s="229">
        <f t="shared" si="0"/>
        <v>5308545.7</v>
      </c>
    </row>
    <row r="12" spans="1:10" ht="15" customHeight="1" x14ac:dyDescent="0.25">
      <c r="A12" s="219" t="s">
        <v>261</v>
      </c>
      <c r="B12" s="220">
        <v>4123</v>
      </c>
      <c r="C12" s="221">
        <v>0</v>
      </c>
      <c r="D12" s="221">
        <v>0</v>
      </c>
      <c r="E12" s="229">
        <f>SUM(C12:D12)</f>
        <v>0</v>
      </c>
    </row>
    <row r="13" spans="1:10" ht="15" customHeight="1" x14ac:dyDescent="0.25">
      <c r="A13" s="219" t="s">
        <v>262</v>
      </c>
      <c r="B13" s="220" t="s">
        <v>263</v>
      </c>
      <c r="C13" s="221">
        <v>410.19</v>
      </c>
      <c r="D13" s="221">
        <v>0</v>
      </c>
      <c r="E13" s="229">
        <f>SUM(C13:D13)</f>
        <v>410.19</v>
      </c>
    </row>
    <row r="14" spans="1:10" ht="15" customHeight="1" x14ac:dyDescent="0.25">
      <c r="A14" s="219" t="s">
        <v>264</v>
      </c>
      <c r="B14" s="220">
        <v>4121</v>
      </c>
      <c r="C14" s="221">
        <v>26353.119999999999</v>
      </c>
      <c r="D14" s="221">
        <v>0</v>
      </c>
      <c r="E14" s="229">
        <f>SUM(C14:D14)</f>
        <v>26353.119999999999</v>
      </c>
    </row>
    <row r="15" spans="1:10" ht="15" customHeight="1" x14ac:dyDescent="0.25">
      <c r="A15" s="219" t="s">
        <v>265</v>
      </c>
      <c r="B15" s="220" t="s">
        <v>266</v>
      </c>
      <c r="C15" s="221">
        <f>C16+C17+C18+C19</f>
        <v>2013.54</v>
      </c>
      <c r="D15" s="221">
        <f>D16+D18+D19</f>
        <v>0</v>
      </c>
      <c r="E15" s="229">
        <f t="shared" si="0"/>
        <v>2013.54</v>
      </c>
    </row>
    <row r="16" spans="1:10" ht="15" customHeight="1" x14ac:dyDescent="0.25">
      <c r="A16" s="219" t="s">
        <v>267</v>
      </c>
      <c r="B16" s="220" t="s">
        <v>268</v>
      </c>
      <c r="C16" s="221">
        <v>111.87</v>
      </c>
      <c r="D16" s="221">
        <v>0</v>
      </c>
      <c r="E16" s="229">
        <f t="shared" si="0"/>
        <v>111.87</v>
      </c>
    </row>
    <row r="17" spans="1:5" ht="15" customHeight="1" x14ac:dyDescent="0.25">
      <c r="A17" s="219" t="s">
        <v>269</v>
      </c>
      <c r="B17" s="220">
        <v>4223</v>
      </c>
      <c r="C17" s="221">
        <v>0</v>
      </c>
      <c r="D17" s="221">
        <v>0</v>
      </c>
      <c r="E17" s="229">
        <f>SUM(C17:D17)</f>
        <v>0</v>
      </c>
    </row>
    <row r="18" spans="1:5" ht="15" customHeight="1" x14ac:dyDescent="0.25">
      <c r="A18" s="219" t="s">
        <v>270</v>
      </c>
      <c r="B18" s="220" t="s">
        <v>271</v>
      </c>
      <c r="C18" s="221">
        <v>1901.67</v>
      </c>
      <c r="D18" s="221">
        <v>0</v>
      </c>
      <c r="E18" s="229">
        <f>SUM(C18:D18)</f>
        <v>1901.67</v>
      </c>
    </row>
    <row r="19" spans="1:5" ht="15" customHeight="1" x14ac:dyDescent="0.25">
      <c r="A19" s="219" t="s">
        <v>272</v>
      </c>
      <c r="B19" s="220">
        <v>4221</v>
      </c>
      <c r="C19" s="221">
        <v>0</v>
      </c>
      <c r="D19" s="221">
        <v>0</v>
      </c>
      <c r="E19" s="229">
        <f>SUM(C19:D19)</f>
        <v>0</v>
      </c>
    </row>
    <row r="20" spans="1:5" ht="15" customHeight="1" x14ac:dyDescent="0.25">
      <c r="A20" s="226" t="s">
        <v>273</v>
      </c>
      <c r="B20" s="230" t="s">
        <v>274</v>
      </c>
      <c r="C20" s="227">
        <f>C4+C8</f>
        <v>8464646.0100000016</v>
      </c>
      <c r="D20" s="227">
        <f>D4+D8</f>
        <v>0</v>
      </c>
      <c r="E20" s="228">
        <f t="shared" si="0"/>
        <v>8464646.0100000016</v>
      </c>
    </row>
    <row r="21" spans="1:5" ht="15" customHeight="1" x14ac:dyDescent="0.25">
      <c r="A21" s="226" t="s">
        <v>275</v>
      </c>
      <c r="B21" s="230" t="s">
        <v>276</v>
      </c>
      <c r="C21" s="227">
        <f>SUM(C22:C24)</f>
        <v>2001508.7400000002</v>
      </c>
      <c r="D21" s="227">
        <f>SUM(D22:D24)</f>
        <v>0</v>
      </c>
      <c r="E21" s="228">
        <f t="shared" si="0"/>
        <v>2001508.7400000002</v>
      </c>
    </row>
    <row r="22" spans="1:5" ht="15" customHeight="1" x14ac:dyDescent="0.25">
      <c r="A22" s="219" t="s">
        <v>277</v>
      </c>
      <c r="B22" s="220" t="s">
        <v>278</v>
      </c>
      <c r="C22" s="221">
        <v>111779.24</v>
      </c>
      <c r="D22" s="221">
        <v>0</v>
      </c>
      <c r="E22" s="229">
        <f t="shared" si="0"/>
        <v>111779.24</v>
      </c>
    </row>
    <row r="23" spans="1:5" ht="15" customHeight="1" x14ac:dyDescent="0.25">
      <c r="A23" s="219" t="s">
        <v>279</v>
      </c>
      <c r="B23" s="220">
        <v>8115</v>
      </c>
      <c r="C23" s="221">
        <v>1986604.5</v>
      </c>
      <c r="D23" s="221">
        <v>0</v>
      </c>
      <c r="E23" s="229">
        <f>SUM(C23:D23)</f>
        <v>1986604.5</v>
      </c>
    </row>
    <row r="24" spans="1:5" ht="15" customHeight="1" thickBot="1" x14ac:dyDescent="0.3">
      <c r="A24" s="231" t="s">
        <v>280</v>
      </c>
      <c r="B24" s="232">
        <v>-8124</v>
      </c>
      <c r="C24" s="233">
        <v>-96875</v>
      </c>
      <c r="D24" s="233">
        <v>0</v>
      </c>
      <c r="E24" s="234">
        <f>C24+D24</f>
        <v>-96875</v>
      </c>
    </row>
    <row r="25" spans="1:5" ht="15" customHeight="1" thickBot="1" x14ac:dyDescent="0.3">
      <c r="A25" s="235" t="s">
        <v>281</v>
      </c>
      <c r="B25" s="236"/>
      <c r="C25" s="237">
        <f>C4+C8+C21</f>
        <v>10466154.750000002</v>
      </c>
      <c r="D25" s="237">
        <f>D20+D21</f>
        <v>0</v>
      </c>
      <c r="E25" s="238">
        <f t="shared" si="0"/>
        <v>10466154.750000002</v>
      </c>
    </row>
    <row r="26" spans="1:5" ht="15.75" thickBot="1" x14ac:dyDescent="0.3">
      <c r="A26" s="274" t="s">
        <v>282</v>
      </c>
      <c r="B26" s="274"/>
      <c r="C26" s="239"/>
      <c r="D26" s="239"/>
      <c r="E26" s="240" t="s">
        <v>241</v>
      </c>
    </row>
    <row r="27" spans="1:5" ht="24.75" thickBot="1" x14ac:dyDescent="0.3">
      <c r="A27" s="212" t="s">
        <v>283</v>
      </c>
      <c r="B27" s="213" t="s">
        <v>9</v>
      </c>
      <c r="C27" s="214" t="s">
        <v>11</v>
      </c>
      <c r="D27" s="214" t="s">
        <v>22</v>
      </c>
      <c r="E27" s="214" t="s">
        <v>284</v>
      </c>
    </row>
    <row r="28" spans="1:5" ht="15" customHeight="1" x14ac:dyDescent="0.3">
      <c r="A28" s="241" t="s">
        <v>285</v>
      </c>
      <c r="B28" s="242" t="s">
        <v>286</v>
      </c>
      <c r="C28" s="225">
        <v>31838.7</v>
      </c>
      <c r="D28" s="225">
        <v>0</v>
      </c>
      <c r="E28" s="243">
        <f>C28+D28</f>
        <v>31838.7</v>
      </c>
    </row>
    <row r="29" spans="1:5" ht="15" customHeight="1" x14ac:dyDescent="0.25">
      <c r="A29" s="244" t="s">
        <v>287</v>
      </c>
      <c r="B29" s="220" t="s">
        <v>286</v>
      </c>
      <c r="C29" s="221">
        <v>294261.07</v>
      </c>
      <c r="D29" s="225">
        <v>0</v>
      </c>
      <c r="E29" s="243">
        <f t="shared" ref="E29:E44" si="1">C29+D29</f>
        <v>294261.07</v>
      </c>
    </row>
    <row r="30" spans="1:5" ht="15" customHeight="1" x14ac:dyDescent="0.25">
      <c r="A30" s="244" t="s">
        <v>288</v>
      </c>
      <c r="B30" s="220" t="s">
        <v>289</v>
      </c>
      <c r="C30" s="221">
        <v>196888.78</v>
      </c>
      <c r="D30" s="225">
        <v>0</v>
      </c>
      <c r="E30" s="243">
        <f>SUM(C30:D30)</f>
        <v>196888.78</v>
      </c>
    </row>
    <row r="31" spans="1:5" ht="15" customHeight="1" x14ac:dyDescent="0.25">
      <c r="A31" s="244" t="s">
        <v>290</v>
      </c>
      <c r="B31" s="220" t="s">
        <v>286</v>
      </c>
      <c r="C31" s="221">
        <v>1045426.65</v>
      </c>
      <c r="D31" s="225">
        <v>0</v>
      </c>
      <c r="E31" s="243">
        <f t="shared" si="1"/>
        <v>1045426.65</v>
      </c>
    </row>
    <row r="32" spans="1:5" ht="15" customHeight="1" x14ac:dyDescent="0.25">
      <c r="A32" s="244" t="s">
        <v>291</v>
      </c>
      <c r="B32" s="220" t="s">
        <v>286</v>
      </c>
      <c r="C32" s="221">
        <v>854253.54</v>
      </c>
      <c r="D32" s="225">
        <v>-30</v>
      </c>
      <c r="E32" s="243">
        <f t="shared" si="1"/>
        <v>854223.54</v>
      </c>
    </row>
    <row r="33" spans="1:7" ht="15" customHeight="1" x14ac:dyDescent="0.25">
      <c r="A33" s="244" t="s">
        <v>292</v>
      </c>
      <c r="B33" s="220" t="s">
        <v>286</v>
      </c>
      <c r="C33" s="221">
        <v>4696172.6100000003</v>
      </c>
      <c r="D33" s="225">
        <v>0</v>
      </c>
      <c r="E33" s="243">
        <f>C33+D33</f>
        <v>4696172.6100000003</v>
      </c>
    </row>
    <row r="34" spans="1:7" ht="15" customHeight="1" x14ac:dyDescent="0.3">
      <c r="A34" s="244" t="s">
        <v>293</v>
      </c>
      <c r="B34" s="220" t="s">
        <v>289</v>
      </c>
      <c r="C34" s="221">
        <v>834354.74000000022</v>
      </c>
      <c r="D34" s="225">
        <v>30</v>
      </c>
      <c r="E34" s="243">
        <f t="shared" si="1"/>
        <v>834384.74000000022</v>
      </c>
    </row>
    <row r="35" spans="1:7" ht="15" customHeight="1" x14ac:dyDescent="0.25">
      <c r="A35" s="244" t="s">
        <v>294</v>
      </c>
      <c r="B35" s="220" t="s">
        <v>286</v>
      </c>
      <c r="C35" s="221">
        <v>163969</v>
      </c>
      <c r="D35" s="225">
        <v>0</v>
      </c>
      <c r="E35" s="243">
        <f t="shared" si="1"/>
        <v>163969</v>
      </c>
    </row>
    <row r="36" spans="1:7" ht="15" customHeight="1" x14ac:dyDescent="0.25">
      <c r="A36" s="244" t="s">
        <v>295</v>
      </c>
      <c r="B36" s="220" t="s">
        <v>289</v>
      </c>
      <c r="C36" s="221">
        <v>807605.38</v>
      </c>
      <c r="D36" s="225">
        <v>0</v>
      </c>
      <c r="E36" s="243">
        <f t="shared" si="1"/>
        <v>807605.38</v>
      </c>
    </row>
    <row r="37" spans="1:7" ht="15" customHeight="1" x14ac:dyDescent="0.25">
      <c r="A37" s="244" t="s">
        <v>296</v>
      </c>
      <c r="B37" s="220" t="s">
        <v>297</v>
      </c>
      <c r="C37" s="221">
        <v>0</v>
      </c>
      <c r="D37" s="225">
        <v>0</v>
      </c>
      <c r="E37" s="243">
        <f t="shared" si="1"/>
        <v>0</v>
      </c>
    </row>
    <row r="38" spans="1:7" ht="15" customHeight="1" x14ac:dyDescent="0.25">
      <c r="A38" s="244" t="s">
        <v>298</v>
      </c>
      <c r="B38" s="220" t="s">
        <v>289</v>
      </c>
      <c r="C38" s="221">
        <v>1241789.2200000002</v>
      </c>
      <c r="D38" s="225">
        <v>0</v>
      </c>
      <c r="E38" s="243">
        <f t="shared" si="1"/>
        <v>1241789.2200000002</v>
      </c>
    </row>
    <row r="39" spans="1:7" ht="15" customHeight="1" x14ac:dyDescent="0.25">
      <c r="A39" s="244" t="s">
        <v>299</v>
      </c>
      <c r="B39" s="220" t="s">
        <v>289</v>
      </c>
      <c r="C39" s="221">
        <v>15500</v>
      </c>
      <c r="D39" s="225">
        <v>0</v>
      </c>
      <c r="E39" s="243">
        <f t="shared" si="1"/>
        <v>15500</v>
      </c>
    </row>
    <row r="40" spans="1:7" ht="15" customHeight="1" x14ac:dyDescent="0.25">
      <c r="A40" s="244" t="s">
        <v>300</v>
      </c>
      <c r="B40" s="220" t="s">
        <v>286</v>
      </c>
      <c r="C40" s="221">
        <v>11008.82</v>
      </c>
      <c r="D40" s="225">
        <v>0</v>
      </c>
      <c r="E40" s="243">
        <f t="shared" si="1"/>
        <v>11008.82</v>
      </c>
    </row>
    <row r="41" spans="1:7" ht="15" customHeight="1" x14ac:dyDescent="0.25">
      <c r="A41" s="244" t="s">
        <v>301</v>
      </c>
      <c r="B41" s="220" t="s">
        <v>289</v>
      </c>
      <c r="C41" s="221">
        <v>166413.18</v>
      </c>
      <c r="D41" s="225">
        <v>0</v>
      </c>
      <c r="E41" s="243">
        <f>C41+D41</f>
        <v>166413.18</v>
      </c>
    </row>
    <row r="42" spans="1:7" ht="15" customHeight="1" x14ac:dyDescent="0.25">
      <c r="A42" s="244" t="s">
        <v>302</v>
      </c>
      <c r="B42" s="220" t="s">
        <v>289</v>
      </c>
      <c r="C42" s="221">
        <v>15293.36</v>
      </c>
      <c r="D42" s="225">
        <v>0</v>
      </c>
      <c r="E42" s="243">
        <f t="shared" si="1"/>
        <v>15293.36</v>
      </c>
    </row>
    <row r="43" spans="1:7" ht="15" customHeight="1" x14ac:dyDescent="0.25">
      <c r="A43" s="244" t="s">
        <v>303</v>
      </c>
      <c r="B43" s="220" t="s">
        <v>289</v>
      </c>
      <c r="C43" s="221">
        <v>86065.55</v>
      </c>
      <c r="D43" s="225">
        <v>0</v>
      </c>
      <c r="E43" s="243">
        <f t="shared" si="1"/>
        <v>86065.55</v>
      </c>
    </row>
    <row r="44" spans="1:7" ht="15" customHeight="1" thickBot="1" x14ac:dyDescent="0.3">
      <c r="A44" s="244" t="s">
        <v>304</v>
      </c>
      <c r="B44" s="220" t="s">
        <v>289</v>
      </c>
      <c r="C44" s="221">
        <v>5314.15</v>
      </c>
      <c r="D44" s="225">
        <v>0</v>
      </c>
      <c r="E44" s="243">
        <f t="shared" si="1"/>
        <v>5314.15</v>
      </c>
    </row>
    <row r="45" spans="1:7" ht="15" customHeight="1" thickBot="1" x14ac:dyDescent="0.3">
      <c r="A45" s="245" t="s">
        <v>305</v>
      </c>
      <c r="B45" s="236"/>
      <c r="C45" s="237">
        <f>C28+C29+C31+C32+C33+C34+C35+C36+C37+C38+C39+C40+C41+C42+C43+C44+C30</f>
        <v>10466154.750000002</v>
      </c>
      <c r="D45" s="237">
        <f>SUM(D28:D44)</f>
        <v>0</v>
      </c>
      <c r="E45" s="238">
        <f>SUM(E28:E44)</f>
        <v>10466154.750000002</v>
      </c>
      <c r="G45" s="224"/>
    </row>
    <row r="46" spans="1:7" x14ac:dyDescent="0.25">
      <c r="C46" s="224"/>
      <c r="E46" s="224"/>
    </row>
    <row r="47" spans="1:7" x14ac:dyDescent="0.25">
      <c r="C47" s="224"/>
    </row>
    <row r="48" spans="1:7" x14ac:dyDescent="0.25">
      <c r="C48" s="224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914 04</vt:lpstr>
      <vt:lpstr>917 04</vt:lpstr>
      <vt:lpstr>Bilance P a V</vt:lpstr>
      <vt:lpstr>'914 04'!Oblast_tisku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2018-05-23T12:57:22Z</cp:lastPrinted>
  <dcterms:created xsi:type="dcterms:W3CDTF">2018-05-23T09:22:58Z</dcterms:created>
  <dcterms:modified xsi:type="dcterms:W3CDTF">2018-06-11T06:45:00Z</dcterms:modified>
</cp:coreProperties>
</file>