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91704" sheetId="1" r:id="rId1"/>
    <sheet name="Bilance P a V" sheetId="2" r:id="rId2"/>
  </sheets>
  <definedNames>
    <definedName name="_xlnm.Print_Area" localSheetId="0">'91704'!$A$1:$V$203</definedName>
  </definedNames>
  <calcPr calcId="145621"/>
</workbook>
</file>

<file path=xl/calcChain.xml><?xml version="1.0" encoding="utf-8"?>
<calcChain xmlns="http://schemas.openxmlformats.org/spreadsheetml/2006/main">
  <c r="T201" i="1" l="1"/>
  <c r="T200" i="1" s="1"/>
  <c r="T148" i="1"/>
  <c r="D45" i="2" l="1"/>
  <c r="C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45" i="2" s="1"/>
  <c r="E24" i="2"/>
  <c r="E23" i="2"/>
  <c r="E22" i="2"/>
  <c r="D21" i="2"/>
  <c r="C21" i="2"/>
  <c r="E21" i="2" s="1"/>
  <c r="E19" i="2"/>
  <c r="E18" i="2"/>
  <c r="E17" i="2"/>
  <c r="E16" i="2"/>
  <c r="E15" i="2"/>
  <c r="D15" i="2"/>
  <c r="C15" i="2"/>
  <c r="E14" i="2"/>
  <c r="E13" i="2"/>
  <c r="E12" i="2"/>
  <c r="E11" i="2"/>
  <c r="E10" i="2"/>
  <c r="E9" i="2"/>
  <c r="D9" i="2"/>
  <c r="C9" i="2"/>
  <c r="C8" i="2" s="1"/>
  <c r="E8" i="2" s="1"/>
  <c r="D8" i="2"/>
  <c r="E7" i="2"/>
  <c r="E6" i="2"/>
  <c r="E5" i="2"/>
  <c r="D4" i="2"/>
  <c r="D20" i="2" s="1"/>
  <c r="D25" i="2" s="1"/>
  <c r="C4" i="2"/>
  <c r="E4" i="2" s="1"/>
  <c r="C20" i="2" l="1"/>
  <c r="E20" i="2" s="1"/>
  <c r="C25" i="2"/>
  <c r="E25" i="2" s="1"/>
  <c r="O201" i="1" l="1"/>
  <c r="Q201" i="1" s="1"/>
  <c r="S201" i="1" s="1"/>
  <c r="U201" i="1" s="1"/>
  <c r="P200" i="1"/>
  <c r="P199" i="1" s="1"/>
  <c r="N200" i="1"/>
  <c r="T199" i="1"/>
  <c r="U198" i="1"/>
  <c r="T197" i="1"/>
  <c r="U197" i="1" s="1"/>
  <c r="U196" i="1"/>
  <c r="U195" i="1"/>
  <c r="T195" i="1"/>
  <c r="U194" i="1"/>
  <c r="T193" i="1"/>
  <c r="U193" i="1" s="1"/>
  <c r="U192" i="1"/>
  <c r="T191" i="1"/>
  <c r="U191" i="1" s="1"/>
  <c r="U190" i="1"/>
  <c r="T189" i="1"/>
  <c r="U189" i="1" s="1"/>
  <c r="Q188" i="1"/>
  <c r="S188" i="1" s="1"/>
  <c r="U188" i="1" s="1"/>
  <c r="P187" i="1"/>
  <c r="Q187" i="1" s="1"/>
  <c r="S187" i="1" s="1"/>
  <c r="U187" i="1" s="1"/>
  <c r="Q186" i="1"/>
  <c r="S186" i="1" s="1"/>
  <c r="U186" i="1" s="1"/>
  <c r="P185" i="1"/>
  <c r="Q185" i="1" s="1"/>
  <c r="S185" i="1" s="1"/>
  <c r="U185" i="1" s="1"/>
  <c r="Q184" i="1"/>
  <c r="S184" i="1" s="1"/>
  <c r="U184" i="1" s="1"/>
  <c r="Q183" i="1"/>
  <c r="S183" i="1" s="1"/>
  <c r="U183" i="1" s="1"/>
  <c r="P183" i="1"/>
  <c r="U182" i="1"/>
  <c r="Q182" i="1"/>
  <c r="S182" i="1" s="1"/>
  <c r="P181" i="1"/>
  <c r="Q181" i="1" s="1"/>
  <c r="S181" i="1" s="1"/>
  <c r="U181" i="1" s="1"/>
  <c r="Q180" i="1"/>
  <c r="S180" i="1" s="1"/>
  <c r="U180" i="1" s="1"/>
  <c r="P179" i="1"/>
  <c r="Q179" i="1" s="1"/>
  <c r="S179" i="1" s="1"/>
  <c r="U179" i="1" s="1"/>
  <c r="Q178" i="1"/>
  <c r="S178" i="1" s="1"/>
  <c r="U178" i="1" s="1"/>
  <c r="P177" i="1"/>
  <c r="Q177" i="1" s="1"/>
  <c r="S177" i="1" s="1"/>
  <c r="U177" i="1" s="1"/>
  <c r="Q176" i="1"/>
  <c r="S176" i="1" s="1"/>
  <c r="U176" i="1" s="1"/>
  <c r="P175" i="1"/>
  <c r="Q175" i="1" s="1"/>
  <c r="S175" i="1" s="1"/>
  <c r="U175" i="1" s="1"/>
  <c r="Q174" i="1"/>
  <c r="S174" i="1" s="1"/>
  <c r="U174" i="1" s="1"/>
  <c r="P173" i="1"/>
  <c r="Q173" i="1" s="1"/>
  <c r="S173" i="1" s="1"/>
  <c r="U173" i="1" s="1"/>
  <c r="Q172" i="1"/>
  <c r="S172" i="1" s="1"/>
  <c r="U172" i="1" s="1"/>
  <c r="Q171" i="1"/>
  <c r="S171" i="1" s="1"/>
  <c r="U171" i="1" s="1"/>
  <c r="P171" i="1"/>
  <c r="Q170" i="1"/>
  <c r="S170" i="1" s="1"/>
  <c r="U170" i="1" s="1"/>
  <c r="P169" i="1"/>
  <c r="Q169" i="1" s="1"/>
  <c r="S169" i="1" s="1"/>
  <c r="U169" i="1" s="1"/>
  <c r="O168" i="1"/>
  <c r="Q168" i="1" s="1"/>
  <c r="S168" i="1" s="1"/>
  <c r="U168" i="1" s="1"/>
  <c r="P167" i="1"/>
  <c r="N167" i="1"/>
  <c r="O167" i="1" s="1"/>
  <c r="Q167" i="1" s="1"/>
  <c r="S167" i="1" s="1"/>
  <c r="U167" i="1" s="1"/>
  <c r="G167" i="1"/>
  <c r="O166" i="1"/>
  <c r="Q166" i="1" s="1"/>
  <c r="S166" i="1" s="1"/>
  <c r="U166" i="1" s="1"/>
  <c r="N165" i="1"/>
  <c r="G165" i="1"/>
  <c r="O164" i="1"/>
  <c r="Q164" i="1" s="1"/>
  <c r="S164" i="1" s="1"/>
  <c r="U164" i="1" s="1"/>
  <c r="P163" i="1"/>
  <c r="N163" i="1"/>
  <c r="O163" i="1" s="1"/>
  <c r="Q163" i="1" s="1"/>
  <c r="S163" i="1" s="1"/>
  <c r="U163" i="1" s="1"/>
  <c r="G163" i="1"/>
  <c r="O162" i="1"/>
  <c r="Q162" i="1" s="1"/>
  <c r="S162" i="1" s="1"/>
  <c r="U162" i="1" s="1"/>
  <c r="T161" i="1"/>
  <c r="P161" i="1"/>
  <c r="O161" i="1"/>
  <c r="Q161" i="1" s="1"/>
  <c r="S161" i="1" s="1"/>
  <c r="U161" i="1" s="1"/>
  <c r="N161" i="1"/>
  <c r="G161" i="1"/>
  <c r="O160" i="1"/>
  <c r="Q160" i="1" s="1"/>
  <c r="S160" i="1" s="1"/>
  <c r="U160" i="1" s="1"/>
  <c r="T159" i="1"/>
  <c r="N159" i="1"/>
  <c r="O159" i="1" s="1"/>
  <c r="Q159" i="1" s="1"/>
  <c r="S159" i="1" s="1"/>
  <c r="G159" i="1"/>
  <c r="I158" i="1"/>
  <c r="K158" i="1" s="1"/>
  <c r="M158" i="1" s="1"/>
  <c r="O158" i="1" s="1"/>
  <c r="Q158" i="1" s="1"/>
  <c r="S158" i="1" s="1"/>
  <c r="U158" i="1" s="1"/>
  <c r="G157" i="1"/>
  <c r="I157" i="1" s="1"/>
  <c r="K157" i="1" s="1"/>
  <c r="M157" i="1" s="1"/>
  <c r="O157" i="1" s="1"/>
  <c r="Q157" i="1" s="1"/>
  <c r="S157" i="1" s="1"/>
  <c r="U157" i="1" s="1"/>
  <c r="I156" i="1"/>
  <c r="K156" i="1" s="1"/>
  <c r="M156" i="1" s="1"/>
  <c r="O156" i="1" s="1"/>
  <c r="Q156" i="1" s="1"/>
  <c r="S156" i="1" s="1"/>
  <c r="U156" i="1" s="1"/>
  <c r="J155" i="1"/>
  <c r="G155" i="1"/>
  <c r="I155" i="1" s="1"/>
  <c r="K155" i="1" s="1"/>
  <c r="M155" i="1" s="1"/>
  <c r="O155" i="1" s="1"/>
  <c r="Q155" i="1" s="1"/>
  <c r="S155" i="1" s="1"/>
  <c r="U155" i="1" s="1"/>
  <c r="I154" i="1"/>
  <c r="K154" i="1" s="1"/>
  <c r="M154" i="1" s="1"/>
  <c r="O154" i="1" s="1"/>
  <c r="Q154" i="1" s="1"/>
  <c r="S154" i="1" s="1"/>
  <c r="U154" i="1" s="1"/>
  <c r="J153" i="1"/>
  <c r="G153" i="1"/>
  <c r="I153" i="1" s="1"/>
  <c r="I152" i="1"/>
  <c r="K152" i="1" s="1"/>
  <c r="M152" i="1" s="1"/>
  <c r="O152" i="1" s="1"/>
  <c r="Q152" i="1" s="1"/>
  <c r="S152" i="1" s="1"/>
  <c r="U152" i="1" s="1"/>
  <c r="G151" i="1"/>
  <c r="I151" i="1" s="1"/>
  <c r="K151" i="1" s="1"/>
  <c r="M151" i="1" s="1"/>
  <c r="O151" i="1" s="1"/>
  <c r="Q151" i="1" s="1"/>
  <c r="S151" i="1" s="1"/>
  <c r="U151" i="1" s="1"/>
  <c r="I150" i="1"/>
  <c r="K150" i="1" s="1"/>
  <c r="M150" i="1" s="1"/>
  <c r="O150" i="1" s="1"/>
  <c r="Q150" i="1" s="1"/>
  <c r="S150" i="1" s="1"/>
  <c r="U150" i="1" s="1"/>
  <c r="G149" i="1"/>
  <c r="Q147" i="1"/>
  <c r="S147" i="1" s="1"/>
  <c r="U147" i="1" s="1"/>
  <c r="P146" i="1"/>
  <c r="Q145" i="1"/>
  <c r="S145" i="1" s="1"/>
  <c r="U145" i="1" s="1"/>
  <c r="P144" i="1"/>
  <c r="Q144" i="1" s="1"/>
  <c r="S144" i="1" s="1"/>
  <c r="U144" i="1" s="1"/>
  <c r="Q143" i="1"/>
  <c r="S143" i="1" s="1"/>
  <c r="U143" i="1" s="1"/>
  <c r="P142" i="1"/>
  <c r="Q142" i="1" s="1"/>
  <c r="S142" i="1" s="1"/>
  <c r="U142" i="1" s="1"/>
  <c r="S141" i="1"/>
  <c r="U141" i="1" s="1"/>
  <c r="R140" i="1"/>
  <c r="S140" i="1" s="1"/>
  <c r="U140" i="1" s="1"/>
  <c r="M139" i="1"/>
  <c r="O139" i="1" s="1"/>
  <c r="Q139" i="1" s="1"/>
  <c r="S139" i="1" s="1"/>
  <c r="U139" i="1" s="1"/>
  <c r="M138" i="1"/>
  <c r="O138" i="1" s="1"/>
  <c r="Q138" i="1" s="1"/>
  <c r="S138" i="1" s="1"/>
  <c r="U138" i="1" s="1"/>
  <c r="I137" i="1"/>
  <c r="K137" i="1" s="1"/>
  <c r="M137" i="1" s="1"/>
  <c r="O137" i="1" s="1"/>
  <c r="Q137" i="1" s="1"/>
  <c r="S137" i="1" s="1"/>
  <c r="U137" i="1" s="1"/>
  <c r="G136" i="1"/>
  <c r="I136" i="1" s="1"/>
  <c r="K136" i="1" s="1"/>
  <c r="M136" i="1" s="1"/>
  <c r="O136" i="1" s="1"/>
  <c r="Q136" i="1" s="1"/>
  <c r="S136" i="1" s="1"/>
  <c r="U136" i="1" s="1"/>
  <c r="I135" i="1"/>
  <c r="K135" i="1" s="1"/>
  <c r="M135" i="1" s="1"/>
  <c r="O135" i="1" s="1"/>
  <c r="Q135" i="1" s="1"/>
  <c r="S135" i="1" s="1"/>
  <c r="U135" i="1" s="1"/>
  <c r="G134" i="1"/>
  <c r="I133" i="1"/>
  <c r="K133" i="1" s="1"/>
  <c r="M133" i="1" s="1"/>
  <c r="O133" i="1" s="1"/>
  <c r="Q133" i="1" s="1"/>
  <c r="S133" i="1" s="1"/>
  <c r="U133" i="1" s="1"/>
  <c r="G132" i="1"/>
  <c r="I132" i="1" s="1"/>
  <c r="K132" i="1" s="1"/>
  <c r="M132" i="1" s="1"/>
  <c r="O132" i="1" s="1"/>
  <c r="Q132" i="1" s="1"/>
  <c r="S132" i="1" s="1"/>
  <c r="U132" i="1" s="1"/>
  <c r="L131" i="1"/>
  <c r="O130" i="1"/>
  <c r="Q130" i="1" s="1"/>
  <c r="S130" i="1" s="1"/>
  <c r="U130" i="1" s="1"/>
  <c r="N129" i="1"/>
  <c r="O129" i="1" s="1"/>
  <c r="Q129" i="1" s="1"/>
  <c r="S129" i="1" s="1"/>
  <c r="U129" i="1" s="1"/>
  <c r="I128" i="1"/>
  <c r="H127" i="1"/>
  <c r="H118" i="1" s="1"/>
  <c r="I126" i="1"/>
  <c r="K126" i="1" s="1"/>
  <c r="M126" i="1" s="1"/>
  <c r="O126" i="1" s="1"/>
  <c r="Q126" i="1" s="1"/>
  <c r="S126" i="1" s="1"/>
  <c r="U126" i="1" s="1"/>
  <c r="G125" i="1"/>
  <c r="I125" i="1" s="1"/>
  <c r="K125" i="1" s="1"/>
  <c r="M125" i="1" s="1"/>
  <c r="O125" i="1" s="1"/>
  <c r="Q125" i="1" s="1"/>
  <c r="S125" i="1" s="1"/>
  <c r="U125" i="1" s="1"/>
  <c r="I124" i="1"/>
  <c r="K124" i="1" s="1"/>
  <c r="M124" i="1" s="1"/>
  <c r="O124" i="1" s="1"/>
  <c r="Q124" i="1" s="1"/>
  <c r="S124" i="1" s="1"/>
  <c r="U124" i="1" s="1"/>
  <c r="G123" i="1"/>
  <c r="K122" i="1"/>
  <c r="M122" i="1" s="1"/>
  <c r="O122" i="1" s="1"/>
  <c r="Q122" i="1" s="1"/>
  <c r="S122" i="1" s="1"/>
  <c r="U122" i="1" s="1"/>
  <c r="I122" i="1"/>
  <c r="G121" i="1"/>
  <c r="I121" i="1" s="1"/>
  <c r="K121" i="1" s="1"/>
  <c r="M121" i="1" s="1"/>
  <c r="O121" i="1" s="1"/>
  <c r="Q121" i="1" s="1"/>
  <c r="S121" i="1" s="1"/>
  <c r="U121" i="1" s="1"/>
  <c r="K120" i="1"/>
  <c r="M120" i="1" s="1"/>
  <c r="O120" i="1" s="1"/>
  <c r="Q120" i="1" s="1"/>
  <c r="S120" i="1" s="1"/>
  <c r="U120" i="1" s="1"/>
  <c r="N119" i="1"/>
  <c r="K119" i="1"/>
  <c r="M119" i="1" s="1"/>
  <c r="J118" i="1"/>
  <c r="L117" i="1"/>
  <c r="H117" i="1"/>
  <c r="I116" i="1"/>
  <c r="K116" i="1" s="1"/>
  <c r="M116" i="1" s="1"/>
  <c r="O116" i="1" s="1"/>
  <c r="Q116" i="1" s="1"/>
  <c r="S116" i="1" s="1"/>
  <c r="U116" i="1" s="1"/>
  <c r="G115" i="1"/>
  <c r="I115" i="1" s="1"/>
  <c r="K115" i="1" s="1"/>
  <c r="M115" i="1" s="1"/>
  <c r="O115" i="1" s="1"/>
  <c r="Q115" i="1" s="1"/>
  <c r="S115" i="1" s="1"/>
  <c r="U115" i="1" s="1"/>
  <c r="M114" i="1"/>
  <c r="O114" i="1" s="1"/>
  <c r="Q114" i="1" s="1"/>
  <c r="S114" i="1" s="1"/>
  <c r="U114" i="1" s="1"/>
  <c r="M113" i="1"/>
  <c r="O113" i="1" s="1"/>
  <c r="Q113" i="1" s="1"/>
  <c r="S113" i="1" s="1"/>
  <c r="U113" i="1" s="1"/>
  <c r="M112" i="1"/>
  <c r="O112" i="1" s="1"/>
  <c r="Q112" i="1" s="1"/>
  <c r="S112" i="1" s="1"/>
  <c r="U112" i="1" s="1"/>
  <c r="M111" i="1"/>
  <c r="O111" i="1" s="1"/>
  <c r="Q111" i="1" s="1"/>
  <c r="S111" i="1" s="1"/>
  <c r="U111" i="1" s="1"/>
  <c r="M110" i="1"/>
  <c r="O110" i="1" s="1"/>
  <c r="Q110" i="1" s="1"/>
  <c r="S110" i="1" s="1"/>
  <c r="U110" i="1" s="1"/>
  <c r="M109" i="1"/>
  <c r="O109" i="1" s="1"/>
  <c r="Q109" i="1" s="1"/>
  <c r="S109" i="1" s="1"/>
  <c r="U109" i="1" s="1"/>
  <c r="M108" i="1"/>
  <c r="O108" i="1" s="1"/>
  <c r="Q108" i="1" s="1"/>
  <c r="S108" i="1" s="1"/>
  <c r="U108" i="1" s="1"/>
  <c r="M107" i="1"/>
  <c r="O107" i="1" s="1"/>
  <c r="Q107" i="1" s="1"/>
  <c r="S107" i="1" s="1"/>
  <c r="U107" i="1" s="1"/>
  <c r="M106" i="1"/>
  <c r="O106" i="1" s="1"/>
  <c r="Q106" i="1" s="1"/>
  <c r="S106" i="1" s="1"/>
  <c r="U106" i="1" s="1"/>
  <c r="M105" i="1"/>
  <c r="O105" i="1" s="1"/>
  <c r="Q105" i="1" s="1"/>
  <c r="S105" i="1" s="1"/>
  <c r="U105" i="1" s="1"/>
  <c r="M104" i="1"/>
  <c r="O104" i="1" s="1"/>
  <c r="Q104" i="1" s="1"/>
  <c r="S104" i="1" s="1"/>
  <c r="U104" i="1" s="1"/>
  <c r="M103" i="1"/>
  <c r="O103" i="1" s="1"/>
  <c r="Q103" i="1" s="1"/>
  <c r="S103" i="1" s="1"/>
  <c r="U103" i="1" s="1"/>
  <c r="M102" i="1"/>
  <c r="O102" i="1" s="1"/>
  <c r="Q102" i="1" s="1"/>
  <c r="S102" i="1" s="1"/>
  <c r="U102" i="1" s="1"/>
  <c r="M101" i="1"/>
  <c r="O101" i="1" s="1"/>
  <c r="Q101" i="1" s="1"/>
  <c r="S101" i="1" s="1"/>
  <c r="U101" i="1" s="1"/>
  <c r="M100" i="1"/>
  <c r="O100" i="1" s="1"/>
  <c r="Q100" i="1" s="1"/>
  <c r="S100" i="1" s="1"/>
  <c r="U100" i="1" s="1"/>
  <c r="M99" i="1"/>
  <c r="O99" i="1" s="1"/>
  <c r="Q99" i="1" s="1"/>
  <c r="S99" i="1" s="1"/>
  <c r="U99" i="1" s="1"/>
  <c r="M98" i="1"/>
  <c r="O98" i="1" s="1"/>
  <c r="Q98" i="1" s="1"/>
  <c r="S98" i="1" s="1"/>
  <c r="U98" i="1" s="1"/>
  <c r="M97" i="1"/>
  <c r="O97" i="1" s="1"/>
  <c r="Q97" i="1" s="1"/>
  <c r="S97" i="1" s="1"/>
  <c r="U97" i="1" s="1"/>
  <c r="M96" i="1"/>
  <c r="O96" i="1" s="1"/>
  <c r="Q96" i="1" s="1"/>
  <c r="S96" i="1" s="1"/>
  <c r="U96" i="1" s="1"/>
  <c r="M95" i="1"/>
  <c r="O95" i="1" s="1"/>
  <c r="Q95" i="1" s="1"/>
  <c r="S95" i="1" s="1"/>
  <c r="U95" i="1" s="1"/>
  <c r="M94" i="1"/>
  <c r="O94" i="1" s="1"/>
  <c r="Q94" i="1" s="1"/>
  <c r="S94" i="1" s="1"/>
  <c r="U94" i="1" s="1"/>
  <c r="M93" i="1"/>
  <c r="O93" i="1" s="1"/>
  <c r="Q93" i="1" s="1"/>
  <c r="S93" i="1" s="1"/>
  <c r="U93" i="1" s="1"/>
  <c r="M92" i="1"/>
  <c r="O92" i="1" s="1"/>
  <c r="Q92" i="1" s="1"/>
  <c r="S92" i="1" s="1"/>
  <c r="U92" i="1" s="1"/>
  <c r="M91" i="1"/>
  <c r="O91" i="1" s="1"/>
  <c r="Q91" i="1" s="1"/>
  <c r="S91" i="1" s="1"/>
  <c r="U91" i="1" s="1"/>
  <c r="O90" i="1"/>
  <c r="Q90" i="1" s="1"/>
  <c r="S90" i="1" s="1"/>
  <c r="U90" i="1" s="1"/>
  <c r="M90" i="1"/>
  <c r="M89" i="1"/>
  <c r="O89" i="1" s="1"/>
  <c r="Q89" i="1" s="1"/>
  <c r="S89" i="1" s="1"/>
  <c r="U89" i="1" s="1"/>
  <c r="M88" i="1"/>
  <c r="O88" i="1" s="1"/>
  <c r="Q88" i="1" s="1"/>
  <c r="S88" i="1" s="1"/>
  <c r="U88" i="1" s="1"/>
  <c r="M87" i="1"/>
  <c r="O87" i="1" s="1"/>
  <c r="Q87" i="1" s="1"/>
  <c r="S87" i="1" s="1"/>
  <c r="U87" i="1" s="1"/>
  <c r="I86" i="1"/>
  <c r="K86" i="1" s="1"/>
  <c r="M86" i="1" s="1"/>
  <c r="O86" i="1" s="1"/>
  <c r="Q86" i="1" s="1"/>
  <c r="S86" i="1" s="1"/>
  <c r="U86" i="1" s="1"/>
  <c r="I85" i="1"/>
  <c r="K85" i="1" s="1"/>
  <c r="M85" i="1" s="1"/>
  <c r="O85" i="1" s="1"/>
  <c r="Q85" i="1" s="1"/>
  <c r="S85" i="1" s="1"/>
  <c r="U85" i="1" s="1"/>
  <c r="G85" i="1"/>
  <c r="L84" i="1"/>
  <c r="G84" i="1"/>
  <c r="I84" i="1" s="1"/>
  <c r="K84" i="1" s="1"/>
  <c r="S83" i="1"/>
  <c r="U83" i="1" s="1"/>
  <c r="O83" i="1"/>
  <c r="Q83" i="1" s="1"/>
  <c r="N82" i="1"/>
  <c r="O82" i="1" s="1"/>
  <c r="Q82" i="1" s="1"/>
  <c r="S82" i="1" s="1"/>
  <c r="U82" i="1" s="1"/>
  <c r="G82" i="1"/>
  <c r="S81" i="1"/>
  <c r="U81" i="1" s="1"/>
  <c r="R80" i="1"/>
  <c r="S80" i="1" s="1"/>
  <c r="U80" i="1" s="1"/>
  <c r="O79" i="1"/>
  <c r="Q79" i="1" s="1"/>
  <c r="S79" i="1" s="1"/>
  <c r="U79" i="1" s="1"/>
  <c r="R78" i="1"/>
  <c r="N78" i="1"/>
  <c r="O78" i="1" s="1"/>
  <c r="Q78" i="1" s="1"/>
  <c r="S78" i="1" s="1"/>
  <c r="U78" i="1" s="1"/>
  <c r="G78" i="1"/>
  <c r="S77" i="1"/>
  <c r="U77" i="1" s="1"/>
  <c r="R76" i="1"/>
  <c r="S76" i="1" s="1"/>
  <c r="U76" i="1" s="1"/>
  <c r="S75" i="1"/>
  <c r="U75" i="1" s="1"/>
  <c r="R74" i="1"/>
  <c r="S74" i="1" s="1"/>
  <c r="U74" i="1" s="1"/>
  <c r="O73" i="1"/>
  <c r="Q73" i="1" s="1"/>
  <c r="S73" i="1" s="1"/>
  <c r="U73" i="1" s="1"/>
  <c r="R72" i="1"/>
  <c r="O72" i="1"/>
  <c r="Q72" i="1" s="1"/>
  <c r="S72" i="1" s="1"/>
  <c r="U72" i="1" s="1"/>
  <c r="N72" i="1"/>
  <c r="G72" i="1"/>
  <c r="O71" i="1"/>
  <c r="Q71" i="1" s="1"/>
  <c r="S71" i="1" s="1"/>
  <c r="U71" i="1" s="1"/>
  <c r="N70" i="1"/>
  <c r="O70" i="1" s="1"/>
  <c r="Q70" i="1" s="1"/>
  <c r="S70" i="1" s="1"/>
  <c r="U70" i="1" s="1"/>
  <c r="S69" i="1"/>
  <c r="U69" i="1" s="1"/>
  <c r="R68" i="1"/>
  <c r="S68" i="1" s="1"/>
  <c r="U68" i="1" s="1"/>
  <c r="S67" i="1"/>
  <c r="U67" i="1" s="1"/>
  <c r="R66" i="1"/>
  <c r="S66" i="1" s="1"/>
  <c r="U66" i="1" s="1"/>
  <c r="I65" i="1"/>
  <c r="K65" i="1" s="1"/>
  <c r="M65" i="1" s="1"/>
  <c r="O65" i="1" s="1"/>
  <c r="Q65" i="1" s="1"/>
  <c r="S65" i="1" s="1"/>
  <c r="U65" i="1" s="1"/>
  <c r="R64" i="1"/>
  <c r="N64" i="1"/>
  <c r="G64" i="1"/>
  <c r="I64" i="1" s="1"/>
  <c r="K64" i="1" s="1"/>
  <c r="M64" i="1" s="1"/>
  <c r="O64" i="1" s="1"/>
  <c r="Q64" i="1" s="1"/>
  <c r="S64" i="1" s="1"/>
  <c r="U64" i="1" s="1"/>
  <c r="I63" i="1"/>
  <c r="K63" i="1" s="1"/>
  <c r="M63" i="1" s="1"/>
  <c r="O63" i="1" s="1"/>
  <c r="Q63" i="1" s="1"/>
  <c r="S63" i="1" s="1"/>
  <c r="U63" i="1" s="1"/>
  <c r="G62" i="1"/>
  <c r="I62" i="1" s="1"/>
  <c r="K62" i="1" s="1"/>
  <c r="M62" i="1" s="1"/>
  <c r="O62" i="1" s="1"/>
  <c r="Q62" i="1" s="1"/>
  <c r="S62" i="1" s="1"/>
  <c r="U62" i="1" s="1"/>
  <c r="I61" i="1"/>
  <c r="K61" i="1" s="1"/>
  <c r="M61" i="1" s="1"/>
  <c r="O61" i="1" s="1"/>
  <c r="Q61" i="1" s="1"/>
  <c r="S61" i="1" s="1"/>
  <c r="U61" i="1" s="1"/>
  <c r="G60" i="1"/>
  <c r="I60" i="1" s="1"/>
  <c r="K60" i="1" s="1"/>
  <c r="M60" i="1" s="1"/>
  <c r="O60" i="1" s="1"/>
  <c r="Q60" i="1" s="1"/>
  <c r="S60" i="1" s="1"/>
  <c r="U60" i="1" s="1"/>
  <c r="I59" i="1"/>
  <c r="K59" i="1" s="1"/>
  <c r="M59" i="1" s="1"/>
  <c r="O59" i="1" s="1"/>
  <c r="Q59" i="1" s="1"/>
  <c r="S59" i="1" s="1"/>
  <c r="U59" i="1" s="1"/>
  <c r="G58" i="1"/>
  <c r="I58" i="1" s="1"/>
  <c r="K58" i="1" s="1"/>
  <c r="M58" i="1" s="1"/>
  <c r="O58" i="1" s="1"/>
  <c r="Q58" i="1" s="1"/>
  <c r="S58" i="1" s="1"/>
  <c r="U58" i="1" s="1"/>
  <c r="S57" i="1"/>
  <c r="U57" i="1" s="1"/>
  <c r="S56" i="1"/>
  <c r="U56" i="1" s="1"/>
  <c r="R55" i="1"/>
  <c r="Q55" i="1"/>
  <c r="P55" i="1"/>
  <c r="O55" i="1"/>
  <c r="G55" i="1"/>
  <c r="S54" i="1"/>
  <c r="U54" i="1" s="1"/>
  <c r="S53" i="1"/>
  <c r="U53" i="1" s="1"/>
  <c r="R52" i="1"/>
  <c r="Q52" i="1"/>
  <c r="P52" i="1"/>
  <c r="O52" i="1"/>
  <c r="G52" i="1"/>
  <c r="S51" i="1"/>
  <c r="U51" i="1" s="1"/>
  <c r="S50" i="1"/>
  <c r="U50" i="1" s="1"/>
  <c r="R49" i="1"/>
  <c r="Q49" i="1"/>
  <c r="P49" i="1"/>
  <c r="O49" i="1"/>
  <c r="G49" i="1"/>
  <c r="S48" i="1"/>
  <c r="U48" i="1" s="1"/>
  <c r="S47" i="1"/>
  <c r="U47" i="1" s="1"/>
  <c r="R46" i="1"/>
  <c r="Q46" i="1"/>
  <c r="S46" i="1" s="1"/>
  <c r="U46" i="1" s="1"/>
  <c r="P46" i="1"/>
  <c r="O46" i="1"/>
  <c r="G46" i="1"/>
  <c r="S45" i="1"/>
  <c r="U45" i="1" s="1"/>
  <c r="S44" i="1"/>
  <c r="U44" i="1" s="1"/>
  <c r="R43" i="1"/>
  <c r="Q43" i="1"/>
  <c r="S43" i="1" s="1"/>
  <c r="U43" i="1" s="1"/>
  <c r="P43" i="1"/>
  <c r="O43" i="1"/>
  <c r="G43" i="1"/>
  <c r="M42" i="1"/>
  <c r="O42" i="1" s="1"/>
  <c r="Q42" i="1" s="1"/>
  <c r="S42" i="1" s="1"/>
  <c r="U42" i="1" s="1"/>
  <c r="I41" i="1"/>
  <c r="K41" i="1" s="1"/>
  <c r="M41" i="1" s="1"/>
  <c r="O41" i="1" s="1"/>
  <c r="Q41" i="1" s="1"/>
  <c r="S41" i="1" s="1"/>
  <c r="U41" i="1" s="1"/>
  <c r="R40" i="1"/>
  <c r="L40" i="1"/>
  <c r="L12" i="1" s="1"/>
  <c r="G40" i="1"/>
  <c r="I40" i="1" s="1"/>
  <c r="K40" i="1" s="1"/>
  <c r="M40" i="1" s="1"/>
  <c r="O40" i="1" s="1"/>
  <c r="Q40" i="1" s="1"/>
  <c r="I39" i="1"/>
  <c r="K39" i="1" s="1"/>
  <c r="M39" i="1" s="1"/>
  <c r="O39" i="1" s="1"/>
  <c r="Q39" i="1" s="1"/>
  <c r="S39" i="1" s="1"/>
  <c r="U39" i="1" s="1"/>
  <c r="K38" i="1"/>
  <c r="M38" i="1" s="1"/>
  <c r="O38" i="1" s="1"/>
  <c r="Q38" i="1" s="1"/>
  <c r="S38" i="1" s="1"/>
  <c r="U38" i="1" s="1"/>
  <c r="G38" i="1"/>
  <c r="I38" i="1" s="1"/>
  <c r="I37" i="1"/>
  <c r="K37" i="1" s="1"/>
  <c r="M37" i="1" s="1"/>
  <c r="O37" i="1" s="1"/>
  <c r="Q37" i="1" s="1"/>
  <c r="S37" i="1" s="1"/>
  <c r="U37" i="1" s="1"/>
  <c r="G36" i="1"/>
  <c r="I36" i="1" s="1"/>
  <c r="K36" i="1" s="1"/>
  <c r="M36" i="1" s="1"/>
  <c r="O36" i="1" s="1"/>
  <c r="Q36" i="1" s="1"/>
  <c r="S36" i="1" s="1"/>
  <c r="U36" i="1" s="1"/>
  <c r="I35" i="1"/>
  <c r="K35" i="1" s="1"/>
  <c r="M35" i="1" s="1"/>
  <c r="O35" i="1" s="1"/>
  <c r="Q35" i="1" s="1"/>
  <c r="S35" i="1" s="1"/>
  <c r="U35" i="1" s="1"/>
  <c r="G34" i="1"/>
  <c r="I34" i="1" s="1"/>
  <c r="K34" i="1" s="1"/>
  <c r="M34" i="1" s="1"/>
  <c r="O34" i="1" s="1"/>
  <c r="Q34" i="1" s="1"/>
  <c r="S34" i="1" s="1"/>
  <c r="U34" i="1" s="1"/>
  <c r="K33" i="1"/>
  <c r="M33" i="1" s="1"/>
  <c r="O33" i="1" s="1"/>
  <c r="Q33" i="1" s="1"/>
  <c r="S33" i="1" s="1"/>
  <c r="U33" i="1" s="1"/>
  <c r="I33" i="1"/>
  <c r="G32" i="1"/>
  <c r="I32" i="1" s="1"/>
  <c r="K32" i="1" s="1"/>
  <c r="M32" i="1" s="1"/>
  <c r="O32" i="1" s="1"/>
  <c r="Q32" i="1" s="1"/>
  <c r="S32" i="1" s="1"/>
  <c r="U32" i="1" s="1"/>
  <c r="K31" i="1"/>
  <c r="M31" i="1" s="1"/>
  <c r="O31" i="1" s="1"/>
  <c r="Q31" i="1" s="1"/>
  <c r="S31" i="1" s="1"/>
  <c r="U31" i="1" s="1"/>
  <c r="J30" i="1"/>
  <c r="K30" i="1" s="1"/>
  <c r="M30" i="1" s="1"/>
  <c r="O30" i="1" s="1"/>
  <c r="Q30" i="1" s="1"/>
  <c r="S30" i="1" s="1"/>
  <c r="U30" i="1" s="1"/>
  <c r="I30" i="1"/>
  <c r="I29" i="1"/>
  <c r="K29" i="1" s="1"/>
  <c r="M29" i="1" s="1"/>
  <c r="O29" i="1" s="1"/>
  <c r="Q29" i="1" s="1"/>
  <c r="S29" i="1" s="1"/>
  <c r="U29" i="1" s="1"/>
  <c r="N28" i="1"/>
  <c r="G28" i="1"/>
  <c r="I28" i="1" s="1"/>
  <c r="K28" i="1" s="1"/>
  <c r="M28" i="1" s="1"/>
  <c r="O28" i="1" s="1"/>
  <c r="Q28" i="1" s="1"/>
  <c r="S28" i="1" s="1"/>
  <c r="U28" i="1" s="1"/>
  <c r="I27" i="1"/>
  <c r="K27" i="1" s="1"/>
  <c r="M27" i="1" s="1"/>
  <c r="O27" i="1" s="1"/>
  <c r="Q27" i="1" s="1"/>
  <c r="S27" i="1" s="1"/>
  <c r="U27" i="1" s="1"/>
  <c r="G26" i="1"/>
  <c r="I26" i="1" s="1"/>
  <c r="K26" i="1" s="1"/>
  <c r="M26" i="1" s="1"/>
  <c r="O26" i="1" s="1"/>
  <c r="Q26" i="1" s="1"/>
  <c r="S26" i="1" s="1"/>
  <c r="U26" i="1" s="1"/>
  <c r="I25" i="1"/>
  <c r="K25" i="1" s="1"/>
  <c r="M25" i="1" s="1"/>
  <c r="O25" i="1" s="1"/>
  <c r="Q25" i="1" s="1"/>
  <c r="S25" i="1" s="1"/>
  <c r="U25" i="1" s="1"/>
  <c r="I24" i="1"/>
  <c r="K24" i="1" s="1"/>
  <c r="M24" i="1" s="1"/>
  <c r="O24" i="1" s="1"/>
  <c r="Q24" i="1" s="1"/>
  <c r="S24" i="1" s="1"/>
  <c r="U24" i="1" s="1"/>
  <c r="G24" i="1"/>
  <c r="I23" i="1"/>
  <c r="K23" i="1" s="1"/>
  <c r="M23" i="1" s="1"/>
  <c r="O23" i="1" s="1"/>
  <c r="Q23" i="1" s="1"/>
  <c r="S23" i="1" s="1"/>
  <c r="U23" i="1" s="1"/>
  <c r="G22" i="1"/>
  <c r="I22" i="1" s="1"/>
  <c r="K22" i="1" s="1"/>
  <c r="M22" i="1" s="1"/>
  <c r="O22" i="1" s="1"/>
  <c r="Q22" i="1" s="1"/>
  <c r="S22" i="1" s="1"/>
  <c r="U22" i="1" s="1"/>
  <c r="I21" i="1"/>
  <c r="K21" i="1" s="1"/>
  <c r="M21" i="1" s="1"/>
  <c r="O21" i="1" s="1"/>
  <c r="Q21" i="1" s="1"/>
  <c r="S21" i="1" s="1"/>
  <c r="U21" i="1" s="1"/>
  <c r="G20" i="1"/>
  <c r="I20" i="1" s="1"/>
  <c r="K20" i="1" s="1"/>
  <c r="M20" i="1" s="1"/>
  <c r="O20" i="1" s="1"/>
  <c r="Q20" i="1" s="1"/>
  <c r="S20" i="1" s="1"/>
  <c r="U20" i="1" s="1"/>
  <c r="I19" i="1"/>
  <c r="K19" i="1" s="1"/>
  <c r="M19" i="1" s="1"/>
  <c r="O19" i="1" s="1"/>
  <c r="Q19" i="1" s="1"/>
  <c r="S19" i="1" s="1"/>
  <c r="U19" i="1" s="1"/>
  <c r="H18" i="1"/>
  <c r="I18" i="1" s="1"/>
  <c r="K18" i="1" s="1"/>
  <c r="M18" i="1" s="1"/>
  <c r="O18" i="1" s="1"/>
  <c r="Q18" i="1" s="1"/>
  <c r="S18" i="1" s="1"/>
  <c r="U18" i="1" s="1"/>
  <c r="I17" i="1"/>
  <c r="K17" i="1" s="1"/>
  <c r="M17" i="1" s="1"/>
  <c r="O17" i="1" s="1"/>
  <c r="Q17" i="1" s="1"/>
  <c r="S17" i="1" s="1"/>
  <c r="U17" i="1" s="1"/>
  <c r="I16" i="1"/>
  <c r="K16" i="1" s="1"/>
  <c r="M16" i="1" s="1"/>
  <c r="O16" i="1" s="1"/>
  <c r="Q16" i="1" s="1"/>
  <c r="S16" i="1" s="1"/>
  <c r="U16" i="1" s="1"/>
  <c r="H15" i="1"/>
  <c r="G15" i="1"/>
  <c r="I14" i="1"/>
  <c r="K14" i="1" s="1"/>
  <c r="M14" i="1" s="1"/>
  <c r="O14" i="1" s="1"/>
  <c r="Q14" i="1" s="1"/>
  <c r="S14" i="1" s="1"/>
  <c r="U14" i="1" s="1"/>
  <c r="G13" i="1"/>
  <c r="H12" i="1"/>
  <c r="H9" i="1" s="1"/>
  <c r="O11" i="1"/>
  <c r="Q11" i="1" s="1"/>
  <c r="S11" i="1" s="1"/>
  <c r="U11" i="1" s="1"/>
  <c r="N10" i="1"/>
  <c r="O10" i="1" s="1"/>
  <c r="Q10" i="1" s="1"/>
  <c r="S10" i="1" s="1"/>
  <c r="U10" i="1" s="1"/>
  <c r="U159" i="1" l="1"/>
  <c r="I15" i="1"/>
  <c r="K15" i="1" s="1"/>
  <c r="M15" i="1" s="1"/>
  <c r="O15" i="1" s="1"/>
  <c r="Q15" i="1" s="1"/>
  <c r="S15" i="1" s="1"/>
  <c r="U15" i="1" s="1"/>
  <c r="S49" i="1"/>
  <c r="U49" i="1" s="1"/>
  <c r="S55" i="1"/>
  <c r="U55" i="1" s="1"/>
  <c r="M84" i="1"/>
  <c r="O84" i="1" s="1"/>
  <c r="Q84" i="1" s="1"/>
  <c r="S84" i="1" s="1"/>
  <c r="U84" i="1" s="1"/>
  <c r="L9" i="1"/>
  <c r="R12" i="1"/>
  <c r="S52" i="1"/>
  <c r="U52" i="1" s="1"/>
  <c r="N12" i="1"/>
  <c r="I13" i="1"/>
  <c r="K13" i="1" s="1"/>
  <c r="M13" i="1" s="1"/>
  <c r="O13" i="1" s="1"/>
  <c r="Q13" i="1" s="1"/>
  <c r="S13" i="1" s="1"/>
  <c r="U13" i="1" s="1"/>
  <c r="G12" i="1"/>
  <c r="S40" i="1"/>
  <c r="U40" i="1" s="1"/>
  <c r="J12" i="1"/>
  <c r="N118" i="1"/>
  <c r="O119" i="1"/>
  <c r="Q119" i="1" s="1"/>
  <c r="S119" i="1" s="1"/>
  <c r="U119" i="1" s="1"/>
  <c r="R131" i="1"/>
  <c r="R117" i="1" s="1"/>
  <c r="T117" i="1"/>
  <c r="T9" i="1" s="1"/>
  <c r="I123" i="1"/>
  <c r="K123" i="1" s="1"/>
  <c r="M123" i="1" s="1"/>
  <c r="O123" i="1" s="1"/>
  <c r="Q123" i="1" s="1"/>
  <c r="S123" i="1" s="1"/>
  <c r="U123" i="1" s="1"/>
  <c r="G118" i="1"/>
  <c r="K128" i="1"/>
  <c r="M128" i="1" s="1"/>
  <c r="O128" i="1" s="1"/>
  <c r="Q128" i="1" s="1"/>
  <c r="S128" i="1" s="1"/>
  <c r="U128" i="1" s="1"/>
  <c r="I127" i="1"/>
  <c r="K127" i="1" s="1"/>
  <c r="M127" i="1" s="1"/>
  <c r="O127" i="1" s="1"/>
  <c r="Q127" i="1" s="1"/>
  <c r="S127" i="1" s="1"/>
  <c r="U127" i="1" s="1"/>
  <c r="O165" i="1"/>
  <c r="Q165" i="1" s="1"/>
  <c r="S165" i="1" s="1"/>
  <c r="U165" i="1" s="1"/>
  <c r="N148" i="1"/>
  <c r="I134" i="1"/>
  <c r="K134" i="1" s="1"/>
  <c r="M134" i="1" s="1"/>
  <c r="O134" i="1" s="1"/>
  <c r="Q134" i="1" s="1"/>
  <c r="S134" i="1" s="1"/>
  <c r="U134" i="1" s="1"/>
  <c r="G131" i="1"/>
  <c r="I131" i="1" s="1"/>
  <c r="K131" i="1" s="1"/>
  <c r="M131" i="1" s="1"/>
  <c r="O131" i="1" s="1"/>
  <c r="Q146" i="1"/>
  <c r="S146" i="1" s="1"/>
  <c r="U146" i="1" s="1"/>
  <c r="P131" i="1"/>
  <c r="I149" i="1"/>
  <c r="K149" i="1" s="1"/>
  <c r="M149" i="1" s="1"/>
  <c r="O149" i="1" s="1"/>
  <c r="Q149" i="1" s="1"/>
  <c r="S149" i="1" s="1"/>
  <c r="U149" i="1" s="1"/>
  <c r="G148" i="1"/>
  <c r="I148" i="1" s="1"/>
  <c r="J148" i="1"/>
  <c r="J117" i="1" s="1"/>
  <c r="K153" i="1"/>
  <c r="M153" i="1" s="1"/>
  <c r="O153" i="1" s="1"/>
  <c r="Q153" i="1" s="1"/>
  <c r="S153" i="1" s="1"/>
  <c r="U153" i="1" s="1"/>
  <c r="O200" i="1"/>
  <c r="Q200" i="1" s="1"/>
  <c r="S200" i="1" s="1"/>
  <c r="U200" i="1" s="1"/>
  <c r="N199" i="1"/>
  <c r="O199" i="1" s="1"/>
  <c r="Q199" i="1" s="1"/>
  <c r="S199" i="1" s="1"/>
  <c r="U199" i="1" s="1"/>
  <c r="P148" i="1"/>
  <c r="N117" i="1" l="1"/>
  <c r="R9" i="1"/>
  <c r="P117" i="1"/>
  <c r="P9" i="1" s="1"/>
  <c r="G117" i="1"/>
  <c r="I117" i="1" s="1"/>
  <c r="K117" i="1" s="1"/>
  <c r="M117" i="1" s="1"/>
  <c r="O117" i="1" s="1"/>
  <c r="I118" i="1"/>
  <c r="K118" i="1" s="1"/>
  <c r="M118" i="1" s="1"/>
  <c r="O118" i="1" s="1"/>
  <c r="Q118" i="1" s="1"/>
  <c r="S118" i="1" s="1"/>
  <c r="U118" i="1" s="1"/>
  <c r="I12" i="1"/>
  <c r="K12" i="1" s="1"/>
  <c r="M12" i="1" s="1"/>
  <c r="O12" i="1" s="1"/>
  <c r="Q12" i="1" s="1"/>
  <c r="S12" i="1" s="1"/>
  <c r="U12" i="1" s="1"/>
  <c r="G9" i="1"/>
  <c r="I9" i="1" s="1"/>
  <c r="K148" i="1"/>
  <c r="M148" i="1" s="1"/>
  <c r="O148" i="1" s="1"/>
  <c r="Q148" i="1" s="1"/>
  <c r="S148" i="1" s="1"/>
  <c r="U148" i="1" s="1"/>
  <c r="Q131" i="1"/>
  <c r="S131" i="1" s="1"/>
  <c r="U131" i="1" s="1"/>
  <c r="J9" i="1"/>
  <c r="N9" i="1"/>
  <c r="K9" i="1" l="1"/>
  <c r="M9" i="1" s="1"/>
  <c r="O9" i="1" s="1"/>
  <c r="Q9" i="1" s="1"/>
  <c r="S9" i="1" s="1"/>
  <c r="U9" i="1" s="1"/>
  <c r="Q117" i="1"/>
  <c r="S117" i="1" s="1"/>
  <c r="U117" i="1" s="1"/>
</calcChain>
</file>

<file path=xl/sharedStrings.xml><?xml version="1.0" encoding="utf-8"?>
<sst xmlns="http://schemas.openxmlformats.org/spreadsheetml/2006/main" count="793" uniqueCount="308">
  <si>
    <t>Příloha č. 1 - tab. část k ZR-RO č. 286/18</t>
  </si>
  <si>
    <t>Změna rozpočtu - rozpočtové opatření č. 286/18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</si>
  <si>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</si>
  <si>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</si>
  <si>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</si>
  <si>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</si>
  <si>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</si>
  <si>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</si>
  <si>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pol.</t>
  </si>
  <si>
    <t>91704 - T R A N S F E R Y</t>
  </si>
  <si>
    <t>SR 2018</t>
  </si>
  <si>
    <t>RO č. 20,30/18</t>
  </si>
  <si>
    <t>UR 2018</t>
  </si>
  <si>
    <t>RO č. 37/18</t>
  </si>
  <si>
    <t>RO č. 67,85,87/18</t>
  </si>
  <si>
    <t>ZR - RO č. 129,116,120,135/18</t>
  </si>
  <si>
    <t>ZR - RO č. 185/18</t>
  </si>
  <si>
    <t>ZR 186,187,188,198,205/18</t>
  </si>
  <si>
    <t>ZR - RO č. 286/18</t>
  </si>
  <si>
    <t>SU</t>
  </si>
  <si>
    <t>x</t>
  </si>
  <si>
    <t>Výdajový limit resortu v kapitole</t>
  </si>
  <si>
    <t>Finanční vypořádání dotací za rok 2017</t>
  </si>
  <si>
    <t>00000 33064</t>
  </si>
  <si>
    <t>odvod do SR  nedočerpané dotace -konc.podp.mládeže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</si>
  <si>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</si>
  <si>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</si>
  <si>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</si>
  <si>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</si>
  <si>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</si>
  <si>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</si>
  <si>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</si>
  <si>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</si>
  <si>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>0480623</t>
  </si>
  <si>
    <t>2458</t>
  </si>
  <si>
    <t>ZŠ T.G.Masaryka, Hodkovice n/M, p.o. - First Lego League 2017/2018 - semifinále pro střední Evropu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</si>
  <si>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</si>
  <si>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</si>
  <si>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</si>
  <si>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</si>
  <si>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</si>
  <si>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</si>
  <si>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</si>
  <si>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0480192</t>
  </si>
  <si>
    <t xml:space="preserve">TUL v Liberci, Studentská 1402/2, Liberec 1 - Dětská univerzita 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</si>
  <si>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</si>
  <si>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</si>
  <si>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</si>
  <si>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</si>
  <si>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</si>
  <si>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0480467</t>
  </si>
  <si>
    <t>Sdružení pro rozvoj Libereckého kraje - NFV</t>
  </si>
  <si>
    <t>neinvestiční půjčené prostředky spolkům</t>
  </si>
  <si>
    <t>0480480</t>
  </si>
  <si>
    <t>2330</t>
  </si>
  <si>
    <t>DDM Větrník, Liberec, p.o. - Realizace okresních kol soutěží v okrese Liberec a krajských kol soutěží pro žáky LK</t>
  </si>
  <si>
    <t>0480481</t>
  </si>
  <si>
    <t>4476</t>
  </si>
  <si>
    <t>DDM Libertin, Česká Lípa, p.o. - Realizace okresních kol soutěží v okrese Česká Lípa</t>
  </si>
  <si>
    <t>0480482</t>
  </si>
  <si>
    <t>3454</t>
  </si>
  <si>
    <t>DDM Vikýř, Jablonec n/N, p.o. - Realizace okresních kol soutěží v okrese Jablonec n/N</t>
  </si>
  <si>
    <t>0480483</t>
  </si>
  <si>
    <t>5443</t>
  </si>
  <si>
    <t>ZŠ Dr.F.L.Riegra, Semily, p.o. - Realizace okresních kol soutěží v okrese Semily</t>
  </si>
  <si>
    <t>0480489</t>
  </si>
  <si>
    <t>Podpora mládeže na krajské úrovni 2018</t>
  </si>
  <si>
    <t>ÚZ 00000</t>
  </si>
  <si>
    <t>ostatní neinvestiční transfery neziskovým a pod.organizacím</t>
  </si>
  <si>
    <t>ÚZ 33064</t>
  </si>
  <si>
    <t>0480650</t>
  </si>
  <si>
    <t>Junák-český skaut, středisko Varta Semily, z.s.-Aktivní pobyt dětí a mládeže v přírodě</t>
  </si>
  <si>
    <t>0480651</t>
  </si>
  <si>
    <t>Filmový klub Liberec z.s., Chrastavská 273/30 - Dětská televize Liberec 2018</t>
  </si>
  <si>
    <t>0480652</t>
  </si>
  <si>
    <t>Centrum Mateřídouška, z.s., Petra Bezruče 387, Hejnice - Tvoříme a pomáháme s úsměvem</t>
  </si>
  <si>
    <t>0480653</t>
  </si>
  <si>
    <t>Junák-český skaut, středisko Mustang Liberec, z.s.- Podpora skautských oddílů při pobytu ve volné přírodě</t>
  </si>
  <si>
    <t>0480654</t>
  </si>
  <si>
    <t>LUNARIA, z.s., Jindřichovice p/S - Taneční, hudební, výtvarné a turistické aktivity mládeže v Jindřichovicích II.</t>
  </si>
  <si>
    <t>0480500</t>
  </si>
  <si>
    <t>3455</t>
  </si>
  <si>
    <t xml:space="preserve">ZUŠ, Jablonec n/N, Podhorská 47, p.o. - Akademie umění a kultury pro seniory </t>
  </si>
  <si>
    <t>0480501</t>
  </si>
  <si>
    <t xml:space="preserve">Sdružení pro rozvoj Libereckého kraje - Pakt zaměstnanosti </t>
  </si>
  <si>
    <t>0480618</t>
  </si>
  <si>
    <t xml:space="preserve">DDÚ,SVP a ZŠ, Liberec, p.o. - Zajištění provozu ambulantních střediskek výchovné péče </t>
  </si>
  <si>
    <t>neinvestiční transfery cizím příspěvkovým organizacím</t>
  </si>
  <si>
    <t>0480619</t>
  </si>
  <si>
    <t>Pěvecké sbory Libereckého kraje</t>
  </si>
  <si>
    <t>0480655</t>
  </si>
  <si>
    <t>Spolek rodičů a přátel dětí a školy při ZUŠ, Jablonec n/N, Podhorská 47 - Celoroční činnost dětského pěveckého sboru Iuventus, gaude!</t>
  </si>
  <si>
    <t>0480656</t>
  </si>
  <si>
    <t>2479</t>
  </si>
  <si>
    <t>ZŠ, Liberec, Aloisina výšina 642, p.o. - Účast pěveckých sborů Výšinka a Altitudo na Evropském festivalu mládeže Neeerpelt</t>
  </si>
  <si>
    <t>0480639</t>
  </si>
  <si>
    <t>5008</t>
  </si>
  <si>
    <t>Město Turnov, Gymnázium - oprava čelní fasády</t>
  </si>
  <si>
    <t>0480642</t>
  </si>
  <si>
    <t>Aktivity ZUŠ OPEN</t>
  </si>
  <si>
    <t>0480659</t>
  </si>
  <si>
    <t>ZUŠ, Jablonec n/N, Podhorská 47, p.o. - Společné představení ZUŠ LK k oslavě 100 let od založení Československa</t>
  </si>
  <si>
    <t>0480660</t>
  </si>
  <si>
    <t>Nadační fond Magdaleny Kožené, Brno - ZUŠ Open</t>
  </si>
  <si>
    <t>0480643</t>
  </si>
  <si>
    <t xml:space="preserve">Mistrovství Evropy parketářů juniorů </t>
  </si>
  <si>
    <t>neinvestiční transfery nefinan.podnik.subjektům - p.o.</t>
  </si>
  <si>
    <t>0480657</t>
  </si>
  <si>
    <t xml:space="preserve">Mistrovská škola řemesel a umění, zapsaný ústav, Jablonec n/N - Reprezentace ČR na XII. ME parketářů juniorů v Bělorusku </t>
  </si>
  <si>
    <t>0480644</t>
  </si>
  <si>
    <t>Technická univerzita v Liberci -Studentská formule</t>
  </si>
  <si>
    <t>Podpora obcí při změně zřizovatelských funkcí</t>
  </si>
  <si>
    <t>0480088</t>
  </si>
  <si>
    <t>Systémová podpora vzdělávání žáků ve speciálních ZŠ</t>
  </si>
  <si>
    <t>0480625</t>
  </si>
  <si>
    <t>Zš a Mš Mírová 81, Mimoň, p.o.-systém.podpora</t>
  </si>
  <si>
    <t>0480626</t>
  </si>
  <si>
    <t>Zš prakt.,N. Bor, nám.Míru 104, okr. Č.Lípa, p.o.-systém.podpora</t>
  </si>
  <si>
    <t>0480627</t>
  </si>
  <si>
    <t>Zš, Prakt.š a Mš, Č.Lípa, Moskevská 679, p.o.-systém.podpora</t>
  </si>
  <si>
    <t>0480628</t>
  </si>
  <si>
    <t>Zš Č.Dub, okr.Liberec, p.o.-systém.podpora</t>
  </si>
  <si>
    <t>0480629</t>
  </si>
  <si>
    <t>Zš a Mš, Raspenava,okr.Liberec - p.o.-systém.podpora</t>
  </si>
  <si>
    <t>0480630</t>
  </si>
  <si>
    <t>Zš spec.,Frýdlant,okr.Liberec, p.o.-systém.podpora</t>
  </si>
  <si>
    <t>0480631</t>
  </si>
  <si>
    <t>Zš, Liberec, Orlí 140/7, p.o.-systém.podpora</t>
  </si>
  <si>
    <t>0480632</t>
  </si>
  <si>
    <t>Zš, Rokytnice n/Jizerou, p.o.-systém.podpora</t>
  </si>
  <si>
    <t>0480633</t>
  </si>
  <si>
    <t>Zš a zš spec.Lomnice n/Popelkou, p.o.-systém.podpora</t>
  </si>
  <si>
    <t>0480634</t>
  </si>
  <si>
    <t>Mš a Zš Sluníčko Turnov,p.o.-systém.podpora</t>
  </si>
  <si>
    <t>0480635</t>
  </si>
  <si>
    <t>Zš spec.a mš spec. Jilemnice-systém.podpora</t>
  </si>
  <si>
    <t>0480636</t>
  </si>
  <si>
    <t>Zš Turnov, Zborovská 519, p.o.-systém.podpora</t>
  </si>
  <si>
    <t>0480637</t>
  </si>
  <si>
    <t>Zš prakt.a Zš spec., Jablonné v Podješ.,p.o.-systém.podpora</t>
  </si>
  <si>
    <t>0480638</t>
  </si>
  <si>
    <t>Zš N.Město pod Smrkem, p.o.-systém.podpora</t>
  </si>
  <si>
    <t>0480309</t>
  </si>
  <si>
    <t>2494</t>
  </si>
  <si>
    <t>ZŠ Nové Město pod Smrkem - Zajištění stab.podm.pro vzdělávání žáků ZŠ spec. a ZŠ prakt.</t>
  </si>
  <si>
    <t>sport v regionu</t>
  </si>
  <si>
    <t>ZR-RO č. 286/18</t>
  </si>
  <si>
    <t>Významné sportovní areály</t>
  </si>
  <si>
    <t>0480479</t>
  </si>
  <si>
    <t>3009</t>
  </si>
  <si>
    <t>Obec Bedřichov, Bedřichov 218 - Zasněžování běžeckých stop - Bedřichov stadion</t>
  </si>
  <si>
    <t>investiční transfery obcím</t>
  </si>
  <si>
    <t>0480497</t>
  </si>
  <si>
    <t>JIZERSKÁ, o.p.s. , Bedřichov - Jizerská magistrála</t>
  </si>
  <si>
    <t>neinvestiční transf.obecně prospěšným společnostem</t>
  </si>
  <si>
    <t>0480498</t>
  </si>
  <si>
    <t>Krkonoše - svazek měst a obcí, Vrchlabí - Krkonošská magistrála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</si>
  <si>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</si>
  <si>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</si>
  <si>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</si>
  <si>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</si>
  <si>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</si>
  <si>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</si>
  <si>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</si>
  <si>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</si>
  <si>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0480641</t>
  </si>
  <si>
    <t xml:space="preserve">Nespecifikovaná rezerva - Sportovní infrastruktura </t>
  </si>
  <si>
    <t>Sportovně společenské aktivity</t>
  </si>
  <si>
    <t>0480179</t>
  </si>
  <si>
    <t xml:space="preserve">Liberecká sportovní a tělovýchovná organizace, o.s., Liberec - Sport Film Liberec 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</si>
  <si>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</si>
  <si>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</si>
  <si>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</si>
  <si>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</si>
  <si>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</si>
  <si>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0480624</t>
  </si>
  <si>
    <t>Finanční dary medailistům z Her VIII. Zimní olympiády dětí a mládeže ČR 2018</t>
  </si>
  <si>
    <t>dary obyvatelstvu</t>
  </si>
  <si>
    <t>0480658</t>
  </si>
  <si>
    <t>Ocenění - Hry olympiád dětí a mládeže - organizace pořádání Her letní olympiády dětí a mládeže ČR 2019</t>
  </si>
  <si>
    <t>neinvestiční transfery obyvatelstvu nemajíící charakter daru</t>
  </si>
  <si>
    <t>0480666</t>
  </si>
  <si>
    <t>TJ Sokol Turnov - Aktivity sokolského hnutí v LK u příležitosti 100. výročí vzniku ČR</t>
  </si>
  <si>
    <t>0480669</t>
  </si>
  <si>
    <t>Okresní rada AŠSK ČR Semily, pobočný spolek, Turnov - Trojboj všestrannosti s Adamem 2018</t>
  </si>
  <si>
    <t>0480674</t>
  </si>
  <si>
    <t>Sport Action s.r.o., Chomutov - Slavnostní galavečery ankety Nejúspěšnější sportovec roku 2017</t>
  </si>
  <si>
    <t>Podpora sportu</t>
  </si>
  <si>
    <t>0480468</t>
  </si>
  <si>
    <t xml:space="preserve">SKI KLUB JIZERSKÁ PADESÁTKA z.s., IČ: 41324471 - Jizerská padesátka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</si>
  <si>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</si>
  <si>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</si>
  <si>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</si>
  <si>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</si>
  <si>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0480589</t>
  </si>
  <si>
    <t xml:space="preserve">TJ Dosky z.s. - EURO HRY Doksy </t>
  </si>
  <si>
    <t>0480590</t>
  </si>
  <si>
    <t>Handy Cyklo Maraton - Cesta za snem, z.s.</t>
  </si>
  <si>
    <t>0480645</t>
  </si>
  <si>
    <t>Individuální podpora sportu</t>
  </si>
  <si>
    <t>0480646</t>
  </si>
  <si>
    <t>Organizace sportovního prostředí</t>
  </si>
  <si>
    <t>0480647</t>
  </si>
  <si>
    <t xml:space="preserve">Sportovní reprezentace Libereckého kraje </t>
  </si>
  <si>
    <t>0480648</t>
  </si>
  <si>
    <t>Sportovní infrastruktura</t>
  </si>
  <si>
    <t>0480649</t>
  </si>
  <si>
    <t xml:space="preserve">Sport v regionu </t>
  </si>
  <si>
    <t>0480661</t>
  </si>
  <si>
    <t>Liberecká sportovní a tělovýchovná organizace, o.s., Liberec - Servisní činnost okresní střešní organizace LB-STO z.s. Liberec</t>
  </si>
  <si>
    <t>0480662</t>
  </si>
  <si>
    <t>Sokolská župa Ještědská, Liberec - Provoz sokolské župy jako servisního centra pro sokolské jednoty</t>
  </si>
  <si>
    <t>0480664</t>
  </si>
  <si>
    <t>Plochá dráha klub v AČR, Liberec - Semifinále MS - 21 na ploché dráze 2018</t>
  </si>
  <si>
    <t>0480665</t>
  </si>
  <si>
    <t>Hasičský záchranný sbor LK, Liberec - 47. MČR v požár. sportu družstev HZS ČR a 65. Mistrovství Sdružení hasičů Čech, Moravy a Slezka v požár.sportu za účasti České hasičské jednoty a Moravské hasičské jednoty</t>
  </si>
  <si>
    <t>ostatní neinvestiční transfery jiným veřejným rozpočtům</t>
  </si>
  <si>
    <t>0480667</t>
  </si>
  <si>
    <t>Liberecký tenisový klub z.s., Liberec - Mezinárodní tenisový turnaj Svijany Open 2018</t>
  </si>
  <si>
    <t>0480668</t>
  </si>
  <si>
    <t>Revelations z.s., Jablonec n /N - JBC 4xREVELATIONS - ZÁVOD SP VE FOURCROSSU HORSKÝCH KOL</t>
  </si>
  <si>
    <t>0480670</t>
  </si>
  <si>
    <t>TERRA SPORT, s.r.o, Liberec - ČT AUTHOR CUP</t>
  </si>
  <si>
    <t>0480671</t>
  </si>
  <si>
    <t>Tempo Team Prague s.r.o, Praha - Nature Run Liberec</t>
  </si>
  <si>
    <t>0480672</t>
  </si>
  <si>
    <t>Sportovní unie Českolipska, z.s., Česká Lípa - Podpora činnosti servisního centra sportu ČUS při Sportovní unii Českolipska z.s.</t>
  </si>
  <si>
    <t>0480673</t>
  </si>
  <si>
    <t>Český orientační spolek, z.s., Praha - Finálové kolo SP v orientačním běhu 2018</t>
  </si>
  <si>
    <t>0480691</t>
  </si>
  <si>
    <t>Singltrek pod Smrkem, o.p.s., Lázně Libverda - Správa a údržba singltrekových stezek</t>
  </si>
  <si>
    <t>0480693</t>
  </si>
  <si>
    <t>Sokolská župa Jizerská, Železný Brod - Celoroční činnost župy Jizerské</t>
  </si>
  <si>
    <t>0480694</t>
  </si>
  <si>
    <t>Český krkonošský spolek SKI Jilemnice - 25. ročník Velké ceny Jilemnice</t>
  </si>
  <si>
    <t>0480695</t>
  </si>
  <si>
    <t>Sportovní klub stolního tenisu Liberec, z.s. - Celostátní turnaje mládeže</t>
  </si>
  <si>
    <t>0480696</t>
  </si>
  <si>
    <t>TJ Dukla Liberec, z.s. - Mistrovství ČR na kolečkových lyžích</t>
  </si>
  <si>
    <t>Podpora reprezentace Libereckého kraje</t>
  </si>
  <si>
    <t>0480640</t>
  </si>
  <si>
    <t>Nespecifikovaná rezerva  - Podpora reprezentace LK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</si>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</sst>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1" fillId="0" borderId="0" xfId="1" applyFill="1"/>
    <xf numFmtId="4" fontId="1" fillId="0" borderId="0" xfId="1" applyNumberFormat="1" applyFill="1"/>
    <xf numFmtId="0" fontId="4" fillId="0" borderId="0" xfId="1" applyFont="1" applyFill="1"/>
    <xf numFmtId="0" fontId="2" fillId="0" borderId="0" xfId="3" applyFill="1"/>
    <xf numFmtId="0" fontId="1" fillId="0" borderId="0" xfId="4" applyFill="1"/>
    <xf numFmtId="0" fontId="6" fillId="0" borderId="0" xfId="4" applyFont="1" applyFill="1" applyAlignment="1">
      <alignment horizontal="center"/>
    </xf>
    <xf numFmtId="0" fontId="1" fillId="0" borderId="0" xfId="5" applyFill="1"/>
    <xf numFmtId="4" fontId="1" fillId="0" borderId="0" xfId="5" applyNumberFormat="1" applyFill="1"/>
    <xf numFmtId="0" fontId="7" fillId="0" borderId="0" xfId="5" applyFont="1" applyFill="1" applyAlignment="1">
      <alignment horizontal="center"/>
    </xf>
    <xf numFmtId="0" fontId="1" fillId="0" borderId="0" xfId="1" applyFill="1" applyBorder="1"/>
    <xf numFmtId="0" fontId="8" fillId="0" borderId="1" xfId="5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0" fontId="7" fillId="0" borderId="4" xfId="7" applyFont="1" applyFill="1" applyBorder="1" applyAlignment="1">
      <alignment horizontal="center" vertical="center"/>
    </xf>
    <xf numFmtId="0" fontId="7" fillId="0" borderId="4" xfId="7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wrapText="1"/>
    </xf>
    <xf numFmtId="0" fontId="7" fillId="0" borderId="4" xfId="1" applyFont="1" applyFill="1" applyBorder="1" applyAlignment="1">
      <alignment horizontal="center" wrapText="1"/>
    </xf>
    <xf numFmtId="0" fontId="8" fillId="0" borderId="2" xfId="5" applyFont="1" applyFill="1" applyBorder="1" applyAlignment="1">
      <alignment horizontal="left" vertical="center"/>
    </xf>
    <xf numFmtId="164" fontId="7" fillId="0" borderId="5" xfId="5" applyNumberFormat="1" applyFont="1" applyFill="1" applyBorder="1" applyAlignment="1"/>
    <xf numFmtId="164" fontId="7" fillId="0" borderId="5" xfId="1" applyNumberFormat="1" applyFont="1" applyFill="1" applyBorder="1"/>
    <xf numFmtId="0" fontId="4" fillId="0" borderId="0" xfId="1" applyFont="1" applyFill="1" applyBorder="1"/>
    <xf numFmtId="0" fontId="7" fillId="0" borderId="6" xfId="8" applyFont="1" applyFill="1" applyBorder="1" applyAlignment="1">
      <alignment horizontal="center" vertical="center"/>
    </xf>
    <xf numFmtId="0" fontId="10" fillId="0" borderId="7" xfId="7" applyFont="1" applyFill="1" applyBorder="1" applyAlignment="1">
      <alignment horizontal="center" vertical="center"/>
    </xf>
    <xf numFmtId="0" fontId="9" fillId="0" borderId="7" xfId="7" applyFont="1" applyFill="1" applyBorder="1" applyAlignment="1">
      <alignment horizontal="center" vertical="center"/>
    </xf>
    <xf numFmtId="0" fontId="7" fillId="0" borderId="7" xfId="7" applyFont="1" applyFill="1" applyBorder="1" applyAlignment="1">
      <alignment horizontal="left" vertical="center"/>
    </xf>
    <xf numFmtId="164" fontId="7" fillId="0" borderId="8" xfId="5" applyNumberFormat="1" applyFont="1" applyFill="1" applyBorder="1" applyAlignment="1"/>
    <xf numFmtId="164" fontId="7" fillId="0" borderId="8" xfId="1" applyNumberFormat="1" applyFont="1" applyFill="1" applyBorder="1"/>
    <xf numFmtId="164" fontId="7" fillId="0" borderId="8" xfId="8" applyNumberFormat="1" applyFont="1" applyFill="1" applyBorder="1" applyAlignment="1">
      <alignment vertical="center"/>
    </xf>
    <xf numFmtId="0" fontId="4" fillId="0" borderId="9" xfId="8" applyFont="1" applyFill="1" applyBorder="1" applyAlignment="1">
      <alignment horizontal="center" vertical="center"/>
    </xf>
    <xf numFmtId="0" fontId="4" fillId="0" borderId="12" xfId="8" applyFont="1" applyFill="1" applyBorder="1" applyAlignment="1">
      <alignment horizontal="center" vertical="center"/>
    </xf>
    <xf numFmtId="0" fontId="4" fillId="0" borderId="12" xfId="8" applyFont="1" applyFill="1" applyBorder="1" applyAlignment="1">
      <alignment vertical="center"/>
    </xf>
    <xf numFmtId="164" fontId="4" fillId="0" borderId="13" xfId="5" applyNumberFormat="1" applyFont="1" applyFill="1" applyBorder="1" applyAlignment="1"/>
    <xf numFmtId="164" fontId="4" fillId="0" borderId="13" xfId="1" applyNumberFormat="1" applyFont="1" applyFill="1" applyBorder="1"/>
    <xf numFmtId="164" fontId="4" fillId="0" borderId="13" xfId="8" applyNumberFormat="1" applyFont="1" applyFill="1" applyBorder="1" applyAlignment="1">
      <alignment vertical="center"/>
    </xf>
    <xf numFmtId="0" fontId="11" fillId="0" borderId="14" xfId="5" applyFont="1" applyFill="1" applyBorder="1" applyAlignment="1">
      <alignment horizontal="center" vertical="center"/>
    </xf>
    <xf numFmtId="0" fontId="11" fillId="0" borderId="17" xfId="5" applyFont="1" applyFill="1" applyBorder="1" applyAlignment="1">
      <alignment horizontal="center" vertical="center"/>
    </xf>
    <xf numFmtId="0" fontId="11" fillId="0" borderId="15" xfId="5" applyFont="1" applyFill="1" applyBorder="1" applyAlignment="1">
      <alignment horizontal="center" vertical="center"/>
    </xf>
    <xf numFmtId="0" fontId="11" fillId="0" borderId="15" xfId="5" applyFont="1" applyFill="1" applyBorder="1" applyAlignment="1">
      <alignment vertical="center"/>
    </xf>
    <xf numFmtId="164" fontId="11" fillId="0" borderId="5" xfId="5" applyNumberFormat="1" applyFont="1" applyFill="1" applyBorder="1" applyAlignment="1"/>
    <xf numFmtId="164" fontId="11" fillId="0" borderId="5" xfId="1" applyNumberFormat="1" applyFont="1" applyFill="1" applyBorder="1"/>
    <xf numFmtId="0" fontId="7" fillId="0" borderId="6" xfId="5" applyFont="1" applyFill="1" applyBorder="1" applyAlignment="1">
      <alignment horizontal="center" vertical="center"/>
    </xf>
    <xf numFmtId="49" fontId="7" fillId="0" borderId="18" xfId="5" applyNumberFormat="1" applyFont="1" applyFill="1" applyBorder="1" applyAlignment="1">
      <alignment horizontal="center" vertical="center"/>
    </xf>
    <xf numFmtId="49" fontId="7" fillId="0" borderId="19" xfId="5" applyNumberFormat="1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/>
    </xf>
    <xf numFmtId="0" fontId="7" fillId="0" borderId="18" xfId="5" applyFont="1" applyFill="1" applyBorder="1" applyAlignment="1">
      <alignment horizontal="center" vertical="center"/>
    </xf>
    <xf numFmtId="0" fontId="7" fillId="0" borderId="18" xfId="5" applyFont="1" applyFill="1" applyBorder="1" applyAlignment="1">
      <alignment vertical="center" wrapText="1"/>
    </xf>
    <xf numFmtId="0" fontId="13" fillId="0" borderId="20" xfId="5" applyFont="1" applyFill="1" applyBorder="1" applyAlignment="1">
      <alignment horizontal="center" vertical="center"/>
    </xf>
    <xf numFmtId="49" fontId="13" fillId="0" borderId="21" xfId="5" applyNumberFormat="1" applyFont="1" applyFill="1" applyBorder="1" applyAlignment="1">
      <alignment horizontal="center" vertical="center"/>
    </xf>
    <xf numFmtId="49" fontId="13" fillId="0" borderId="22" xfId="5" applyNumberFormat="1" applyFont="1" applyFill="1" applyBorder="1" applyAlignment="1">
      <alignment horizontal="center" vertical="center"/>
    </xf>
    <xf numFmtId="0" fontId="13" fillId="0" borderId="23" xfId="5" applyFont="1" applyFill="1" applyBorder="1" applyAlignment="1">
      <alignment horizontal="center" vertical="center"/>
    </xf>
    <xf numFmtId="0" fontId="4" fillId="0" borderId="21" xfId="5" applyFont="1" applyFill="1" applyBorder="1" applyAlignment="1">
      <alignment horizontal="center" vertical="center"/>
    </xf>
    <xf numFmtId="0" fontId="4" fillId="0" borderId="21" xfId="5" applyFont="1" applyFill="1" applyBorder="1" applyAlignment="1">
      <alignment vertical="center"/>
    </xf>
    <xf numFmtId="164" fontId="4" fillId="0" borderId="24" xfId="5" applyNumberFormat="1" applyFont="1" applyFill="1" applyBorder="1" applyAlignment="1"/>
    <xf numFmtId="164" fontId="4" fillId="0" borderId="24" xfId="1" applyNumberFormat="1" applyFont="1" applyFill="1" applyBorder="1"/>
    <xf numFmtId="0" fontId="7" fillId="0" borderId="20" xfId="5" applyFont="1" applyFill="1" applyBorder="1" applyAlignment="1">
      <alignment horizontal="center" vertical="center"/>
    </xf>
    <xf numFmtId="49" fontId="7" fillId="0" borderId="21" xfId="5" applyNumberFormat="1" applyFont="1" applyFill="1" applyBorder="1" applyAlignment="1">
      <alignment horizontal="center" vertical="center"/>
    </xf>
    <xf numFmtId="49" fontId="7" fillId="0" borderId="22" xfId="5" applyNumberFormat="1" applyFont="1" applyFill="1" applyBorder="1" applyAlignment="1">
      <alignment horizontal="center" vertical="center"/>
    </xf>
    <xf numFmtId="0" fontId="7" fillId="0" borderId="23" xfId="5" applyFont="1" applyFill="1" applyBorder="1" applyAlignment="1">
      <alignment horizontal="center" vertical="center"/>
    </xf>
    <xf numFmtId="0" fontId="7" fillId="0" borderId="21" xfId="5" applyFont="1" applyFill="1" applyBorder="1" applyAlignment="1">
      <alignment horizontal="center" vertical="center"/>
    </xf>
    <xf numFmtId="0" fontId="7" fillId="0" borderId="21" xfId="5" applyFont="1" applyFill="1" applyBorder="1" applyAlignment="1">
      <alignment vertical="center" wrapText="1"/>
    </xf>
    <xf numFmtId="164" fontId="7" fillId="0" borderId="24" xfId="5" applyNumberFormat="1" applyFont="1" applyFill="1" applyBorder="1" applyAlignment="1"/>
    <xf numFmtId="164" fontId="7" fillId="0" borderId="24" xfId="1" applyNumberFormat="1" applyFont="1" applyFill="1" applyBorder="1"/>
    <xf numFmtId="164" fontId="7" fillId="0" borderId="24" xfId="1" applyNumberFormat="1" applyFont="1" applyFill="1" applyBorder="1" applyAlignment="1"/>
    <xf numFmtId="0" fontId="4" fillId="0" borderId="21" xfId="5" applyFont="1" applyFill="1" applyBorder="1" applyAlignment="1">
      <alignment vertical="center" wrapText="1"/>
    </xf>
    <xf numFmtId="164" fontId="4" fillId="0" borderId="24" xfId="1" applyNumberFormat="1" applyFont="1" applyFill="1" applyBorder="1" applyAlignment="1"/>
    <xf numFmtId="49" fontId="4" fillId="0" borderId="25" xfId="5" applyNumberFormat="1" applyFont="1" applyFill="1" applyBorder="1" applyAlignment="1">
      <alignment horizontal="center" vertical="center"/>
    </xf>
    <xf numFmtId="4" fontId="7" fillId="0" borderId="24" xfId="5" applyNumberFormat="1" applyFont="1" applyFill="1" applyBorder="1" applyAlignment="1">
      <alignment vertical="center"/>
    </xf>
    <xf numFmtId="164" fontId="7" fillId="0" borderId="24" xfId="5" applyNumberFormat="1" applyFont="1" applyFill="1" applyBorder="1" applyAlignment="1">
      <alignment vertical="center"/>
    </xf>
    <xf numFmtId="4" fontId="4" fillId="0" borderId="24" xfId="5" applyNumberFormat="1" applyFont="1" applyFill="1" applyBorder="1" applyAlignment="1">
      <alignment vertical="center"/>
    </xf>
    <xf numFmtId="164" fontId="4" fillId="0" borderId="24" xfId="5" applyNumberFormat="1" applyFont="1" applyFill="1" applyBorder="1" applyAlignment="1">
      <alignment vertical="center"/>
    </xf>
    <xf numFmtId="4" fontId="7" fillId="0" borderId="24" xfId="5" applyNumberFormat="1" applyFont="1" applyFill="1" applyBorder="1" applyAlignment="1"/>
    <xf numFmtId="4" fontId="4" fillId="0" borderId="24" xfId="5" applyNumberFormat="1" applyFont="1" applyFill="1" applyBorder="1" applyAlignment="1"/>
    <xf numFmtId="0" fontId="7" fillId="0" borderId="21" xfId="5" applyFont="1" applyFill="1" applyBorder="1" applyAlignment="1">
      <alignment vertical="center"/>
    </xf>
    <xf numFmtId="0" fontId="13" fillId="0" borderId="9" xfId="5" applyFont="1" applyFill="1" applyBorder="1" applyAlignment="1">
      <alignment horizontal="center" vertical="center"/>
    </xf>
    <xf numFmtId="49" fontId="13" fillId="0" borderId="10" xfId="5" applyNumberFormat="1" applyFont="1" applyFill="1" applyBorder="1" applyAlignment="1">
      <alignment horizontal="center" vertical="center"/>
    </xf>
    <xf numFmtId="49" fontId="13" fillId="0" borderId="11" xfId="5" applyNumberFormat="1" applyFont="1" applyFill="1" applyBorder="1" applyAlignment="1">
      <alignment horizontal="center" vertical="center"/>
    </xf>
    <xf numFmtId="0" fontId="13" fillId="0" borderId="12" xfId="5" applyFont="1" applyFill="1" applyBorder="1" applyAlignment="1">
      <alignment horizontal="center" vertical="center"/>
    </xf>
    <xf numFmtId="0" fontId="4" fillId="0" borderId="10" xfId="5" applyFont="1" applyFill="1" applyBorder="1" applyAlignment="1">
      <alignment horizontal="center" vertical="center"/>
    </xf>
    <xf numFmtId="0" fontId="4" fillId="0" borderId="10" xfId="5" applyFont="1" applyFill="1" applyBorder="1" applyAlignment="1">
      <alignment vertical="center"/>
    </xf>
    <xf numFmtId="4" fontId="4" fillId="0" borderId="13" xfId="5" applyNumberFormat="1" applyFont="1" applyFill="1" applyBorder="1" applyAlignment="1">
      <alignment vertical="center"/>
    </xf>
    <xf numFmtId="164" fontId="4" fillId="0" borderId="13" xfId="5" applyNumberFormat="1" applyFont="1" applyFill="1" applyBorder="1" applyAlignment="1">
      <alignment vertical="center"/>
    </xf>
    <xf numFmtId="0" fontId="7" fillId="0" borderId="26" xfId="5" applyFont="1" applyFill="1" applyBorder="1" applyAlignment="1">
      <alignment horizontal="center" vertical="center"/>
    </xf>
    <xf numFmtId="49" fontId="7" fillId="0" borderId="27" xfId="5" applyNumberFormat="1" applyFont="1" applyFill="1" applyBorder="1" applyAlignment="1">
      <alignment horizontal="center" vertical="center"/>
    </xf>
    <xf numFmtId="49" fontId="7" fillId="0" borderId="28" xfId="5" applyNumberFormat="1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horizontal="center" vertical="center"/>
    </xf>
    <xf numFmtId="0" fontId="7" fillId="0" borderId="27" xfId="5" applyFont="1" applyFill="1" applyBorder="1" applyAlignment="1">
      <alignment vertical="center" wrapText="1"/>
    </xf>
    <xf numFmtId="4" fontId="7" fillId="0" borderId="8" xfId="1" applyNumberFormat="1" applyFont="1" applyFill="1" applyBorder="1"/>
    <xf numFmtId="4" fontId="4" fillId="0" borderId="24" xfId="1" applyNumberFormat="1" applyFont="1" applyFill="1" applyBorder="1"/>
    <xf numFmtId="4" fontId="7" fillId="0" borderId="24" xfId="1" applyNumberFormat="1" applyFont="1" applyFill="1" applyBorder="1"/>
    <xf numFmtId="0" fontId="13" fillId="0" borderId="30" xfId="5" applyFont="1" applyFill="1" applyBorder="1" applyAlignment="1">
      <alignment horizontal="center" vertical="center"/>
    </xf>
    <xf numFmtId="49" fontId="13" fillId="0" borderId="31" xfId="5" applyNumberFormat="1" applyFont="1" applyFill="1" applyBorder="1" applyAlignment="1">
      <alignment horizontal="center" vertical="center"/>
    </xf>
    <xf numFmtId="49" fontId="13" fillId="0" borderId="32" xfId="5" applyNumberFormat="1" applyFont="1" applyFill="1" applyBorder="1" applyAlignment="1">
      <alignment horizontal="center" vertical="center"/>
    </xf>
    <xf numFmtId="0" fontId="13" fillId="0" borderId="33" xfId="5" applyFont="1" applyFill="1" applyBorder="1" applyAlignment="1">
      <alignment horizontal="center" vertical="center"/>
    </xf>
    <xf numFmtId="0" fontId="4" fillId="0" borderId="33" xfId="5" applyFont="1" applyFill="1" applyBorder="1" applyAlignment="1">
      <alignment horizontal="center" vertical="center"/>
    </xf>
    <xf numFmtId="0" fontId="4" fillId="0" borderId="31" xfId="5" applyFont="1" applyFill="1" applyBorder="1" applyAlignment="1">
      <alignment vertical="center"/>
    </xf>
    <xf numFmtId="0" fontId="14" fillId="0" borderId="6" xfId="5" applyFont="1" applyFill="1" applyBorder="1" applyAlignment="1">
      <alignment horizontal="center" vertical="center"/>
    </xf>
    <xf numFmtId="0" fontId="14" fillId="0" borderId="7" xfId="5" applyFont="1" applyFill="1" applyBorder="1" applyAlignment="1">
      <alignment horizontal="center" vertical="center"/>
    </xf>
    <xf numFmtId="0" fontId="14" fillId="0" borderId="18" xfId="5" applyFont="1" applyFill="1" applyBorder="1" applyAlignment="1">
      <alignment horizontal="center" vertical="center"/>
    </xf>
    <xf numFmtId="0" fontId="14" fillId="0" borderId="18" xfId="5" applyFont="1" applyFill="1" applyBorder="1" applyAlignment="1">
      <alignment vertical="center" wrapText="1"/>
    </xf>
    <xf numFmtId="164" fontId="14" fillId="0" borderId="34" xfId="5" applyNumberFormat="1" applyFont="1" applyFill="1" applyBorder="1" applyAlignment="1"/>
    <xf numFmtId="164" fontId="14" fillId="0" borderId="34" xfId="1" applyNumberFormat="1" applyFont="1" applyFill="1" applyBorder="1"/>
    <xf numFmtId="164" fontId="8" fillId="0" borderId="24" xfId="5" applyNumberFormat="1" applyFont="1" applyFill="1" applyBorder="1" applyAlignment="1"/>
    <xf numFmtId="0" fontId="4" fillId="0" borderId="20" xfId="5" applyFont="1" applyFill="1" applyBorder="1" applyAlignment="1">
      <alignment horizontal="center" vertical="center"/>
    </xf>
    <xf numFmtId="49" fontId="4" fillId="0" borderId="21" xfId="5" applyNumberFormat="1" applyFont="1" applyFill="1" applyBorder="1" applyAlignment="1">
      <alignment horizontal="center" vertical="center"/>
    </xf>
    <xf numFmtId="0" fontId="4" fillId="0" borderId="22" xfId="6" applyFont="1" applyFill="1" applyBorder="1" applyAlignment="1">
      <alignment horizontal="center" vertical="center"/>
    </xf>
    <xf numFmtId="0" fontId="4" fillId="0" borderId="23" xfId="5" applyFont="1" applyFill="1" applyBorder="1" applyAlignment="1">
      <alignment horizontal="center" vertical="center"/>
    </xf>
    <xf numFmtId="164" fontId="13" fillId="0" borderId="24" xfId="5" applyNumberFormat="1" applyFont="1" applyFill="1" applyBorder="1" applyAlignment="1"/>
    <xf numFmtId="0" fontId="4" fillId="0" borderId="12" xfId="5" applyFont="1" applyFill="1" applyBorder="1" applyAlignment="1">
      <alignment horizontal="center" vertical="center"/>
    </xf>
    <xf numFmtId="164" fontId="4" fillId="0" borderId="35" xfId="5" applyNumberFormat="1" applyFont="1" applyFill="1" applyBorder="1" applyAlignment="1"/>
    <xf numFmtId="164" fontId="4" fillId="0" borderId="35" xfId="1" applyNumberFormat="1" applyFont="1" applyFill="1" applyBorder="1" applyAlignment="1"/>
    <xf numFmtId="164" fontId="4" fillId="0" borderId="35" xfId="1" applyNumberFormat="1" applyFont="1" applyFill="1" applyBorder="1"/>
    <xf numFmtId="49" fontId="14" fillId="0" borderId="18" xfId="5" applyNumberFormat="1" applyFont="1" applyFill="1" applyBorder="1" applyAlignment="1">
      <alignment horizontal="center" vertical="center"/>
    </xf>
    <xf numFmtId="49" fontId="14" fillId="0" borderId="19" xfId="5" applyNumberFormat="1" applyFont="1" applyFill="1" applyBorder="1" applyAlignment="1">
      <alignment horizontal="center" vertical="center"/>
    </xf>
    <xf numFmtId="49" fontId="7" fillId="0" borderId="25" xfId="5" applyNumberFormat="1" applyFont="1" applyFill="1" applyBorder="1" applyAlignment="1">
      <alignment horizontal="center" vertical="center"/>
    </xf>
    <xf numFmtId="0" fontId="7" fillId="0" borderId="9" xfId="5" applyFont="1" applyFill="1" applyBorder="1" applyAlignment="1">
      <alignment horizontal="center" vertical="center"/>
    </xf>
    <xf numFmtId="49" fontId="7" fillId="0" borderId="10" xfId="5" applyNumberFormat="1" applyFont="1" applyFill="1" applyBorder="1" applyAlignment="1">
      <alignment horizontal="center" vertical="center"/>
    </xf>
    <xf numFmtId="49" fontId="7" fillId="0" borderId="11" xfId="5" applyNumberFormat="1" applyFont="1" applyFill="1" applyBorder="1" applyAlignment="1">
      <alignment horizontal="center" vertical="center"/>
    </xf>
    <xf numFmtId="0" fontId="14" fillId="0" borderId="26" xfId="5" applyFont="1" applyFill="1" applyBorder="1" applyAlignment="1">
      <alignment horizontal="center" vertical="center"/>
    </xf>
    <xf numFmtId="49" fontId="14" fillId="0" borderId="27" xfId="5" applyNumberFormat="1" applyFont="1" applyFill="1" applyBorder="1" applyAlignment="1">
      <alignment horizontal="center" vertical="center"/>
    </xf>
    <xf numFmtId="49" fontId="14" fillId="0" borderId="28" xfId="5" applyNumberFormat="1" applyFont="1" applyFill="1" applyBorder="1" applyAlignment="1">
      <alignment horizontal="center" vertical="center"/>
    </xf>
    <xf numFmtId="0" fontId="14" fillId="0" borderId="29" xfId="5" applyFont="1" applyFill="1" applyBorder="1" applyAlignment="1">
      <alignment horizontal="center" vertical="center"/>
    </xf>
    <xf numFmtId="0" fontId="14" fillId="0" borderId="27" xfId="5" applyFont="1" applyFill="1" applyBorder="1" applyAlignment="1">
      <alignment horizontal="center" vertical="center"/>
    </xf>
    <xf numFmtId="0" fontId="14" fillId="0" borderId="27" xfId="5" applyFont="1" applyFill="1" applyBorder="1" applyAlignment="1">
      <alignment vertical="center" wrapText="1"/>
    </xf>
    <xf numFmtId="0" fontId="7" fillId="0" borderId="21" xfId="1" applyFont="1" applyFill="1" applyBorder="1" applyAlignment="1">
      <alignment vertical="center" wrapText="1"/>
    </xf>
    <xf numFmtId="0" fontId="16" fillId="0" borderId="21" xfId="9" applyFont="1" applyFill="1" applyBorder="1" applyAlignment="1">
      <alignment vertical="center" wrapText="1"/>
    </xf>
    <xf numFmtId="0" fontId="7" fillId="0" borderId="21" xfId="9" applyFont="1" applyFill="1" applyBorder="1" applyAlignment="1">
      <alignment vertical="center" wrapText="1"/>
    </xf>
    <xf numFmtId="0" fontId="1" fillId="0" borderId="24" xfId="1" applyFill="1" applyBorder="1"/>
    <xf numFmtId="0" fontId="4" fillId="0" borderId="24" xfId="1" applyFont="1" applyFill="1" applyBorder="1"/>
    <xf numFmtId="0" fontId="7" fillId="0" borderId="30" xfId="5" applyFont="1" applyFill="1" applyBorder="1" applyAlignment="1">
      <alignment horizontal="center" vertical="center"/>
    </xf>
    <xf numFmtId="49" fontId="7" fillId="0" borderId="31" xfId="5" applyNumberFormat="1" applyFont="1" applyFill="1" applyBorder="1" applyAlignment="1">
      <alignment horizontal="center" vertical="center"/>
    </xf>
    <xf numFmtId="49" fontId="7" fillId="0" borderId="32" xfId="5" applyNumberFormat="1" applyFont="1" applyFill="1" applyBorder="1" applyAlignment="1">
      <alignment horizontal="center" vertical="center"/>
    </xf>
    <xf numFmtId="164" fontId="14" fillId="0" borderId="8" xfId="5" applyNumberFormat="1" applyFont="1" applyFill="1" applyBorder="1" applyAlignment="1"/>
    <xf numFmtId="164" fontId="14" fillId="0" borderId="8" xfId="1" applyNumberFormat="1" applyFont="1" applyFill="1" applyBorder="1"/>
    <xf numFmtId="0" fontId="16" fillId="0" borderId="10" xfId="9" applyFont="1" applyFill="1" applyBorder="1" applyAlignment="1">
      <alignment vertical="center" wrapText="1"/>
    </xf>
    <xf numFmtId="164" fontId="4" fillId="0" borderId="0" xfId="1" applyNumberFormat="1" applyFont="1" applyFill="1"/>
    <xf numFmtId="164" fontId="1" fillId="0" borderId="0" xfId="1" applyNumberFormat="1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vertical="center" wrapText="1"/>
    </xf>
    <xf numFmtId="0" fontId="20" fillId="0" borderId="29" xfId="0" applyFont="1" applyBorder="1" applyAlignment="1">
      <alignment horizontal="right" vertical="center" wrapText="1"/>
    </xf>
    <xf numFmtId="4" fontId="20" fillId="0" borderId="29" xfId="0" applyNumberFormat="1" applyFont="1" applyBorder="1" applyAlignment="1">
      <alignment horizontal="right" vertical="center" wrapText="1"/>
    </xf>
    <xf numFmtId="4" fontId="20" fillId="0" borderId="38" xfId="0" applyNumberFormat="1" applyFont="1" applyBorder="1" applyAlignment="1">
      <alignment horizontal="right" vertical="center" wrapText="1"/>
    </xf>
    <xf numFmtId="0" fontId="21" fillId="0" borderId="20" xfId="0" applyFont="1" applyBorder="1" applyAlignment="1">
      <alignment vertical="center" wrapText="1"/>
    </xf>
    <xf numFmtId="0" fontId="21" fillId="0" borderId="23" xfId="0" applyFont="1" applyBorder="1" applyAlignment="1">
      <alignment horizontal="right" vertical="center" wrapText="1"/>
    </xf>
    <xf numFmtId="4" fontId="21" fillId="0" borderId="23" xfId="0" applyNumberFormat="1" applyFont="1" applyBorder="1" applyAlignment="1">
      <alignment horizontal="right" vertical="center" wrapText="1"/>
    </xf>
    <xf numFmtId="4" fontId="21" fillId="0" borderId="23" xfId="0" applyNumberFormat="1" applyFont="1" applyBorder="1" applyAlignment="1">
      <alignment vertical="center"/>
    </xf>
    <xf numFmtId="4" fontId="21" fillId="0" borderId="39" xfId="0" applyNumberFormat="1" applyFont="1" applyBorder="1" applyAlignment="1">
      <alignment vertical="center"/>
    </xf>
    <xf numFmtId="4" fontId="0" fillId="0" borderId="0" xfId="0" applyNumberFormat="1"/>
    <xf numFmtId="4" fontId="21" fillId="0" borderId="29" xfId="0" applyNumberFormat="1" applyFont="1" applyBorder="1" applyAlignment="1">
      <alignment horizontal="right" vertical="center" wrapText="1"/>
    </xf>
    <xf numFmtId="0" fontId="20" fillId="0" borderId="20" xfId="0" applyFont="1" applyBorder="1" applyAlignment="1">
      <alignment vertical="center" wrapText="1"/>
    </xf>
    <xf numFmtId="4" fontId="20" fillId="0" borderId="23" xfId="0" applyNumberFormat="1" applyFont="1" applyBorder="1" applyAlignment="1">
      <alignment horizontal="right" vertical="center" wrapText="1"/>
    </xf>
    <xf numFmtId="4" fontId="20" fillId="0" borderId="39" xfId="0" applyNumberFormat="1" applyFont="1" applyBorder="1" applyAlignment="1">
      <alignment horizontal="right" vertical="center" wrapText="1"/>
    </xf>
    <xf numFmtId="4" fontId="21" fillId="0" borderId="39" xfId="0" applyNumberFormat="1" applyFont="1" applyBorder="1" applyAlignment="1">
      <alignment horizontal="right" vertical="center" wrapText="1"/>
    </xf>
    <xf numFmtId="0" fontId="20" fillId="0" borderId="23" xfId="0" applyFont="1" applyBorder="1" applyAlignment="1">
      <alignment horizontal="right" vertical="center" wrapText="1"/>
    </xf>
    <xf numFmtId="0" fontId="21" fillId="0" borderId="30" xfId="0" applyFont="1" applyBorder="1" applyAlignment="1">
      <alignment vertical="center" wrapText="1"/>
    </xf>
    <xf numFmtId="0" fontId="21" fillId="0" borderId="33" xfId="0" applyFont="1" applyBorder="1" applyAlignment="1">
      <alignment horizontal="right" vertical="center" wrapText="1"/>
    </xf>
    <xf numFmtId="4" fontId="21" fillId="0" borderId="33" xfId="0" applyNumberFormat="1" applyFont="1" applyBorder="1" applyAlignment="1">
      <alignment horizontal="right" vertical="center" wrapText="1"/>
    </xf>
    <xf numFmtId="4" fontId="21" fillId="0" borderId="40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 wrapText="1"/>
    </xf>
    <xf numFmtId="0" fontId="20" fillId="0" borderId="17" xfId="0" applyFont="1" applyBorder="1" applyAlignment="1">
      <alignment horizontal="right" vertical="center" wrapText="1"/>
    </xf>
    <xf numFmtId="4" fontId="20" fillId="0" borderId="17" xfId="0" applyNumberFormat="1" applyFont="1" applyBorder="1" applyAlignment="1">
      <alignment horizontal="right" vertical="center" wrapText="1"/>
    </xf>
    <xf numFmtId="4" fontId="20" fillId="0" borderId="37" xfId="0" applyNumberFormat="1" applyFont="1" applyBorder="1" applyAlignment="1">
      <alignment horizontal="right" vertical="center" wrapText="1"/>
    </xf>
    <xf numFmtId="0" fontId="18" fillId="0" borderId="0" xfId="0" applyFont="1" applyFill="1" applyBorder="1"/>
    <xf numFmtId="165" fontId="18" fillId="0" borderId="36" xfId="0" applyNumberFormat="1" applyFont="1" applyFill="1" applyBorder="1" applyAlignment="1">
      <alignment horizontal="right"/>
    </xf>
    <xf numFmtId="0" fontId="21" fillId="0" borderId="26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right" vertical="center" wrapText="1"/>
    </xf>
    <xf numFmtId="4" fontId="21" fillId="0" borderId="38" xfId="0" applyNumberFormat="1" applyFont="1" applyBorder="1" applyAlignment="1">
      <alignment horizontal="right" vertical="center" wrapText="1"/>
    </xf>
    <xf numFmtId="0" fontId="21" fillId="0" borderId="2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164" fontId="1" fillId="0" borderId="0" xfId="1" applyNumberFormat="1" applyFill="1" applyBorder="1"/>
    <xf numFmtId="49" fontId="11" fillId="0" borderId="15" xfId="5" applyNumberFormat="1" applyFont="1" applyFill="1" applyBorder="1" applyAlignment="1">
      <alignment horizontal="center" vertical="center"/>
    </xf>
    <xf numFmtId="0" fontId="12" fillId="0" borderId="16" xfId="6" applyFont="1" applyFill="1" applyBorder="1" applyAlignment="1">
      <alignment horizontal="center" vertical="center"/>
    </xf>
    <xf numFmtId="49" fontId="14" fillId="0" borderId="18" xfId="5" applyNumberFormat="1" applyFont="1" applyFill="1" applyBorder="1" applyAlignment="1">
      <alignment horizontal="center" vertical="center"/>
    </xf>
    <xf numFmtId="0" fontId="15" fillId="0" borderId="19" xfId="6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/>
    </xf>
    <xf numFmtId="0" fontId="9" fillId="0" borderId="2" xfId="6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0" fontId="9" fillId="0" borderId="7" xfId="7" applyFont="1" applyFill="1" applyBorder="1" applyAlignment="1">
      <alignment horizontal="center" vertical="center"/>
    </xf>
    <xf numFmtId="49" fontId="7" fillId="0" borderId="10" xfId="8" applyNumberFormat="1" applyFont="1" applyFill="1" applyBorder="1" applyAlignment="1">
      <alignment horizontal="center" vertical="center"/>
    </xf>
    <xf numFmtId="49" fontId="7" fillId="0" borderId="11" xfId="8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2" applyFont="1" applyFill="1" applyAlignment="1">
      <alignment horizontal="right"/>
    </xf>
    <xf numFmtId="0" fontId="5" fillId="0" borderId="0" xfId="3" applyFont="1" applyFill="1" applyAlignment="1">
      <alignment horizontal="center"/>
    </xf>
    <xf numFmtId="0" fontId="17" fillId="2" borderId="36" xfId="0" applyFont="1" applyFill="1" applyBorder="1" applyAlignment="1">
      <alignment horizontal="center"/>
    </xf>
  </cellXfs>
  <cellStyles count="10">
    <cellStyle name="Normální" xfId="0" builtinId="0"/>
    <cellStyle name="normální 2" xfId="4"/>
    <cellStyle name="Normální 3" xfId="7"/>
    <cellStyle name="normální_04 - OSMTVS" xfId="6"/>
    <cellStyle name="normální_2. Rozpočet 2007 - tabulky" xfId="3"/>
    <cellStyle name="normální_Rozpis výdajů 03 bez PO 2 2" xfId="1"/>
    <cellStyle name="normální_Rozpis výdajů 03 bez PO 3" xfId="8"/>
    <cellStyle name="normální_Rozpis výdajů 03 bez PO_03. Ekonomický" xfId="9"/>
    <cellStyle name="normální_Rozpis výdajů 03 bez PO_04 - OSMTVS" xfId="5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7"/>
  <sheetViews>
    <sheetView tabSelected="1" topLeftCell="A180" zoomScaleNormal="100" workbookViewId="0">
      <selection activeCell="X207" sqref="X207"/>
    </sheetView>
  </sheetViews>
  <sheetFormatPr defaultColWidth="3.140625" defaultRowHeight="12.75" x14ac:dyDescent="0.2"/>
  <cols>
    <col min="1" max="1" width="3.140625" style="1" customWidth="1"/>
    <col min="2" max="2" width="10.140625" style="1" customWidth="1"/>
    <col min="3" max="4" width="4.5703125" style="1" customWidth="1"/>
    <col min="5" max="5" width="8.42578125" style="1" customWidth="1"/>
    <col min="6" max="6" width="40.85546875" style="1" customWidth="1"/>
    <col min="7" max="7" width="9.140625" style="2" customWidth="1"/>
    <col min="8" max="8" width="9.5703125" style="1" hidden="1" customWidth="1"/>
    <col min="9" max="9" width="10.28515625" style="1" hidden="1" customWidth="1"/>
    <col min="10" max="10" width="9.85546875" style="3" hidden="1" customWidth="1"/>
    <col min="11" max="12" width="9.140625" style="1" hidden="1" customWidth="1"/>
    <col min="13" max="14" width="9.5703125" style="1" hidden="1" customWidth="1"/>
    <col min="15" max="15" width="9.140625" style="1" hidden="1" customWidth="1"/>
    <col min="16" max="16" width="10.85546875" style="1" hidden="1" customWidth="1"/>
    <col min="17" max="17" width="9.140625" style="1" hidden="1" customWidth="1"/>
    <col min="18" max="18" width="9.7109375" style="1" hidden="1" customWidth="1"/>
    <col min="19" max="19" width="9.140625" style="1" customWidth="1"/>
    <col min="20" max="20" width="9.140625" style="3" customWidth="1"/>
    <col min="21" max="21" width="9.140625" style="1" customWidth="1"/>
    <col min="22" max="22" width="12.7109375" style="1" customWidth="1"/>
    <col min="23" max="251" width="9.140625" style="1" customWidth="1"/>
    <col min="252" max="16384" width="3.140625" style="1"/>
  </cols>
  <sheetData>
    <row r="1" spans="1:23" ht="15" x14ac:dyDescent="0.25">
      <c r="H1" s="187"/>
      <c r="I1" s="187"/>
      <c r="J1" s="187"/>
      <c r="L1" s="188"/>
      <c r="M1" s="188"/>
      <c r="N1" s="189"/>
      <c r="O1" s="189"/>
      <c r="S1" s="190" t="s">
        <v>0</v>
      </c>
      <c r="T1" s="190"/>
      <c r="U1" s="190"/>
    </row>
    <row r="2" spans="1:23" ht="18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O2" s="190"/>
      <c r="P2" s="190"/>
      <c r="Q2" s="190"/>
    </row>
    <row r="3" spans="1:23" ht="12" customHeight="1" x14ac:dyDescent="0.25">
      <c r="A3" s="4"/>
      <c r="B3" s="4"/>
      <c r="C3" s="4"/>
      <c r="D3" s="4"/>
      <c r="E3" s="4"/>
      <c r="F3" s="4"/>
      <c r="G3" s="4"/>
      <c r="H3" s="5"/>
      <c r="I3" s="5"/>
    </row>
    <row r="4" spans="1:23" ht="15.75" x14ac:dyDescent="0.25">
      <c r="A4" s="179" t="s">
        <v>2</v>
      </c>
      <c r="B4" s="179"/>
      <c r="C4" s="179"/>
      <c r="D4" s="179"/>
      <c r="E4" s="179"/>
      <c r="F4" s="179"/>
      <c r="G4" s="179"/>
      <c r="H4" s="179"/>
      <c r="I4" s="179"/>
    </row>
    <row r="5" spans="1:23" ht="15.6" x14ac:dyDescent="0.3">
      <c r="A5" s="6"/>
      <c r="B5" s="6"/>
      <c r="C5" s="6"/>
      <c r="D5" s="6"/>
      <c r="E5" s="6"/>
      <c r="F5" s="6"/>
      <c r="G5" s="6"/>
      <c r="H5" s="6"/>
      <c r="I5" s="6"/>
    </row>
    <row r="6" spans="1:23" ht="16.899999999999999" customHeight="1" x14ac:dyDescent="0.3">
      <c r="A6" s="179" t="s">
        <v>3</v>
      </c>
      <c r="B6" s="179"/>
      <c r="C6" s="179"/>
      <c r="D6" s="179"/>
      <c r="E6" s="179"/>
      <c r="F6" s="179"/>
      <c r="G6" s="179"/>
      <c r="H6" s="179"/>
      <c r="I6" s="179"/>
    </row>
    <row r="7" spans="1:23" s="10" customFormat="1" ht="13.5" thickBot="1" x14ac:dyDescent="0.25">
      <c r="A7" s="7"/>
      <c r="B7" s="7"/>
      <c r="C7" s="7"/>
      <c r="D7" s="7"/>
      <c r="E7" s="7"/>
      <c r="F7" s="7"/>
      <c r="G7" s="8"/>
      <c r="H7" s="7"/>
      <c r="I7" s="9"/>
      <c r="J7" s="7"/>
      <c r="K7" s="9"/>
      <c r="L7" s="7"/>
      <c r="M7" s="9"/>
      <c r="N7" s="7"/>
      <c r="O7" s="9"/>
      <c r="P7" s="7"/>
      <c r="Q7" s="9"/>
      <c r="S7" s="9"/>
      <c r="U7" s="9" t="s">
        <v>4</v>
      </c>
    </row>
    <row r="8" spans="1:23" s="10" customFormat="1" ht="34.5" thickBot="1" x14ac:dyDescent="0.25">
      <c r="A8" s="11" t="s">
        <v>5</v>
      </c>
      <c r="B8" s="180" t="s">
        <v>6</v>
      </c>
      <c r="C8" s="181"/>
      <c r="D8" s="12" t="s">
        <v>7</v>
      </c>
      <c r="E8" s="13" t="s">
        <v>8</v>
      </c>
      <c r="F8" s="14" t="s">
        <v>9</v>
      </c>
      <c r="G8" s="15" t="s">
        <v>10</v>
      </c>
      <c r="H8" s="16" t="s">
        <v>11</v>
      </c>
      <c r="I8" s="15" t="s">
        <v>12</v>
      </c>
      <c r="J8" s="16" t="s">
        <v>13</v>
      </c>
      <c r="K8" s="15" t="s">
        <v>12</v>
      </c>
      <c r="L8" s="16" t="s">
        <v>14</v>
      </c>
      <c r="M8" s="15" t="s">
        <v>12</v>
      </c>
      <c r="N8" s="16" t="s">
        <v>15</v>
      </c>
      <c r="O8" s="15" t="s">
        <v>12</v>
      </c>
      <c r="P8" s="16" t="s">
        <v>16</v>
      </c>
      <c r="Q8" s="15" t="s">
        <v>12</v>
      </c>
      <c r="R8" s="17" t="s">
        <v>17</v>
      </c>
      <c r="S8" s="15" t="s">
        <v>12</v>
      </c>
      <c r="T8" s="18" t="s">
        <v>18</v>
      </c>
      <c r="U8" s="15" t="s">
        <v>12</v>
      </c>
    </row>
    <row r="9" spans="1:23" s="10" customFormat="1" ht="12.75" customHeight="1" thickBot="1" x14ac:dyDescent="0.25">
      <c r="A9" s="11" t="s">
        <v>19</v>
      </c>
      <c r="B9" s="182" t="s">
        <v>20</v>
      </c>
      <c r="C9" s="183"/>
      <c r="D9" s="14" t="s">
        <v>20</v>
      </c>
      <c r="E9" s="14" t="s">
        <v>20</v>
      </c>
      <c r="F9" s="19" t="s">
        <v>21</v>
      </c>
      <c r="G9" s="20">
        <f>+G12+G84+G117</f>
        <v>8008.32</v>
      </c>
      <c r="H9" s="20">
        <f>+H12+H84+H117</f>
        <v>10000</v>
      </c>
      <c r="I9" s="20">
        <f>+G9+H9</f>
        <v>18008.32</v>
      </c>
      <c r="J9" s="21">
        <f>+J12+J84+J117</f>
        <v>6500</v>
      </c>
      <c r="K9" s="21">
        <f>+I9+J9</f>
        <v>24508.32</v>
      </c>
      <c r="L9" s="21">
        <f>+L12+L84+L117</f>
        <v>334.29300000000006</v>
      </c>
      <c r="M9" s="21">
        <f>+K9+L9</f>
        <v>24842.613000000001</v>
      </c>
      <c r="N9" s="21">
        <f>+N10+N12+N84+N117</f>
        <v>17700.152000000002</v>
      </c>
      <c r="O9" s="21">
        <f>+M9+N9</f>
        <v>42542.764999999999</v>
      </c>
      <c r="P9" s="21">
        <f>+P10+P12+P84+P117</f>
        <v>0</v>
      </c>
      <c r="Q9" s="21">
        <f>+O9+P9</f>
        <v>42542.764999999999</v>
      </c>
      <c r="R9" s="21">
        <f>+R12+R10+R84+R117</f>
        <v>30</v>
      </c>
      <c r="S9" s="21">
        <f>+Q9+R9</f>
        <v>42572.764999999999</v>
      </c>
      <c r="T9" s="21">
        <f>+T10+T12+T84+T117</f>
        <v>0</v>
      </c>
      <c r="U9" s="21">
        <f>+S9+T9</f>
        <v>42572.764999999999</v>
      </c>
      <c r="V9" s="22"/>
      <c r="W9" s="174"/>
    </row>
    <row r="10" spans="1:23" s="10" customFormat="1" ht="12.75" customHeight="1" x14ac:dyDescent="0.2">
      <c r="A10" s="23" t="s">
        <v>20</v>
      </c>
      <c r="B10" s="184" t="s">
        <v>20</v>
      </c>
      <c r="C10" s="184"/>
      <c r="D10" s="24" t="s">
        <v>20</v>
      </c>
      <c r="E10" s="25" t="s">
        <v>20</v>
      </c>
      <c r="F10" s="26" t="s">
        <v>22</v>
      </c>
      <c r="G10" s="27">
        <v>0</v>
      </c>
      <c r="H10" s="27"/>
      <c r="I10" s="27"/>
      <c r="J10" s="28"/>
      <c r="K10" s="28"/>
      <c r="L10" s="28"/>
      <c r="M10" s="28">
        <v>0</v>
      </c>
      <c r="N10" s="29">
        <f>N11</f>
        <v>4.1520000000000001</v>
      </c>
      <c r="O10" s="28">
        <f t="shared" ref="O10:O98" si="0">+M10+N10</f>
        <v>4.1520000000000001</v>
      </c>
      <c r="P10" s="28">
        <v>0</v>
      </c>
      <c r="Q10" s="28">
        <f t="shared" ref="Q10:Q98" si="1">+O10+P10</f>
        <v>4.1520000000000001</v>
      </c>
      <c r="R10" s="28">
        <v>0</v>
      </c>
      <c r="S10" s="28">
        <f t="shared" ref="S10:S73" si="2">+Q10+R10</f>
        <v>4.1520000000000001</v>
      </c>
      <c r="T10" s="28">
        <v>0</v>
      </c>
      <c r="U10" s="28">
        <f t="shared" ref="U10:U73" si="3">+S10+T10</f>
        <v>4.1520000000000001</v>
      </c>
      <c r="V10" s="22"/>
    </row>
    <row r="11" spans="1:23" s="10" customFormat="1" ht="12.75" customHeight="1" thickBot="1" x14ac:dyDescent="0.25">
      <c r="A11" s="30"/>
      <c r="B11" s="185" t="s">
        <v>23</v>
      </c>
      <c r="C11" s="186"/>
      <c r="D11" s="31">
        <v>6402</v>
      </c>
      <c r="E11" s="31">
        <v>5364</v>
      </c>
      <c r="F11" s="32" t="s">
        <v>24</v>
      </c>
      <c r="G11" s="33">
        <v>0</v>
      </c>
      <c r="H11" s="33"/>
      <c r="I11" s="33"/>
      <c r="J11" s="34"/>
      <c r="K11" s="34"/>
      <c r="L11" s="34"/>
      <c r="M11" s="34">
        <v>0</v>
      </c>
      <c r="N11" s="35">
        <v>4.1520000000000001</v>
      </c>
      <c r="O11" s="34">
        <f t="shared" si="0"/>
        <v>4.1520000000000001</v>
      </c>
      <c r="P11" s="34">
        <v>0</v>
      </c>
      <c r="Q11" s="34">
        <f t="shared" si="1"/>
        <v>4.1520000000000001</v>
      </c>
      <c r="R11" s="34">
        <v>0</v>
      </c>
      <c r="S11" s="34">
        <f t="shared" si="2"/>
        <v>4.1520000000000001</v>
      </c>
      <c r="T11" s="34">
        <v>0</v>
      </c>
      <c r="U11" s="34">
        <f t="shared" si="3"/>
        <v>4.1520000000000001</v>
      </c>
      <c r="V11" s="22"/>
    </row>
    <row r="12" spans="1:23" s="10" customFormat="1" ht="13.5" thickBot="1" x14ac:dyDescent="0.25">
      <c r="A12" s="36" t="s">
        <v>19</v>
      </c>
      <c r="B12" s="175" t="s">
        <v>20</v>
      </c>
      <c r="C12" s="176"/>
      <c r="D12" s="37" t="s">
        <v>20</v>
      </c>
      <c r="E12" s="38" t="s">
        <v>20</v>
      </c>
      <c r="F12" s="39" t="s">
        <v>25</v>
      </c>
      <c r="G12" s="40">
        <f>G13+G15+G20+G22+G24+G26+G28+G32+G34+G36+G38+G40+G58+G60+G62+G64</f>
        <v>2850</v>
      </c>
      <c r="H12" s="40">
        <f>+H15+H18</f>
        <v>0</v>
      </c>
      <c r="I12" s="40">
        <f t="shared" ref="I12:I155" si="4">+G12+H12</f>
        <v>2850</v>
      </c>
      <c r="J12" s="41">
        <f>+J22+J30</f>
        <v>1100</v>
      </c>
      <c r="K12" s="41">
        <f t="shared" ref="K12:K149" si="5">+I12+J12</f>
        <v>3950</v>
      </c>
      <c r="L12" s="41">
        <f>+L40</f>
        <v>297.69299999999998</v>
      </c>
      <c r="M12" s="41">
        <f t="shared" ref="M12:M108" si="6">+K12+L12</f>
        <v>4247.6930000000002</v>
      </c>
      <c r="N12" s="41">
        <f>+N28+N64+N70+N72+N78+N82</f>
        <v>1450</v>
      </c>
      <c r="O12" s="41">
        <f t="shared" si="0"/>
        <v>5697.6930000000002</v>
      </c>
      <c r="P12" s="41">
        <v>0</v>
      </c>
      <c r="Q12" s="41">
        <f t="shared" si="1"/>
        <v>5697.6930000000002</v>
      </c>
      <c r="R12" s="41">
        <f>+R40+R43+R46+R49+R52+R55+R64+R66+R68+R72+R74+R76+R78+R80</f>
        <v>0</v>
      </c>
      <c r="S12" s="41">
        <f t="shared" si="2"/>
        <v>5697.6930000000002</v>
      </c>
      <c r="T12" s="41">
        <v>0</v>
      </c>
      <c r="U12" s="41">
        <f t="shared" si="3"/>
        <v>5697.6930000000002</v>
      </c>
      <c r="V12" s="22"/>
    </row>
    <row r="13" spans="1:23" s="10" customFormat="1" ht="13.15" hidden="1" x14ac:dyDescent="0.25">
      <c r="A13" s="42" t="s">
        <v>19</v>
      </c>
      <c r="B13" s="43" t="s">
        <v>26</v>
      </c>
      <c r="C13" s="44" t="s">
        <v>27</v>
      </c>
      <c r="D13" s="45" t="s">
        <v>20</v>
      </c>
      <c r="E13" s="46" t="s">
        <v>20</v>
      </c>
      <c r="F13" s="47" t="s">
        <v>28</v>
      </c>
      <c r="G13" s="27">
        <f>+G14</f>
        <v>200</v>
      </c>
      <c r="H13" s="27">
        <v>0</v>
      </c>
      <c r="I13" s="27">
        <f t="shared" si="4"/>
        <v>200</v>
      </c>
      <c r="J13" s="28">
        <v>0</v>
      </c>
      <c r="K13" s="28">
        <f t="shared" si="5"/>
        <v>200</v>
      </c>
      <c r="L13" s="28">
        <v>0</v>
      </c>
      <c r="M13" s="28">
        <f t="shared" si="6"/>
        <v>200</v>
      </c>
      <c r="N13" s="28">
        <v>0</v>
      </c>
      <c r="O13" s="28">
        <f t="shared" si="0"/>
        <v>200</v>
      </c>
      <c r="P13" s="28">
        <v>0</v>
      </c>
      <c r="Q13" s="28">
        <f t="shared" si="1"/>
        <v>200</v>
      </c>
      <c r="R13" s="28">
        <v>0</v>
      </c>
      <c r="S13" s="28">
        <f t="shared" si="2"/>
        <v>200</v>
      </c>
      <c r="T13" s="28">
        <v>0</v>
      </c>
      <c r="U13" s="28">
        <f t="shared" si="3"/>
        <v>200</v>
      </c>
      <c r="V13" s="22"/>
    </row>
    <row r="14" spans="1:23" s="10" customFormat="1" ht="13.15" hidden="1" x14ac:dyDescent="0.25">
      <c r="A14" s="48"/>
      <c r="B14" s="49"/>
      <c r="C14" s="50"/>
      <c r="D14" s="51">
        <v>3299</v>
      </c>
      <c r="E14" s="52">
        <v>5321</v>
      </c>
      <c r="F14" s="53" t="s">
        <v>29</v>
      </c>
      <c r="G14" s="54">
        <v>200</v>
      </c>
      <c r="H14" s="54">
        <v>0</v>
      </c>
      <c r="I14" s="54">
        <f t="shared" si="4"/>
        <v>200</v>
      </c>
      <c r="J14" s="55">
        <v>0</v>
      </c>
      <c r="K14" s="55">
        <f t="shared" si="5"/>
        <v>200</v>
      </c>
      <c r="L14" s="55">
        <v>0</v>
      </c>
      <c r="M14" s="55">
        <f t="shared" si="6"/>
        <v>200</v>
      </c>
      <c r="N14" s="55">
        <v>0</v>
      </c>
      <c r="O14" s="55">
        <f t="shared" si="0"/>
        <v>200</v>
      </c>
      <c r="P14" s="55">
        <v>0</v>
      </c>
      <c r="Q14" s="55">
        <f t="shared" si="1"/>
        <v>200</v>
      </c>
      <c r="R14" s="55">
        <v>0</v>
      </c>
      <c r="S14" s="55">
        <f t="shared" si="2"/>
        <v>200</v>
      </c>
      <c r="T14" s="55">
        <v>0</v>
      </c>
      <c r="U14" s="55">
        <f t="shared" si="3"/>
        <v>200</v>
      </c>
      <c r="V14" s="22"/>
    </row>
    <row r="15" spans="1:23" s="10" customFormat="1" ht="13.15" hidden="1" x14ac:dyDescent="0.25">
      <c r="A15" s="56" t="s">
        <v>19</v>
      </c>
      <c r="B15" s="57" t="s">
        <v>30</v>
      </c>
      <c r="C15" s="58" t="s">
        <v>27</v>
      </c>
      <c r="D15" s="59" t="s">
        <v>20</v>
      </c>
      <c r="E15" s="60" t="s">
        <v>20</v>
      </c>
      <c r="F15" s="61" t="s">
        <v>31</v>
      </c>
      <c r="G15" s="62">
        <f>SUM(G16:G17)</f>
        <v>120</v>
      </c>
      <c r="H15" s="62">
        <f>SUM(H16:H17)</f>
        <v>-20</v>
      </c>
      <c r="I15" s="62">
        <f t="shared" si="4"/>
        <v>100</v>
      </c>
      <c r="J15" s="63">
        <v>0</v>
      </c>
      <c r="K15" s="63">
        <f t="shared" si="5"/>
        <v>100</v>
      </c>
      <c r="L15" s="63">
        <v>0</v>
      </c>
      <c r="M15" s="63">
        <f t="shared" si="6"/>
        <v>100</v>
      </c>
      <c r="N15" s="63">
        <v>0</v>
      </c>
      <c r="O15" s="63">
        <f t="shared" si="0"/>
        <v>100</v>
      </c>
      <c r="P15" s="63">
        <v>0</v>
      </c>
      <c r="Q15" s="63">
        <f t="shared" si="1"/>
        <v>100</v>
      </c>
      <c r="R15" s="63">
        <v>0</v>
      </c>
      <c r="S15" s="63">
        <f t="shared" si="2"/>
        <v>100</v>
      </c>
      <c r="T15" s="63">
        <v>0</v>
      </c>
      <c r="U15" s="63">
        <f t="shared" si="3"/>
        <v>100</v>
      </c>
      <c r="V15" s="22"/>
    </row>
    <row r="16" spans="1:23" s="10" customFormat="1" ht="13.15" hidden="1" x14ac:dyDescent="0.25">
      <c r="A16" s="48"/>
      <c r="B16" s="49"/>
      <c r="C16" s="50"/>
      <c r="D16" s="51">
        <v>3299</v>
      </c>
      <c r="E16" s="52">
        <v>5321</v>
      </c>
      <c r="F16" s="53" t="s">
        <v>29</v>
      </c>
      <c r="G16" s="54">
        <v>60</v>
      </c>
      <c r="H16" s="54">
        <v>-20</v>
      </c>
      <c r="I16" s="54">
        <f t="shared" si="4"/>
        <v>40</v>
      </c>
      <c r="J16" s="55">
        <v>0</v>
      </c>
      <c r="K16" s="55">
        <f t="shared" si="5"/>
        <v>40</v>
      </c>
      <c r="L16" s="55">
        <v>0</v>
      </c>
      <c r="M16" s="55">
        <f t="shared" si="6"/>
        <v>40</v>
      </c>
      <c r="N16" s="55">
        <v>0</v>
      </c>
      <c r="O16" s="55">
        <f t="shared" si="0"/>
        <v>40</v>
      </c>
      <c r="P16" s="55">
        <v>0</v>
      </c>
      <c r="Q16" s="55">
        <f t="shared" si="1"/>
        <v>40</v>
      </c>
      <c r="R16" s="55">
        <v>0</v>
      </c>
      <c r="S16" s="55">
        <f t="shared" si="2"/>
        <v>40</v>
      </c>
      <c r="T16" s="55">
        <v>0</v>
      </c>
      <c r="U16" s="55">
        <f t="shared" si="3"/>
        <v>40</v>
      </c>
      <c r="V16" s="22"/>
    </row>
    <row r="17" spans="1:22" s="10" customFormat="1" ht="13.15" hidden="1" x14ac:dyDescent="0.25">
      <c r="A17" s="48"/>
      <c r="B17" s="49"/>
      <c r="C17" s="50"/>
      <c r="D17" s="51">
        <v>3299</v>
      </c>
      <c r="E17" s="52">
        <v>5222</v>
      </c>
      <c r="F17" s="53" t="s">
        <v>32</v>
      </c>
      <c r="G17" s="54">
        <v>60</v>
      </c>
      <c r="H17" s="54">
        <v>0</v>
      </c>
      <c r="I17" s="54">
        <f t="shared" si="4"/>
        <v>60</v>
      </c>
      <c r="J17" s="55">
        <v>0</v>
      </c>
      <c r="K17" s="55">
        <f t="shared" si="5"/>
        <v>60</v>
      </c>
      <c r="L17" s="55">
        <v>0</v>
      </c>
      <c r="M17" s="55">
        <f t="shared" si="6"/>
        <v>60</v>
      </c>
      <c r="N17" s="55">
        <v>0</v>
      </c>
      <c r="O17" s="55">
        <f t="shared" si="0"/>
        <v>60</v>
      </c>
      <c r="P17" s="55">
        <v>0</v>
      </c>
      <c r="Q17" s="55">
        <f t="shared" si="1"/>
        <v>60</v>
      </c>
      <c r="R17" s="55">
        <v>0</v>
      </c>
      <c r="S17" s="55">
        <f t="shared" si="2"/>
        <v>60</v>
      </c>
      <c r="T17" s="55">
        <v>0</v>
      </c>
      <c r="U17" s="55">
        <f t="shared" si="3"/>
        <v>60</v>
      </c>
      <c r="V17" s="22"/>
    </row>
    <row r="18" spans="1:22" s="10" customFormat="1" ht="20.45" hidden="1" x14ac:dyDescent="0.25">
      <c r="A18" s="56" t="s">
        <v>19</v>
      </c>
      <c r="B18" s="57" t="s">
        <v>33</v>
      </c>
      <c r="C18" s="58" t="s">
        <v>34</v>
      </c>
      <c r="D18" s="59" t="s">
        <v>20</v>
      </c>
      <c r="E18" s="60" t="s">
        <v>20</v>
      </c>
      <c r="F18" s="61" t="s">
        <v>35</v>
      </c>
      <c r="G18" s="62">
        <v>0</v>
      </c>
      <c r="H18" s="62">
        <f>+H19</f>
        <v>20</v>
      </c>
      <c r="I18" s="62">
        <f t="shared" si="4"/>
        <v>20</v>
      </c>
      <c r="J18" s="63">
        <v>0</v>
      </c>
      <c r="K18" s="63">
        <f t="shared" si="5"/>
        <v>20</v>
      </c>
      <c r="L18" s="63">
        <v>0</v>
      </c>
      <c r="M18" s="63">
        <f t="shared" si="6"/>
        <v>20</v>
      </c>
      <c r="N18" s="63">
        <v>0</v>
      </c>
      <c r="O18" s="63">
        <f t="shared" si="0"/>
        <v>20</v>
      </c>
      <c r="P18" s="63">
        <v>0</v>
      </c>
      <c r="Q18" s="63">
        <f t="shared" si="1"/>
        <v>20</v>
      </c>
      <c r="R18" s="63">
        <v>0</v>
      </c>
      <c r="S18" s="63">
        <f t="shared" si="2"/>
        <v>20</v>
      </c>
      <c r="T18" s="63">
        <v>0</v>
      </c>
      <c r="U18" s="63">
        <f t="shared" si="3"/>
        <v>20</v>
      </c>
      <c r="V18" s="22"/>
    </row>
    <row r="19" spans="1:22" s="10" customFormat="1" ht="13.15" hidden="1" x14ac:dyDescent="0.25">
      <c r="A19" s="48"/>
      <c r="B19" s="49"/>
      <c r="C19" s="50"/>
      <c r="D19" s="51">
        <v>3113</v>
      </c>
      <c r="E19" s="52">
        <v>5321</v>
      </c>
      <c r="F19" s="53" t="s">
        <v>29</v>
      </c>
      <c r="G19" s="54">
        <v>0</v>
      </c>
      <c r="H19" s="54">
        <v>20</v>
      </c>
      <c r="I19" s="54">
        <f t="shared" si="4"/>
        <v>20</v>
      </c>
      <c r="J19" s="55">
        <v>0</v>
      </c>
      <c r="K19" s="55">
        <f t="shared" si="5"/>
        <v>20</v>
      </c>
      <c r="L19" s="55">
        <v>0</v>
      </c>
      <c r="M19" s="55">
        <f t="shared" si="6"/>
        <v>20</v>
      </c>
      <c r="N19" s="55">
        <v>0</v>
      </c>
      <c r="O19" s="55">
        <f t="shared" si="0"/>
        <v>20</v>
      </c>
      <c r="P19" s="55">
        <v>0</v>
      </c>
      <c r="Q19" s="55">
        <f t="shared" si="1"/>
        <v>20</v>
      </c>
      <c r="R19" s="55">
        <v>0</v>
      </c>
      <c r="S19" s="55">
        <f t="shared" si="2"/>
        <v>20</v>
      </c>
      <c r="T19" s="55">
        <v>0</v>
      </c>
      <c r="U19" s="55">
        <f t="shared" si="3"/>
        <v>20</v>
      </c>
      <c r="V19" s="22"/>
    </row>
    <row r="20" spans="1:22" s="10" customFormat="1" ht="20.45" hidden="1" x14ac:dyDescent="0.25">
      <c r="A20" s="56" t="s">
        <v>19</v>
      </c>
      <c r="B20" s="57" t="s">
        <v>36</v>
      </c>
      <c r="C20" s="58" t="s">
        <v>37</v>
      </c>
      <c r="D20" s="59" t="s">
        <v>20</v>
      </c>
      <c r="E20" s="60" t="s">
        <v>20</v>
      </c>
      <c r="F20" s="61" t="s">
        <v>38</v>
      </c>
      <c r="G20" s="62">
        <f>+G21</f>
        <v>50</v>
      </c>
      <c r="H20" s="62">
        <v>0</v>
      </c>
      <c r="I20" s="62">
        <f t="shared" si="4"/>
        <v>50</v>
      </c>
      <c r="J20" s="63">
        <v>0</v>
      </c>
      <c r="K20" s="63">
        <f t="shared" si="5"/>
        <v>50</v>
      </c>
      <c r="L20" s="63">
        <v>0</v>
      </c>
      <c r="M20" s="63">
        <f t="shared" si="6"/>
        <v>50</v>
      </c>
      <c r="N20" s="63">
        <v>0</v>
      </c>
      <c r="O20" s="63">
        <f t="shared" si="0"/>
        <v>50</v>
      </c>
      <c r="P20" s="63">
        <v>0</v>
      </c>
      <c r="Q20" s="63">
        <f t="shared" si="1"/>
        <v>50</v>
      </c>
      <c r="R20" s="63">
        <v>0</v>
      </c>
      <c r="S20" s="63">
        <f t="shared" si="2"/>
        <v>50</v>
      </c>
      <c r="T20" s="63">
        <v>0</v>
      </c>
      <c r="U20" s="63">
        <f t="shared" si="3"/>
        <v>50</v>
      </c>
      <c r="V20" s="22"/>
    </row>
    <row r="21" spans="1:22" s="10" customFormat="1" ht="13.15" hidden="1" x14ac:dyDescent="0.25">
      <c r="A21" s="48"/>
      <c r="B21" s="49"/>
      <c r="C21" s="50"/>
      <c r="D21" s="51">
        <v>3299</v>
      </c>
      <c r="E21" s="52">
        <v>5332</v>
      </c>
      <c r="F21" s="53" t="s">
        <v>39</v>
      </c>
      <c r="G21" s="54">
        <v>50</v>
      </c>
      <c r="H21" s="54">
        <v>0</v>
      </c>
      <c r="I21" s="54">
        <f t="shared" si="4"/>
        <v>50</v>
      </c>
      <c r="J21" s="55">
        <v>0</v>
      </c>
      <c r="K21" s="55">
        <f t="shared" si="5"/>
        <v>50</v>
      </c>
      <c r="L21" s="55">
        <v>0</v>
      </c>
      <c r="M21" s="55">
        <f t="shared" si="6"/>
        <v>50</v>
      </c>
      <c r="N21" s="55">
        <v>0</v>
      </c>
      <c r="O21" s="55">
        <f t="shared" si="0"/>
        <v>50</v>
      </c>
      <c r="P21" s="55">
        <v>0</v>
      </c>
      <c r="Q21" s="55">
        <f t="shared" si="1"/>
        <v>50</v>
      </c>
      <c r="R21" s="55">
        <v>0</v>
      </c>
      <c r="S21" s="55">
        <f t="shared" si="2"/>
        <v>50</v>
      </c>
      <c r="T21" s="55">
        <v>0</v>
      </c>
      <c r="U21" s="55">
        <f t="shared" si="3"/>
        <v>50</v>
      </c>
      <c r="V21" s="22"/>
    </row>
    <row r="22" spans="1:22" s="10" customFormat="1" ht="20.45" hidden="1" x14ac:dyDescent="0.25">
      <c r="A22" s="56" t="s">
        <v>19</v>
      </c>
      <c r="B22" s="57" t="s">
        <v>40</v>
      </c>
      <c r="C22" s="58" t="s">
        <v>41</v>
      </c>
      <c r="D22" s="59" t="s">
        <v>20</v>
      </c>
      <c r="E22" s="60" t="s">
        <v>20</v>
      </c>
      <c r="F22" s="61" t="s">
        <v>42</v>
      </c>
      <c r="G22" s="62">
        <f>+G23</f>
        <v>100</v>
      </c>
      <c r="H22" s="62">
        <v>0</v>
      </c>
      <c r="I22" s="62">
        <f t="shared" si="4"/>
        <v>100</v>
      </c>
      <c r="J22" s="63">
        <v>100</v>
      </c>
      <c r="K22" s="63">
        <f t="shared" si="5"/>
        <v>200</v>
      </c>
      <c r="L22" s="63">
        <v>0</v>
      </c>
      <c r="M22" s="63">
        <f t="shared" si="6"/>
        <v>200</v>
      </c>
      <c r="N22" s="63">
        <v>0</v>
      </c>
      <c r="O22" s="63">
        <f t="shared" si="0"/>
        <v>200</v>
      </c>
      <c r="P22" s="63">
        <v>0</v>
      </c>
      <c r="Q22" s="63">
        <f t="shared" si="1"/>
        <v>200</v>
      </c>
      <c r="R22" s="63">
        <v>0</v>
      </c>
      <c r="S22" s="63">
        <f t="shared" si="2"/>
        <v>200</v>
      </c>
      <c r="T22" s="63">
        <v>0</v>
      </c>
      <c r="U22" s="63">
        <f t="shared" si="3"/>
        <v>200</v>
      </c>
      <c r="V22" s="22"/>
    </row>
    <row r="23" spans="1:22" s="10" customFormat="1" ht="13.15" hidden="1" x14ac:dyDescent="0.25">
      <c r="A23" s="48"/>
      <c r="B23" s="49"/>
      <c r="C23" s="50"/>
      <c r="D23" s="51">
        <v>3299</v>
      </c>
      <c r="E23" s="52">
        <v>5321</v>
      </c>
      <c r="F23" s="53" t="s">
        <v>29</v>
      </c>
      <c r="G23" s="54">
        <v>100</v>
      </c>
      <c r="H23" s="54">
        <v>0</v>
      </c>
      <c r="I23" s="54">
        <f t="shared" si="4"/>
        <v>100</v>
      </c>
      <c r="J23" s="55">
        <v>100</v>
      </c>
      <c r="K23" s="55">
        <f t="shared" si="5"/>
        <v>200</v>
      </c>
      <c r="L23" s="55">
        <v>0</v>
      </c>
      <c r="M23" s="55">
        <f t="shared" si="6"/>
        <v>200</v>
      </c>
      <c r="N23" s="55">
        <v>0</v>
      </c>
      <c r="O23" s="55">
        <f t="shared" si="0"/>
        <v>200</v>
      </c>
      <c r="P23" s="55">
        <v>0</v>
      </c>
      <c r="Q23" s="55">
        <f t="shared" si="1"/>
        <v>200</v>
      </c>
      <c r="R23" s="55">
        <v>0</v>
      </c>
      <c r="S23" s="55">
        <f t="shared" si="2"/>
        <v>200</v>
      </c>
      <c r="T23" s="55">
        <v>0</v>
      </c>
      <c r="U23" s="55">
        <f t="shared" si="3"/>
        <v>200</v>
      </c>
      <c r="V23" s="22"/>
    </row>
    <row r="24" spans="1:22" s="10" customFormat="1" ht="20.45" hidden="1" x14ac:dyDescent="0.25">
      <c r="A24" s="56" t="s">
        <v>19</v>
      </c>
      <c r="B24" s="57" t="s">
        <v>43</v>
      </c>
      <c r="C24" s="58" t="s">
        <v>37</v>
      </c>
      <c r="D24" s="59" t="s">
        <v>20</v>
      </c>
      <c r="E24" s="60" t="s">
        <v>20</v>
      </c>
      <c r="F24" s="61" t="s">
        <v>44</v>
      </c>
      <c r="G24" s="62">
        <f>+G25</f>
        <v>500</v>
      </c>
      <c r="H24" s="62">
        <v>0</v>
      </c>
      <c r="I24" s="62">
        <f t="shared" si="4"/>
        <v>500</v>
      </c>
      <c r="J24" s="63">
        <v>0</v>
      </c>
      <c r="K24" s="63">
        <f t="shared" si="5"/>
        <v>500</v>
      </c>
      <c r="L24" s="63">
        <v>0</v>
      </c>
      <c r="M24" s="63">
        <f t="shared" si="6"/>
        <v>500</v>
      </c>
      <c r="N24" s="63">
        <v>0</v>
      </c>
      <c r="O24" s="63">
        <f t="shared" si="0"/>
        <v>500</v>
      </c>
      <c r="P24" s="63">
        <v>0</v>
      </c>
      <c r="Q24" s="63">
        <f t="shared" si="1"/>
        <v>500</v>
      </c>
      <c r="R24" s="63">
        <v>0</v>
      </c>
      <c r="S24" s="63">
        <f t="shared" si="2"/>
        <v>500</v>
      </c>
      <c r="T24" s="63">
        <v>0</v>
      </c>
      <c r="U24" s="63">
        <f t="shared" si="3"/>
        <v>500</v>
      </c>
      <c r="V24" s="22"/>
    </row>
    <row r="25" spans="1:22" s="10" customFormat="1" ht="13.15" hidden="1" x14ac:dyDescent="0.25">
      <c r="A25" s="48"/>
      <c r="B25" s="49"/>
      <c r="C25" s="50"/>
      <c r="D25" s="51">
        <v>3299</v>
      </c>
      <c r="E25" s="52">
        <v>5332</v>
      </c>
      <c r="F25" s="53" t="s">
        <v>39</v>
      </c>
      <c r="G25" s="54">
        <v>500</v>
      </c>
      <c r="H25" s="54">
        <v>0</v>
      </c>
      <c r="I25" s="54">
        <f t="shared" si="4"/>
        <v>500</v>
      </c>
      <c r="J25" s="55">
        <v>0</v>
      </c>
      <c r="K25" s="55">
        <f t="shared" si="5"/>
        <v>500</v>
      </c>
      <c r="L25" s="55">
        <v>0</v>
      </c>
      <c r="M25" s="55">
        <f t="shared" si="6"/>
        <v>500</v>
      </c>
      <c r="N25" s="55">
        <v>0</v>
      </c>
      <c r="O25" s="55">
        <f t="shared" si="0"/>
        <v>500</v>
      </c>
      <c r="P25" s="55">
        <v>0</v>
      </c>
      <c r="Q25" s="55">
        <f t="shared" si="1"/>
        <v>500</v>
      </c>
      <c r="R25" s="55">
        <v>0</v>
      </c>
      <c r="S25" s="55">
        <f t="shared" si="2"/>
        <v>500</v>
      </c>
      <c r="T25" s="55">
        <v>0</v>
      </c>
      <c r="U25" s="55">
        <f t="shared" si="3"/>
        <v>500</v>
      </c>
      <c r="V25" s="22"/>
    </row>
    <row r="26" spans="1:22" s="10" customFormat="1" ht="20.45" hidden="1" x14ac:dyDescent="0.25">
      <c r="A26" s="56" t="s">
        <v>19</v>
      </c>
      <c r="B26" s="57" t="s">
        <v>45</v>
      </c>
      <c r="C26" s="58" t="s">
        <v>27</v>
      </c>
      <c r="D26" s="59" t="s">
        <v>20</v>
      </c>
      <c r="E26" s="60" t="s">
        <v>20</v>
      </c>
      <c r="F26" s="61" t="s">
        <v>46</v>
      </c>
      <c r="G26" s="62">
        <f>+G27</f>
        <v>500</v>
      </c>
      <c r="H26" s="62">
        <v>0</v>
      </c>
      <c r="I26" s="62">
        <f t="shared" si="4"/>
        <v>500</v>
      </c>
      <c r="J26" s="63">
        <v>0</v>
      </c>
      <c r="K26" s="63">
        <f t="shared" si="5"/>
        <v>500</v>
      </c>
      <c r="L26" s="63">
        <v>0</v>
      </c>
      <c r="M26" s="63">
        <f t="shared" si="6"/>
        <v>500</v>
      </c>
      <c r="N26" s="63">
        <v>0</v>
      </c>
      <c r="O26" s="63">
        <f t="shared" si="0"/>
        <v>500</v>
      </c>
      <c r="P26" s="63">
        <v>0</v>
      </c>
      <c r="Q26" s="63">
        <f t="shared" si="1"/>
        <v>500</v>
      </c>
      <c r="R26" s="63">
        <v>0</v>
      </c>
      <c r="S26" s="63">
        <f t="shared" si="2"/>
        <v>500</v>
      </c>
      <c r="T26" s="63">
        <v>0</v>
      </c>
      <c r="U26" s="63">
        <f t="shared" si="3"/>
        <v>500</v>
      </c>
      <c r="V26" s="22"/>
    </row>
    <row r="27" spans="1:22" s="10" customFormat="1" ht="13.15" hidden="1" x14ac:dyDescent="0.25">
      <c r="A27" s="48"/>
      <c r="B27" s="49"/>
      <c r="C27" s="50"/>
      <c r="D27" s="51">
        <v>3299</v>
      </c>
      <c r="E27" s="52">
        <v>5221</v>
      </c>
      <c r="F27" s="53" t="s">
        <v>47</v>
      </c>
      <c r="G27" s="54">
        <v>500</v>
      </c>
      <c r="H27" s="54">
        <v>0</v>
      </c>
      <c r="I27" s="54">
        <f t="shared" si="4"/>
        <v>500</v>
      </c>
      <c r="J27" s="55">
        <v>0</v>
      </c>
      <c r="K27" s="55">
        <f t="shared" si="5"/>
        <v>500</v>
      </c>
      <c r="L27" s="55">
        <v>0</v>
      </c>
      <c r="M27" s="55">
        <f t="shared" si="6"/>
        <v>500</v>
      </c>
      <c r="N27" s="55">
        <v>0</v>
      </c>
      <c r="O27" s="55">
        <f t="shared" si="0"/>
        <v>500</v>
      </c>
      <c r="P27" s="55">
        <v>0</v>
      </c>
      <c r="Q27" s="55">
        <f t="shared" si="1"/>
        <v>500</v>
      </c>
      <c r="R27" s="55">
        <v>0</v>
      </c>
      <c r="S27" s="55">
        <f t="shared" si="2"/>
        <v>500</v>
      </c>
      <c r="T27" s="55">
        <v>0</v>
      </c>
      <c r="U27" s="55">
        <f t="shared" si="3"/>
        <v>500</v>
      </c>
      <c r="V27" s="22"/>
    </row>
    <row r="28" spans="1:22" s="10" customFormat="1" ht="30.6" hidden="1" x14ac:dyDescent="0.25">
      <c r="A28" s="56" t="s">
        <v>19</v>
      </c>
      <c r="B28" s="57" t="s">
        <v>48</v>
      </c>
      <c r="C28" s="58" t="s">
        <v>27</v>
      </c>
      <c r="D28" s="59" t="s">
        <v>20</v>
      </c>
      <c r="E28" s="60" t="s">
        <v>20</v>
      </c>
      <c r="F28" s="61" t="s">
        <v>49</v>
      </c>
      <c r="G28" s="62">
        <f>+G29</f>
        <v>100</v>
      </c>
      <c r="H28" s="62">
        <v>0</v>
      </c>
      <c r="I28" s="62">
        <f t="shared" si="4"/>
        <v>100</v>
      </c>
      <c r="J28" s="63">
        <v>0</v>
      </c>
      <c r="K28" s="63">
        <f t="shared" si="5"/>
        <v>100</v>
      </c>
      <c r="L28" s="63">
        <v>0</v>
      </c>
      <c r="M28" s="63">
        <f t="shared" si="6"/>
        <v>100</v>
      </c>
      <c r="N28" s="63">
        <f>+N29</f>
        <v>100</v>
      </c>
      <c r="O28" s="63">
        <f t="shared" si="0"/>
        <v>200</v>
      </c>
      <c r="P28" s="63">
        <v>0</v>
      </c>
      <c r="Q28" s="63">
        <f t="shared" si="1"/>
        <v>200</v>
      </c>
      <c r="R28" s="63">
        <v>0</v>
      </c>
      <c r="S28" s="63">
        <f t="shared" si="2"/>
        <v>200</v>
      </c>
      <c r="T28" s="63">
        <v>0</v>
      </c>
      <c r="U28" s="63">
        <f t="shared" si="3"/>
        <v>200</v>
      </c>
      <c r="V28" s="22"/>
    </row>
    <row r="29" spans="1:22" s="10" customFormat="1" ht="13.15" hidden="1" x14ac:dyDescent="0.25">
      <c r="A29" s="48"/>
      <c r="B29" s="49"/>
      <c r="C29" s="50"/>
      <c r="D29" s="51">
        <v>3299</v>
      </c>
      <c r="E29" s="52">
        <v>5222</v>
      </c>
      <c r="F29" s="53" t="s">
        <v>32</v>
      </c>
      <c r="G29" s="54">
        <v>100</v>
      </c>
      <c r="H29" s="54">
        <v>0</v>
      </c>
      <c r="I29" s="54">
        <f t="shared" si="4"/>
        <v>100</v>
      </c>
      <c r="J29" s="55">
        <v>0</v>
      </c>
      <c r="K29" s="55">
        <f t="shared" si="5"/>
        <v>100</v>
      </c>
      <c r="L29" s="55">
        <v>0</v>
      </c>
      <c r="M29" s="55">
        <f t="shared" si="6"/>
        <v>100</v>
      </c>
      <c r="N29" s="55">
        <v>100</v>
      </c>
      <c r="O29" s="55">
        <f t="shared" si="0"/>
        <v>200</v>
      </c>
      <c r="P29" s="55">
        <v>0</v>
      </c>
      <c r="Q29" s="55">
        <f t="shared" si="1"/>
        <v>200</v>
      </c>
      <c r="R29" s="55">
        <v>0</v>
      </c>
      <c r="S29" s="55">
        <f t="shared" si="2"/>
        <v>200</v>
      </c>
      <c r="T29" s="55">
        <v>0</v>
      </c>
      <c r="U29" s="55">
        <f t="shared" si="3"/>
        <v>200</v>
      </c>
      <c r="V29" s="22"/>
    </row>
    <row r="30" spans="1:22" s="10" customFormat="1" ht="13.15" hidden="1" x14ac:dyDescent="0.25">
      <c r="A30" s="56" t="s">
        <v>19</v>
      </c>
      <c r="B30" s="57" t="s">
        <v>50</v>
      </c>
      <c r="C30" s="58" t="s">
        <v>27</v>
      </c>
      <c r="D30" s="59" t="s">
        <v>20</v>
      </c>
      <c r="E30" s="60" t="s">
        <v>20</v>
      </c>
      <c r="F30" s="61" t="s">
        <v>51</v>
      </c>
      <c r="G30" s="62">
        <v>0</v>
      </c>
      <c r="H30" s="62">
        <v>0</v>
      </c>
      <c r="I30" s="62">
        <f t="shared" si="4"/>
        <v>0</v>
      </c>
      <c r="J30" s="64">
        <f>+J31</f>
        <v>1000</v>
      </c>
      <c r="K30" s="63">
        <f t="shared" si="5"/>
        <v>1000</v>
      </c>
      <c r="L30" s="63">
        <v>0</v>
      </c>
      <c r="M30" s="63">
        <f t="shared" si="6"/>
        <v>1000</v>
      </c>
      <c r="N30" s="63">
        <v>0</v>
      </c>
      <c r="O30" s="63">
        <f t="shared" si="0"/>
        <v>1000</v>
      </c>
      <c r="P30" s="63">
        <v>0</v>
      </c>
      <c r="Q30" s="63">
        <f t="shared" si="1"/>
        <v>1000</v>
      </c>
      <c r="R30" s="63">
        <v>0</v>
      </c>
      <c r="S30" s="63">
        <f t="shared" si="2"/>
        <v>1000</v>
      </c>
      <c r="T30" s="63">
        <v>0</v>
      </c>
      <c r="U30" s="63">
        <f t="shared" si="3"/>
        <v>1000</v>
      </c>
      <c r="V30" s="22"/>
    </row>
    <row r="31" spans="1:22" s="10" customFormat="1" ht="13.15" hidden="1" x14ac:dyDescent="0.25">
      <c r="A31" s="48"/>
      <c r="B31" s="49"/>
      <c r="C31" s="50"/>
      <c r="D31" s="51">
        <v>3299</v>
      </c>
      <c r="E31" s="52">
        <v>5622</v>
      </c>
      <c r="F31" s="65" t="s">
        <v>52</v>
      </c>
      <c r="G31" s="54">
        <v>0</v>
      </c>
      <c r="H31" s="54">
        <v>0</v>
      </c>
      <c r="I31" s="54">
        <v>0</v>
      </c>
      <c r="J31" s="66">
        <v>1000</v>
      </c>
      <c r="K31" s="55">
        <f t="shared" si="5"/>
        <v>1000</v>
      </c>
      <c r="L31" s="55">
        <v>0</v>
      </c>
      <c r="M31" s="55">
        <f t="shared" si="6"/>
        <v>1000</v>
      </c>
      <c r="N31" s="55">
        <v>0</v>
      </c>
      <c r="O31" s="55">
        <f t="shared" si="0"/>
        <v>1000</v>
      </c>
      <c r="P31" s="55">
        <v>0</v>
      </c>
      <c r="Q31" s="55">
        <f t="shared" si="1"/>
        <v>1000</v>
      </c>
      <c r="R31" s="55">
        <v>0</v>
      </c>
      <c r="S31" s="55">
        <f t="shared" si="2"/>
        <v>1000</v>
      </c>
      <c r="T31" s="55">
        <v>0</v>
      </c>
      <c r="U31" s="55">
        <f t="shared" si="3"/>
        <v>1000</v>
      </c>
      <c r="V31" s="22"/>
    </row>
    <row r="32" spans="1:22" s="10" customFormat="1" ht="30.6" hidden="1" x14ac:dyDescent="0.25">
      <c r="A32" s="56" t="s">
        <v>19</v>
      </c>
      <c r="B32" s="57" t="s">
        <v>53</v>
      </c>
      <c r="C32" s="58" t="s">
        <v>54</v>
      </c>
      <c r="D32" s="59" t="s">
        <v>20</v>
      </c>
      <c r="E32" s="60" t="s">
        <v>20</v>
      </c>
      <c r="F32" s="61" t="s">
        <v>55</v>
      </c>
      <c r="G32" s="62">
        <f>+G33</f>
        <v>85</v>
      </c>
      <c r="H32" s="62">
        <v>0</v>
      </c>
      <c r="I32" s="62">
        <f t="shared" si="4"/>
        <v>85</v>
      </c>
      <c r="J32" s="63">
        <v>0</v>
      </c>
      <c r="K32" s="63">
        <f t="shared" si="5"/>
        <v>85</v>
      </c>
      <c r="L32" s="63">
        <v>0</v>
      </c>
      <c r="M32" s="63">
        <f t="shared" si="6"/>
        <v>85</v>
      </c>
      <c r="N32" s="63">
        <v>0</v>
      </c>
      <c r="O32" s="63">
        <f t="shared" si="0"/>
        <v>85</v>
      </c>
      <c r="P32" s="63">
        <v>0</v>
      </c>
      <c r="Q32" s="63">
        <f t="shared" si="1"/>
        <v>85</v>
      </c>
      <c r="R32" s="63">
        <v>0</v>
      </c>
      <c r="S32" s="63">
        <f t="shared" si="2"/>
        <v>85</v>
      </c>
      <c r="T32" s="63">
        <v>0</v>
      </c>
      <c r="U32" s="63">
        <f t="shared" si="3"/>
        <v>85</v>
      </c>
      <c r="V32" s="22"/>
    </row>
    <row r="33" spans="1:22" s="10" customFormat="1" ht="13.15" hidden="1" x14ac:dyDescent="0.25">
      <c r="A33" s="48"/>
      <c r="B33" s="49"/>
      <c r="C33" s="50"/>
      <c r="D33" s="51">
        <v>3233</v>
      </c>
      <c r="E33" s="52">
        <v>5321</v>
      </c>
      <c r="F33" s="53" t="s">
        <v>29</v>
      </c>
      <c r="G33" s="54">
        <v>85</v>
      </c>
      <c r="H33" s="54">
        <v>0</v>
      </c>
      <c r="I33" s="54">
        <f t="shared" si="4"/>
        <v>85</v>
      </c>
      <c r="J33" s="55">
        <v>0</v>
      </c>
      <c r="K33" s="55">
        <f t="shared" si="5"/>
        <v>85</v>
      </c>
      <c r="L33" s="55">
        <v>0</v>
      </c>
      <c r="M33" s="55">
        <f t="shared" si="6"/>
        <v>85</v>
      </c>
      <c r="N33" s="55">
        <v>0</v>
      </c>
      <c r="O33" s="55">
        <f t="shared" si="0"/>
        <v>85</v>
      </c>
      <c r="P33" s="55">
        <v>0</v>
      </c>
      <c r="Q33" s="55">
        <f t="shared" si="1"/>
        <v>85</v>
      </c>
      <c r="R33" s="55">
        <v>0</v>
      </c>
      <c r="S33" s="55">
        <f t="shared" si="2"/>
        <v>85</v>
      </c>
      <c r="T33" s="55">
        <v>0</v>
      </c>
      <c r="U33" s="55">
        <f t="shared" si="3"/>
        <v>85</v>
      </c>
      <c r="V33" s="22"/>
    </row>
    <row r="34" spans="1:22" s="10" customFormat="1" ht="20.45" hidden="1" x14ac:dyDescent="0.25">
      <c r="A34" s="56" t="s">
        <v>19</v>
      </c>
      <c r="B34" s="57" t="s">
        <v>56</v>
      </c>
      <c r="C34" s="58" t="s">
        <v>57</v>
      </c>
      <c r="D34" s="59" t="s">
        <v>20</v>
      </c>
      <c r="E34" s="60" t="s">
        <v>20</v>
      </c>
      <c r="F34" s="61" t="s">
        <v>58</v>
      </c>
      <c r="G34" s="62">
        <f>+G35</f>
        <v>15</v>
      </c>
      <c r="H34" s="62">
        <v>0</v>
      </c>
      <c r="I34" s="62">
        <f t="shared" si="4"/>
        <v>15</v>
      </c>
      <c r="J34" s="63">
        <v>0</v>
      </c>
      <c r="K34" s="63">
        <f t="shared" si="5"/>
        <v>15</v>
      </c>
      <c r="L34" s="63">
        <v>0</v>
      </c>
      <c r="M34" s="63">
        <f t="shared" si="6"/>
        <v>15</v>
      </c>
      <c r="N34" s="63">
        <v>0</v>
      </c>
      <c r="O34" s="63">
        <f t="shared" si="0"/>
        <v>15</v>
      </c>
      <c r="P34" s="63">
        <v>0</v>
      </c>
      <c r="Q34" s="63">
        <f t="shared" si="1"/>
        <v>15</v>
      </c>
      <c r="R34" s="63">
        <v>0</v>
      </c>
      <c r="S34" s="63">
        <f t="shared" si="2"/>
        <v>15</v>
      </c>
      <c r="T34" s="63">
        <v>0</v>
      </c>
      <c r="U34" s="63">
        <f t="shared" si="3"/>
        <v>15</v>
      </c>
      <c r="V34" s="22"/>
    </row>
    <row r="35" spans="1:22" s="10" customFormat="1" ht="13.15" hidden="1" x14ac:dyDescent="0.25">
      <c r="A35" s="48"/>
      <c r="B35" s="49"/>
      <c r="C35" s="50"/>
      <c r="D35" s="51">
        <v>3233</v>
      </c>
      <c r="E35" s="52">
        <v>5321</v>
      </c>
      <c r="F35" s="53" t="s">
        <v>29</v>
      </c>
      <c r="G35" s="54">
        <v>15</v>
      </c>
      <c r="H35" s="54">
        <v>0</v>
      </c>
      <c r="I35" s="54">
        <f t="shared" si="4"/>
        <v>15</v>
      </c>
      <c r="J35" s="55">
        <v>0</v>
      </c>
      <c r="K35" s="55">
        <f t="shared" si="5"/>
        <v>15</v>
      </c>
      <c r="L35" s="55">
        <v>0</v>
      </c>
      <c r="M35" s="55">
        <f t="shared" si="6"/>
        <v>15</v>
      </c>
      <c r="N35" s="55">
        <v>0</v>
      </c>
      <c r="O35" s="55">
        <f t="shared" si="0"/>
        <v>15</v>
      </c>
      <c r="P35" s="55">
        <v>0</v>
      </c>
      <c r="Q35" s="55">
        <f t="shared" si="1"/>
        <v>15</v>
      </c>
      <c r="R35" s="55">
        <v>0</v>
      </c>
      <c r="S35" s="55">
        <f t="shared" si="2"/>
        <v>15</v>
      </c>
      <c r="T35" s="55">
        <v>0</v>
      </c>
      <c r="U35" s="55">
        <f t="shared" si="3"/>
        <v>15</v>
      </c>
      <c r="V35" s="22"/>
    </row>
    <row r="36" spans="1:22" s="10" customFormat="1" ht="20.45" hidden="1" x14ac:dyDescent="0.25">
      <c r="A36" s="56" t="s">
        <v>19</v>
      </c>
      <c r="B36" s="57" t="s">
        <v>59</v>
      </c>
      <c r="C36" s="58" t="s">
        <v>60</v>
      </c>
      <c r="D36" s="59" t="s">
        <v>20</v>
      </c>
      <c r="E36" s="60" t="s">
        <v>20</v>
      </c>
      <c r="F36" s="61" t="s">
        <v>61</v>
      </c>
      <c r="G36" s="62">
        <f>+G37</f>
        <v>15</v>
      </c>
      <c r="H36" s="62">
        <v>0</v>
      </c>
      <c r="I36" s="62">
        <f t="shared" si="4"/>
        <v>15</v>
      </c>
      <c r="J36" s="63">
        <v>0</v>
      </c>
      <c r="K36" s="63">
        <f t="shared" si="5"/>
        <v>15</v>
      </c>
      <c r="L36" s="63">
        <v>0</v>
      </c>
      <c r="M36" s="63">
        <f t="shared" si="6"/>
        <v>15</v>
      </c>
      <c r="N36" s="63">
        <v>0</v>
      </c>
      <c r="O36" s="63">
        <f t="shared" si="0"/>
        <v>15</v>
      </c>
      <c r="P36" s="63">
        <v>0</v>
      </c>
      <c r="Q36" s="63">
        <f t="shared" si="1"/>
        <v>15</v>
      </c>
      <c r="R36" s="63">
        <v>0</v>
      </c>
      <c r="S36" s="63">
        <f t="shared" si="2"/>
        <v>15</v>
      </c>
      <c r="T36" s="63">
        <v>0</v>
      </c>
      <c r="U36" s="63">
        <f t="shared" si="3"/>
        <v>15</v>
      </c>
      <c r="V36" s="22"/>
    </row>
    <row r="37" spans="1:22" s="10" customFormat="1" ht="13.15" hidden="1" x14ac:dyDescent="0.25">
      <c r="A37" s="48"/>
      <c r="B37" s="49"/>
      <c r="C37" s="50"/>
      <c r="D37" s="51">
        <v>3233</v>
      </c>
      <c r="E37" s="52">
        <v>5321</v>
      </c>
      <c r="F37" s="53" t="s">
        <v>29</v>
      </c>
      <c r="G37" s="54">
        <v>15</v>
      </c>
      <c r="H37" s="54">
        <v>0</v>
      </c>
      <c r="I37" s="54">
        <f t="shared" si="4"/>
        <v>15</v>
      </c>
      <c r="J37" s="55">
        <v>0</v>
      </c>
      <c r="K37" s="55">
        <f t="shared" si="5"/>
        <v>15</v>
      </c>
      <c r="L37" s="55">
        <v>0</v>
      </c>
      <c r="M37" s="55">
        <f t="shared" si="6"/>
        <v>15</v>
      </c>
      <c r="N37" s="55">
        <v>0</v>
      </c>
      <c r="O37" s="55">
        <f t="shared" si="0"/>
        <v>15</v>
      </c>
      <c r="P37" s="55">
        <v>0</v>
      </c>
      <c r="Q37" s="55">
        <f t="shared" si="1"/>
        <v>15</v>
      </c>
      <c r="R37" s="55">
        <v>0</v>
      </c>
      <c r="S37" s="55">
        <f t="shared" si="2"/>
        <v>15</v>
      </c>
      <c r="T37" s="55">
        <v>0</v>
      </c>
      <c r="U37" s="55">
        <f t="shared" si="3"/>
        <v>15</v>
      </c>
      <c r="V37" s="22"/>
    </row>
    <row r="38" spans="1:22" s="10" customFormat="1" ht="20.45" hidden="1" x14ac:dyDescent="0.25">
      <c r="A38" s="56" t="s">
        <v>19</v>
      </c>
      <c r="B38" s="57" t="s">
        <v>62</v>
      </c>
      <c r="C38" s="58" t="s">
        <v>63</v>
      </c>
      <c r="D38" s="59" t="s">
        <v>20</v>
      </c>
      <c r="E38" s="60" t="s">
        <v>20</v>
      </c>
      <c r="F38" s="61" t="s">
        <v>64</v>
      </c>
      <c r="G38" s="62">
        <f>+G39</f>
        <v>15</v>
      </c>
      <c r="H38" s="62">
        <v>0</v>
      </c>
      <c r="I38" s="62">
        <f t="shared" si="4"/>
        <v>15</v>
      </c>
      <c r="J38" s="63">
        <v>0</v>
      </c>
      <c r="K38" s="63">
        <f t="shared" si="5"/>
        <v>15</v>
      </c>
      <c r="L38" s="63">
        <v>0</v>
      </c>
      <c r="M38" s="63">
        <f t="shared" si="6"/>
        <v>15</v>
      </c>
      <c r="N38" s="63">
        <v>0</v>
      </c>
      <c r="O38" s="63">
        <f t="shared" si="0"/>
        <v>15</v>
      </c>
      <c r="P38" s="63">
        <v>0</v>
      </c>
      <c r="Q38" s="63">
        <f t="shared" si="1"/>
        <v>15</v>
      </c>
      <c r="R38" s="63">
        <v>0</v>
      </c>
      <c r="S38" s="63">
        <f t="shared" si="2"/>
        <v>15</v>
      </c>
      <c r="T38" s="63">
        <v>0</v>
      </c>
      <c r="U38" s="63">
        <f t="shared" si="3"/>
        <v>15</v>
      </c>
      <c r="V38" s="22"/>
    </row>
    <row r="39" spans="1:22" s="10" customFormat="1" ht="13.15" hidden="1" x14ac:dyDescent="0.25">
      <c r="A39" s="48"/>
      <c r="B39" s="49"/>
      <c r="C39" s="50"/>
      <c r="D39" s="51">
        <v>3113</v>
      </c>
      <c r="E39" s="52">
        <v>5321</v>
      </c>
      <c r="F39" s="53" t="s">
        <v>29</v>
      </c>
      <c r="G39" s="54">
        <v>15</v>
      </c>
      <c r="H39" s="54">
        <v>0</v>
      </c>
      <c r="I39" s="54">
        <f t="shared" si="4"/>
        <v>15</v>
      </c>
      <c r="J39" s="55">
        <v>0</v>
      </c>
      <c r="K39" s="55">
        <f t="shared" si="5"/>
        <v>15</v>
      </c>
      <c r="L39" s="55">
        <v>0</v>
      </c>
      <c r="M39" s="55">
        <f t="shared" si="6"/>
        <v>15</v>
      </c>
      <c r="N39" s="55">
        <v>0</v>
      </c>
      <c r="O39" s="55">
        <f t="shared" si="0"/>
        <v>15</v>
      </c>
      <c r="P39" s="55">
        <v>0</v>
      </c>
      <c r="Q39" s="55">
        <f t="shared" si="1"/>
        <v>15</v>
      </c>
      <c r="R39" s="55">
        <v>0</v>
      </c>
      <c r="S39" s="55">
        <f t="shared" si="2"/>
        <v>15</v>
      </c>
      <c r="T39" s="55">
        <v>0</v>
      </c>
      <c r="U39" s="55">
        <f t="shared" si="3"/>
        <v>15</v>
      </c>
      <c r="V39" s="22"/>
    </row>
    <row r="40" spans="1:22" s="10" customFormat="1" ht="42" hidden="1" customHeight="1" x14ac:dyDescent="0.25">
      <c r="A40" s="56" t="s">
        <v>19</v>
      </c>
      <c r="B40" s="57" t="s">
        <v>65</v>
      </c>
      <c r="C40" s="58" t="s">
        <v>27</v>
      </c>
      <c r="D40" s="59" t="s">
        <v>20</v>
      </c>
      <c r="E40" s="60" t="s">
        <v>20</v>
      </c>
      <c r="F40" s="61" t="s">
        <v>66</v>
      </c>
      <c r="G40" s="62">
        <f>+G41</f>
        <v>150</v>
      </c>
      <c r="H40" s="62">
        <v>0</v>
      </c>
      <c r="I40" s="62">
        <f t="shared" si="4"/>
        <v>150</v>
      </c>
      <c r="J40" s="63">
        <v>0</v>
      </c>
      <c r="K40" s="63">
        <f t="shared" si="5"/>
        <v>150</v>
      </c>
      <c r="L40" s="63">
        <f>SUM(L41:L42)</f>
        <v>297.69299999999998</v>
      </c>
      <c r="M40" s="63">
        <f t="shared" si="6"/>
        <v>447.69299999999998</v>
      </c>
      <c r="N40" s="63">
        <v>0</v>
      </c>
      <c r="O40" s="63">
        <f t="shared" si="0"/>
        <v>447.69299999999998</v>
      </c>
      <c r="P40" s="63">
        <v>0</v>
      </c>
      <c r="Q40" s="63">
        <f t="shared" si="1"/>
        <v>447.69299999999998</v>
      </c>
      <c r="R40" s="62">
        <f>+R41+R42</f>
        <v>-374.32</v>
      </c>
      <c r="S40" s="63">
        <f t="shared" si="2"/>
        <v>73.37299999999999</v>
      </c>
      <c r="T40" s="63">
        <v>0</v>
      </c>
      <c r="U40" s="63">
        <f t="shared" si="3"/>
        <v>73.37299999999999</v>
      </c>
      <c r="V40" s="22"/>
    </row>
    <row r="41" spans="1:22" s="10" customFormat="1" ht="13.15" hidden="1" x14ac:dyDescent="0.25">
      <c r="A41" s="48"/>
      <c r="B41" s="49" t="s">
        <v>67</v>
      </c>
      <c r="C41" s="50"/>
      <c r="D41" s="51">
        <v>3299</v>
      </c>
      <c r="E41" s="52">
        <v>5229</v>
      </c>
      <c r="F41" s="53" t="s">
        <v>68</v>
      </c>
      <c r="G41" s="54">
        <v>150</v>
      </c>
      <c r="H41" s="54">
        <v>0</v>
      </c>
      <c r="I41" s="54">
        <f t="shared" si="4"/>
        <v>150</v>
      </c>
      <c r="J41" s="55">
        <v>0</v>
      </c>
      <c r="K41" s="55">
        <f t="shared" si="5"/>
        <v>150</v>
      </c>
      <c r="L41" s="55">
        <v>0</v>
      </c>
      <c r="M41" s="55">
        <f t="shared" si="6"/>
        <v>150</v>
      </c>
      <c r="N41" s="55">
        <v>0</v>
      </c>
      <c r="O41" s="55">
        <f t="shared" si="0"/>
        <v>150</v>
      </c>
      <c r="P41" s="55">
        <v>0</v>
      </c>
      <c r="Q41" s="55">
        <f t="shared" si="1"/>
        <v>150</v>
      </c>
      <c r="R41" s="66">
        <v>-112.29600000000001</v>
      </c>
      <c r="S41" s="55">
        <f t="shared" si="2"/>
        <v>37.703999999999994</v>
      </c>
      <c r="T41" s="55">
        <v>0</v>
      </c>
      <c r="U41" s="55">
        <f t="shared" si="3"/>
        <v>37.703999999999994</v>
      </c>
      <c r="V41" s="22"/>
    </row>
    <row r="42" spans="1:22" s="10" customFormat="1" ht="13.15" hidden="1" x14ac:dyDescent="0.25">
      <c r="A42" s="48"/>
      <c r="B42" s="49" t="s">
        <v>69</v>
      </c>
      <c r="C42" s="50"/>
      <c r="D42" s="51">
        <v>3299</v>
      </c>
      <c r="E42" s="52">
        <v>5229</v>
      </c>
      <c r="F42" s="53" t="s">
        <v>68</v>
      </c>
      <c r="G42" s="54">
        <v>0</v>
      </c>
      <c r="H42" s="54"/>
      <c r="I42" s="54"/>
      <c r="J42" s="55"/>
      <c r="K42" s="55">
        <v>0</v>
      </c>
      <c r="L42" s="55">
        <v>297.69299999999998</v>
      </c>
      <c r="M42" s="55">
        <f t="shared" si="6"/>
        <v>297.69299999999998</v>
      </c>
      <c r="N42" s="55">
        <v>0</v>
      </c>
      <c r="O42" s="55">
        <f t="shared" si="0"/>
        <v>297.69299999999998</v>
      </c>
      <c r="P42" s="55">
        <v>0</v>
      </c>
      <c r="Q42" s="55">
        <f t="shared" si="1"/>
        <v>297.69299999999998</v>
      </c>
      <c r="R42" s="66">
        <v>-262.024</v>
      </c>
      <c r="S42" s="55">
        <f t="shared" si="2"/>
        <v>35.668999999999983</v>
      </c>
      <c r="T42" s="55">
        <v>0</v>
      </c>
      <c r="U42" s="55">
        <f t="shared" si="3"/>
        <v>35.668999999999983</v>
      </c>
      <c r="V42" s="22"/>
    </row>
    <row r="43" spans="1:22" s="10" customFormat="1" ht="20.45" hidden="1" x14ac:dyDescent="0.25">
      <c r="A43" s="56" t="s">
        <v>19</v>
      </c>
      <c r="B43" s="57" t="s">
        <v>70</v>
      </c>
      <c r="C43" s="58" t="s">
        <v>27</v>
      </c>
      <c r="D43" s="59" t="s">
        <v>20</v>
      </c>
      <c r="E43" s="60" t="s">
        <v>20</v>
      </c>
      <c r="F43" s="61" t="s">
        <v>71</v>
      </c>
      <c r="G43" s="62">
        <f>SUM(G44:G45)</f>
        <v>0</v>
      </c>
      <c r="H43" s="54"/>
      <c r="I43" s="54"/>
      <c r="J43" s="55"/>
      <c r="K43" s="55"/>
      <c r="L43" s="55"/>
      <c r="M43" s="55"/>
      <c r="N43" s="55"/>
      <c r="O43" s="62">
        <f t="shared" ref="O43:R43" si="7">SUM(O44:O45)</f>
        <v>0</v>
      </c>
      <c r="P43" s="62">
        <f t="shared" si="7"/>
        <v>0</v>
      </c>
      <c r="Q43" s="62">
        <f t="shared" si="7"/>
        <v>0</v>
      </c>
      <c r="R43" s="62">
        <f t="shared" si="7"/>
        <v>50.319999999999993</v>
      </c>
      <c r="S43" s="63">
        <f t="shared" si="2"/>
        <v>50.319999999999993</v>
      </c>
      <c r="T43" s="63">
        <v>0</v>
      </c>
      <c r="U43" s="63">
        <f t="shared" si="3"/>
        <v>50.319999999999993</v>
      </c>
      <c r="V43" s="22"/>
    </row>
    <row r="44" spans="1:22" s="10" customFormat="1" ht="13.15" hidden="1" x14ac:dyDescent="0.25">
      <c r="A44" s="48"/>
      <c r="B44" s="67" t="s">
        <v>67</v>
      </c>
      <c r="C44" s="50"/>
      <c r="D44" s="51">
        <v>3299</v>
      </c>
      <c r="E44" s="52">
        <v>5222</v>
      </c>
      <c r="F44" s="65" t="s">
        <v>32</v>
      </c>
      <c r="G44" s="54">
        <v>0</v>
      </c>
      <c r="H44" s="54"/>
      <c r="I44" s="54"/>
      <c r="J44" s="55"/>
      <c r="K44" s="55"/>
      <c r="L44" s="55"/>
      <c r="M44" s="55"/>
      <c r="N44" s="55"/>
      <c r="O44" s="54">
        <v>0</v>
      </c>
      <c r="P44" s="54">
        <v>0</v>
      </c>
      <c r="Q44" s="54">
        <v>0</v>
      </c>
      <c r="R44" s="66">
        <v>15.096</v>
      </c>
      <c r="S44" s="55">
        <f t="shared" si="2"/>
        <v>15.096</v>
      </c>
      <c r="T44" s="55">
        <v>0</v>
      </c>
      <c r="U44" s="55">
        <f t="shared" si="3"/>
        <v>15.096</v>
      </c>
      <c r="V44" s="22"/>
    </row>
    <row r="45" spans="1:22" s="10" customFormat="1" ht="13.15" hidden="1" x14ac:dyDescent="0.25">
      <c r="A45" s="48"/>
      <c r="B45" s="67" t="s">
        <v>69</v>
      </c>
      <c r="C45" s="50"/>
      <c r="D45" s="51">
        <v>3299</v>
      </c>
      <c r="E45" s="52">
        <v>5222</v>
      </c>
      <c r="F45" s="65" t="s">
        <v>32</v>
      </c>
      <c r="G45" s="54">
        <v>0</v>
      </c>
      <c r="H45" s="54"/>
      <c r="I45" s="54"/>
      <c r="J45" s="55"/>
      <c r="K45" s="55"/>
      <c r="L45" s="55"/>
      <c r="M45" s="55"/>
      <c r="N45" s="55"/>
      <c r="O45" s="54">
        <v>0</v>
      </c>
      <c r="P45" s="54">
        <v>0</v>
      </c>
      <c r="Q45" s="54">
        <v>0</v>
      </c>
      <c r="R45" s="66">
        <v>35.223999999999997</v>
      </c>
      <c r="S45" s="55">
        <f t="shared" si="2"/>
        <v>35.223999999999997</v>
      </c>
      <c r="T45" s="55">
        <v>0</v>
      </c>
      <c r="U45" s="55">
        <f t="shared" si="3"/>
        <v>35.223999999999997</v>
      </c>
      <c r="V45" s="22"/>
    </row>
    <row r="46" spans="1:22" s="10" customFormat="1" ht="20.45" hidden="1" x14ac:dyDescent="0.25">
      <c r="A46" s="56" t="s">
        <v>19</v>
      </c>
      <c r="B46" s="57" t="s">
        <v>72</v>
      </c>
      <c r="C46" s="58" t="s">
        <v>27</v>
      </c>
      <c r="D46" s="59" t="s">
        <v>20</v>
      </c>
      <c r="E46" s="60" t="s">
        <v>20</v>
      </c>
      <c r="F46" s="61" t="s">
        <v>73</v>
      </c>
      <c r="G46" s="62">
        <f>SUM(G47:G48)</f>
        <v>0</v>
      </c>
      <c r="H46" s="54"/>
      <c r="I46" s="54"/>
      <c r="J46" s="55"/>
      <c r="K46" s="55"/>
      <c r="L46" s="55"/>
      <c r="M46" s="55"/>
      <c r="N46" s="55"/>
      <c r="O46" s="62">
        <f t="shared" ref="O46:R46" si="8">SUM(O47:O48)</f>
        <v>0</v>
      </c>
      <c r="P46" s="62">
        <f t="shared" si="8"/>
        <v>0</v>
      </c>
      <c r="Q46" s="62">
        <f t="shared" si="8"/>
        <v>0</v>
      </c>
      <c r="R46" s="62">
        <f t="shared" si="8"/>
        <v>67</v>
      </c>
      <c r="S46" s="63">
        <f t="shared" si="2"/>
        <v>67</v>
      </c>
      <c r="T46" s="63">
        <v>0</v>
      </c>
      <c r="U46" s="63">
        <f t="shared" si="3"/>
        <v>67</v>
      </c>
      <c r="V46" s="22"/>
    </row>
    <row r="47" spans="1:22" s="10" customFormat="1" ht="13.15" hidden="1" x14ac:dyDescent="0.25">
      <c r="A47" s="48"/>
      <c r="B47" s="67" t="s">
        <v>67</v>
      </c>
      <c r="C47" s="50"/>
      <c r="D47" s="51">
        <v>3299</v>
      </c>
      <c r="E47" s="52">
        <v>5222</v>
      </c>
      <c r="F47" s="65" t="s">
        <v>32</v>
      </c>
      <c r="G47" s="54">
        <v>0</v>
      </c>
      <c r="H47" s="54"/>
      <c r="I47" s="54"/>
      <c r="J47" s="55"/>
      <c r="K47" s="55"/>
      <c r="L47" s="55"/>
      <c r="M47" s="55"/>
      <c r="N47" s="55"/>
      <c r="O47" s="54">
        <v>0</v>
      </c>
      <c r="P47" s="54">
        <v>0</v>
      </c>
      <c r="Q47" s="54">
        <v>0</v>
      </c>
      <c r="R47" s="66">
        <v>20.100000000000001</v>
      </c>
      <c r="S47" s="55">
        <f t="shared" si="2"/>
        <v>20.100000000000001</v>
      </c>
      <c r="T47" s="55">
        <v>0</v>
      </c>
      <c r="U47" s="55">
        <f t="shared" si="3"/>
        <v>20.100000000000001</v>
      </c>
      <c r="V47" s="22"/>
    </row>
    <row r="48" spans="1:22" s="10" customFormat="1" ht="13.15" hidden="1" x14ac:dyDescent="0.25">
      <c r="A48" s="48"/>
      <c r="B48" s="67" t="s">
        <v>69</v>
      </c>
      <c r="C48" s="50"/>
      <c r="D48" s="51">
        <v>3299</v>
      </c>
      <c r="E48" s="52">
        <v>5222</v>
      </c>
      <c r="F48" s="65" t="s">
        <v>32</v>
      </c>
      <c r="G48" s="54">
        <v>0</v>
      </c>
      <c r="H48" s="54"/>
      <c r="I48" s="54"/>
      <c r="J48" s="55"/>
      <c r="K48" s="55"/>
      <c r="L48" s="55"/>
      <c r="M48" s="55"/>
      <c r="N48" s="55"/>
      <c r="O48" s="54">
        <v>0</v>
      </c>
      <c r="P48" s="54">
        <v>0</v>
      </c>
      <c r="Q48" s="54">
        <v>0</v>
      </c>
      <c r="R48" s="66">
        <v>46.9</v>
      </c>
      <c r="S48" s="55">
        <f t="shared" si="2"/>
        <v>46.9</v>
      </c>
      <c r="T48" s="55">
        <v>0</v>
      </c>
      <c r="U48" s="55">
        <f t="shared" si="3"/>
        <v>46.9</v>
      </c>
      <c r="V48" s="22"/>
    </row>
    <row r="49" spans="1:22" s="10" customFormat="1" ht="20.45" hidden="1" x14ac:dyDescent="0.25">
      <c r="A49" s="56" t="s">
        <v>19</v>
      </c>
      <c r="B49" s="57" t="s">
        <v>74</v>
      </c>
      <c r="C49" s="58" t="s">
        <v>27</v>
      </c>
      <c r="D49" s="59" t="s">
        <v>20</v>
      </c>
      <c r="E49" s="60" t="s">
        <v>20</v>
      </c>
      <c r="F49" s="61" t="s">
        <v>75</v>
      </c>
      <c r="G49" s="62">
        <f>SUM(G50:G51)</f>
        <v>0</v>
      </c>
      <c r="H49" s="54"/>
      <c r="I49" s="54"/>
      <c r="J49" s="55"/>
      <c r="K49" s="55"/>
      <c r="L49" s="55"/>
      <c r="M49" s="55"/>
      <c r="N49" s="55"/>
      <c r="O49" s="62">
        <f t="shared" ref="O49:R49" si="9">SUM(O50:O51)</f>
        <v>0</v>
      </c>
      <c r="P49" s="62">
        <f t="shared" si="9"/>
        <v>0</v>
      </c>
      <c r="Q49" s="62">
        <f t="shared" si="9"/>
        <v>0</v>
      </c>
      <c r="R49" s="62">
        <f t="shared" si="9"/>
        <v>57</v>
      </c>
      <c r="S49" s="63">
        <f t="shared" si="2"/>
        <v>57</v>
      </c>
      <c r="T49" s="63">
        <v>0</v>
      </c>
      <c r="U49" s="63">
        <f t="shared" si="3"/>
        <v>57</v>
      </c>
      <c r="V49" s="22"/>
    </row>
    <row r="50" spans="1:22" s="10" customFormat="1" ht="13.15" hidden="1" x14ac:dyDescent="0.25">
      <c r="A50" s="48"/>
      <c r="B50" s="67" t="s">
        <v>67</v>
      </c>
      <c r="C50" s="50"/>
      <c r="D50" s="51">
        <v>3299</v>
      </c>
      <c r="E50" s="52">
        <v>5222</v>
      </c>
      <c r="F50" s="65" t="s">
        <v>32</v>
      </c>
      <c r="G50" s="54">
        <v>0</v>
      </c>
      <c r="H50" s="54"/>
      <c r="I50" s="54"/>
      <c r="J50" s="55"/>
      <c r="K50" s="55"/>
      <c r="L50" s="55"/>
      <c r="M50" s="55"/>
      <c r="N50" s="55"/>
      <c r="O50" s="54">
        <v>0</v>
      </c>
      <c r="P50" s="54">
        <v>0</v>
      </c>
      <c r="Q50" s="54">
        <v>0</v>
      </c>
      <c r="R50" s="66">
        <v>17.100000000000001</v>
      </c>
      <c r="S50" s="55">
        <f t="shared" si="2"/>
        <v>17.100000000000001</v>
      </c>
      <c r="T50" s="55">
        <v>0</v>
      </c>
      <c r="U50" s="55">
        <f t="shared" si="3"/>
        <v>17.100000000000001</v>
      </c>
      <c r="V50" s="22"/>
    </row>
    <row r="51" spans="1:22" s="10" customFormat="1" ht="13.15" hidden="1" x14ac:dyDescent="0.25">
      <c r="A51" s="48"/>
      <c r="B51" s="67" t="s">
        <v>69</v>
      </c>
      <c r="C51" s="50"/>
      <c r="D51" s="51">
        <v>3299</v>
      </c>
      <c r="E51" s="52">
        <v>5222</v>
      </c>
      <c r="F51" s="65" t="s">
        <v>32</v>
      </c>
      <c r="G51" s="54">
        <v>0</v>
      </c>
      <c r="H51" s="54"/>
      <c r="I51" s="54"/>
      <c r="J51" s="55"/>
      <c r="K51" s="55"/>
      <c r="L51" s="55"/>
      <c r="M51" s="55"/>
      <c r="N51" s="55"/>
      <c r="O51" s="54">
        <v>0</v>
      </c>
      <c r="P51" s="54">
        <v>0</v>
      </c>
      <c r="Q51" s="54">
        <v>0</v>
      </c>
      <c r="R51" s="66">
        <v>39.9</v>
      </c>
      <c r="S51" s="55">
        <f t="shared" si="2"/>
        <v>39.9</v>
      </c>
      <c r="T51" s="55">
        <v>0</v>
      </c>
      <c r="U51" s="55">
        <f t="shared" si="3"/>
        <v>39.9</v>
      </c>
      <c r="V51" s="22"/>
    </row>
    <row r="52" spans="1:22" s="10" customFormat="1" ht="20.45" hidden="1" x14ac:dyDescent="0.25">
      <c r="A52" s="56" t="s">
        <v>19</v>
      </c>
      <c r="B52" s="57" t="s">
        <v>76</v>
      </c>
      <c r="C52" s="58" t="s">
        <v>27</v>
      </c>
      <c r="D52" s="59" t="s">
        <v>20</v>
      </c>
      <c r="E52" s="60" t="s">
        <v>20</v>
      </c>
      <c r="F52" s="61" t="s">
        <v>77</v>
      </c>
      <c r="G52" s="62">
        <f>SUM(G53:G54)</f>
        <v>0</v>
      </c>
      <c r="H52" s="54"/>
      <c r="I52" s="54"/>
      <c r="J52" s="55"/>
      <c r="K52" s="55"/>
      <c r="L52" s="55"/>
      <c r="M52" s="55"/>
      <c r="N52" s="55"/>
      <c r="O52" s="62">
        <f t="shared" ref="O52:R52" si="10">SUM(O53:O54)</f>
        <v>0</v>
      </c>
      <c r="P52" s="62">
        <f t="shared" si="10"/>
        <v>0</v>
      </c>
      <c r="Q52" s="62">
        <f t="shared" si="10"/>
        <v>0</v>
      </c>
      <c r="R52" s="62">
        <f t="shared" si="10"/>
        <v>100</v>
      </c>
      <c r="S52" s="63">
        <f t="shared" si="2"/>
        <v>100</v>
      </c>
      <c r="T52" s="63">
        <v>0</v>
      </c>
      <c r="U52" s="63">
        <f t="shared" si="3"/>
        <v>100</v>
      </c>
      <c r="V52" s="22"/>
    </row>
    <row r="53" spans="1:22" s="10" customFormat="1" ht="13.15" hidden="1" x14ac:dyDescent="0.25">
      <c r="A53" s="48"/>
      <c r="B53" s="67" t="s">
        <v>67</v>
      </c>
      <c r="C53" s="50"/>
      <c r="D53" s="51">
        <v>3299</v>
      </c>
      <c r="E53" s="52">
        <v>5222</v>
      </c>
      <c r="F53" s="65" t="s">
        <v>32</v>
      </c>
      <c r="G53" s="54">
        <v>0</v>
      </c>
      <c r="H53" s="54"/>
      <c r="I53" s="54"/>
      <c r="J53" s="55"/>
      <c r="K53" s="55"/>
      <c r="L53" s="55"/>
      <c r="M53" s="55"/>
      <c r="N53" s="55"/>
      <c r="O53" s="54">
        <v>0</v>
      </c>
      <c r="P53" s="54">
        <v>0</v>
      </c>
      <c r="Q53" s="54">
        <v>0</v>
      </c>
      <c r="R53" s="66">
        <v>30</v>
      </c>
      <c r="S53" s="55">
        <f t="shared" si="2"/>
        <v>30</v>
      </c>
      <c r="T53" s="55">
        <v>0</v>
      </c>
      <c r="U53" s="55">
        <f t="shared" si="3"/>
        <v>30</v>
      </c>
      <c r="V53" s="22"/>
    </row>
    <row r="54" spans="1:22" s="10" customFormat="1" ht="13.15" hidden="1" x14ac:dyDescent="0.25">
      <c r="A54" s="48"/>
      <c r="B54" s="67" t="s">
        <v>69</v>
      </c>
      <c r="C54" s="50"/>
      <c r="D54" s="51">
        <v>3299</v>
      </c>
      <c r="E54" s="52">
        <v>5222</v>
      </c>
      <c r="F54" s="65" t="s">
        <v>32</v>
      </c>
      <c r="G54" s="54">
        <v>0</v>
      </c>
      <c r="H54" s="54"/>
      <c r="I54" s="54"/>
      <c r="J54" s="55"/>
      <c r="K54" s="55"/>
      <c r="L54" s="55"/>
      <c r="M54" s="55"/>
      <c r="N54" s="55"/>
      <c r="O54" s="54">
        <v>0</v>
      </c>
      <c r="P54" s="54">
        <v>0</v>
      </c>
      <c r="Q54" s="54">
        <v>0</v>
      </c>
      <c r="R54" s="66">
        <v>70</v>
      </c>
      <c r="S54" s="55">
        <f t="shared" si="2"/>
        <v>70</v>
      </c>
      <c r="T54" s="55">
        <v>0</v>
      </c>
      <c r="U54" s="55">
        <f t="shared" si="3"/>
        <v>70</v>
      </c>
      <c r="V54" s="22"/>
    </row>
    <row r="55" spans="1:22" s="10" customFormat="1" ht="30.6" hidden="1" x14ac:dyDescent="0.25">
      <c r="A55" s="56" t="s">
        <v>19</v>
      </c>
      <c r="B55" s="57" t="s">
        <v>78</v>
      </c>
      <c r="C55" s="58" t="s">
        <v>27</v>
      </c>
      <c r="D55" s="59" t="s">
        <v>20</v>
      </c>
      <c r="E55" s="60" t="s">
        <v>20</v>
      </c>
      <c r="F55" s="61" t="s">
        <v>79</v>
      </c>
      <c r="G55" s="62">
        <f>SUM(G56:G57)</f>
        <v>0</v>
      </c>
      <c r="H55" s="54"/>
      <c r="I55" s="54"/>
      <c r="J55" s="55"/>
      <c r="K55" s="55"/>
      <c r="L55" s="55"/>
      <c r="M55" s="55"/>
      <c r="N55" s="55"/>
      <c r="O55" s="62">
        <f t="shared" ref="O55:R55" si="11">SUM(O56:O57)</f>
        <v>0</v>
      </c>
      <c r="P55" s="62">
        <f t="shared" si="11"/>
        <v>0</v>
      </c>
      <c r="Q55" s="62">
        <f t="shared" si="11"/>
        <v>0</v>
      </c>
      <c r="R55" s="62">
        <f t="shared" si="11"/>
        <v>100</v>
      </c>
      <c r="S55" s="63">
        <f t="shared" si="2"/>
        <v>100</v>
      </c>
      <c r="T55" s="63">
        <v>0</v>
      </c>
      <c r="U55" s="63">
        <f t="shared" si="3"/>
        <v>100</v>
      </c>
      <c r="V55" s="22"/>
    </row>
    <row r="56" spans="1:22" s="10" customFormat="1" ht="13.15" hidden="1" x14ac:dyDescent="0.25">
      <c r="A56" s="48"/>
      <c r="B56" s="67" t="s">
        <v>67</v>
      </c>
      <c r="C56" s="50"/>
      <c r="D56" s="51">
        <v>3299</v>
      </c>
      <c r="E56" s="52">
        <v>5222</v>
      </c>
      <c r="F56" s="65" t="s">
        <v>32</v>
      </c>
      <c r="G56" s="54">
        <v>0</v>
      </c>
      <c r="H56" s="54"/>
      <c r="I56" s="54"/>
      <c r="J56" s="55"/>
      <c r="K56" s="55"/>
      <c r="L56" s="55"/>
      <c r="M56" s="55"/>
      <c r="N56" s="55"/>
      <c r="O56" s="54">
        <v>0</v>
      </c>
      <c r="P56" s="54">
        <v>0</v>
      </c>
      <c r="Q56" s="54">
        <v>0</v>
      </c>
      <c r="R56" s="66">
        <v>30</v>
      </c>
      <c r="S56" s="55">
        <f t="shared" si="2"/>
        <v>30</v>
      </c>
      <c r="T56" s="55">
        <v>0</v>
      </c>
      <c r="U56" s="55">
        <f t="shared" si="3"/>
        <v>30</v>
      </c>
      <c r="V56" s="22"/>
    </row>
    <row r="57" spans="1:22" s="10" customFormat="1" ht="13.15" hidden="1" x14ac:dyDescent="0.25">
      <c r="A57" s="48"/>
      <c r="B57" s="67" t="s">
        <v>69</v>
      </c>
      <c r="C57" s="50"/>
      <c r="D57" s="51">
        <v>3299</v>
      </c>
      <c r="E57" s="52">
        <v>5222</v>
      </c>
      <c r="F57" s="65" t="s">
        <v>32</v>
      </c>
      <c r="G57" s="54">
        <v>0</v>
      </c>
      <c r="H57" s="54"/>
      <c r="I57" s="54"/>
      <c r="J57" s="55"/>
      <c r="K57" s="55"/>
      <c r="L57" s="55"/>
      <c r="M57" s="55"/>
      <c r="N57" s="55"/>
      <c r="O57" s="54">
        <v>0</v>
      </c>
      <c r="P57" s="54">
        <v>0</v>
      </c>
      <c r="Q57" s="54">
        <v>0</v>
      </c>
      <c r="R57" s="66">
        <v>70</v>
      </c>
      <c r="S57" s="55">
        <f t="shared" si="2"/>
        <v>70</v>
      </c>
      <c r="T57" s="55">
        <v>0</v>
      </c>
      <c r="U57" s="55">
        <f t="shared" si="3"/>
        <v>70</v>
      </c>
      <c r="V57" s="22"/>
    </row>
    <row r="58" spans="1:22" s="10" customFormat="1" ht="20.45" hidden="1" x14ac:dyDescent="0.25">
      <c r="A58" s="56" t="s">
        <v>19</v>
      </c>
      <c r="B58" s="57" t="s">
        <v>80</v>
      </c>
      <c r="C58" s="58" t="s">
        <v>81</v>
      </c>
      <c r="D58" s="59" t="s">
        <v>20</v>
      </c>
      <c r="E58" s="60" t="s">
        <v>20</v>
      </c>
      <c r="F58" s="61" t="s">
        <v>82</v>
      </c>
      <c r="G58" s="62">
        <f>+G59</f>
        <v>400</v>
      </c>
      <c r="H58" s="62">
        <v>0</v>
      </c>
      <c r="I58" s="62">
        <f t="shared" si="4"/>
        <v>400</v>
      </c>
      <c r="J58" s="63">
        <v>0</v>
      </c>
      <c r="K58" s="63">
        <f t="shared" si="5"/>
        <v>400</v>
      </c>
      <c r="L58" s="63">
        <v>0</v>
      </c>
      <c r="M58" s="63">
        <f t="shared" si="6"/>
        <v>400</v>
      </c>
      <c r="N58" s="63">
        <v>0</v>
      </c>
      <c r="O58" s="63">
        <f t="shared" si="0"/>
        <v>400</v>
      </c>
      <c r="P58" s="63">
        <v>0</v>
      </c>
      <c r="Q58" s="63">
        <f t="shared" si="1"/>
        <v>400</v>
      </c>
      <c r="R58" s="63">
        <v>0</v>
      </c>
      <c r="S58" s="63">
        <f t="shared" si="2"/>
        <v>400</v>
      </c>
      <c r="T58" s="63">
        <v>0</v>
      </c>
      <c r="U58" s="63">
        <f t="shared" si="3"/>
        <v>400</v>
      </c>
      <c r="V58" s="22"/>
    </row>
    <row r="59" spans="1:22" s="10" customFormat="1" ht="13.15" hidden="1" x14ac:dyDescent="0.25">
      <c r="A59" s="48"/>
      <c r="B59" s="49"/>
      <c r="C59" s="50"/>
      <c r="D59" s="51">
        <v>3231</v>
      </c>
      <c r="E59" s="52">
        <v>5321</v>
      </c>
      <c r="F59" s="53" t="s">
        <v>29</v>
      </c>
      <c r="G59" s="54">
        <v>400</v>
      </c>
      <c r="H59" s="54">
        <v>0</v>
      </c>
      <c r="I59" s="54">
        <f t="shared" si="4"/>
        <v>400</v>
      </c>
      <c r="J59" s="55">
        <v>0</v>
      </c>
      <c r="K59" s="55">
        <f t="shared" si="5"/>
        <v>400</v>
      </c>
      <c r="L59" s="55">
        <v>0</v>
      </c>
      <c r="M59" s="55">
        <f t="shared" si="6"/>
        <v>400</v>
      </c>
      <c r="N59" s="55">
        <v>0</v>
      </c>
      <c r="O59" s="55">
        <f t="shared" si="0"/>
        <v>400</v>
      </c>
      <c r="P59" s="55">
        <v>0</v>
      </c>
      <c r="Q59" s="55">
        <f t="shared" si="1"/>
        <v>400</v>
      </c>
      <c r="R59" s="55">
        <v>0</v>
      </c>
      <c r="S59" s="55">
        <f t="shared" si="2"/>
        <v>400</v>
      </c>
      <c r="T59" s="55">
        <v>0</v>
      </c>
      <c r="U59" s="55">
        <f t="shared" si="3"/>
        <v>400</v>
      </c>
      <c r="V59" s="22"/>
    </row>
    <row r="60" spans="1:22" s="10" customFormat="1" ht="20.45" hidden="1" x14ac:dyDescent="0.25">
      <c r="A60" s="56" t="s">
        <v>19</v>
      </c>
      <c r="B60" s="57" t="s">
        <v>83</v>
      </c>
      <c r="C60" s="58" t="s">
        <v>27</v>
      </c>
      <c r="D60" s="59" t="s">
        <v>20</v>
      </c>
      <c r="E60" s="60" t="s">
        <v>20</v>
      </c>
      <c r="F60" s="61" t="s">
        <v>84</v>
      </c>
      <c r="G60" s="62">
        <f>+G61</f>
        <v>200</v>
      </c>
      <c r="H60" s="62">
        <v>0</v>
      </c>
      <c r="I60" s="62">
        <f t="shared" si="4"/>
        <v>200</v>
      </c>
      <c r="J60" s="63">
        <v>0</v>
      </c>
      <c r="K60" s="63">
        <f t="shared" si="5"/>
        <v>200</v>
      </c>
      <c r="L60" s="63">
        <v>0</v>
      </c>
      <c r="M60" s="63">
        <f t="shared" si="6"/>
        <v>200</v>
      </c>
      <c r="N60" s="63">
        <v>0</v>
      </c>
      <c r="O60" s="63">
        <f t="shared" si="0"/>
        <v>200</v>
      </c>
      <c r="P60" s="63">
        <v>0</v>
      </c>
      <c r="Q60" s="63">
        <f t="shared" si="1"/>
        <v>200</v>
      </c>
      <c r="R60" s="63">
        <v>0</v>
      </c>
      <c r="S60" s="63">
        <f t="shared" si="2"/>
        <v>200</v>
      </c>
      <c r="T60" s="63">
        <v>0</v>
      </c>
      <c r="U60" s="63">
        <f t="shared" si="3"/>
        <v>200</v>
      </c>
      <c r="V60" s="22"/>
    </row>
    <row r="61" spans="1:22" s="10" customFormat="1" ht="13.15" hidden="1" x14ac:dyDescent="0.25">
      <c r="A61" s="48"/>
      <c r="B61" s="49"/>
      <c r="C61" s="50"/>
      <c r="D61" s="51">
        <v>3299</v>
      </c>
      <c r="E61" s="52">
        <v>5222</v>
      </c>
      <c r="F61" s="53" t="s">
        <v>32</v>
      </c>
      <c r="G61" s="54">
        <v>200</v>
      </c>
      <c r="H61" s="54">
        <v>0</v>
      </c>
      <c r="I61" s="54">
        <f t="shared" si="4"/>
        <v>200</v>
      </c>
      <c r="J61" s="55">
        <v>0</v>
      </c>
      <c r="K61" s="55">
        <f t="shared" si="5"/>
        <v>200</v>
      </c>
      <c r="L61" s="55">
        <v>0</v>
      </c>
      <c r="M61" s="55">
        <f t="shared" si="6"/>
        <v>200</v>
      </c>
      <c r="N61" s="55">
        <v>0</v>
      </c>
      <c r="O61" s="55">
        <f t="shared" si="0"/>
        <v>200</v>
      </c>
      <c r="P61" s="55">
        <v>0</v>
      </c>
      <c r="Q61" s="55">
        <f t="shared" si="1"/>
        <v>200</v>
      </c>
      <c r="R61" s="55">
        <v>0</v>
      </c>
      <c r="S61" s="55">
        <f t="shared" si="2"/>
        <v>200</v>
      </c>
      <c r="T61" s="55">
        <v>0</v>
      </c>
      <c r="U61" s="55">
        <f t="shared" si="3"/>
        <v>200</v>
      </c>
      <c r="V61" s="22"/>
    </row>
    <row r="62" spans="1:22" s="10" customFormat="1" ht="20.45" hidden="1" x14ac:dyDescent="0.25">
      <c r="A62" s="56" t="s">
        <v>19</v>
      </c>
      <c r="B62" s="57" t="s">
        <v>85</v>
      </c>
      <c r="C62" s="58" t="s">
        <v>27</v>
      </c>
      <c r="D62" s="59" t="s">
        <v>20</v>
      </c>
      <c r="E62" s="60" t="s">
        <v>20</v>
      </c>
      <c r="F62" s="61" t="s">
        <v>86</v>
      </c>
      <c r="G62" s="62">
        <f>+G63</f>
        <v>200</v>
      </c>
      <c r="H62" s="62">
        <v>0</v>
      </c>
      <c r="I62" s="62">
        <f t="shared" si="4"/>
        <v>200</v>
      </c>
      <c r="J62" s="63">
        <v>0</v>
      </c>
      <c r="K62" s="63">
        <f t="shared" si="5"/>
        <v>200</v>
      </c>
      <c r="L62" s="63">
        <v>0</v>
      </c>
      <c r="M62" s="63">
        <f t="shared" si="6"/>
        <v>200</v>
      </c>
      <c r="N62" s="63">
        <v>0</v>
      </c>
      <c r="O62" s="63">
        <f t="shared" si="0"/>
        <v>200</v>
      </c>
      <c r="P62" s="63">
        <v>0</v>
      </c>
      <c r="Q62" s="63">
        <f t="shared" si="1"/>
        <v>200</v>
      </c>
      <c r="R62" s="63">
        <v>0</v>
      </c>
      <c r="S62" s="63">
        <f t="shared" si="2"/>
        <v>200</v>
      </c>
      <c r="T62" s="63">
        <v>0</v>
      </c>
      <c r="U62" s="63">
        <f t="shared" si="3"/>
        <v>200</v>
      </c>
      <c r="V62" s="22"/>
    </row>
    <row r="63" spans="1:22" s="10" customFormat="1" ht="13.15" hidden="1" x14ac:dyDescent="0.25">
      <c r="A63" s="48"/>
      <c r="B63" s="49"/>
      <c r="C63" s="50"/>
      <c r="D63" s="51">
        <v>3299</v>
      </c>
      <c r="E63" s="52">
        <v>5339</v>
      </c>
      <c r="F63" s="53" t="s">
        <v>87</v>
      </c>
      <c r="G63" s="54">
        <v>200</v>
      </c>
      <c r="H63" s="54">
        <v>0</v>
      </c>
      <c r="I63" s="54">
        <f t="shared" si="4"/>
        <v>200</v>
      </c>
      <c r="J63" s="55">
        <v>0</v>
      </c>
      <c r="K63" s="55">
        <f t="shared" si="5"/>
        <v>200</v>
      </c>
      <c r="L63" s="55">
        <v>0</v>
      </c>
      <c r="M63" s="55">
        <f t="shared" si="6"/>
        <v>200</v>
      </c>
      <c r="N63" s="55">
        <v>0</v>
      </c>
      <c r="O63" s="55">
        <f t="shared" si="0"/>
        <v>200</v>
      </c>
      <c r="P63" s="55">
        <v>0</v>
      </c>
      <c r="Q63" s="55">
        <f t="shared" si="1"/>
        <v>200</v>
      </c>
      <c r="R63" s="55">
        <v>0</v>
      </c>
      <c r="S63" s="55">
        <f t="shared" si="2"/>
        <v>200</v>
      </c>
      <c r="T63" s="55">
        <v>0</v>
      </c>
      <c r="U63" s="55">
        <f t="shared" si="3"/>
        <v>200</v>
      </c>
      <c r="V63" s="22"/>
    </row>
    <row r="64" spans="1:22" s="10" customFormat="1" ht="13.15" hidden="1" x14ac:dyDescent="0.25">
      <c r="A64" s="56" t="s">
        <v>19</v>
      </c>
      <c r="B64" s="57" t="s">
        <v>88</v>
      </c>
      <c r="C64" s="58" t="s">
        <v>27</v>
      </c>
      <c r="D64" s="59" t="s">
        <v>20</v>
      </c>
      <c r="E64" s="60" t="s">
        <v>20</v>
      </c>
      <c r="F64" s="61" t="s">
        <v>89</v>
      </c>
      <c r="G64" s="62">
        <f>+G65</f>
        <v>200</v>
      </c>
      <c r="H64" s="62">
        <v>0</v>
      </c>
      <c r="I64" s="62">
        <f t="shared" si="4"/>
        <v>200</v>
      </c>
      <c r="J64" s="63">
        <v>0</v>
      </c>
      <c r="K64" s="63">
        <f t="shared" si="5"/>
        <v>200</v>
      </c>
      <c r="L64" s="63">
        <v>0</v>
      </c>
      <c r="M64" s="63">
        <f t="shared" si="6"/>
        <v>200</v>
      </c>
      <c r="N64" s="63">
        <f>+N65</f>
        <v>200</v>
      </c>
      <c r="O64" s="63">
        <f t="shared" si="0"/>
        <v>400</v>
      </c>
      <c r="P64" s="63">
        <v>0</v>
      </c>
      <c r="Q64" s="63">
        <f t="shared" si="1"/>
        <v>400</v>
      </c>
      <c r="R64" s="63">
        <f>+R65</f>
        <v>-400</v>
      </c>
      <c r="S64" s="63">
        <f t="shared" si="2"/>
        <v>0</v>
      </c>
      <c r="T64" s="63">
        <v>0</v>
      </c>
      <c r="U64" s="63">
        <f t="shared" si="3"/>
        <v>0</v>
      </c>
      <c r="V64" s="22"/>
    </row>
    <row r="65" spans="1:22" s="10" customFormat="1" ht="13.15" hidden="1" x14ac:dyDescent="0.25">
      <c r="A65" s="48"/>
      <c r="B65" s="49"/>
      <c r="C65" s="50"/>
      <c r="D65" s="51">
        <v>3299</v>
      </c>
      <c r="E65" s="52">
        <v>5222</v>
      </c>
      <c r="F65" s="53" t="s">
        <v>32</v>
      </c>
      <c r="G65" s="54">
        <v>200</v>
      </c>
      <c r="H65" s="54">
        <v>0</v>
      </c>
      <c r="I65" s="54">
        <f t="shared" si="4"/>
        <v>200</v>
      </c>
      <c r="J65" s="55">
        <v>0</v>
      </c>
      <c r="K65" s="55">
        <f t="shared" si="5"/>
        <v>200</v>
      </c>
      <c r="L65" s="55">
        <v>0</v>
      </c>
      <c r="M65" s="55">
        <f t="shared" si="6"/>
        <v>200</v>
      </c>
      <c r="N65" s="55">
        <v>200</v>
      </c>
      <c r="O65" s="55">
        <f t="shared" si="0"/>
        <v>400</v>
      </c>
      <c r="P65" s="55">
        <v>0</v>
      </c>
      <c r="Q65" s="55">
        <f t="shared" si="1"/>
        <v>400</v>
      </c>
      <c r="R65" s="55">
        <v>-400</v>
      </c>
      <c r="S65" s="55">
        <f t="shared" si="2"/>
        <v>0</v>
      </c>
      <c r="T65" s="55">
        <v>0</v>
      </c>
      <c r="U65" s="55">
        <f t="shared" si="3"/>
        <v>0</v>
      </c>
      <c r="V65" s="22"/>
    </row>
    <row r="66" spans="1:22" s="10" customFormat="1" ht="30.6" hidden="1" x14ac:dyDescent="0.25">
      <c r="A66" s="56" t="s">
        <v>19</v>
      </c>
      <c r="B66" s="57" t="s">
        <v>90</v>
      </c>
      <c r="C66" s="58" t="s">
        <v>27</v>
      </c>
      <c r="D66" s="59" t="s">
        <v>20</v>
      </c>
      <c r="E66" s="60" t="s">
        <v>20</v>
      </c>
      <c r="F66" s="61" t="s">
        <v>91</v>
      </c>
      <c r="G66" s="62">
        <v>0</v>
      </c>
      <c r="H66" s="54"/>
      <c r="I66" s="54"/>
      <c r="J66" s="55"/>
      <c r="K66" s="55"/>
      <c r="L66" s="55"/>
      <c r="M66" s="55"/>
      <c r="N66" s="55"/>
      <c r="O66" s="62">
        <v>0</v>
      </c>
      <c r="P66" s="62">
        <v>0</v>
      </c>
      <c r="Q66" s="62">
        <v>0</v>
      </c>
      <c r="R66" s="63">
        <f>+R67</f>
        <v>300</v>
      </c>
      <c r="S66" s="63">
        <f t="shared" si="2"/>
        <v>300</v>
      </c>
      <c r="T66" s="63">
        <v>0</v>
      </c>
      <c r="U66" s="63">
        <f t="shared" si="3"/>
        <v>300</v>
      </c>
      <c r="V66" s="22"/>
    </row>
    <row r="67" spans="1:22" s="10" customFormat="1" ht="13.15" hidden="1" x14ac:dyDescent="0.25">
      <c r="A67" s="48"/>
      <c r="B67" s="49"/>
      <c r="C67" s="50"/>
      <c r="D67" s="51">
        <v>3299</v>
      </c>
      <c r="E67" s="52">
        <v>5222</v>
      </c>
      <c r="F67" s="53" t="s">
        <v>32</v>
      </c>
      <c r="G67" s="54">
        <v>0</v>
      </c>
      <c r="H67" s="54"/>
      <c r="I67" s="54"/>
      <c r="J67" s="55"/>
      <c r="K67" s="55"/>
      <c r="L67" s="55"/>
      <c r="M67" s="55"/>
      <c r="N67" s="55"/>
      <c r="O67" s="54">
        <v>0</v>
      </c>
      <c r="P67" s="54">
        <v>0</v>
      </c>
      <c r="Q67" s="54">
        <v>0</v>
      </c>
      <c r="R67" s="55">
        <v>300</v>
      </c>
      <c r="S67" s="55">
        <f t="shared" si="2"/>
        <v>300</v>
      </c>
      <c r="T67" s="55">
        <v>0</v>
      </c>
      <c r="U67" s="55">
        <f t="shared" si="3"/>
        <v>300</v>
      </c>
      <c r="V67" s="22"/>
    </row>
    <row r="68" spans="1:22" s="10" customFormat="1" ht="30.6" hidden="1" x14ac:dyDescent="0.25">
      <c r="A68" s="56" t="s">
        <v>19</v>
      </c>
      <c r="B68" s="57" t="s">
        <v>92</v>
      </c>
      <c r="C68" s="58" t="s">
        <v>93</v>
      </c>
      <c r="D68" s="59" t="s">
        <v>20</v>
      </c>
      <c r="E68" s="60" t="s">
        <v>20</v>
      </c>
      <c r="F68" s="61" t="s">
        <v>94</v>
      </c>
      <c r="G68" s="62">
        <v>0</v>
      </c>
      <c r="H68" s="54"/>
      <c r="I68" s="54"/>
      <c r="J68" s="55"/>
      <c r="K68" s="55"/>
      <c r="L68" s="55"/>
      <c r="M68" s="55"/>
      <c r="N68" s="55"/>
      <c r="O68" s="62">
        <v>0</v>
      </c>
      <c r="P68" s="62">
        <v>0</v>
      </c>
      <c r="Q68" s="62">
        <v>0</v>
      </c>
      <c r="R68" s="63">
        <f>+R69</f>
        <v>100</v>
      </c>
      <c r="S68" s="63">
        <f t="shared" si="2"/>
        <v>100</v>
      </c>
      <c r="T68" s="63">
        <v>0</v>
      </c>
      <c r="U68" s="63">
        <f t="shared" si="3"/>
        <v>100</v>
      </c>
      <c r="V68" s="22"/>
    </row>
    <row r="69" spans="1:22" s="10" customFormat="1" ht="13.15" hidden="1" x14ac:dyDescent="0.25">
      <c r="A69" s="48"/>
      <c r="B69" s="49"/>
      <c r="C69" s="50"/>
      <c r="D69" s="51">
        <v>3113</v>
      </c>
      <c r="E69" s="52">
        <v>5321</v>
      </c>
      <c r="F69" s="53" t="s">
        <v>29</v>
      </c>
      <c r="G69" s="54">
        <v>0</v>
      </c>
      <c r="H69" s="54"/>
      <c r="I69" s="54"/>
      <c r="J69" s="55"/>
      <c r="K69" s="55"/>
      <c r="L69" s="55"/>
      <c r="M69" s="55"/>
      <c r="N69" s="55"/>
      <c r="O69" s="54">
        <v>0</v>
      </c>
      <c r="P69" s="54">
        <v>0</v>
      </c>
      <c r="Q69" s="54">
        <v>0</v>
      </c>
      <c r="R69" s="55">
        <v>100</v>
      </c>
      <c r="S69" s="55">
        <f t="shared" si="2"/>
        <v>100</v>
      </c>
      <c r="T69" s="55">
        <v>0</v>
      </c>
      <c r="U69" s="55">
        <f t="shared" si="3"/>
        <v>100</v>
      </c>
      <c r="V69" s="22"/>
    </row>
    <row r="70" spans="1:22" s="10" customFormat="1" ht="13.15" hidden="1" x14ac:dyDescent="0.25">
      <c r="A70" s="56" t="s">
        <v>19</v>
      </c>
      <c r="B70" s="57" t="s">
        <v>95</v>
      </c>
      <c r="C70" s="58" t="s">
        <v>96</v>
      </c>
      <c r="D70" s="59" t="s">
        <v>20</v>
      </c>
      <c r="E70" s="60" t="s">
        <v>20</v>
      </c>
      <c r="F70" s="61" t="s">
        <v>97</v>
      </c>
      <c r="G70" s="62">
        <v>0</v>
      </c>
      <c r="H70" s="62"/>
      <c r="I70" s="62"/>
      <c r="J70" s="63"/>
      <c r="K70" s="63"/>
      <c r="L70" s="63"/>
      <c r="M70" s="63">
        <v>0</v>
      </c>
      <c r="N70" s="63">
        <f>+N71</f>
        <v>700</v>
      </c>
      <c r="O70" s="63">
        <f t="shared" si="0"/>
        <v>700</v>
      </c>
      <c r="P70" s="63">
        <v>0</v>
      </c>
      <c r="Q70" s="63">
        <f t="shared" si="1"/>
        <v>700</v>
      </c>
      <c r="R70" s="63">
        <v>0</v>
      </c>
      <c r="S70" s="63">
        <f t="shared" si="2"/>
        <v>700</v>
      </c>
      <c r="T70" s="63">
        <v>0</v>
      </c>
      <c r="U70" s="63">
        <f t="shared" si="3"/>
        <v>700</v>
      </c>
      <c r="V70" s="22"/>
    </row>
    <row r="71" spans="1:22" s="10" customFormat="1" ht="13.15" hidden="1" x14ac:dyDescent="0.25">
      <c r="A71" s="48"/>
      <c r="B71" s="49"/>
      <c r="C71" s="50"/>
      <c r="D71" s="51">
        <v>3299</v>
      </c>
      <c r="E71" s="52">
        <v>5321</v>
      </c>
      <c r="F71" s="53" t="s">
        <v>29</v>
      </c>
      <c r="G71" s="54">
        <v>0</v>
      </c>
      <c r="H71" s="54"/>
      <c r="I71" s="54"/>
      <c r="J71" s="55"/>
      <c r="K71" s="55"/>
      <c r="L71" s="55"/>
      <c r="M71" s="55">
        <v>0</v>
      </c>
      <c r="N71" s="55">
        <v>700</v>
      </c>
      <c r="O71" s="55">
        <f t="shared" si="0"/>
        <v>700</v>
      </c>
      <c r="P71" s="55">
        <v>0</v>
      </c>
      <c r="Q71" s="55">
        <f t="shared" si="1"/>
        <v>700</v>
      </c>
      <c r="R71" s="55">
        <v>0</v>
      </c>
      <c r="S71" s="55">
        <f t="shared" si="2"/>
        <v>700</v>
      </c>
      <c r="T71" s="55">
        <v>0</v>
      </c>
      <c r="U71" s="55">
        <f t="shared" si="3"/>
        <v>700</v>
      </c>
      <c r="V71" s="22"/>
    </row>
    <row r="72" spans="1:22" s="10" customFormat="1" ht="13.15" hidden="1" x14ac:dyDescent="0.25">
      <c r="A72" s="56" t="s">
        <v>19</v>
      </c>
      <c r="B72" s="57" t="s">
        <v>98</v>
      </c>
      <c r="C72" s="58" t="s">
        <v>27</v>
      </c>
      <c r="D72" s="59" t="s">
        <v>20</v>
      </c>
      <c r="E72" s="60" t="s">
        <v>20</v>
      </c>
      <c r="F72" s="61" t="s">
        <v>99</v>
      </c>
      <c r="G72" s="68">
        <f>+G73</f>
        <v>0</v>
      </c>
      <c r="H72" s="62"/>
      <c r="I72" s="62"/>
      <c r="J72" s="63"/>
      <c r="K72" s="63"/>
      <c r="L72" s="63"/>
      <c r="M72" s="63">
        <v>0</v>
      </c>
      <c r="N72" s="68">
        <f>N73</f>
        <v>200</v>
      </c>
      <c r="O72" s="69">
        <f t="shared" ref="O72:O83" si="12">M72+N72</f>
        <v>200</v>
      </c>
      <c r="P72" s="63">
        <v>0</v>
      </c>
      <c r="Q72" s="63">
        <f t="shared" si="1"/>
        <v>200</v>
      </c>
      <c r="R72" s="64">
        <f>+R73</f>
        <v>-200</v>
      </c>
      <c r="S72" s="63">
        <f t="shared" si="2"/>
        <v>0</v>
      </c>
      <c r="T72" s="63">
        <v>0</v>
      </c>
      <c r="U72" s="63">
        <f t="shared" si="3"/>
        <v>0</v>
      </c>
      <c r="V72" s="22"/>
    </row>
    <row r="73" spans="1:22" s="10" customFormat="1" ht="13.15" hidden="1" x14ac:dyDescent="0.25">
      <c r="A73" s="48"/>
      <c r="B73" s="49"/>
      <c r="C73" s="50"/>
      <c r="D73" s="51">
        <v>3299</v>
      </c>
      <c r="E73" s="52">
        <v>5321</v>
      </c>
      <c r="F73" s="53" t="s">
        <v>29</v>
      </c>
      <c r="G73" s="70">
        <v>0</v>
      </c>
      <c r="H73" s="54"/>
      <c r="I73" s="54"/>
      <c r="J73" s="55"/>
      <c r="K73" s="55"/>
      <c r="L73" s="55"/>
      <c r="M73" s="55">
        <v>0</v>
      </c>
      <c r="N73" s="70">
        <v>200</v>
      </c>
      <c r="O73" s="71">
        <f t="shared" si="12"/>
        <v>200</v>
      </c>
      <c r="P73" s="55">
        <v>0</v>
      </c>
      <c r="Q73" s="55">
        <f t="shared" si="1"/>
        <v>200</v>
      </c>
      <c r="R73" s="66">
        <v>-200</v>
      </c>
      <c r="S73" s="55">
        <f t="shared" si="2"/>
        <v>0</v>
      </c>
      <c r="T73" s="55">
        <v>0</v>
      </c>
      <c r="U73" s="55">
        <f t="shared" si="3"/>
        <v>0</v>
      </c>
      <c r="V73" s="22"/>
    </row>
    <row r="74" spans="1:22" s="10" customFormat="1" ht="30.6" hidden="1" x14ac:dyDescent="0.25">
      <c r="A74" s="56" t="s">
        <v>19</v>
      </c>
      <c r="B74" s="57" t="s">
        <v>100</v>
      </c>
      <c r="C74" s="58" t="s">
        <v>81</v>
      </c>
      <c r="D74" s="59" t="s">
        <v>20</v>
      </c>
      <c r="E74" s="60" t="s">
        <v>20</v>
      </c>
      <c r="F74" s="61" t="s">
        <v>101</v>
      </c>
      <c r="G74" s="72">
        <v>0</v>
      </c>
      <c r="H74" s="54"/>
      <c r="I74" s="54"/>
      <c r="J74" s="55"/>
      <c r="K74" s="55"/>
      <c r="L74" s="55"/>
      <c r="M74" s="55"/>
      <c r="N74" s="70"/>
      <c r="O74" s="72">
        <v>0</v>
      </c>
      <c r="P74" s="72">
        <v>0</v>
      </c>
      <c r="Q74" s="72">
        <v>0</v>
      </c>
      <c r="R74" s="64">
        <f>+R75</f>
        <v>100</v>
      </c>
      <c r="S74" s="63">
        <f t="shared" ref="S74:S137" si="13">+Q74+R74</f>
        <v>100</v>
      </c>
      <c r="T74" s="63">
        <v>0</v>
      </c>
      <c r="U74" s="63">
        <f t="shared" ref="U74:U137" si="14">+S74+T74</f>
        <v>100</v>
      </c>
      <c r="V74" s="22"/>
    </row>
    <row r="75" spans="1:22" s="10" customFormat="1" ht="13.15" hidden="1" x14ac:dyDescent="0.25">
      <c r="A75" s="48"/>
      <c r="B75" s="49"/>
      <c r="C75" s="50"/>
      <c r="D75" s="51">
        <v>3231</v>
      </c>
      <c r="E75" s="52">
        <v>5321</v>
      </c>
      <c r="F75" s="53" t="s">
        <v>29</v>
      </c>
      <c r="G75" s="73">
        <v>0</v>
      </c>
      <c r="H75" s="54"/>
      <c r="I75" s="54"/>
      <c r="J75" s="55"/>
      <c r="K75" s="55"/>
      <c r="L75" s="55"/>
      <c r="M75" s="55"/>
      <c r="N75" s="70"/>
      <c r="O75" s="73">
        <v>0</v>
      </c>
      <c r="P75" s="73">
        <v>0</v>
      </c>
      <c r="Q75" s="73">
        <v>0</v>
      </c>
      <c r="R75" s="66">
        <v>100</v>
      </c>
      <c r="S75" s="55">
        <f t="shared" si="13"/>
        <v>100</v>
      </c>
      <c r="T75" s="55">
        <v>0</v>
      </c>
      <c r="U75" s="55">
        <f t="shared" si="14"/>
        <v>100</v>
      </c>
      <c r="V75" s="22"/>
    </row>
    <row r="76" spans="1:22" s="10" customFormat="1" ht="13.15" hidden="1" x14ac:dyDescent="0.25">
      <c r="A76" s="56" t="s">
        <v>19</v>
      </c>
      <c r="B76" s="57" t="s">
        <v>102</v>
      </c>
      <c r="C76" s="58" t="s">
        <v>27</v>
      </c>
      <c r="D76" s="59" t="s">
        <v>20</v>
      </c>
      <c r="E76" s="60" t="s">
        <v>20</v>
      </c>
      <c r="F76" s="74" t="s">
        <v>103</v>
      </c>
      <c r="G76" s="72">
        <v>0</v>
      </c>
      <c r="H76" s="54"/>
      <c r="I76" s="54"/>
      <c r="J76" s="55"/>
      <c r="K76" s="55"/>
      <c r="L76" s="55"/>
      <c r="M76" s="55"/>
      <c r="N76" s="70"/>
      <c r="O76" s="72">
        <v>0</v>
      </c>
      <c r="P76" s="72">
        <v>0</v>
      </c>
      <c r="Q76" s="72">
        <v>0</v>
      </c>
      <c r="R76" s="64">
        <f>+R77</f>
        <v>100</v>
      </c>
      <c r="S76" s="63">
        <f t="shared" si="13"/>
        <v>100</v>
      </c>
      <c r="T76" s="63">
        <v>0</v>
      </c>
      <c r="U76" s="63">
        <f t="shared" si="14"/>
        <v>100</v>
      </c>
      <c r="V76" s="22"/>
    </row>
    <row r="77" spans="1:22" s="10" customFormat="1" ht="13.15" hidden="1" x14ac:dyDescent="0.25">
      <c r="A77" s="48"/>
      <c r="B77" s="49"/>
      <c r="C77" s="50"/>
      <c r="D77" s="51">
        <v>3299</v>
      </c>
      <c r="E77" s="52">
        <v>5229</v>
      </c>
      <c r="F77" s="53" t="s">
        <v>68</v>
      </c>
      <c r="G77" s="73">
        <v>0</v>
      </c>
      <c r="H77" s="54"/>
      <c r="I77" s="54"/>
      <c r="J77" s="55"/>
      <c r="K77" s="55"/>
      <c r="L77" s="55"/>
      <c r="M77" s="55"/>
      <c r="N77" s="70"/>
      <c r="O77" s="73">
        <v>0</v>
      </c>
      <c r="P77" s="73">
        <v>0</v>
      </c>
      <c r="Q77" s="73">
        <v>0</v>
      </c>
      <c r="R77" s="66">
        <v>100</v>
      </c>
      <c r="S77" s="55">
        <f t="shared" si="13"/>
        <v>100</v>
      </c>
      <c r="T77" s="55">
        <v>0</v>
      </c>
      <c r="U77" s="55">
        <f t="shared" si="14"/>
        <v>100</v>
      </c>
      <c r="V77" s="22"/>
    </row>
    <row r="78" spans="1:22" s="10" customFormat="1" ht="13.15" hidden="1" x14ac:dyDescent="0.25">
      <c r="A78" s="56" t="s">
        <v>19</v>
      </c>
      <c r="B78" s="57" t="s">
        <v>104</v>
      </c>
      <c r="C78" s="58" t="s">
        <v>27</v>
      </c>
      <c r="D78" s="59" t="s">
        <v>20</v>
      </c>
      <c r="E78" s="60" t="s">
        <v>20</v>
      </c>
      <c r="F78" s="61" t="s">
        <v>105</v>
      </c>
      <c r="G78" s="68">
        <f>+G79</f>
        <v>0</v>
      </c>
      <c r="H78" s="62"/>
      <c r="I78" s="62"/>
      <c r="J78" s="63"/>
      <c r="K78" s="63"/>
      <c r="L78" s="63"/>
      <c r="M78" s="63">
        <v>0</v>
      </c>
      <c r="N78" s="68">
        <f>N79</f>
        <v>50</v>
      </c>
      <c r="O78" s="69">
        <f t="shared" si="12"/>
        <v>50</v>
      </c>
      <c r="P78" s="63">
        <v>0</v>
      </c>
      <c r="Q78" s="63">
        <f t="shared" si="1"/>
        <v>50</v>
      </c>
      <c r="R78" s="63">
        <f>+R79</f>
        <v>-49.86</v>
      </c>
      <c r="S78" s="63">
        <f t="shared" si="13"/>
        <v>0.14000000000000057</v>
      </c>
      <c r="T78" s="63">
        <v>0</v>
      </c>
      <c r="U78" s="63">
        <f t="shared" si="14"/>
        <v>0.14000000000000057</v>
      </c>
      <c r="V78" s="22"/>
    </row>
    <row r="79" spans="1:22" s="10" customFormat="1" ht="13.15" hidden="1" x14ac:dyDescent="0.25">
      <c r="A79" s="48"/>
      <c r="B79" s="49"/>
      <c r="C79" s="50"/>
      <c r="D79" s="51">
        <v>3299</v>
      </c>
      <c r="E79" s="52">
        <v>5213</v>
      </c>
      <c r="F79" s="53" t="s">
        <v>106</v>
      </c>
      <c r="G79" s="70">
        <v>0</v>
      </c>
      <c r="H79" s="54"/>
      <c r="I79" s="54"/>
      <c r="J79" s="55"/>
      <c r="K79" s="55"/>
      <c r="L79" s="55"/>
      <c r="M79" s="55">
        <v>0</v>
      </c>
      <c r="N79" s="70">
        <v>50</v>
      </c>
      <c r="O79" s="71">
        <f t="shared" si="12"/>
        <v>50</v>
      </c>
      <c r="P79" s="55">
        <v>0</v>
      </c>
      <c r="Q79" s="55">
        <f t="shared" si="1"/>
        <v>50</v>
      </c>
      <c r="R79" s="55">
        <v>-49.86</v>
      </c>
      <c r="S79" s="55">
        <f t="shared" si="13"/>
        <v>0.14000000000000057</v>
      </c>
      <c r="T79" s="55">
        <v>0</v>
      </c>
      <c r="U79" s="55">
        <f t="shared" si="14"/>
        <v>0.14000000000000057</v>
      </c>
      <c r="V79" s="22"/>
    </row>
    <row r="80" spans="1:22" s="10" customFormat="1" ht="30.6" hidden="1" x14ac:dyDescent="0.25">
      <c r="A80" s="56" t="s">
        <v>19</v>
      </c>
      <c r="B80" s="57" t="s">
        <v>107</v>
      </c>
      <c r="C80" s="58" t="s">
        <v>27</v>
      </c>
      <c r="D80" s="59" t="s">
        <v>20</v>
      </c>
      <c r="E80" s="60" t="s">
        <v>20</v>
      </c>
      <c r="F80" s="61" t="s">
        <v>108</v>
      </c>
      <c r="G80" s="62">
        <v>0</v>
      </c>
      <c r="H80" s="54"/>
      <c r="I80" s="54"/>
      <c r="J80" s="55"/>
      <c r="K80" s="55"/>
      <c r="L80" s="55"/>
      <c r="M80" s="55"/>
      <c r="N80" s="70"/>
      <c r="O80" s="62">
        <v>0</v>
      </c>
      <c r="P80" s="62">
        <v>0</v>
      </c>
      <c r="Q80" s="62">
        <v>0</v>
      </c>
      <c r="R80" s="64">
        <f>+R81</f>
        <v>49.86</v>
      </c>
      <c r="S80" s="63">
        <f t="shared" si="13"/>
        <v>49.86</v>
      </c>
      <c r="T80" s="63">
        <v>0</v>
      </c>
      <c r="U80" s="63">
        <f t="shared" si="14"/>
        <v>49.86</v>
      </c>
      <c r="V80" s="22"/>
    </row>
    <row r="81" spans="1:22" s="10" customFormat="1" ht="13.15" hidden="1" x14ac:dyDescent="0.25">
      <c r="A81" s="48"/>
      <c r="B81" s="49"/>
      <c r="C81" s="50"/>
      <c r="D81" s="51">
        <v>3299</v>
      </c>
      <c r="E81" s="52">
        <v>5229</v>
      </c>
      <c r="F81" s="53" t="s">
        <v>68</v>
      </c>
      <c r="G81" s="54">
        <v>0</v>
      </c>
      <c r="H81" s="54"/>
      <c r="I81" s="54"/>
      <c r="J81" s="55"/>
      <c r="K81" s="55"/>
      <c r="L81" s="55"/>
      <c r="M81" s="55"/>
      <c r="N81" s="70"/>
      <c r="O81" s="54">
        <v>0</v>
      </c>
      <c r="P81" s="54">
        <v>0</v>
      </c>
      <c r="Q81" s="54">
        <v>0</v>
      </c>
      <c r="R81" s="66">
        <v>49.86</v>
      </c>
      <c r="S81" s="55">
        <f t="shared" si="13"/>
        <v>49.86</v>
      </c>
      <c r="T81" s="55">
        <v>0</v>
      </c>
      <c r="U81" s="55">
        <f t="shared" si="14"/>
        <v>49.86</v>
      </c>
      <c r="V81" s="22"/>
    </row>
    <row r="82" spans="1:22" s="10" customFormat="1" ht="13.15" hidden="1" x14ac:dyDescent="0.25">
      <c r="A82" s="56" t="s">
        <v>19</v>
      </c>
      <c r="B82" s="57" t="s">
        <v>109</v>
      </c>
      <c r="C82" s="58" t="s">
        <v>37</v>
      </c>
      <c r="D82" s="59" t="s">
        <v>20</v>
      </c>
      <c r="E82" s="60" t="s">
        <v>20</v>
      </c>
      <c r="F82" s="61" t="s">
        <v>110</v>
      </c>
      <c r="G82" s="68">
        <f>+G83</f>
        <v>0</v>
      </c>
      <c r="H82" s="62"/>
      <c r="I82" s="62"/>
      <c r="J82" s="63"/>
      <c r="K82" s="63"/>
      <c r="L82" s="63"/>
      <c r="M82" s="63">
        <v>0</v>
      </c>
      <c r="N82" s="68">
        <f>N83</f>
        <v>200</v>
      </c>
      <c r="O82" s="69">
        <f t="shared" si="12"/>
        <v>200</v>
      </c>
      <c r="P82" s="63">
        <v>0</v>
      </c>
      <c r="Q82" s="63">
        <f t="shared" si="1"/>
        <v>200</v>
      </c>
      <c r="R82" s="63">
        <v>0</v>
      </c>
      <c r="S82" s="63">
        <f t="shared" si="13"/>
        <v>200</v>
      </c>
      <c r="T82" s="63">
        <v>0</v>
      </c>
      <c r="U82" s="63">
        <f t="shared" si="14"/>
        <v>200</v>
      </c>
      <c r="V82" s="22"/>
    </row>
    <row r="83" spans="1:22" s="10" customFormat="1" ht="13.9" hidden="1" thickBot="1" x14ac:dyDescent="0.3">
      <c r="A83" s="75"/>
      <c r="B83" s="76"/>
      <c r="C83" s="77"/>
      <c r="D83" s="78">
        <v>3299</v>
      </c>
      <c r="E83" s="79">
        <v>5332</v>
      </c>
      <c r="F83" s="80" t="s">
        <v>39</v>
      </c>
      <c r="G83" s="81">
        <v>0</v>
      </c>
      <c r="H83" s="33"/>
      <c r="I83" s="33"/>
      <c r="J83" s="34"/>
      <c r="K83" s="34"/>
      <c r="L83" s="34"/>
      <c r="M83" s="34">
        <v>0</v>
      </c>
      <c r="N83" s="81">
        <v>200</v>
      </c>
      <c r="O83" s="82">
        <f t="shared" si="12"/>
        <v>200</v>
      </c>
      <c r="P83" s="34">
        <v>0</v>
      </c>
      <c r="Q83" s="34">
        <f t="shared" si="1"/>
        <v>200</v>
      </c>
      <c r="R83" s="34">
        <v>0</v>
      </c>
      <c r="S83" s="34">
        <f t="shared" si="13"/>
        <v>200</v>
      </c>
      <c r="T83" s="34">
        <v>0</v>
      </c>
      <c r="U83" s="34">
        <f t="shared" si="14"/>
        <v>200</v>
      </c>
      <c r="V83" s="22"/>
    </row>
    <row r="84" spans="1:22" s="10" customFormat="1" ht="13.5" thickBot="1" x14ac:dyDescent="0.25">
      <c r="A84" s="36" t="s">
        <v>19</v>
      </c>
      <c r="B84" s="175" t="s">
        <v>20</v>
      </c>
      <c r="C84" s="176"/>
      <c r="D84" s="37" t="s">
        <v>20</v>
      </c>
      <c r="E84" s="38" t="s">
        <v>20</v>
      </c>
      <c r="F84" s="39" t="s">
        <v>111</v>
      </c>
      <c r="G84" s="40">
        <f>G85+G115</f>
        <v>1078.32</v>
      </c>
      <c r="H84" s="40">
        <v>0</v>
      </c>
      <c r="I84" s="40">
        <f t="shared" si="4"/>
        <v>1078.32</v>
      </c>
      <c r="J84" s="41">
        <v>0</v>
      </c>
      <c r="K84" s="41">
        <f t="shared" si="5"/>
        <v>1078.32</v>
      </c>
      <c r="L84" s="41">
        <f>+L85+L87+L89+L91+L93+L95+L97+L99+L101+L103+L105+L107+L109+L111+L113</f>
        <v>4.0856207306205761E-14</v>
      </c>
      <c r="M84" s="41">
        <f t="shared" si="6"/>
        <v>1078.32</v>
      </c>
      <c r="N84" s="41">
        <v>0</v>
      </c>
      <c r="O84" s="41">
        <f t="shared" si="0"/>
        <v>1078.32</v>
      </c>
      <c r="P84" s="41">
        <v>0</v>
      </c>
      <c r="Q84" s="41">
        <f t="shared" si="1"/>
        <v>1078.32</v>
      </c>
      <c r="R84" s="41">
        <v>0</v>
      </c>
      <c r="S84" s="41">
        <f t="shared" si="13"/>
        <v>1078.32</v>
      </c>
      <c r="T84" s="41">
        <v>0</v>
      </c>
      <c r="U84" s="41">
        <f t="shared" si="14"/>
        <v>1078.32</v>
      </c>
      <c r="V84" s="22"/>
    </row>
    <row r="85" spans="1:22" s="10" customFormat="1" ht="13.15" hidden="1" x14ac:dyDescent="0.25">
      <c r="A85" s="83" t="s">
        <v>19</v>
      </c>
      <c r="B85" s="84" t="s">
        <v>112</v>
      </c>
      <c r="C85" s="85" t="s">
        <v>27</v>
      </c>
      <c r="D85" s="86" t="s">
        <v>20</v>
      </c>
      <c r="E85" s="86" t="s">
        <v>20</v>
      </c>
      <c r="F85" s="87" t="s">
        <v>113</v>
      </c>
      <c r="G85" s="27">
        <f>+G86</f>
        <v>900</v>
      </c>
      <c r="H85" s="27">
        <v>0</v>
      </c>
      <c r="I85" s="27">
        <f t="shared" si="4"/>
        <v>900</v>
      </c>
      <c r="J85" s="28">
        <v>0</v>
      </c>
      <c r="K85" s="28">
        <f t="shared" si="5"/>
        <v>900</v>
      </c>
      <c r="L85" s="88">
        <v>-809.4</v>
      </c>
      <c r="M85" s="28">
        <f t="shared" si="6"/>
        <v>90.600000000000023</v>
      </c>
      <c r="N85" s="28">
        <v>0</v>
      </c>
      <c r="O85" s="28">
        <f t="shared" si="0"/>
        <v>90.600000000000023</v>
      </c>
      <c r="P85" s="28">
        <v>0</v>
      </c>
      <c r="Q85" s="28">
        <f t="shared" si="1"/>
        <v>90.600000000000023</v>
      </c>
      <c r="R85" s="28">
        <v>0</v>
      </c>
      <c r="S85" s="28">
        <f t="shared" si="13"/>
        <v>90.600000000000023</v>
      </c>
      <c r="T85" s="28">
        <v>0</v>
      </c>
      <c r="U85" s="28">
        <f t="shared" si="14"/>
        <v>90.600000000000023</v>
      </c>
      <c r="V85" s="22"/>
    </row>
    <row r="86" spans="1:22" s="10" customFormat="1" ht="13.15" hidden="1" x14ac:dyDescent="0.25">
      <c r="A86" s="48"/>
      <c r="B86" s="49"/>
      <c r="C86" s="50"/>
      <c r="D86" s="51">
        <v>3299</v>
      </c>
      <c r="E86" s="52">
        <v>5321</v>
      </c>
      <c r="F86" s="65" t="s">
        <v>29</v>
      </c>
      <c r="G86" s="54">
        <v>900</v>
      </c>
      <c r="H86" s="54">
        <v>0</v>
      </c>
      <c r="I86" s="54">
        <f t="shared" si="4"/>
        <v>900</v>
      </c>
      <c r="J86" s="55">
        <v>0</v>
      </c>
      <c r="K86" s="55">
        <f t="shared" si="5"/>
        <v>900</v>
      </c>
      <c r="L86" s="89">
        <v>-809.4</v>
      </c>
      <c r="M86" s="55">
        <f t="shared" si="6"/>
        <v>90.600000000000023</v>
      </c>
      <c r="N86" s="55">
        <v>0</v>
      </c>
      <c r="O86" s="55">
        <f t="shared" si="0"/>
        <v>90.600000000000023</v>
      </c>
      <c r="P86" s="55">
        <v>0</v>
      </c>
      <c r="Q86" s="55">
        <f t="shared" si="1"/>
        <v>90.600000000000023</v>
      </c>
      <c r="R86" s="55">
        <v>0</v>
      </c>
      <c r="S86" s="55">
        <f t="shared" si="13"/>
        <v>90.600000000000023</v>
      </c>
      <c r="T86" s="55">
        <v>0</v>
      </c>
      <c r="U86" s="55">
        <f t="shared" si="14"/>
        <v>90.600000000000023</v>
      </c>
      <c r="V86" s="22"/>
    </row>
    <row r="87" spans="1:22" s="10" customFormat="1" ht="13.15" hidden="1" x14ac:dyDescent="0.25">
      <c r="A87" s="83" t="s">
        <v>19</v>
      </c>
      <c r="B87" s="57" t="s">
        <v>114</v>
      </c>
      <c r="C87" s="58">
        <v>4467</v>
      </c>
      <c r="D87" s="59" t="s">
        <v>20</v>
      </c>
      <c r="E87" s="60" t="s">
        <v>20</v>
      </c>
      <c r="F87" s="87" t="s">
        <v>115</v>
      </c>
      <c r="G87" s="62">
        <v>0</v>
      </c>
      <c r="H87" s="62"/>
      <c r="I87" s="62"/>
      <c r="J87" s="63"/>
      <c r="K87" s="63">
        <v>0</v>
      </c>
      <c r="L87" s="90">
        <v>26.6</v>
      </c>
      <c r="M87" s="63">
        <f t="shared" si="6"/>
        <v>26.6</v>
      </c>
      <c r="N87" s="63">
        <v>0</v>
      </c>
      <c r="O87" s="63">
        <f t="shared" si="0"/>
        <v>26.6</v>
      </c>
      <c r="P87" s="63">
        <v>0</v>
      </c>
      <c r="Q87" s="63">
        <f t="shared" si="1"/>
        <v>26.6</v>
      </c>
      <c r="R87" s="63">
        <v>0</v>
      </c>
      <c r="S87" s="63">
        <f t="shared" si="13"/>
        <v>26.6</v>
      </c>
      <c r="T87" s="63">
        <v>0</v>
      </c>
      <c r="U87" s="63">
        <f t="shared" si="14"/>
        <v>26.6</v>
      </c>
      <c r="V87" s="22"/>
    </row>
    <row r="88" spans="1:22" s="10" customFormat="1" ht="13.15" hidden="1" x14ac:dyDescent="0.25">
      <c r="A88" s="48"/>
      <c r="B88" s="49"/>
      <c r="C88" s="50"/>
      <c r="D88" s="51">
        <v>3113</v>
      </c>
      <c r="E88" s="52">
        <v>5321</v>
      </c>
      <c r="F88" s="65" t="s">
        <v>29</v>
      </c>
      <c r="G88" s="54">
        <v>0</v>
      </c>
      <c r="H88" s="54"/>
      <c r="I88" s="54"/>
      <c r="J88" s="55"/>
      <c r="K88" s="55">
        <v>0</v>
      </c>
      <c r="L88" s="89">
        <v>26.6</v>
      </c>
      <c r="M88" s="55">
        <f t="shared" si="6"/>
        <v>26.6</v>
      </c>
      <c r="N88" s="55">
        <v>0</v>
      </c>
      <c r="O88" s="55">
        <f t="shared" si="0"/>
        <v>26.6</v>
      </c>
      <c r="P88" s="55">
        <v>0</v>
      </c>
      <c r="Q88" s="55">
        <f t="shared" si="1"/>
        <v>26.6</v>
      </c>
      <c r="R88" s="55">
        <v>0</v>
      </c>
      <c r="S88" s="55">
        <f t="shared" si="13"/>
        <v>26.6</v>
      </c>
      <c r="T88" s="55">
        <v>0</v>
      </c>
      <c r="U88" s="55">
        <f t="shared" si="14"/>
        <v>26.6</v>
      </c>
      <c r="V88" s="22"/>
    </row>
    <row r="89" spans="1:22" s="10" customFormat="1" ht="20.45" hidden="1" x14ac:dyDescent="0.25">
      <c r="A89" s="56" t="s">
        <v>19</v>
      </c>
      <c r="B89" s="57" t="s">
        <v>116</v>
      </c>
      <c r="C89" s="58">
        <v>4478</v>
      </c>
      <c r="D89" s="59" t="s">
        <v>20</v>
      </c>
      <c r="E89" s="60" t="s">
        <v>20</v>
      </c>
      <c r="F89" s="87" t="s">
        <v>117</v>
      </c>
      <c r="G89" s="62">
        <v>0</v>
      </c>
      <c r="H89" s="54"/>
      <c r="I89" s="54"/>
      <c r="J89" s="55"/>
      <c r="K89" s="63">
        <v>0</v>
      </c>
      <c r="L89" s="90">
        <v>15.2</v>
      </c>
      <c r="M89" s="63">
        <f t="shared" si="6"/>
        <v>15.2</v>
      </c>
      <c r="N89" s="63">
        <v>0</v>
      </c>
      <c r="O89" s="63">
        <f t="shared" si="0"/>
        <v>15.2</v>
      </c>
      <c r="P89" s="63">
        <v>0</v>
      </c>
      <c r="Q89" s="63">
        <f t="shared" si="1"/>
        <v>15.2</v>
      </c>
      <c r="R89" s="63">
        <v>0</v>
      </c>
      <c r="S89" s="63">
        <f t="shared" si="13"/>
        <v>15.2</v>
      </c>
      <c r="T89" s="63">
        <v>0</v>
      </c>
      <c r="U89" s="63">
        <f t="shared" si="14"/>
        <v>15.2</v>
      </c>
      <c r="V89" s="22"/>
    </row>
    <row r="90" spans="1:22" s="10" customFormat="1" ht="13.15" hidden="1" x14ac:dyDescent="0.25">
      <c r="A90" s="48"/>
      <c r="B90" s="49"/>
      <c r="C90" s="50"/>
      <c r="D90" s="51">
        <v>3113</v>
      </c>
      <c r="E90" s="52">
        <v>5321</v>
      </c>
      <c r="F90" s="65" t="s">
        <v>29</v>
      </c>
      <c r="G90" s="54">
        <v>0</v>
      </c>
      <c r="H90" s="54"/>
      <c r="I90" s="54"/>
      <c r="J90" s="55"/>
      <c r="K90" s="55">
        <v>0</v>
      </c>
      <c r="L90" s="89">
        <v>15.2</v>
      </c>
      <c r="M90" s="55">
        <f t="shared" si="6"/>
        <v>15.2</v>
      </c>
      <c r="N90" s="55">
        <v>0</v>
      </c>
      <c r="O90" s="55">
        <f t="shared" si="0"/>
        <v>15.2</v>
      </c>
      <c r="P90" s="55">
        <v>0</v>
      </c>
      <c r="Q90" s="55">
        <f t="shared" si="1"/>
        <v>15.2</v>
      </c>
      <c r="R90" s="55">
        <v>0</v>
      </c>
      <c r="S90" s="55">
        <f t="shared" si="13"/>
        <v>15.2</v>
      </c>
      <c r="T90" s="55">
        <v>0</v>
      </c>
      <c r="U90" s="55">
        <f t="shared" si="14"/>
        <v>15.2</v>
      </c>
      <c r="V90" s="22"/>
    </row>
    <row r="91" spans="1:22" s="10" customFormat="1" ht="20.45" hidden="1" x14ac:dyDescent="0.25">
      <c r="A91" s="56" t="s">
        <v>19</v>
      </c>
      <c r="B91" s="57" t="s">
        <v>118</v>
      </c>
      <c r="C91" s="58">
        <v>4479</v>
      </c>
      <c r="D91" s="59" t="s">
        <v>20</v>
      </c>
      <c r="E91" s="60" t="s">
        <v>20</v>
      </c>
      <c r="F91" s="87" t="s">
        <v>119</v>
      </c>
      <c r="G91" s="62">
        <v>0</v>
      </c>
      <c r="H91" s="54"/>
      <c r="I91" s="54"/>
      <c r="J91" s="55"/>
      <c r="K91" s="63">
        <v>0</v>
      </c>
      <c r="L91" s="90">
        <v>269.8</v>
      </c>
      <c r="M91" s="63">
        <f t="shared" si="6"/>
        <v>269.8</v>
      </c>
      <c r="N91" s="63">
        <v>0</v>
      </c>
      <c r="O91" s="63">
        <f t="shared" si="0"/>
        <v>269.8</v>
      </c>
      <c r="P91" s="63">
        <v>0</v>
      </c>
      <c r="Q91" s="63">
        <f t="shared" si="1"/>
        <v>269.8</v>
      </c>
      <c r="R91" s="63">
        <v>0</v>
      </c>
      <c r="S91" s="63">
        <f t="shared" si="13"/>
        <v>269.8</v>
      </c>
      <c r="T91" s="63">
        <v>0</v>
      </c>
      <c r="U91" s="63">
        <f t="shared" si="14"/>
        <v>269.8</v>
      </c>
      <c r="V91" s="22"/>
    </row>
    <row r="92" spans="1:22" s="10" customFormat="1" ht="13.15" hidden="1" x14ac:dyDescent="0.25">
      <c r="A92" s="48"/>
      <c r="B92" s="49"/>
      <c r="C92" s="50"/>
      <c r="D92" s="51">
        <v>3114</v>
      </c>
      <c r="E92" s="52">
        <v>5321</v>
      </c>
      <c r="F92" s="65" t="s">
        <v>29</v>
      </c>
      <c r="G92" s="54">
        <v>0</v>
      </c>
      <c r="H92" s="54"/>
      <c r="I92" s="54"/>
      <c r="J92" s="55"/>
      <c r="K92" s="55">
        <v>0</v>
      </c>
      <c r="L92" s="89">
        <v>269.8</v>
      </c>
      <c r="M92" s="55">
        <f t="shared" si="6"/>
        <v>269.8</v>
      </c>
      <c r="N92" s="55">
        <v>0</v>
      </c>
      <c r="O92" s="55">
        <f t="shared" si="0"/>
        <v>269.8</v>
      </c>
      <c r="P92" s="55">
        <v>0</v>
      </c>
      <c r="Q92" s="55">
        <f t="shared" si="1"/>
        <v>269.8</v>
      </c>
      <c r="R92" s="55">
        <v>0</v>
      </c>
      <c r="S92" s="55">
        <f t="shared" si="13"/>
        <v>269.8</v>
      </c>
      <c r="T92" s="55">
        <v>0</v>
      </c>
      <c r="U92" s="55">
        <f t="shared" si="14"/>
        <v>269.8</v>
      </c>
      <c r="V92" s="22"/>
    </row>
    <row r="93" spans="1:22" s="10" customFormat="1" ht="13.15" hidden="1" x14ac:dyDescent="0.25">
      <c r="A93" s="56" t="s">
        <v>19</v>
      </c>
      <c r="B93" s="57" t="s">
        <v>120</v>
      </c>
      <c r="C93" s="58">
        <v>2452</v>
      </c>
      <c r="D93" s="59" t="s">
        <v>20</v>
      </c>
      <c r="E93" s="60" t="s">
        <v>20</v>
      </c>
      <c r="F93" s="87" t="s">
        <v>121</v>
      </c>
      <c r="G93" s="62">
        <v>0</v>
      </c>
      <c r="H93" s="54"/>
      <c r="I93" s="54"/>
      <c r="J93" s="55"/>
      <c r="K93" s="63">
        <v>0</v>
      </c>
      <c r="L93" s="90">
        <v>11.4</v>
      </c>
      <c r="M93" s="63">
        <f t="shared" si="6"/>
        <v>11.4</v>
      </c>
      <c r="N93" s="63">
        <v>0</v>
      </c>
      <c r="O93" s="63">
        <f t="shared" si="0"/>
        <v>11.4</v>
      </c>
      <c r="P93" s="63">
        <v>0</v>
      </c>
      <c r="Q93" s="63">
        <f t="shared" si="1"/>
        <v>11.4</v>
      </c>
      <c r="R93" s="63">
        <v>0</v>
      </c>
      <c r="S93" s="63">
        <f t="shared" si="13"/>
        <v>11.4</v>
      </c>
      <c r="T93" s="63">
        <v>0</v>
      </c>
      <c r="U93" s="63">
        <f t="shared" si="14"/>
        <v>11.4</v>
      </c>
      <c r="V93" s="22"/>
    </row>
    <row r="94" spans="1:22" s="10" customFormat="1" ht="13.15" hidden="1" x14ac:dyDescent="0.25">
      <c r="A94" s="48"/>
      <c r="B94" s="49"/>
      <c r="C94" s="50"/>
      <c r="D94" s="51">
        <v>3113</v>
      </c>
      <c r="E94" s="52">
        <v>5321</v>
      </c>
      <c r="F94" s="65" t="s">
        <v>29</v>
      </c>
      <c r="G94" s="54">
        <v>0</v>
      </c>
      <c r="H94" s="54"/>
      <c r="I94" s="54"/>
      <c r="J94" s="55"/>
      <c r="K94" s="55">
        <v>0</v>
      </c>
      <c r="L94" s="89">
        <v>11.4</v>
      </c>
      <c r="M94" s="55">
        <f t="shared" si="6"/>
        <v>11.4</v>
      </c>
      <c r="N94" s="55">
        <v>0</v>
      </c>
      <c r="O94" s="55">
        <f t="shared" si="0"/>
        <v>11.4</v>
      </c>
      <c r="P94" s="55">
        <v>0</v>
      </c>
      <c r="Q94" s="55">
        <f t="shared" si="1"/>
        <v>11.4</v>
      </c>
      <c r="R94" s="55">
        <v>0</v>
      </c>
      <c r="S94" s="55">
        <f t="shared" si="13"/>
        <v>11.4</v>
      </c>
      <c r="T94" s="55">
        <v>0</v>
      </c>
      <c r="U94" s="55">
        <f t="shared" si="14"/>
        <v>11.4</v>
      </c>
      <c r="V94" s="22"/>
    </row>
    <row r="95" spans="1:22" s="10" customFormat="1" ht="13.15" hidden="1" x14ac:dyDescent="0.25">
      <c r="A95" s="56" t="s">
        <v>19</v>
      </c>
      <c r="B95" s="57" t="s">
        <v>122</v>
      </c>
      <c r="C95" s="58">
        <v>2497</v>
      </c>
      <c r="D95" s="59" t="s">
        <v>20</v>
      </c>
      <c r="E95" s="60" t="s">
        <v>20</v>
      </c>
      <c r="F95" s="87" t="s">
        <v>123</v>
      </c>
      <c r="G95" s="62">
        <v>0</v>
      </c>
      <c r="H95" s="54"/>
      <c r="I95" s="54"/>
      <c r="J95" s="55"/>
      <c r="K95" s="63">
        <v>0</v>
      </c>
      <c r="L95" s="90">
        <v>57</v>
      </c>
      <c r="M95" s="63">
        <f t="shared" si="6"/>
        <v>57</v>
      </c>
      <c r="N95" s="63">
        <v>0</v>
      </c>
      <c r="O95" s="63">
        <f t="shared" si="0"/>
        <v>57</v>
      </c>
      <c r="P95" s="63">
        <v>0</v>
      </c>
      <c r="Q95" s="63">
        <f t="shared" si="1"/>
        <v>57</v>
      </c>
      <c r="R95" s="63">
        <v>0</v>
      </c>
      <c r="S95" s="63">
        <f t="shared" si="13"/>
        <v>57</v>
      </c>
      <c r="T95" s="63">
        <v>0</v>
      </c>
      <c r="U95" s="63">
        <f t="shared" si="14"/>
        <v>57</v>
      </c>
      <c r="V95" s="22"/>
    </row>
    <row r="96" spans="1:22" s="10" customFormat="1" ht="13.15" hidden="1" x14ac:dyDescent="0.25">
      <c r="A96" s="48"/>
      <c r="B96" s="49"/>
      <c r="C96" s="50"/>
      <c r="D96" s="51">
        <v>3113</v>
      </c>
      <c r="E96" s="52">
        <v>5321</v>
      </c>
      <c r="F96" s="65" t="s">
        <v>29</v>
      </c>
      <c r="G96" s="54">
        <v>0</v>
      </c>
      <c r="H96" s="54"/>
      <c r="I96" s="54"/>
      <c r="J96" s="55"/>
      <c r="K96" s="55">
        <v>0</v>
      </c>
      <c r="L96" s="89">
        <v>57</v>
      </c>
      <c r="M96" s="55">
        <f t="shared" si="6"/>
        <v>57</v>
      </c>
      <c r="N96" s="55">
        <v>0</v>
      </c>
      <c r="O96" s="55">
        <f t="shared" si="0"/>
        <v>57</v>
      </c>
      <c r="P96" s="55">
        <v>0</v>
      </c>
      <c r="Q96" s="55">
        <f t="shared" si="1"/>
        <v>57</v>
      </c>
      <c r="R96" s="55">
        <v>0</v>
      </c>
      <c r="S96" s="55">
        <f t="shared" si="13"/>
        <v>57</v>
      </c>
      <c r="T96" s="55">
        <v>0</v>
      </c>
      <c r="U96" s="55">
        <f t="shared" si="14"/>
        <v>57</v>
      </c>
      <c r="V96" s="22"/>
    </row>
    <row r="97" spans="1:22" s="10" customFormat="1" ht="13.15" hidden="1" x14ac:dyDescent="0.25">
      <c r="A97" s="56" t="s">
        <v>19</v>
      </c>
      <c r="B97" s="57" t="s">
        <v>124</v>
      </c>
      <c r="C97" s="58">
        <v>2314</v>
      </c>
      <c r="D97" s="59" t="s">
        <v>20</v>
      </c>
      <c r="E97" s="60" t="s">
        <v>20</v>
      </c>
      <c r="F97" s="87" t="s">
        <v>125</v>
      </c>
      <c r="G97" s="62">
        <v>0</v>
      </c>
      <c r="H97" s="54"/>
      <c r="I97" s="54"/>
      <c r="J97" s="55"/>
      <c r="K97" s="63">
        <v>0</v>
      </c>
      <c r="L97" s="90">
        <v>64.599999999999994</v>
      </c>
      <c r="M97" s="63">
        <f t="shared" si="6"/>
        <v>64.599999999999994</v>
      </c>
      <c r="N97" s="63">
        <v>0</v>
      </c>
      <c r="O97" s="63">
        <f t="shared" si="0"/>
        <v>64.599999999999994</v>
      </c>
      <c r="P97" s="63">
        <v>0</v>
      </c>
      <c r="Q97" s="63">
        <f t="shared" si="1"/>
        <v>64.599999999999994</v>
      </c>
      <c r="R97" s="63">
        <v>0</v>
      </c>
      <c r="S97" s="63">
        <f t="shared" si="13"/>
        <v>64.599999999999994</v>
      </c>
      <c r="T97" s="63">
        <v>0</v>
      </c>
      <c r="U97" s="63">
        <f t="shared" si="14"/>
        <v>64.599999999999994</v>
      </c>
      <c r="V97" s="22"/>
    </row>
    <row r="98" spans="1:22" s="10" customFormat="1" ht="13.15" hidden="1" x14ac:dyDescent="0.25">
      <c r="A98" s="48"/>
      <c r="B98" s="49"/>
      <c r="C98" s="50"/>
      <c r="D98" s="51">
        <v>3114</v>
      </c>
      <c r="E98" s="52">
        <v>5321</v>
      </c>
      <c r="F98" s="65" t="s">
        <v>29</v>
      </c>
      <c r="G98" s="54">
        <v>0</v>
      </c>
      <c r="H98" s="54"/>
      <c r="I98" s="54"/>
      <c r="J98" s="55"/>
      <c r="K98" s="55">
        <v>0</v>
      </c>
      <c r="L98" s="89">
        <v>64.599999999999994</v>
      </c>
      <c r="M98" s="55">
        <f t="shared" si="6"/>
        <v>64.599999999999994</v>
      </c>
      <c r="N98" s="55">
        <v>0</v>
      </c>
      <c r="O98" s="55">
        <f t="shared" si="0"/>
        <v>64.599999999999994</v>
      </c>
      <c r="P98" s="55">
        <v>0</v>
      </c>
      <c r="Q98" s="55">
        <f t="shared" si="1"/>
        <v>64.599999999999994</v>
      </c>
      <c r="R98" s="55">
        <v>0</v>
      </c>
      <c r="S98" s="55">
        <f t="shared" si="13"/>
        <v>64.599999999999994</v>
      </c>
      <c r="T98" s="55">
        <v>0</v>
      </c>
      <c r="U98" s="55">
        <f t="shared" si="14"/>
        <v>64.599999999999994</v>
      </c>
      <c r="V98" s="22"/>
    </row>
    <row r="99" spans="1:22" s="10" customFormat="1" ht="13.15" hidden="1" x14ac:dyDescent="0.25">
      <c r="A99" s="56" t="s">
        <v>19</v>
      </c>
      <c r="B99" s="57" t="s">
        <v>126</v>
      </c>
      <c r="C99" s="58">
        <v>2310</v>
      </c>
      <c r="D99" s="59" t="s">
        <v>20</v>
      </c>
      <c r="E99" s="60" t="s">
        <v>20</v>
      </c>
      <c r="F99" s="87" t="s">
        <v>127</v>
      </c>
      <c r="G99" s="62">
        <v>0</v>
      </c>
      <c r="H99" s="54"/>
      <c r="I99" s="54"/>
      <c r="J99" s="55"/>
      <c r="K99" s="63">
        <v>0</v>
      </c>
      <c r="L99" s="90">
        <v>133</v>
      </c>
      <c r="M99" s="63">
        <f t="shared" si="6"/>
        <v>133</v>
      </c>
      <c r="N99" s="63">
        <v>0</v>
      </c>
      <c r="O99" s="63">
        <f t="shared" ref="O99:O201" si="15">+M99+N99</f>
        <v>133</v>
      </c>
      <c r="P99" s="63">
        <v>0</v>
      </c>
      <c r="Q99" s="63">
        <f t="shared" ref="Q99:Q164" si="16">+O99+P99</f>
        <v>133</v>
      </c>
      <c r="R99" s="63">
        <v>0</v>
      </c>
      <c r="S99" s="63">
        <f t="shared" si="13"/>
        <v>133</v>
      </c>
      <c r="T99" s="63">
        <v>0</v>
      </c>
      <c r="U99" s="63">
        <f t="shared" si="14"/>
        <v>133</v>
      </c>
      <c r="V99" s="22"/>
    </row>
    <row r="100" spans="1:22" s="10" customFormat="1" ht="13.15" hidden="1" x14ac:dyDescent="0.25">
      <c r="A100" s="56"/>
      <c r="B100" s="49"/>
      <c r="C100" s="50"/>
      <c r="D100" s="51">
        <v>3114</v>
      </c>
      <c r="E100" s="52">
        <v>5321</v>
      </c>
      <c r="F100" s="65" t="s">
        <v>29</v>
      </c>
      <c r="G100" s="54">
        <v>0</v>
      </c>
      <c r="H100" s="54"/>
      <c r="I100" s="54"/>
      <c r="J100" s="55"/>
      <c r="K100" s="55">
        <v>0</v>
      </c>
      <c r="L100" s="89">
        <v>133</v>
      </c>
      <c r="M100" s="55">
        <f t="shared" si="6"/>
        <v>133</v>
      </c>
      <c r="N100" s="55">
        <v>0</v>
      </c>
      <c r="O100" s="55">
        <f t="shared" si="15"/>
        <v>133</v>
      </c>
      <c r="P100" s="55">
        <v>0</v>
      </c>
      <c r="Q100" s="55">
        <f t="shared" si="16"/>
        <v>133</v>
      </c>
      <c r="R100" s="55">
        <v>0</v>
      </c>
      <c r="S100" s="55">
        <f t="shared" si="13"/>
        <v>133</v>
      </c>
      <c r="T100" s="55">
        <v>0</v>
      </c>
      <c r="U100" s="55">
        <f t="shared" si="14"/>
        <v>133</v>
      </c>
      <c r="V100" s="22"/>
    </row>
    <row r="101" spans="1:22" s="10" customFormat="1" ht="13.15" hidden="1" x14ac:dyDescent="0.25">
      <c r="A101" s="56" t="s">
        <v>19</v>
      </c>
      <c r="B101" s="57" t="s">
        <v>128</v>
      </c>
      <c r="C101" s="58">
        <v>5479</v>
      </c>
      <c r="D101" s="59" t="s">
        <v>20</v>
      </c>
      <c r="E101" s="60" t="s">
        <v>20</v>
      </c>
      <c r="F101" s="87" t="s">
        <v>129</v>
      </c>
      <c r="G101" s="62">
        <v>0</v>
      </c>
      <c r="H101" s="54"/>
      <c r="I101" s="54"/>
      <c r="J101" s="55"/>
      <c r="K101" s="63">
        <v>0</v>
      </c>
      <c r="L101" s="90">
        <v>7.6</v>
      </c>
      <c r="M101" s="63">
        <f t="shared" si="6"/>
        <v>7.6</v>
      </c>
      <c r="N101" s="63">
        <v>0</v>
      </c>
      <c r="O101" s="63">
        <f t="shared" si="15"/>
        <v>7.6</v>
      </c>
      <c r="P101" s="63">
        <v>0</v>
      </c>
      <c r="Q101" s="63">
        <f t="shared" si="16"/>
        <v>7.6</v>
      </c>
      <c r="R101" s="63">
        <v>0</v>
      </c>
      <c r="S101" s="63">
        <f t="shared" si="13"/>
        <v>7.6</v>
      </c>
      <c r="T101" s="63">
        <v>0</v>
      </c>
      <c r="U101" s="63">
        <f t="shared" si="14"/>
        <v>7.6</v>
      </c>
      <c r="V101" s="22"/>
    </row>
    <row r="102" spans="1:22" s="10" customFormat="1" ht="13.15" hidden="1" x14ac:dyDescent="0.25">
      <c r="A102" s="56"/>
      <c r="B102" s="49"/>
      <c r="C102" s="50"/>
      <c r="D102" s="51">
        <v>3113</v>
      </c>
      <c r="E102" s="52">
        <v>5321</v>
      </c>
      <c r="F102" s="65" t="s">
        <v>29</v>
      </c>
      <c r="G102" s="54">
        <v>0</v>
      </c>
      <c r="H102" s="54"/>
      <c r="I102" s="54"/>
      <c r="J102" s="55"/>
      <c r="K102" s="55">
        <v>0</v>
      </c>
      <c r="L102" s="89">
        <v>7.6</v>
      </c>
      <c r="M102" s="55">
        <f t="shared" si="6"/>
        <v>7.6</v>
      </c>
      <c r="N102" s="55">
        <v>0</v>
      </c>
      <c r="O102" s="55">
        <f t="shared" si="15"/>
        <v>7.6</v>
      </c>
      <c r="P102" s="55">
        <v>0</v>
      </c>
      <c r="Q102" s="55">
        <f t="shared" si="16"/>
        <v>7.6</v>
      </c>
      <c r="R102" s="55">
        <v>0</v>
      </c>
      <c r="S102" s="55">
        <f t="shared" si="13"/>
        <v>7.6</v>
      </c>
      <c r="T102" s="55">
        <v>0</v>
      </c>
      <c r="U102" s="55">
        <f t="shared" si="14"/>
        <v>7.6</v>
      </c>
      <c r="V102" s="22"/>
    </row>
    <row r="103" spans="1:22" s="10" customFormat="1" ht="13.15" hidden="1" x14ac:dyDescent="0.25">
      <c r="A103" s="56" t="s">
        <v>19</v>
      </c>
      <c r="B103" s="57" t="s">
        <v>130</v>
      </c>
      <c r="C103" s="58">
        <v>5424</v>
      </c>
      <c r="D103" s="59" t="s">
        <v>20</v>
      </c>
      <c r="E103" s="60" t="s">
        <v>20</v>
      </c>
      <c r="F103" s="87" t="s">
        <v>131</v>
      </c>
      <c r="G103" s="62">
        <v>0</v>
      </c>
      <c r="H103" s="54"/>
      <c r="I103" s="54"/>
      <c r="J103" s="55"/>
      <c r="K103" s="63">
        <v>0</v>
      </c>
      <c r="L103" s="90">
        <v>7.6</v>
      </c>
      <c r="M103" s="63">
        <f t="shared" si="6"/>
        <v>7.6</v>
      </c>
      <c r="N103" s="63">
        <v>0</v>
      </c>
      <c r="O103" s="63">
        <f t="shared" si="15"/>
        <v>7.6</v>
      </c>
      <c r="P103" s="63">
        <v>0</v>
      </c>
      <c r="Q103" s="63">
        <f t="shared" si="16"/>
        <v>7.6</v>
      </c>
      <c r="R103" s="63">
        <v>0</v>
      </c>
      <c r="S103" s="63">
        <f t="shared" si="13"/>
        <v>7.6</v>
      </c>
      <c r="T103" s="63">
        <v>0</v>
      </c>
      <c r="U103" s="63">
        <f t="shared" si="14"/>
        <v>7.6</v>
      </c>
      <c r="V103" s="22"/>
    </row>
    <row r="104" spans="1:22" s="10" customFormat="1" ht="13.15" hidden="1" x14ac:dyDescent="0.25">
      <c r="A104" s="56"/>
      <c r="B104" s="49"/>
      <c r="C104" s="50"/>
      <c r="D104" s="51">
        <v>3113</v>
      </c>
      <c r="E104" s="52">
        <v>5321</v>
      </c>
      <c r="F104" s="65" t="s">
        <v>29</v>
      </c>
      <c r="G104" s="54">
        <v>0</v>
      </c>
      <c r="H104" s="54"/>
      <c r="I104" s="54"/>
      <c r="J104" s="55"/>
      <c r="K104" s="55">
        <v>0</v>
      </c>
      <c r="L104" s="89">
        <v>7.6</v>
      </c>
      <c r="M104" s="55">
        <f t="shared" si="6"/>
        <v>7.6</v>
      </c>
      <c r="N104" s="55">
        <v>0</v>
      </c>
      <c r="O104" s="55">
        <f t="shared" si="15"/>
        <v>7.6</v>
      </c>
      <c r="P104" s="55">
        <v>0</v>
      </c>
      <c r="Q104" s="55">
        <f t="shared" si="16"/>
        <v>7.6</v>
      </c>
      <c r="R104" s="55">
        <v>0</v>
      </c>
      <c r="S104" s="55">
        <f t="shared" si="13"/>
        <v>7.6</v>
      </c>
      <c r="T104" s="55">
        <v>0</v>
      </c>
      <c r="U104" s="55">
        <f t="shared" si="14"/>
        <v>7.6</v>
      </c>
      <c r="V104" s="22"/>
    </row>
    <row r="105" spans="1:22" s="10" customFormat="1" ht="13.15" hidden="1" x14ac:dyDescent="0.25">
      <c r="A105" s="56" t="s">
        <v>19</v>
      </c>
      <c r="B105" s="57" t="s">
        <v>132</v>
      </c>
      <c r="C105" s="58">
        <v>5490</v>
      </c>
      <c r="D105" s="59" t="s">
        <v>20</v>
      </c>
      <c r="E105" s="60" t="s">
        <v>20</v>
      </c>
      <c r="F105" s="87" t="s">
        <v>133</v>
      </c>
      <c r="G105" s="62">
        <v>0</v>
      </c>
      <c r="H105" s="54"/>
      <c r="I105" s="54"/>
      <c r="J105" s="55"/>
      <c r="K105" s="63">
        <v>0</v>
      </c>
      <c r="L105" s="90">
        <v>49.4</v>
      </c>
      <c r="M105" s="63">
        <f t="shared" si="6"/>
        <v>49.4</v>
      </c>
      <c r="N105" s="63">
        <v>0</v>
      </c>
      <c r="O105" s="63">
        <f t="shared" si="15"/>
        <v>49.4</v>
      </c>
      <c r="P105" s="63">
        <v>0</v>
      </c>
      <c r="Q105" s="63">
        <f t="shared" si="16"/>
        <v>49.4</v>
      </c>
      <c r="R105" s="63">
        <v>0</v>
      </c>
      <c r="S105" s="63">
        <f t="shared" si="13"/>
        <v>49.4</v>
      </c>
      <c r="T105" s="63">
        <v>0</v>
      </c>
      <c r="U105" s="63">
        <f t="shared" si="14"/>
        <v>49.4</v>
      </c>
      <c r="V105" s="22"/>
    </row>
    <row r="106" spans="1:22" s="10" customFormat="1" ht="13.15" hidden="1" x14ac:dyDescent="0.25">
      <c r="A106" s="56"/>
      <c r="B106" s="49"/>
      <c r="C106" s="50"/>
      <c r="D106" s="51">
        <v>3114</v>
      </c>
      <c r="E106" s="52">
        <v>5321</v>
      </c>
      <c r="F106" s="65" t="s">
        <v>29</v>
      </c>
      <c r="G106" s="54">
        <v>0</v>
      </c>
      <c r="H106" s="54"/>
      <c r="I106" s="54"/>
      <c r="J106" s="55"/>
      <c r="K106" s="55">
        <v>0</v>
      </c>
      <c r="L106" s="89">
        <v>49.4</v>
      </c>
      <c r="M106" s="55">
        <f t="shared" si="6"/>
        <v>49.4</v>
      </c>
      <c r="N106" s="55">
        <v>0</v>
      </c>
      <c r="O106" s="55">
        <f t="shared" si="15"/>
        <v>49.4</v>
      </c>
      <c r="P106" s="55">
        <v>0</v>
      </c>
      <c r="Q106" s="55">
        <f t="shared" si="16"/>
        <v>49.4</v>
      </c>
      <c r="R106" s="55">
        <v>0</v>
      </c>
      <c r="S106" s="55">
        <f t="shared" si="13"/>
        <v>49.4</v>
      </c>
      <c r="T106" s="55">
        <v>0</v>
      </c>
      <c r="U106" s="55">
        <f t="shared" si="14"/>
        <v>49.4</v>
      </c>
      <c r="V106" s="22"/>
    </row>
    <row r="107" spans="1:22" s="10" customFormat="1" ht="13.15" hidden="1" x14ac:dyDescent="0.25">
      <c r="A107" s="83" t="s">
        <v>19</v>
      </c>
      <c r="B107" s="57" t="s">
        <v>134</v>
      </c>
      <c r="C107" s="58">
        <v>5491</v>
      </c>
      <c r="D107" s="59" t="s">
        <v>20</v>
      </c>
      <c r="E107" s="60" t="s">
        <v>20</v>
      </c>
      <c r="F107" s="87" t="s">
        <v>135</v>
      </c>
      <c r="G107" s="62">
        <v>0</v>
      </c>
      <c r="H107" s="54"/>
      <c r="I107" s="54"/>
      <c r="J107" s="55"/>
      <c r="K107" s="63">
        <v>0</v>
      </c>
      <c r="L107" s="90">
        <v>49.4</v>
      </c>
      <c r="M107" s="63">
        <f t="shared" si="6"/>
        <v>49.4</v>
      </c>
      <c r="N107" s="63">
        <v>0</v>
      </c>
      <c r="O107" s="63">
        <f t="shared" si="15"/>
        <v>49.4</v>
      </c>
      <c r="P107" s="63">
        <v>0</v>
      </c>
      <c r="Q107" s="63">
        <f t="shared" si="16"/>
        <v>49.4</v>
      </c>
      <c r="R107" s="63">
        <v>0</v>
      </c>
      <c r="S107" s="63">
        <f t="shared" si="13"/>
        <v>49.4</v>
      </c>
      <c r="T107" s="63">
        <v>0</v>
      </c>
      <c r="U107" s="63">
        <f t="shared" si="14"/>
        <v>49.4</v>
      </c>
      <c r="V107" s="22"/>
    </row>
    <row r="108" spans="1:22" s="10" customFormat="1" ht="13.15" hidden="1" x14ac:dyDescent="0.25">
      <c r="A108" s="56"/>
      <c r="B108" s="49"/>
      <c r="C108" s="50"/>
      <c r="D108" s="51">
        <v>3114</v>
      </c>
      <c r="E108" s="52">
        <v>5321</v>
      </c>
      <c r="F108" s="65" t="s">
        <v>29</v>
      </c>
      <c r="G108" s="54">
        <v>0</v>
      </c>
      <c r="H108" s="54"/>
      <c r="I108" s="54"/>
      <c r="J108" s="55"/>
      <c r="K108" s="55">
        <v>0</v>
      </c>
      <c r="L108" s="89">
        <v>49.4</v>
      </c>
      <c r="M108" s="55">
        <f t="shared" si="6"/>
        <v>49.4</v>
      </c>
      <c r="N108" s="55">
        <v>0</v>
      </c>
      <c r="O108" s="55">
        <f t="shared" si="15"/>
        <v>49.4</v>
      </c>
      <c r="P108" s="55">
        <v>0</v>
      </c>
      <c r="Q108" s="55">
        <f t="shared" si="16"/>
        <v>49.4</v>
      </c>
      <c r="R108" s="55">
        <v>0</v>
      </c>
      <c r="S108" s="55">
        <f t="shared" si="13"/>
        <v>49.4</v>
      </c>
      <c r="T108" s="55">
        <v>0</v>
      </c>
      <c r="U108" s="55">
        <f t="shared" si="14"/>
        <v>49.4</v>
      </c>
      <c r="V108" s="22"/>
    </row>
    <row r="109" spans="1:22" s="10" customFormat="1" ht="13.15" hidden="1" x14ac:dyDescent="0.25">
      <c r="A109" s="83" t="s">
        <v>19</v>
      </c>
      <c r="B109" s="57" t="s">
        <v>136</v>
      </c>
      <c r="C109" s="58">
        <v>5492</v>
      </c>
      <c r="D109" s="59" t="s">
        <v>20</v>
      </c>
      <c r="E109" s="60" t="s">
        <v>20</v>
      </c>
      <c r="F109" s="87" t="s">
        <v>137</v>
      </c>
      <c r="G109" s="62">
        <v>0</v>
      </c>
      <c r="H109" s="54"/>
      <c r="I109" s="54"/>
      <c r="J109" s="55"/>
      <c r="K109" s="63">
        <v>0</v>
      </c>
      <c r="L109" s="90">
        <v>64.599999999999994</v>
      </c>
      <c r="M109" s="63">
        <f t="shared" ref="M109:M158" si="17">+K109+L109</f>
        <v>64.599999999999994</v>
      </c>
      <c r="N109" s="63">
        <v>0</v>
      </c>
      <c r="O109" s="63">
        <f t="shared" si="15"/>
        <v>64.599999999999994</v>
      </c>
      <c r="P109" s="63">
        <v>0</v>
      </c>
      <c r="Q109" s="63">
        <f t="shared" si="16"/>
        <v>64.599999999999994</v>
      </c>
      <c r="R109" s="63">
        <v>0</v>
      </c>
      <c r="S109" s="63">
        <f t="shared" si="13"/>
        <v>64.599999999999994</v>
      </c>
      <c r="T109" s="63">
        <v>0</v>
      </c>
      <c r="U109" s="63">
        <f t="shared" si="14"/>
        <v>64.599999999999994</v>
      </c>
      <c r="V109" s="22"/>
    </row>
    <row r="110" spans="1:22" s="10" customFormat="1" ht="13.15" hidden="1" x14ac:dyDescent="0.25">
      <c r="A110" s="56"/>
      <c r="B110" s="49"/>
      <c r="C110" s="50"/>
      <c r="D110" s="51">
        <v>3113</v>
      </c>
      <c r="E110" s="52">
        <v>5321</v>
      </c>
      <c r="F110" s="65" t="s">
        <v>29</v>
      </c>
      <c r="G110" s="54">
        <v>0</v>
      </c>
      <c r="H110" s="54"/>
      <c r="I110" s="54"/>
      <c r="J110" s="55"/>
      <c r="K110" s="55">
        <v>0</v>
      </c>
      <c r="L110" s="89">
        <v>64.599999999999994</v>
      </c>
      <c r="M110" s="55">
        <f t="shared" si="17"/>
        <v>64.599999999999994</v>
      </c>
      <c r="N110" s="55">
        <v>0</v>
      </c>
      <c r="O110" s="55">
        <f t="shared" si="15"/>
        <v>64.599999999999994</v>
      </c>
      <c r="P110" s="55">
        <v>0</v>
      </c>
      <c r="Q110" s="55">
        <f t="shared" si="16"/>
        <v>64.599999999999994</v>
      </c>
      <c r="R110" s="55">
        <v>0</v>
      </c>
      <c r="S110" s="55">
        <f t="shared" si="13"/>
        <v>64.599999999999994</v>
      </c>
      <c r="T110" s="55">
        <v>0</v>
      </c>
      <c r="U110" s="55">
        <f t="shared" si="14"/>
        <v>64.599999999999994</v>
      </c>
      <c r="V110" s="22"/>
    </row>
    <row r="111" spans="1:22" s="10" customFormat="1" ht="20.45" hidden="1" x14ac:dyDescent="0.25">
      <c r="A111" s="56" t="s">
        <v>19</v>
      </c>
      <c r="B111" s="57" t="s">
        <v>138</v>
      </c>
      <c r="C111" s="58">
        <v>2329</v>
      </c>
      <c r="D111" s="59" t="s">
        <v>20</v>
      </c>
      <c r="E111" s="60" t="s">
        <v>20</v>
      </c>
      <c r="F111" s="87" t="s">
        <v>139</v>
      </c>
      <c r="G111" s="62">
        <v>0</v>
      </c>
      <c r="H111" s="54"/>
      <c r="I111" s="54"/>
      <c r="J111" s="55"/>
      <c r="K111" s="63">
        <v>0</v>
      </c>
      <c r="L111" s="90">
        <v>45.6</v>
      </c>
      <c r="M111" s="63">
        <f t="shared" si="17"/>
        <v>45.6</v>
      </c>
      <c r="N111" s="63">
        <v>0</v>
      </c>
      <c r="O111" s="63">
        <f t="shared" si="15"/>
        <v>45.6</v>
      </c>
      <c r="P111" s="63">
        <v>0</v>
      </c>
      <c r="Q111" s="63">
        <f t="shared" si="16"/>
        <v>45.6</v>
      </c>
      <c r="R111" s="63">
        <v>0</v>
      </c>
      <c r="S111" s="63">
        <f t="shared" si="13"/>
        <v>45.6</v>
      </c>
      <c r="T111" s="63">
        <v>0</v>
      </c>
      <c r="U111" s="63">
        <f t="shared" si="14"/>
        <v>45.6</v>
      </c>
      <c r="V111" s="22"/>
    </row>
    <row r="112" spans="1:22" s="10" customFormat="1" ht="13.15" hidden="1" x14ac:dyDescent="0.25">
      <c r="A112" s="56"/>
      <c r="B112" s="49"/>
      <c r="C112" s="50"/>
      <c r="D112" s="51">
        <v>3113</v>
      </c>
      <c r="E112" s="52">
        <v>5321</v>
      </c>
      <c r="F112" s="65" t="s">
        <v>29</v>
      </c>
      <c r="G112" s="54">
        <v>0</v>
      </c>
      <c r="H112" s="54"/>
      <c r="I112" s="54"/>
      <c r="J112" s="55"/>
      <c r="K112" s="55">
        <v>0</v>
      </c>
      <c r="L112" s="89">
        <v>45.6</v>
      </c>
      <c r="M112" s="55">
        <f t="shared" si="17"/>
        <v>45.6</v>
      </c>
      <c r="N112" s="55">
        <v>0</v>
      </c>
      <c r="O112" s="55">
        <f t="shared" si="15"/>
        <v>45.6</v>
      </c>
      <c r="P112" s="55">
        <v>0</v>
      </c>
      <c r="Q112" s="55">
        <f t="shared" si="16"/>
        <v>45.6</v>
      </c>
      <c r="R112" s="55">
        <v>0</v>
      </c>
      <c r="S112" s="55">
        <f t="shared" si="13"/>
        <v>45.6</v>
      </c>
      <c r="T112" s="55">
        <v>0</v>
      </c>
      <c r="U112" s="55">
        <f t="shared" si="14"/>
        <v>45.6</v>
      </c>
      <c r="V112" s="22"/>
    </row>
    <row r="113" spans="1:23" s="10" customFormat="1" ht="13.15" hidden="1" x14ac:dyDescent="0.25">
      <c r="A113" s="56" t="s">
        <v>19</v>
      </c>
      <c r="B113" s="57" t="s">
        <v>140</v>
      </c>
      <c r="C113" s="58">
        <v>2494</v>
      </c>
      <c r="D113" s="59" t="s">
        <v>20</v>
      </c>
      <c r="E113" s="60" t="s">
        <v>20</v>
      </c>
      <c r="F113" s="87" t="s">
        <v>141</v>
      </c>
      <c r="G113" s="62">
        <v>0</v>
      </c>
      <c r="H113" s="54"/>
      <c r="I113" s="54"/>
      <c r="J113" s="55"/>
      <c r="K113" s="63">
        <v>0</v>
      </c>
      <c r="L113" s="90">
        <v>7.6</v>
      </c>
      <c r="M113" s="63">
        <f t="shared" si="17"/>
        <v>7.6</v>
      </c>
      <c r="N113" s="63">
        <v>0</v>
      </c>
      <c r="O113" s="63">
        <f t="shared" si="15"/>
        <v>7.6</v>
      </c>
      <c r="P113" s="63">
        <v>0</v>
      </c>
      <c r="Q113" s="63">
        <f t="shared" si="16"/>
        <v>7.6</v>
      </c>
      <c r="R113" s="63">
        <v>0</v>
      </c>
      <c r="S113" s="63">
        <f t="shared" si="13"/>
        <v>7.6</v>
      </c>
      <c r="T113" s="63">
        <v>0</v>
      </c>
      <c r="U113" s="63">
        <f t="shared" si="14"/>
        <v>7.6</v>
      </c>
      <c r="V113" s="22"/>
    </row>
    <row r="114" spans="1:23" s="10" customFormat="1" ht="13.15" hidden="1" x14ac:dyDescent="0.25">
      <c r="A114" s="56"/>
      <c r="B114" s="49"/>
      <c r="C114" s="50"/>
      <c r="D114" s="51">
        <v>3113</v>
      </c>
      <c r="E114" s="52">
        <v>5321</v>
      </c>
      <c r="F114" s="65" t="s">
        <v>29</v>
      </c>
      <c r="G114" s="54">
        <v>0</v>
      </c>
      <c r="H114" s="54"/>
      <c r="I114" s="54"/>
      <c r="J114" s="55"/>
      <c r="K114" s="55">
        <v>0</v>
      </c>
      <c r="L114" s="89">
        <v>7.6</v>
      </c>
      <c r="M114" s="55">
        <f t="shared" si="17"/>
        <v>7.6</v>
      </c>
      <c r="N114" s="55">
        <v>0</v>
      </c>
      <c r="O114" s="55">
        <f t="shared" si="15"/>
        <v>7.6</v>
      </c>
      <c r="P114" s="55">
        <v>0</v>
      </c>
      <c r="Q114" s="55">
        <f t="shared" si="16"/>
        <v>7.6</v>
      </c>
      <c r="R114" s="55">
        <v>0</v>
      </c>
      <c r="S114" s="55">
        <f t="shared" si="13"/>
        <v>7.6</v>
      </c>
      <c r="T114" s="55">
        <v>0</v>
      </c>
      <c r="U114" s="55">
        <f t="shared" si="14"/>
        <v>7.6</v>
      </c>
      <c r="V114" s="22"/>
    </row>
    <row r="115" spans="1:23" s="10" customFormat="1" ht="27.95" hidden="1" customHeight="1" x14ac:dyDescent="0.25">
      <c r="A115" s="56" t="s">
        <v>19</v>
      </c>
      <c r="B115" s="57" t="s">
        <v>142</v>
      </c>
      <c r="C115" s="58" t="s">
        <v>143</v>
      </c>
      <c r="D115" s="59" t="s">
        <v>20</v>
      </c>
      <c r="E115" s="59" t="s">
        <v>20</v>
      </c>
      <c r="F115" s="87" t="s">
        <v>144</v>
      </c>
      <c r="G115" s="62">
        <f>+G116</f>
        <v>178.32</v>
      </c>
      <c r="H115" s="62">
        <v>0</v>
      </c>
      <c r="I115" s="62">
        <f t="shared" si="4"/>
        <v>178.32</v>
      </c>
      <c r="J115" s="63">
        <v>0</v>
      </c>
      <c r="K115" s="63">
        <f t="shared" si="5"/>
        <v>178.32</v>
      </c>
      <c r="L115" s="63">
        <v>0</v>
      </c>
      <c r="M115" s="63">
        <f t="shared" si="17"/>
        <v>178.32</v>
      </c>
      <c r="N115" s="63">
        <v>0</v>
      </c>
      <c r="O115" s="63">
        <f t="shared" si="15"/>
        <v>178.32</v>
      </c>
      <c r="P115" s="63">
        <v>0</v>
      </c>
      <c r="Q115" s="63">
        <f t="shared" si="16"/>
        <v>178.32</v>
      </c>
      <c r="R115" s="63">
        <v>0</v>
      </c>
      <c r="S115" s="63">
        <f t="shared" si="13"/>
        <v>178.32</v>
      </c>
      <c r="T115" s="63">
        <v>0</v>
      </c>
      <c r="U115" s="63">
        <f t="shared" si="14"/>
        <v>178.32</v>
      </c>
      <c r="V115" s="22"/>
    </row>
    <row r="116" spans="1:23" s="10" customFormat="1" ht="13.9" hidden="1" thickBot="1" x14ac:dyDescent="0.3">
      <c r="A116" s="91"/>
      <c r="B116" s="92"/>
      <c r="C116" s="93"/>
      <c r="D116" s="94">
        <v>3113</v>
      </c>
      <c r="E116" s="95">
        <v>5321</v>
      </c>
      <c r="F116" s="96" t="s">
        <v>29</v>
      </c>
      <c r="G116" s="33">
        <v>178.32</v>
      </c>
      <c r="H116" s="33">
        <v>0</v>
      </c>
      <c r="I116" s="33">
        <f t="shared" si="4"/>
        <v>178.32</v>
      </c>
      <c r="J116" s="34">
        <v>0</v>
      </c>
      <c r="K116" s="34">
        <f t="shared" si="5"/>
        <v>178.32</v>
      </c>
      <c r="L116" s="34">
        <v>0</v>
      </c>
      <c r="M116" s="34">
        <f t="shared" si="17"/>
        <v>178.32</v>
      </c>
      <c r="N116" s="34">
        <v>0</v>
      </c>
      <c r="O116" s="34">
        <f t="shared" si="15"/>
        <v>178.32</v>
      </c>
      <c r="P116" s="34">
        <v>0</v>
      </c>
      <c r="Q116" s="34">
        <f t="shared" si="16"/>
        <v>178.32</v>
      </c>
      <c r="R116" s="34">
        <v>0</v>
      </c>
      <c r="S116" s="34">
        <f t="shared" si="13"/>
        <v>178.32</v>
      </c>
      <c r="T116" s="34">
        <v>0</v>
      </c>
      <c r="U116" s="34">
        <f t="shared" si="14"/>
        <v>178.32</v>
      </c>
      <c r="V116" s="22"/>
    </row>
    <row r="117" spans="1:23" s="10" customFormat="1" ht="13.7" customHeight="1" thickBot="1" x14ac:dyDescent="0.25">
      <c r="A117" s="36" t="s">
        <v>19</v>
      </c>
      <c r="B117" s="175" t="s">
        <v>20</v>
      </c>
      <c r="C117" s="176"/>
      <c r="D117" s="37" t="s">
        <v>20</v>
      </c>
      <c r="E117" s="38" t="s">
        <v>20</v>
      </c>
      <c r="F117" s="39" t="s">
        <v>145</v>
      </c>
      <c r="G117" s="40">
        <f>+G118+G131+G148</f>
        <v>4080</v>
      </c>
      <c r="H117" s="40">
        <f>+H118+H131+H148</f>
        <v>10000</v>
      </c>
      <c r="I117" s="40">
        <f t="shared" si="4"/>
        <v>14080</v>
      </c>
      <c r="J117" s="41">
        <f>+J118+J148</f>
        <v>5400</v>
      </c>
      <c r="K117" s="41">
        <f t="shared" si="5"/>
        <v>19480</v>
      </c>
      <c r="L117" s="41">
        <f>+L118+L131+L148</f>
        <v>36.6</v>
      </c>
      <c r="M117" s="41">
        <f t="shared" si="17"/>
        <v>19516.599999999999</v>
      </c>
      <c r="N117" s="41">
        <f>+N118+N131+N148+N199</f>
        <v>16246</v>
      </c>
      <c r="O117" s="41">
        <f t="shared" si="15"/>
        <v>35762.6</v>
      </c>
      <c r="P117" s="41">
        <f>+P118+P131+P148+P199</f>
        <v>0</v>
      </c>
      <c r="Q117" s="41">
        <f t="shared" si="16"/>
        <v>35762.6</v>
      </c>
      <c r="R117" s="41">
        <f>+R118+R131+R148+R199</f>
        <v>30</v>
      </c>
      <c r="S117" s="41">
        <f t="shared" si="13"/>
        <v>35792.6</v>
      </c>
      <c r="T117" s="41">
        <f>+T118+T131+T148+T199</f>
        <v>0</v>
      </c>
      <c r="U117" s="41">
        <f t="shared" si="14"/>
        <v>35792.6</v>
      </c>
      <c r="V117" s="3" t="s">
        <v>146</v>
      </c>
      <c r="W117" s="174"/>
    </row>
    <row r="118" spans="1:23" s="10" customFormat="1" x14ac:dyDescent="0.2">
      <c r="A118" s="97" t="s">
        <v>20</v>
      </c>
      <c r="B118" s="177" t="s">
        <v>20</v>
      </c>
      <c r="C118" s="178"/>
      <c r="D118" s="98" t="s">
        <v>20</v>
      </c>
      <c r="E118" s="99" t="s">
        <v>20</v>
      </c>
      <c r="F118" s="100" t="s">
        <v>147</v>
      </c>
      <c r="G118" s="101">
        <f>+G121+G123+G125</f>
        <v>1750</v>
      </c>
      <c r="H118" s="101">
        <f>+H127</f>
        <v>10000</v>
      </c>
      <c r="I118" s="101">
        <f t="shared" si="4"/>
        <v>11750</v>
      </c>
      <c r="J118" s="102">
        <f>+J119</f>
        <v>5000</v>
      </c>
      <c r="K118" s="102">
        <f t="shared" si="5"/>
        <v>16750</v>
      </c>
      <c r="L118" s="102">
        <v>0</v>
      </c>
      <c r="M118" s="102">
        <f t="shared" si="17"/>
        <v>16750</v>
      </c>
      <c r="N118" s="102">
        <f>+N119+N129</f>
        <v>-3500</v>
      </c>
      <c r="O118" s="102">
        <f t="shared" si="15"/>
        <v>13250</v>
      </c>
      <c r="P118" s="102">
        <v>0</v>
      </c>
      <c r="Q118" s="102">
        <f t="shared" si="16"/>
        <v>13250</v>
      </c>
      <c r="R118" s="102">
        <v>0</v>
      </c>
      <c r="S118" s="102">
        <f t="shared" si="13"/>
        <v>13250</v>
      </c>
      <c r="T118" s="102">
        <v>0</v>
      </c>
      <c r="U118" s="102">
        <f t="shared" si="14"/>
        <v>13250</v>
      </c>
      <c r="V118" s="22"/>
    </row>
    <row r="119" spans="1:23" s="10" customFormat="1" ht="22.5" x14ac:dyDescent="0.2">
      <c r="A119" s="56" t="s">
        <v>19</v>
      </c>
      <c r="B119" s="57" t="s">
        <v>148</v>
      </c>
      <c r="C119" s="58" t="s">
        <v>149</v>
      </c>
      <c r="D119" s="59" t="s">
        <v>20</v>
      </c>
      <c r="E119" s="60" t="s">
        <v>20</v>
      </c>
      <c r="F119" s="61" t="s">
        <v>150</v>
      </c>
      <c r="G119" s="103">
        <v>0</v>
      </c>
      <c r="H119" s="103">
        <v>0</v>
      </c>
      <c r="I119" s="103">
        <v>0</v>
      </c>
      <c r="J119" s="64">
        <v>5000</v>
      </c>
      <c r="K119" s="63">
        <f t="shared" si="5"/>
        <v>5000</v>
      </c>
      <c r="L119" s="63">
        <v>0</v>
      </c>
      <c r="M119" s="63">
        <f t="shared" si="17"/>
        <v>5000</v>
      </c>
      <c r="N119" s="63">
        <f>+N120</f>
        <v>-5000</v>
      </c>
      <c r="O119" s="63">
        <f t="shared" si="15"/>
        <v>0</v>
      </c>
      <c r="P119" s="63">
        <v>0</v>
      </c>
      <c r="Q119" s="63">
        <f t="shared" si="16"/>
        <v>0</v>
      </c>
      <c r="R119" s="63">
        <v>0</v>
      </c>
      <c r="S119" s="63">
        <f t="shared" si="13"/>
        <v>0</v>
      </c>
      <c r="T119" s="63">
        <v>0</v>
      </c>
      <c r="U119" s="63">
        <f t="shared" si="14"/>
        <v>0</v>
      </c>
      <c r="V119" s="22"/>
    </row>
    <row r="120" spans="1:23" s="10" customFormat="1" x14ac:dyDescent="0.2">
      <c r="A120" s="104"/>
      <c r="B120" s="105"/>
      <c r="C120" s="106"/>
      <c r="D120" s="107">
        <v>3419</v>
      </c>
      <c r="E120" s="52">
        <v>6341</v>
      </c>
      <c r="F120" s="53" t="s">
        <v>151</v>
      </c>
      <c r="G120" s="108">
        <v>0</v>
      </c>
      <c r="H120" s="108">
        <v>0</v>
      </c>
      <c r="I120" s="108">
        <v>0</v>
      </c>
      <c r="J120" s="66">
        <v>5000</v>
      </c>
      <c r="K120" s="55">
        <f t="shared" si="5"/>
        <v>5000</v>
      </c>
      <c r="L120" s="55">
        <v>0</v>
      </c>
      <c r="M120" s="55">
        <f t="shared" si="17"/>
        <v>5000</v>
      </c>
      <c r="N120" s="55">
        <v>-5000</v>
      </c>
      <c r="O120" s="55">
        <f t="shared" si="15"/>
        <v>0</v>
      </c>
      <c r="P120" s="55">
        <v>0</v>
      </c>
      <c r="Q120" s="55">
        <f t="shared" si="16"/>
        <v>0</v>
      </c>
      <c r="R120" s="55">
        <v>0</v>
      </c>
      <c r="S120" s="55">
        <f t="shared" si="13"/>
        <v>0</v>
      </c>
      <c r="T120" s="55">
        <v>0</v>
      </c>
      <c r="U120" s="55">
        <f t="shared" si="14"/>
        <v>0</v>
      </c>
      <c r="V120" s="22"/>
    </row>
    <row r="121" spans="1:23" s="10" customFormat="1" x14ac:dyDescent="0.2">
      <c r="A121" s="56" t="s">
        <v>19</v>
      </c>
      <c r="B121" s="57" t="s">
        <v>152</v>
      </c>
      <c r="C121" s="58" t="s">
        <v>27</v>
      </c>
      <c r="D121" s="59" t="s">
        <v>20</v>
      </c>
      <c r="E121" s="60" t="s">
        <v>20</v>
      </c>
      <c r="F121" s="61" t="s">
        <v>153</v>
      </c>
      <c r="G121" s="62">
        <f>+G122</f>
        <v>1000</v>
      </c>
      <c r="H121" s="62">
        <v>0</v>
      </c>
      <c r="I121" s="62">
        <f t="shared" si="4"/>
        <v>1000</v>
      </c>
      <c r="J121" s="63">
        <v>0</v>
      </c>
      <c r="K121" s="63">
        <f t="shared" si="5"/>
        <v>1000</v>
      </c>
      <c r="L121" s="63">
        <v>0</v>
      </c>
      <c r="M121" s="63">
        <f t="shared" si="17"/>
        <v>1000</v>
      </c>
      <c r="N121" s="63">
        <v>0</v>
      </c>
      <c r="O121" s="63">
        <f t="shared" si="15"/>
        <v>1000</v>
      </c>
      <c r="P121" s="63">
        <v>0</v>
      </c>
      <c r="Q121" s="63">
        <f t="shared" si="16"/>
        <v>1000</v>
      </c>
      <c r="R121" s="63">
        <v>0</v>
      </c>
      <c r="S121" s="63">
        <f t="shared" si="13"/>
        <v>1000</v>
      </c>
      <c r="T121" s="63">
        <v>0</v>
      </c>
      <c r="U121" s="63">
        <f t="shared" si="14"/>
        <v>1000</v>
      </c>
      <c r="V121" s="22"/>
    </row>
    <row r="122" spans="1:23" s="10" customFormat="1" x14ac:dyDescent="0.2">
      <c r="A122" s="48"/>
      <c r="B122" s="49"/>
      <c r="C122" s="50"/>
      <c r="D122" s="51">
        <v>3419</v>
      </c>
      <c r="E122" s="52">
        <v>5221</v>
      </c>
      <c r="F122" s="53" t="s">
        <v>154</v>
      </c>
      <c r="G122" s="54">
        <v>1000</v>
      </c>
      <c r="H122" s="54">
        <v>0</v>
      </c>
      <c r="I122" s="54">
        <f t="shared" si="4"/>
        <v>1000</v>
      </c>
      <c r="J122" s="55">
        <v>0</v>
      </c>
      <c r="K122" s="55">
        <f t="shared" si="5"/>
        <v>1000</v>
      </c>
      <c r="L122" s="55">
        <v>0</v>
      </c>
      <c r="M122" s="55">
        <f t="shared" si="17"/>
        <v>1000</v>
      </c>
      <c r="N122" s="55">
        <v>0</v>
      </c>
      <c r="O122" s="55">
        <f t="shared" si="15"/>
        <v>1000</v>
      </c>
      <c r="P122" s="55">
        <v>0</v>
      </c>
      <c r="Q122" s="55">
        <f t="shared" si="16"/>
        <v>1000</v>
      </c>
      <c r="R122" s="55">
        <v>0</v>
      </c>
      <c r="S122" s="55">
        <f t="shared" si="13"/>
        <v>1000</v>
      </c>
      <c r="T122" s="55">
        <v>0</v>
      </c>
      <c r="U122" s="55">
        <f t="shared" si="14"/>
        <v>1000</v>
      </c>
      <c r="V122" s="22"/>
    </row>
    <row r="123" spans="1:23" s="10" customFormat="1" ht="22.5" x14ac:dyDescent="0.2">
      <c r="A123" s="56" t="s">
        <v>19</v>
      </c>
      <c r="B123" s="57" t="s">
        <v>155</v>
      </c>
      <c r="C123" s="58" t="s">
        <v>27</v>
      </c>
      <c r="D123" s="59" t="s">
        <v>20</v>
      </c>
      <c r="E123" s="60" t="s">
        <v>20</v>
      </c>
      <c r="F123" s="61" t="s">
        <v>156</v>
      </c>
      <c r="G123" s="62">
        <f>+G124</f>
        <v>400</v>
      </c>
      <c r="H123" s="62">
        <v>0</v>
      </c>
      <c r="I123" s="62">
        <f t="shared" si="4"/>
        <v>400</v>
      </c>
      <c r="J123" s="63">
        <v>0</v>
      </c>
      <c r="K123" s="63">
        <f t="shared" si="5"/>
        <v>400</v>
      </c>
      <c r="L123" s="63">
        <v>0</v>
      </c>
      <c r="M123" s="63">
        <f t="shared" si="17"/>
        <v>400</v>
      </c>
      <c r="N123" s="63">
        <v>0</v>
      </c>
      <c r="O123" s="63">
        <f t="shared" si="15"/>
        <v>400</v>
      </c>
      <c r="P123" s="63">
        <v>0</v>
      </c>
      <c r="Q123" s="63">
        <f t="shared" si="16"/>
        <v>400</v>
      </c>
      <c r="R123" s="63">
        <v>0</v>
      </c>
      <c r="S123" s="63">
        <f t="shared" si="13"/>
        <v>400</v>
      </c>
      <c r="T123" s="63">
        <v>0</v>
      </c>
      <c r="U123" s="63">
        <f t="shared" si="14"/>
        <v>400</v>
      </c>
      <c r="V123" s="22"/>
    </row>
    <row r="124" spans="1:23" s="10" customFormat="1" x14ac:dyDescent="0.2">
      <c r="A124" s="48"/>
      <c r="B124" s="49" t="s">
        <v>157</v>
      </c>
      <c r="C124" s="50"/>
      <c r="D124" s="51">
        <v>3419</v>
      </c>
      <c r="E124" s="52">
        <v>5329</v>
      </c>
      <c r="F124" s="53" t="s">
        <v>158</v>
      </c>
      <c r="G124" s="54">
        <v>400</v>
      </c>
      <c r="H124" s="54">
        <v>0</v>
      </c>
      <c r="I124" s="54">
        <f t="shared" si="4"/>
        <v>400</v>
      </c>
      <c r="J124" s="55">
        <v>0</v>
      </c>
      <c r="K124" s="55">
        <f t="shared" si="5"/>
        <v>400</v>
      </c>
      <c r="L124" s="55">
        <v>0</v>
      </c>
      <c r="M124" s="55">
        <f t="shared" si="17"/>
        <v>400</v>
      </c>
      <c r="N124" s="55">
        <v>0</v>
      </c>
      <c r="O124" s="55">
        <f t="shared" si="15"/>
        <v>400</v>
      </c>
      <c r="P124" s="55">
        <v>0</v>
      </c>
      <c r="Q124" s="55">
        <f t="shared" si="16"/>
        <v>400</v>
      </c>
      <c r="R124" s="55">
        <v>0</v>
      </c>
      <c r="S124" s="55">
        <f t="shared" si="13"/>
        <v>400</v>
      </c>
      <c r="T124" s="55">
        <v>0</v>
      </c>
      <c r="U124" s="55">
        <f t="shared" si="14"/>
        <v>400</v>
      </c>
      <c r="V124" s="22"/>
    </row>
    <row r="125" spans="1:23" s="10" customFormat="1" ht="22.5" x14ac:dyDescent="0.2">
      <c r="A125" s="56" t="s">
        <v>19</v>
      </c>
      <c r="B125" s="57" t="s">
        <v>159</v>
      </c>
      <c r="C125" s="58" t="s">
        <v>160</v>
      </c>
      <c r="D125" s="59" t="s">
        <v>20</v>
      </c>
      <c r="E125" s="60" t="s">
        <v>20</v>
      </c>
      <c r="F125" s="61" t="s">
        <v>161</v>
      </c>
      <c r="G125" s="62">
        <f>+G126</f>
        <v>350</v>
      </c>
      <c r="H125" s="62">
        <v>0</v>
      </c>
      <c r="I125" s="62">
        <f t="shared" si="4"/>
        <v>350</v>
      </c>
      <c r="J125" s="63">
        <v>0</v>
      </c>
      <c r="K125" s="63">
        <f t="shared" si="5"/>
        <v>350</v>
      </c>
      <c r="L125" s="63">
        <v>0</v>
      </c>
      <c r="M125" s="63">
        <f t="shared" si="17"/>
        <v>350</v>
      </c>
      <c r="N125" s="63">
        <v>0</v>
      </c>
      <c r="O125" s="63">
        <f t="shared" si="15"/>
        <v>350</v>
      </c>
      <c r="P125" s="63">
        <v>0</v>
      </c>
      <c r="Q125" s="63">
        <f t="shared" si="16"/>
        <v>350</v>
      </c>
      <c r="R125" s="63">
        <v>0</v>
      </c>
      <c r="S125" s="63">
        <f t="shared" si="13"/>
        <v>350</v>
      </c>
      <c r="T125" s="63">
        <v>0</v>
      </c>
      <c r="U125" s="63">
        <f t="shared" si="14"/>
        <v>350</v>
      </c>
      <c r="V125" s="22"/>
    </row>
    <row r="126" spans="1:23" s="10" customFormat="1" x14ac:dyDescent="0.2">
      <c r="A126" s="48"/>
      <c r="B126" s="49"/>
      <c r="C126" s="50"/>
      <c r="D126" s="51">
        <v>3419</v>
      </c>
      <c r="E126" s="52">
        <v>5329</v>
      </c>
      <c r="F126" s="53" t="s">
        <v>158</v>
      </c>
      <c r="G126" s="54">
        <v>350</v>
      </c>
      <c r="H126" s="54">
        <v>0</v>
      </c>
      <c r="I126" s="54">
        <f t="shared" si="4"/>
        <v>350</v>
      </c>
      <c r="J126" s="55">
        <v>0</v>
      </c>
      <c r="K126" s="55">
        <f t="shared" si="5"/>
        <v>350</v>
      </c>
      <c r="L126" s="55">
        <v>0</v>
      </c>
      <c r="M126" s="55">
        <f t="shared" si="17"/>
        <v>350</v>
      </c>
      <c r="N126" s="55">
        <v>0</v>
      </c>
      <c r="O126" s="55">
        <f t="shared" si="15"/>
        <v>350</v>
      </c>
      <c r="P126" s="55">
        <v>0</v>
      </c>
      <c r="Q126" s="55">
        <f t="shared" si="16"/>
        <v>350</v>
      </c>
      <c r="R126" s="55">
        <v>0</v>
      </c>
      <c r="S126" s="55">
        <f t="shared" si="13"/>
        <v>350</v>
      </c>
      <c r="T126" s="55">
        <v>0</v>
      </c>
      <c r="U126" s="55">
        <f t="shared" si="14"/>
        <v>350</v>
      </c>
      <c r="V126" s="22"/>
    </row>
    <row r="127" spans="1:23" s="10" customFormat="1" ht="22.5" x14ac:dyDescent="0.2">
      <c r="A127" s="56" t="s">
        <v>19</v>
      </c>
      <c r="B127" s="57" t="s">
        <v>162</v>
      </c>
      <c r="C127" s="58" t="s">
        <v>163</v>
      </c>
      <c r="D127" s="59" t="s">
        <v>20</v>
      </c>
      <c r="E127" s="60" t="s">
        <v>20</v>
      </c>
      <c r="F127" s="61" t="s">
        <v>164</v>
      </c>
      <c r="G127" s="62">
        <v>0</v>
      </c>
      <c r="H127" s="64">
        <f>H128</f>
        <v>10000</v>
      </c>
      <c r="I127" s="64">
        <f>I128</f>
        <v>10000</v>
      </c>
      <c r="J127" s="63">
        <v>0</v>
      </c>
      <c r="K127" s="63">
        <f t="shared" si="5"/>
        <v>10000</v>
      </c>
      <c r="L127" s="63">
        <v>0</v>
      </c>
      <c r="M127" s="63">
        <f t="shared" si="17"/>
        <v>10000</v>
      </c>
      <c r="N127" s="63">
        <v>0</v>
      </c>
      <c r="O127" s="63">
        <f t="shared" si="15"/>
        <v>10000</v>
      </c>
      <c r="P127" s="63">
        <v>0</v>
      </c>
      <c r="Q127" s="63">
        <f t="shared" si="16"/>
        <v>10000</v>
      </c>
      <c r="R127" s="63">
        <v>0</v>
      </c>
      <c r="S127" s="63">
        <f t="shared" si="13"/>
        <v>10000</v>
      </c>
      <c r="T127" s="63">
        <v>0</v>
      </c>
      <c r="U127" s="63">
        <f t="shared" si="14"/>
        <v>10000</v>
      </c>
      <c r="V127" s="22"/>
    </row>
    <row r="128" spans="1:23" s="10" customFormat="1" x14ac:dyDescent="0.2">
      <c r="A128" s="48"/>
      <c r="B128" s="49"/>
      <c r="C128" s="50"/>
      <c r="D128" s="51">
        <v>3419</v>
      </c>
      <c r="E128" s="52">
        <v>6341</v>
      </c>
      <c r="F128" s="53" t="s">
        <v>151</v>
      </c>
      <c r="G128" s="54">
        <v>0</v>
      </c>
      <c r="H128" s="66">
        <v>10000</v>
      </c>
      <c r="I128" s="66">
        <f>G128+H128</f>
        <v>10000</v>
      </c>
      <c r="J128" s="55">
        <v>0</v>
      </c>
      <c r="K128" s="55">
        <f t="shared" si="5"/>
        <v>10000</v>
      </c>
      <c r="L128" s="55">
        <v>0</v>
      </c>
      <c r="M128" s="55">
        <f t="shared" si="17"/>
        <v>10000</v>
      </c>
      <c r="N128" s="55">
        <v>0</v>
      </c>
      <c r="O128" s="55">
        <f t="shared" si="15"/>
        <v>10000</v>
      </c>
      <c r="P128" s="55">
        <v>0</v>
      </c>
      <c r="Q128" s="55">
        <f t="shared" si="16"/>
        <v>10000</v>
      </c>
      <c r="R128" s="55">
        <v>0</v>
      </c>
      <c r="S128" s="55">
        <f t="shared" si="13"/>
        <v>10000</v>
      </c>
      <c r="T128" s="55">
        <v>0</v>
      </c>
      <c r="U128" s="55">
        <f t="shared" si="14"/>
        <v>10000</v>
      </c>
      <c r="V128" s="22"/>
    </row>
    <row r="129" spans="1:22" s="10" customFormat="1" x14ac:dyDescent="0.2">
      <c r="A129" s="56" t="s">
        <v>19</v>
      </c>
      <c r="B129" s="57" t="s">
        <v>165</v>
      </c>
      <c r="C129" s="58" t="s">
        <v>27</v>
      </c>
      <c r="D129" s="59"/>
      <c r="E129" s="60"/>
      <c r="F129" s="74" t="s">
        <v>166</v>
      </c>
      <c r="G129" s="62">
        <v>0</v>
      </c>
      <c r="H129" s="64"/>
      <c r="I129" s="64"/>
      <c r="J129" s="63"/>
      <c r="K129" s="63"/>
      <c r="L129" s="63"/>
      <c r="M129" s="63">
        <v>0</v>
      </c>
      <c r="N129" s="63">
        <f>+N130</f>
        <v>1500</v>
      </c>
      <c r="O129" s="63">
        <f t="shared" si="15"/>
        <v>1500</v>
      </c>
      <c r="P129" s="63">
        <v>0</v>
      </c>
      <c r="Q129" s="63">
        <f t="shared" si="16"/>
        <v>1500</v>
      </c>
      <c r="R129" s="63">
        <v>0</v>
      </c>
      <c r="S129" s="63">
        <f t="shared" si="13"/>
        <v>1500</v>
      </c>
      <c r="T129" s="63">
        <v>0</v>
      </c>
      <c r="U129" s="63">
        <f t="shared" si="14"/>
        <v>1500</v>
      </c>
      <c r="V129" s="22"/>
    </row>
    <row r="130" spans="1:22" s="10" customFormat="1" ht="13.5" thickBot="1" x14ac:dyDescent="0.25">
      <c r="A130" s="75"/>
      <c r="B130" s="76"/>
      <c r="C130" s="77"/>
      <c r="D130" s="78">
        <v>3419</v>
      </c>
      <c r="E130" s="109">
        <v>5321</v>
      </c>
      <c r="F130" s="80" t="s">
        <v>29</v>
      </c>
      <c r="G130" s="110">
        <v>0</v>
      </c>
      <c r="H130" s="111"/>
      <c r="I130" s="111"/>
      <c r="J130" s="112"/>
      <c r="K130" s="112"/>
      <c r="L130" s="112"/>
      <c r="M130" s="112">
        <v>0</v>
      </c>
      <c r="N130" s="112">
        <v>1500</v>
      </c>
      <c r="O130" s="112">
        <f t="shared" si="15"/>
        <v>1500</v>
      </c>
      <c r="P130" s="112">
        <v>0</v>
      </c>
      <c r="Q130" s="112">
        <f t="shared" si="16"/>
        <v>1500</v>
      </c>
      <c r="R130" s="112">
        <v>0</v>
      </c>
      <c r="S130" s="112">
        <f t="shared" si="13"/>
        <v>1500</v>
      </c>
      <c r="T130" s="112">
        <v>0</v>
      </c>
      <c r="U130" s="112">
        <f t="shared" si="14"/>
        <v>1500</v>
      </c>
      <c r="V130" s="22"/>
    </row>
    <row r="131" spans="1:22" s="10" customFormat="1" x14ac:dyDescent="0.2">
      <c r="A131" s="97" t="s">
        <v>20</v>
      </c>
      <c r="B131" s="113" t="s">
        <v>20</v>
      </c>
      <c r="C131" s="114" t="s">
        <v>20</v>
      </c>
      <c r="D131" s="98" t="s">
        <v>20</v>
      </c>
      <c r="E131" s="99" t="s">
        <v>20</v>
      </c>
      <c r="F131" s="100" t="s">
        <v>167</v>
      </c>
      <c r="G131" s="101">
        <f>+G132+G134+G136</f>
        <v>400</v>
      </c>
      <c r="H131" s="101">
        <v>0</v>
      </c>
      <c r="I131" s="101">
        <f t="shared" si="4"/>
        <v>400</v>
      </c>
      <c r="J131" s="102">
        <v>0</v>
      </c>
      <c r="K131" s="102">
        <f t="shared" si="5"/>
        <v>400</v>
      </c>
      <c r="L131" s="102">
        <f>+L138</f>
        <v>36.6</v>
      </c>
      <c r="M131" s="102">
        <f t="shared" si="17"/>
        <v>436.6</v>
      </c>
      <c r="N131" s="102">
        <v>0</v>
      </c>
      <c r="O131" s="102">
        <f t="shared" si="15"/>
        <v>436.6</v>
      </c>
      <c r="P131" s="102">
        <f>+P142+P144+P146</f>
        <v>730</v>
      </c>
      <c r="Q131" s="102">
        <f t="shared" si="16"/>
        <v>1166.5999999999999</v>
      </c>
      <c r="R131" s="102">
        <f>+R140</f>
        <v>30</v>
      </c>
      <c r="S131" s="102">
        <f t="shared" si="13"/>
        <v>1196.5999999999999</v>
      </c>
      <c r="T131" s="102">
        <v>0</v>
      </c>
      <c r="U131" s="102">
        <f t="shared" si="14"/>
        <v>1196.5999999999999</v>
      </c>
      <c r="V131" s="22"/>
    </row>
    <row r="132" spans="1:22" s="10" customFormat="1" ht="22.5" x14ac:dyDescent="0.2">
      <c r="A132" s="56" t="s">
        <v>19</v>
      </c>
      <c r="B132" s="57" t="s">
        <v>168</v>
      </c>
      <c r="C132" s="58" t="s">
        <v>27</v>
      </c>
      <c r="D132" s="59" t="s">
        <v>20</v>
      </c>
      <c r="E132" s="60" t="s">
        <v>20</v>
      </c>
      <c r="F132" s="61" t="s">
        <v>169</v>
      </c>
      <c r="G132" s="62">
        <f>+G133</f>
        <v>100</v>
      </c>
      <c r="H132" s="62">
        <v>0</v>
      </c>
      <c r="I132" s="62">
        <f t="shared" si="4"/>
        <v>100</v>
      </c>
      <c r="J132" s="63">
        <v>0</v>
      </c>
      <c r="K132" s="63">
        <f t="shared" si="5"/>
        <v>100</v>
      </c>
      <c r="L132" s="63">
        <v>0</v>
      </c>
      <c r="M132" s="63">
        <f t="shared" si="17"/>
        <v>100</v>
      </c>
      <c r="N132" s="63">
        <v>0</v>
      </c>
      <c r="O132" s="63">
        <f t="shared" si="15"/>
        <v>100</v>
      </c>
      <c r="P132" s="63">
        <v>0</v>
      </c>
      <c r="Q132" s="63">
        <f t="shared" si="16"/>
        <v>100</v>
      </c>
      <c r="R132" s="63">
        <v>0</v>
      </c>
      <c r="S132" s="63">
        <f t="shared" si="13"/>
        <v>100</v>
      </c>
      <c r="T132" s="63">
        <v>0</v>
      </c>
      <c r="U132" s="63">
        <f t="shared" si="14"/>
        <v>100</v>
      </c>
      <c r="V132" s="22"/>
    </row>
    <row r="133" spans="1:22" s="10" customFormat="1" x14ac:dyDescent="0.2">
      <c r="A133" s="56"/>
      <c r="B133" s="115"/>
      <c r="C133" s="115"/>
      <c r="D133" s="51">
        <v>3419</v>
      </c>
      <c r="E133" s="52">
        <v>5222</v>
      </c>
      <c r="F133" s="53" t="s">
        <v>32</v>
      </c>
      <c r="G133" s="54">
        <v>100</v>
      </c>
      <c r="H133" s="54">
        <v>0</v>
      </c>
      <c r="I133" s="54">
        <f t="shared" si="4"/>
        <v>100</v>
      </c>
      <c r="J133" s="55">
        <v>0</v>
      </c>
      <c r="K133" s="55">
        <f t="shared" si="5"/>
        <v>100</v>
      </c>
      <c r="L133" s="55">
        <v>0</v>
      </c>
      <c r="M133" s="55">
        <f t="shared" si="17"/>
        <v>100</v>
      </c>
      <c r="N133" s="55">
        <v>0</v>
      </c>
      <c r="O133" s="55">
        <f t="shared" si="15"/>
        <v>100</v>
      </c>
      <c r="P133" s="55">
        <v>0</v>
      </c>
      <c r="Q133" s="55">
        <f t="shared" si="16"/>
        <v>100</v>
      </c>
      <c r="R133" s="55">
        <v>0</v>
      </c>
      <c r="S133" s="55">
        <f t="shared" si="13"/>
        <v>100</v>
      </c>
      <c r="T133" s="55">
        <v>0</v>
      </c>
      <c r="U133" s="55">
        <f t="shared" si="14"/>
        <v>100</v>
      </c>
      <c r="V133" s="22"/>
    </row>
    <row r="134" spans="1:22" s="10" customFormat="1" ht="33.75" x14ac:dyDescent="0.2">
      <c r="A134" s="56" t="s">
        <v>19</v>
      </c>
      <c r="B134" s="57" t="s">
        <v>170</v>
      </c>
      <c r="C134" s="58" t="s">
        <v>27</v>
      </c>
      <c r="D134" s="59" t="s">
        <v>20</v>
      </c>
      <c r="E134" s="60" t="s">
        <v>20</v>
      </c>
      <c r="F134" s="61" t="s">
        <v>171</v>
      </c>
      <c r="G134" s="62">
        <f>+G135</f>
        <v>100</v>
      </c>
      <c r="H134" s="62">
        <v>0</v>
      </c>
      <c r="I134" s="62">
        <f t="shared" si="4"/>
        <v>100</v>
      </c>
      <c r="J134" s="63">
        <v>0</v>
      </c>
      <c r="K134" s="63">
        <f t="shared" si="5"/>
        <v>100</v>
      </c>
      <c r="L134" s="63">
        <v>0</v>
      </c>
      <c r="M134" s="63">
        <f t="shared" si="17"/>
        <v>100</v>
      </c>
      <c r="N134" s="63">
        <v>0</v>
      </c>
      <c r="O134" s="63">
        <f t="shared" si="15"/>
        <v>100</v>
      </c>
      <c r="P134" s="63">
        <v>0</v>
      </c>
      <c r="Q134" s="63">
        <f t="shared" si="16"/>
        <v>100</v>
      </c>
      <c r="R134" s="63">
        <v>0</v>
      </c>
      <c r="S134" s="63">
        <f t="shared" si="13"/>
        <v>100</v>
      </c>
      <c r="T134" s="63">
        <v>0</v>
      </c>
      <c r="U134" s="63">
        <f t="shared" si="14"/>
        <v>100</v>
      </c>
      <c r="V134" s="22"/>
    </row>
    <row r="135" spans="1:22" s="10" customFormat="1" x14ac:dyDescent="0.2">
      <c r="A135" s="56"/>
      <c r="B135" s="115"/>
      <c r="C135" s="115"/>
      <c r="D135" s="51">
        <v>3419</v>
      </c>
      <c r="E135" s="52">
        <v>5229</v>
      </c>
      <c r="F135" s="53" t="s">
        <v>172</v>
      </c>
      <c r="G135" s="54">
        <v>100</v>
      </c>
      <c r="H135" s="54">
        <v>0</v>
      </c>
      <c r="I135" s="54">
        <f t="shared" si="4"/>
        <v>100</v>
      </c>
      <c r="J135" s="55">
        <v>0</v>
      </c>
      <c r="K135" s="55">
        <f t="shared" si="5"/>
        <v>100</v>
      </c>
      <c r="L135" s="55">
        <v>0</v>
      </c>
      <c r="M135" s="55">
        <f t="shared" si="17"/>
        <v>100</v>
      </c>
      <c r="N135" s="55">
        <v>0</v>
      </c>
      <c r="O135" s="55">
        <f t="shared" si="15"/>
        <v>100</v>
      </c>
      <c r="P135" s="55">
        <v>0</v>
      </c>
      <c r="Q135" s="55">
        <f t="shared" si="16"/>
        <v>100</v>
      </c>
      <c r="R135" s="55">
        <v>0</v>
      </c>
      <c r="S135" s="55">
        <f t="shared" si="13"/>
        <v>100</v>
      </c>
      <c r="T135" s="55">
        <v>0</v>
      </c>
      <c r="U135" s="55">
        <f t="shared" si="14"/>
        <v>100</v>
      </c>
      <c r="V135" s="22"/>
    </row>
    <row r="136" spans="1:22" s="10" customFormat="1" ht="22.5" x14ac:dyDescent="0.2">
      <c r="A136" s="56" t="s">
        <v>19</v>
      </c>
      <c r="B136" s="57" t="s">
        <v>173</v>
      </c>
      <c r="C136" s="58" t="s">
        <v>27</v>
      </c>
      <c r="D136" s="59" t="s">
        <v>20</v>
      </c>
      <c r="E136" s="60" t="s">
        <v>20</v>
      </c>
      <c r="F136" s="61" t="s">
        <v>174</v>
      </c>
      <c r="G136" s="62">
        <f>+G137</f>
        <v>200</v>
      </c>
      <c r="H136" s="62">
        <v>0</v>
      </c>
      <c r="I136" s="62">
        <f t="shared" si="4"/>
        <v>200</v>
      </c>
      <c r="J136" s="63">
        <v>0</v>
      </c>
      <c r="K136" s="63">
        <f t="shared" si="5"/>
        <v>200</v>
      </c>
      <c r="L136" s="63">
        <v>0</v>
      </c>
      <c r="M136" s="63">
        <f t="shared" si="17"/>
        <v>200</v>
      </c>
      <c r="N136" s="63">
        <v>0</v>
      </c>
      <c r="O136" s="63">
        <f t="shared" si="15"/>
        <v>200</v>
      </c>
      <c r="P136" s="63">
        <v>0</v>
      </c>
      <c r="Q136" s="63">
        <f t="shared" si="16"/>
        <v>200</v>
      </c>
      <c r="R136" s="63">
        <v>0</v>
      </c>
      <c r="S136" s="63">
        <f t="shared" si="13"/>
        <v>200</v>
      </c>
      <c r="T136" s="63">
        <v>0</v>
      </c>
      <c r="U136" s="63">
        <f t="shared" si="14"/>
        <v>200</v>
      </c>
      <c r="V136" s="22"/>
    </row>
    <row r="137" spans="1:22" s="10" customFormat="1" x14ac:dyDescent="0.2">
      <c r="A137" s="48"/>
      <c r="B137" s="49"/>
      <c r="C137" s="50"/>
      <c r="D137" s="51">
        <v>3419</v>
      </c>
      <c r="E137" s="107">
        <v>5222</v>
      </c>
      <c r="F137" s="53" t="s">
        <v>32</v>
      </c>
      <c r="G137" s="54">
        <v>200</v>
      </c>
      <c r="H137" s="54">
        <v>0</v>
      </c>
      <c r="I137" s="54">
        <f t="shared" si="4"/>
        <v>200</v>
      </c>
      <c r="J137" s="55">
        <v>0</v>
      </c>
      <c r="K137" s="55">
        <f t="shared" si="5"/>
        <v>200</v>
      </c>
      <c r="L137" s="55">
        <v>0</v>
      </c>
      <c r="M137" s="55">
        <f t="shared" si="17"/>
        <v>200</v>
      </c>
      <c r="N137" s="55">
        <v>0</v>
      </c>
      <c r="O137" s="55">
        <f t="shared" si="15"/>
        <v>200</v>
      </c>
      <c r="P137" s="55">
        <v>0</v>
      </c>
      <c r="Q137" s="55">
        <f t="shared" si="16"/>
        <v>200</v>
      </c>
      <c r="R137" s="55">
        <v>0</v>
      </c>
      <c r="S137" s="55">
        <f t="shared" si="13"/>
        <v>200</v>
      </c>
      <c r="T137" s="55">
        <v>0</v>
      </c>
      <c r="U137" s="55">
        <f t="shared" si="14"/>
        <v>200</v>
      </c>
      <c r="V137" s="22"/>
    </row>
    <row r="138" spans="1:22" s="10" customFormat="1" ht="22.5" x14ac:dyDescent="0.2">
      <c r="A138" s="56" t="s">
        <v>19</v>
      </c>
      <c r="B138" s="57" t="s">
        <v>175</v>
      </c>
      <c r="C138" s="58" t="s">
        <v>27</v>
      </c>
      <c r="D138" s="59" t="s">
        <v>20</v>
      </c>
      <c r="E138" s="60" t="s">
        <v>20</v>
      </c>
      <c r="F138" s="61" t="s">
        <v>176</v>
      </c>
      <c r="G138" s="62">
        <v>0</v>
      </c>
      <c r="H138" s="62"/>
      <c r="I138" s="62"/>
      <c r="J138" s="63"/>
      <c r="K138" s="63">
        <v>0</v>
      </c>
      <c r="L138" s="63">
        <v>36.6</v>
      </c>
      <c r="M138" s="63">
        <f t="shared" si="17"/>
        <v>36.6</v>
      </c>
      <c r="N138" s="63">
        <v>0</v>
      </c>
      <c r="O138" s="63">
        <f t="shared" si="15"/>
        <v>36.6</v>
      </c>
      <c r="P138" s="63">
        <v>0</v>
      </c>
      <c r="Q138" s="63">
        <f t="shared" si="16"/>
        <v>36.6</v>
      </c>
      <c r="R138" s="63">
        <v>0</v>
      </c>
      <c r="S138" s="63">
        <f t="shared" ref="S138:S201" si="18">+Q138+R138</f>
        <v>36.6</v>
      </c>
      <c r="T138" s="63">
        <v>0</v>
      </c>
      <c r="U138" s="63">
        <f t="shared" ref="U138:U197" si="19">+S138+T138</f>
        <v>36.6</v>
      </c>
      <c r="V138" s="22"/>
    </row>
    <row r="139" spans="1:22" s="10" customFormat="1" ht="12.4" x14ac:dyDescent="0.2">
      <c r="A139" s="56"/>
      <c r="B139" s="57"/>
      <c r="C139" s="58"/>
      <c r="D139" s="107">
        <v>3419</v>
      </c>
      <c r="E139" s="52">
        <v>5492</v>
      </c>
      <c r="F139" s="65" t="s">
        <v>177</v>
      </c>
      <c r="G139" s="54">
        <v>0</v>
      </c>
      <c r="H139" s="54"/>
      <c r="I139" s="54"/>
      <c r="J139" s="55"/>
      <c r="K139" s="55">
        <v>0</v>
      </c>
      <c r="L139" s="55">
        <v>36.6</v>
      </c>
      <c r="M139" s="55">
        <f t="shared" si="17"/>
        <v>36.6</v>
      </c>
      <c r="N139" s="55">
        <v>0</v>
      </c>
      <c r="O139" s="55">
        <f t="shared" si="15"/>
        <v>36.6</v>
      </c>
      <c r="P139" s="55">
        <v>0</v>
      </c>
      <c r="Q139" s="55">
        <f t="shared" si="16"/>
        <v>36.6</v>
      </c>
      <c r="R139" s="55">
        <v>0</v>
      </c>
      <c r="S139" s="55">
        <f t="shared" si="18"/>
        <v>36.6</v>
      </c>
      <c r="T139" s="55">
        <v>0</v>
      </c>
      <c r="U139" s="55">
        <f t="shared" si="19"/>
        <v>36.6</v>
      </c>
      <c r="V139" s="22"/>
    </row>
    <row r="140" spans="1:22" s="10" customFormat="1" ht="33.75" x14ac:dyDescent="0.2">
      <c r="A140" s="56" t="s">
        <v>19</v>
      </c>
      <c r="B140" s="57" t="s">
        <v>178</v>
      </c>
      <c r="C140" s="58" t="s">
        <v>27</v>
      </c>
      <c r="D140" s="59" t="s">
        <v>20</v>
      </c>
      <c r="E140" s="60" t="s">
        <v>20</v>
      </c>
      <c r="F140" s="61" t="s">
        <v>179</v>
      </c>
      <c r="G140" s="62">
        <v>0</v>
      </c>
      <c r="H140" s="54"/>
      <c r="I140" s="54"/>
      <c r="J140" s="55"/>
      <c r="K140" s="55"/>
      <c r="L140" s="55"/>
      <c r="M140" s="55"/>
      <c r="N140" s="55"/>
      <c r="O140" s="62">
        <v>0</v>
      </c>
      <c r="P140" s="62">
        <v>0</v>
      </c>
      <c r="Q140" s="62">
        <v>0</v>
      </c>
      <c r="R140" s="63">
        <f>+R141</f>
        <v>30</v>
      </c>
      <c r="S140" s="63">
        <f t="shared" si="18"/>
        <v>30</v>
      </c>
      <c r="T140" s="63">
        <v>0</v>
      </c>
      <c r="U140" s="63">
        <f t="shared" si="19"/>
        <v>30</v>
      </c>
      <c r="V140" s="22"/>
    </row>
    <row r="141" spans="1:22" s="10" customFormat="1" ht="22.5" x14ac:dyDescent="0.2">
      <c r="A141" s="56"/>
      <c r="B141" s="57"/>
      <c r="C141" s="58"/>
      <c r="D141" s="107">
        <v>3419</v>
      </c>
      <c r="E141" s="52">
        <v>5494</v>
      </c>
      <c r="F141" s="65" t="s">
        <v>180</v>
      </c>
      <c r="G141" s="54">
        <v>0</v>
      </c>
      <c r="H141" s="54"/>
      <c r="I141" s="54"/>
      <c r="J141" s="55"/>
      <c r="K141" s="55"/>
      <c r="L141" s="55"/>
      <c r="M141" s="55"/>
      <c r="N141" s="55"/>
      <c r="O141" s="54">
        <v>0</v>
      </c>
      <c r="P141" s="54">
        <v>0</v>
      </c>
      <c r="Q141" s="54">
        <v>0</v>
      </c>
      <c r="R141" s="55">
        <v>30</v>
      </c>
      <c r="S141" s="55">
        <f t="shared" si="18"/>
        <v>30</v>
      </c>
      <c r="T141" s="55">
        <v>0</v>
      </c>
      <c r="U141" s="55">
        <f t="shared" si="19"/>
        <v>30</v>
      </c>
      <c r="V141" s="22"/>
    </row>
    <row r="142" spans="1:22" s="10" customFormat="1" ht="22.5" x14ac:dyDescent="0.2">
      <c r="A142" s="56" t="s">
        <v>19</v>
      </c>
      <c r="B142" s="57" t="s">
        <v>181</v>
      </c>
      <c r="C142" s="58" t="s">
        <v>27</v>
      </c>
      <c r="D142" s="59" t="s">
        <v>20</v>
      </c>
      <c r="E142" s="60" t="s">
        <v>20</v>
      </c>
      <c r="F142" s="61" t="s">
        <v>182</v>
      </c>
      <c r="G142" s="62">
        <v>0</v>
      </c>
      <c r="H142" s="62"/>
      <c r="I142" s="62"/>
      <c r="J142" s="63"/>
      <c r="K142" s="63"/>
      <c r="L142" s="63"/>
      <c r="M142" s="63">
        <v>0</v>
      </c>
      <c r="N142" s="63">
        <v>0</v>
      </c>
      <c r="O142" s="63">
        <v>0</v>
      </c>
      <c r="P142" s="63">
        <f>+P143</f>
        <v>500</v>
      </c>
      <c r="Q142" s="63">
        <f t="shared" si="16"/>
        <v>500</v>
      </c>
      <c r="R142" s="63">
        <v>0</v>
      </c>
      <c r="S142" s="63">
        <f t="shared" si="18"/>
        <v>500</v>
      </c>
      <c r="T142" s="63">
        <v>0</v>
      </c>
      <c r="U142" s="63">
        <f t="shared" si="19"/>
        <v>500</v>
      </c>
      <c r="V142" s="22"/>
    </row>
    <row r="143" spans="1:22" s="10" customFormat="1" x14ac:dyDescent="0.2">
      <c r="A143" s="56"/>
      <c r="B143" s="57"/>
      <c r="C143" s="58"/>
      <c r="D143" s="107">
        <v>3419</v>
      </c>
      <c r="E143" s="107">
        <v>5222</v>
      </c>
      <c r="F143" s="53" t="s">
        <v>32</v>
      </c>
      <c r="G143" s="54">
        <v>0</v>
      </c>
      <c r="H143" s="54"/>
      <c r="I143" s="54"/>
      <c r="J143" s="55"/>
      <c r="K143" s="55"/>
      <c r="L143" s="55"/>
      <c r="M143" s="55">
        <v>0</v>
      </c>
      <c r="N143" s="55">
        <v>0</v>
      </c>
      <c r="O143" s="55">
        <v>0</v>
      </c>
      <c r="P143" s="55">
        <v>500</v>
      </c>
      <c r="Q143" s="55">
        <f t="shared" si="16"/>
        <v>500</v>
      </c>
      <c r="R143" s="55">
        <v>0</v>
      </c>
      <c r="S143" s="55">
        <f t="shared" si="18"/>
        <v>500</v>
      </c>
      <c r="T143" s="55">
        <v>0</v>
      </c>
      <c r="U143" s="55">
        <f t="shared" si="19"/>
        <v>500</v>
      </c>
      <c r="V143" s="22"/>
    </row>
    <row r="144" spans="1:22" s="10" customFormat="1" ht="22.5" x14ac:dyDescent="0.2">
      <c r="A144" s="56" t="s">
        <v>19</v>
      </c>
      <c r="B144" s="57" t="s">
        <v>183</v>
      </c>
      <c r="C144" s="58" t="s">
        <v>27</v>
      </c>
      <c r="D144" s="59" t="s">
        <v>20</v>
      </c>
      <c r="E144" s="60" t="s">
        <v>20</v>
      </c>
      <c r="F144" s="61" t="s">
        <v>184</v>
      </c>
      <c r="G144" s="62">
        <v>0</v>
      </c>
      <c r="H144" s="62"/>
      <c r="I144" s="62"/>
      <c r="J144" s="63"/>
      <c r="K144" s="63"/>
      <c r="L144" s="63"/>
      <c r="M144" s="63">
        <v>0</v>
      </c>
      <c r="N144" s="63">
        <v>0</v>
      </c>
      <c r="O144" s="63">
        <v>0</v>
      </c>
      <c r="P144" s="63">
        <f t="shared" ref="P144" si="20">+P145</f>
        <v>150</v>
      </c>
      <c r="Q144" s="63">
        <f t="shared" si="16"/>
        <v>150</v>
      </c>
      <c r="R144" s="63">
        <v>0</v>
      </c>
      <c r="S144" s="63">
        <f t="shared" si="18"/>
        <v>150</v>
      </c>
      <c r="T144" s="63">
        <v>0</v>
      </c>
      <c r="U144" s="63">
        <f t="shared" si="19"/>
        <v>150</v>
      </c>
      <c r="V144" s="22"/>
    </row>
    <row r="145" spans="1:23" s="10" customFormat="1" x14ac:dyDescent="0.2">
      <c r="A145" s="56"/>
      <c r="B145" s="57"/>
      <c r="C145" s="58"/>
      <c r="D145" s="107">
        <v>3419</v>
      </c>
      <c r="E145" s="107">
        <v>5222</v>
      </c>
      <c r="F145" s="53" t="s">
        <v>32</v>
      </c>
      <c r="G145" s="54">
        <v>0</v>
      </c>
      <c r="H145" s="54"/>
      <c r="I145" s="54"/>
      <c r="J145" s="55"/>
      <c r="K145" s="55"/>
      <c r="L145" s="55"/>
      <c r="M145" s="55">
        <v>0</v>
      </c>
      <c r="N145" s="55">
        <v>0</v>
      </c>
      <c r="O145" s="55">
        <v>0</v>
      </c>
      <c r="P145" s="55">
        <v>150</v>
      </c>
      <c r="Q145" s="55">
        <f t="shared" si="16"/>
        <v>150</v>
      </c>
      <c r="R145" s="55">
        <v>0</v>
      </c>
      <c r="S145" s="55">
        <f t="shared" si="18"/>
        <v>150</v>
      </c>
      <c r="T145" s="55">
        <v>0</v>
      </c>
      <c r="U145" s="55">
        <f t="shared" si="19"/>
        <v>150</v>
      </c>
      <c r="V145" s="22"/>
    </row>
    <row r="146" spans="1:23" s="10" customFormat="1" ht="33.75" x14ac:dyDescent="0.2">
      <c r="A146" s="56" t="s">
        <v>19</v>
      </c>
      <c r="B146" s="57" t="s">
        <v>185</v>
      </c>
      <c r="C146" s="58" t="s">
        <v>27</v>
      </c>
      <c r="D146" s="59" t="s">
        <v>20</v>
      </c>
      <c r="E146" s="60" t="s">
        <v>20</v>
      </c>
      <c r="F146" s="61" t="s">
        <v>186</v>
      </c>
      <c r="G146" s="62">
        <v>0</v>
      </c>
      <c r="H146" s="62"/>
      <c r="I146" s="62"/>
      <c r="J146" s="63"/>
      <c r="K146" s="63"/>
      <c r="L146" s="63"/>
      <c r="M146" s="63">
        <v>0</v>
      </c>
      <c r="N146" s="63">
        <v>0</v>
      </c>
      <c r="O146" s="63">
        <v>0</v>
      </c>
      <c r="P146" s="63">
        <f t="shared" ref="P146" si="21">+P147</f>
        <v>80</v>
      </c>
      <c r="Q146" s="63">
        <f t="shared" si="16"/>
        <v>80</v>
      </c>
      <c r="R146" s="63">
        <v>0</v>
      </c>
      <c r="S146" s="63">
        <f t="shared" si="18"/>
        <v>80</v>
      </c>
      <c r="T146" s="63">
        <v>0</v>
      </c>
      <c r="U146" s="63">
        <f t="shared" si="19"/>
        <v>80</v>
      </c>
      <c r="V146" s="22"/>
    </row>
    <row r="147" spans="1:23" s="10" customFormat="1" ht="13.5" thickBot="1" x14ac:dyDescent="0.25">
      <c r="A147" s="116"/>
      <c r="B147" s="117"/>
      <c r="C147" s="118"/>
      <c r="D147" s="109">
        <v>3419</v>
      </c>
      <c r="E147" s="79">
        <v>5213</v>
      </c>
      <c r="F147" s="80" t="s">
        <v>106</v>
      </c>
      <c r="G147" s="110">
        <v>0</v>
      </c>
      <c r="H147" s="110"/>
      <c r="I147" s="110"/>
      <c r="J147" s="112"/>
      <c r="K147" s="112"/>
      <c r="L147" s="112"/>
      <c r="M147" s="112">
        <v>0</v>
      </c>
      <c r="N147" s="112">
        <v>0</v>
      </c>
      <c r="O147" s="112">
        <v>0</v>
      </c>
      <c r="P147" s="112">
        <v>80</v>
      </c>
      <c r="Q147" s="112">
        <f t="shared" si="16"/>
        <v>80</v>
      </c>
      <c r="R147" s="112">
        <v>0</v>
      </c>
      <c r="S147" s="112">
        <f t="shared" si="18"/>
        <v>80</v>
      </c>
      <c r="T147" s="112">
        <v>0</v>
      </c>
      <c r="U147" s="112">
        <f t="shared" si="19"/>
        <v>80</v>
      </c>
      <c r="V147" s="22"/>
    </row>
    <row r="148" spans="1:23" s="10" customFormat="1" x14ac:dyDescent="0.2">
      <c r="A148" s="119" t="s">
        <v>20</v>
      </c>
      <c r="B148" s="120" t="s">
        <v>20</v>
      </c>
      <c r="C148" s="121" t="s">
        <v>20</v>
      </c>
      <c r="D148" s="122" t="s">
        <v>20</v>
      </c>
      <c r="E148" s="123" t="s">
        <v>20</v>
      </c>
      <c r="F148" s="124" t="s">
        <v>187</v>
      </c>
      <c r="G148" s="101">
        <f>G149+G151+G153+G155+G157</f>
        <v>1930</v>
      </c>
      <c r="H148" s="101">
        <v>0</v>
      </c>
      <c r="I148" s="101">
        <f t="shared" si="4"/>
        <v>1930</v>
      </c>
      <c r="J148" s="102">
        <f>+J153+J155</f>
        <v>400</v>
      </c>
      <c r="K148" s="102">
        <f t="shared" si="5"/>
        <v>2330</v>
      </c>
      <c r="L148" s="102">
        <v>0</v>
      </c>
      <c r="M148" s="102">
        <f t="shared" si="17"/>
        <v>2330</v>
      </c>
      <c r="N148" s="102">
        <f>+N159+N161+N163+N165+N167</f>
        <v>16246</v>
      </c>
      <c r="O148" s="102">
        <f t="shared" si="15"/>
        <v>18576</v>
      </c>
      <c r="P148" s="102">
        <f>+P161+P163+P167+P169+P171+P173+P175+P177+P179+P181+P183+P185+P187</f>
        <v>-8646</v>
      </c>
      <c r="Q148" s="102">
        <f t="shared" si="16"/>
        <v>9930</v>
      </c>
      <c r="R148" s="102">
        <v>0</v>
      </c>
      <c r="S148" s="102">
        <f t="shared" si="18"/>
        <v>9930</v>
      </c>
      <c r="T148" s="102">
        <f>T149+T151+T153+T155+T157+T159+T161+T163+T165+T167+T169+T171+T173+T175+T177+T179+T181+T183+T185+T187+T189+T191+T193+T195+T197</f>
        <v>250</v>
      </c>
      <c r="U148" s="102">
        <f t="shared" si="19"/>
        <v>10180</v>
      </c>
      <c r="V148" s="3" t="s">
        <v>146</v>
      </c>
      <c r="W148" s="174"/>
    </row>
    <row r="149" spans="1:23" s="10" customFormat="1" ht="22.5" x14ac:dyDescent="0.2">
      <c r="A149" s="56" t="s">
        <v>19</v>
      </c>
      <c r="B149" s="57" t="s">
        <v>188</v>
      </c>
      <c r="C149" s="58" t="s">
        <v>27</v>
      </c>
      <c r="D149" s="59" t="s">
        <v>20</v>
      </c>
      <c r="E149" s="60" t="s">
        <v>20</v>
      </c>
      <c r="F149" s="125" t="s">
        <v>189</v>
      </c>
      <c r="G149" s="62">
        <f>+G150</f>
        <v>1000</v>
      </c>
      <c r="H149" s="62">
        <v>0</v>
      </c>
      <c r="I149" s="62">
        <f t="shared" si="4"/>
        <v>1000</v>
      </c>
      <c r="J149" s="63">
        <v>0</v>
      </c>
      <c r="K149" s="63">
        <f t="shared" si="5"/>
        <v>1000</v>
      </c>
      <c r="L149" s="63">
        <v>0</v>
      </c>
      <c r="M149" s="63">
        <f t="shared" si="17"/>
        <v>1000</v>
      </c>
      <c r="N149" s="63">
        <v>0</v>
      </c>
      <c r="O149" s="63">
        <f t="shared" si="15"/>
        <v>1000</v>
      </c>
      <c r="P149" s="63">
        <v>0</v>
      </c>
      <c r="Q149" s="63">
        <f t="shared" si="16"/>
        <v>1000</v>
      </c>
      <c r="R149" s="63">
        <v>0</v>
      </c>
      <c r="S149" s="63">
        <f t="shared" si="18"/>
        <v>1000</v>
      </c>
      <c r="T149" s="63">
        <v>0</v>
      </c>
      <c r="U149" s="63">
        <f t="shared" si="19"/>
        <v>1000</v>
      </c>
      <c r="V149" s="22"/>
      <c r="W149" s="174"/>
    </row>
    <row r="150" spans="1:23" s="10" customFormat="1" x14ac:dyDescent="0.2">
      <c r="A150" s="56"/>
      <c r="B150" s="115"/>
      <c r="C150" s="115"/>
      <c r="D150" s="51">
        <v>3419</v>
      </c>
      <c r="E150" s="52">
        <v>5222</v>
      </c>
      <c r="F150" s="126" t="s">
        <v>32</v>
      </c>
      <c r="G150" s="54">
        <v>1000</v>
      </c>
      <c r="H150" s="54">
        <v>0</v>
      </c>
      <c r="I150" s="54">
        <f t="shared" si="4"/>
        <v>1000</v>
      </c>
      <c r="J150" s="55">
        <v>0</v>
      </c>
      <c r="K150" s="55">
        <f t="shared" ref="K150:K158" si="22">+I150+J150</f>
        <v>1000</v>
      </c>
      <c r="L150" s="55">
        <v>0</v>
      </c>
      <c r="M150" s="55">
        <f t="shared" si="17"/>
        <v>1000</v>
      </c>
      <c r="N150" s="55">
        <v>0</v>
      </c>
      <c r="O150" s="55">
        <f t="shared" si="15"/>
        <v>1000</v>
      </c>
      <c r="P150" s="55">
        <v>0</v>
      </c>
      <c r="Q150" s="55">
        <f t="shared" si="16"/>
        <v>1000</v>
      </c>
      <c r="R150" s="55">
        <v>0</v>
      </c>
      <c r="S150" s="55">
        <f t="shared" si="18"/>
        <v>1000</v>
      </c>
      <c r="T150" s="55">
        <v>0</v>
      </c>
      <c r="U150" s="55">
        <f t="shared" si="19"/>
        <v>1000</v>
      </c>
      <c r="V150" s="22"/>
    </row>
    <row r="151" spans="1:23" s="10" customFormat="1" ht="22.5" x14ac:dyDescent="0.2">
      <c r="A151" s="56" t="s">
        <v>19</v>
      </c>
      <c r="B151" s="57" t="s">
        <v>190</v>
      </c>
      <c r="C151" s="58" t="s">
        <v>27</v>
      </c>
      <c r="D151" s="59" t="s">
        <v>20</v>
      </c>
      <c r="E151" s="60" t="s">
        <v>20</v>
      </c>
      <c r="F151" s="125" t="s">
        <v>191</v>
      </c>
      <c r="G151" s="62">
        <f t="shared" ref="G151" si="23">+G152</f>
        <v>500</v>
      </c>
      <c r="H151" s="62">
        <v>0</v>
      </c>
      <c r="I151" s="62">
        <f t="shared" si="4"/>
        <v>500</v>
      </c>
      <c r="J151" s="63">
        <v>0</v>
      </c>
      <c r="K151" s="63">
        <f t="shared" si="22"/>
        <v>500</v>
      </c>
      <c r="L151" s="63">
        <v>0</v>
      </c>
      <c r="M151" s="63">
        <f t="shared" si="17"/>
        <v>500</v>
      </c>
      <c r="N151" s="63">
        <v>0</v>
      </c>
      <c r="O151" s="63">
        <f t="shared" si="15"/>
        <v>500</v>
      </c>
      <c r="P151" s="63">
        <v>0</v>
      </c>
      <c r="Q151" s="63">
        <f t="shared" si="16"/>
        <v>500</v>
      </c>
      <c r="R151" s="63">
        <v>0</v>
      </c>
      <c r="S151" s="63">
        <f t="shared" si="18"/>
        <v>500</v>
      </c>
      <c r="T151" s="63">
        <v>0</v>
      </c>
      <c r="U151" s="63">
        <f t="shared" si="19"/>
        <v>500</v>
      </c>
      <c r="V151" s="22"/>
    </row>
    <row r="152" spans="1:23" s="10" customFormat="1" x14ac:dyDescent="0.2">
      <c r="A152" s="56"/>
      <c r="B152" s="115"/>
      <c r="C152" s="115"/>
      <c r="D152" s="51">
        <v>3419</v>
      </c>
      <c r="E152" s="52">
        <v>5222</v>
      </c>
      <c r="F152" s="126" t="s">
        <v>32</v>
      </c>
      <c r="G152" s="54">
        <v>500</v>
      </c>
      <c r="H152" s="54">
        <v>0</v>
      </c>
      <c r="I152" s="54">
        <f t="shared" si="4"/>
        <v>500</v>
      </c>
      <c r="J152" s="55">
        <v>0</v>
      </c>
      <c r="K152" s="55">
        <f t="shared" si="22"/>
        <v>500</v>
      </c>
      <c r="L152" s="55">
        <v>0</v>
      </c>
      <c r="M152" s="55">
        <f t="shared" si="17"/>
        <v>500</v>
      </c>
      <c r="N152" s="55">
        <v>0</v>
      </c>
      <c r="O152" s="55">
        <f t="shared" si="15"/>
        <v>500</v>
      </c>
      <c r="P152" s="55">
        <v>0</v>
      </c>
      <c r="Q152" s="55">
        <f t="shared" si="16"/>
        <v>500</v>
      </c>
      <c r="R152" s="55">
        <v>0</v>
      </c>
      <c r="S152" s="55">
        <f t="shared" si="18"/>
        <v>500</v>
      </c>
      <c r="T152" s="55">
        <v>0</v>
      </c>
      <c r="U152" s="55">
        <f t="shared" si="19"/>
        <v>500</v>
      </c>
      <c r="V152" s="22"/>
    </row>
    <row r="153" spans="1:23" s="10" customFormat="1" ht="22.5" x14ac:dyDescent="0.2">
      <c r="A153" s="56" t="s">
        <v>19</v>
      </c>
      <c r="B153" s="57" t="s">
        <v>192</v>
      </c>
      <c r="C153" s="58" t="s">
        <v>27</v>
      </c>
      <c r="D153" s="59" t="s">
        <v>20</v>
      </c>
      <c r="E153" s="60" t="s">
        <v>20</v>
      </c>
      <c r="F153" s="125" t="s">
        <v>193</v>
      </c>
      <c r="G153" s="62">
        <f t="shared" ref="G153" si="24">+G154</f>
        <v>250</v>
      </c>
      <c r="H153" s="62">
        <v>0</v>
      </c>
      <c r="I153" s="62">
        <f t="shared" si="4"/>
        <v>250</v>
      </c>
      <c r="J153" s="64">
        <f>+J154</f>
        <v>250</v>
      </c>
      <c r="K153" s="63">
        <f t="shared" si="22"/>
        <v>500</v>
      </c>
      <c r="L153" s="63">
        <v>0</v>
      </c>
      <c r="M153" s="63">
        <f t="shared" si="17"/>
        <v>500</v>
      </c>
      <c r="N153" s="63">
        <v>0</v>
      </c>
      <c r="O153" s="63">
        <f t="shared" si="15"/>
        <v>500</v>
      </c>
      <c r="P153" s="63">
        <v>0</v>
      </c>
      <c r="Q153" s="63">
        <f t="shared" si="16"/>
        <v>500</v>
      </c>
      <c r="R153" s="63">
        <v>0</v>
      </c>
      <c r="S153" s="63">
        <f t="shared" si="18"/>
        <v>500</v>
      </c>
      <c r="T153" s="63">
        <v>0</v>
      </c>
      <c r="U153" s="63">
        <f t="shared" si="19"/>
        <v>500</v>
      </c>
      <c r="V153" s="22"/>
    </row>
    <row r="154" spans="1:23" s="10" customFormat="1" x14ac:dyDescent="0.2">
      <c r="A154" s="56"/>
      <c r="B154" s="115"/>
      <c r="C154" s="115"/>
      <c r="D154" s="51">
        <v>3419</v>
      </c>
      <c r="E154" s="52">
        <v>5222</v>
      </c>
      <c r="F154" s="126" t="s">
        <v>32</v>
      </c>
      <c r="G154" s="54">
        <v>250</v>
      </c>
      <c r="H154" s="54">
        <v>0</v>
      </c>
      <c r="I154" s="54">
        <f t="shared" si="4"/>
        <v>250</v>
      </c>
      <c r="J154" s="66">
        <v>250</v>
      </c>
      <c r="K154" s="55">
        <f t="shared" si="22"/>
        <v>500</v>
      </c>
      <c r="L154" s="55">
        <v>0</v>
      </c>
      <c r="M154" s="55">
        <f t="shared" si="17"/>
        <v>500</v>
      </c>
      <c r="N154" s="55">
        <v>0</v>
      </c>
      <c r="O154" s="55">
        <f t="shared" si="15"/>
        <v>500</v>
      </c>
      <c r="P154" s="55">
        <v>0</v>
      </c>
      <c r="Q154" s="55">
        <f t="shared" si="16"/>
        <v>500</v>
      </c>
      <c r="R154" s="55">
        <v>0</v>
      </c>
      <c r="S154" s="55">
        <f t="shared" si="18"/>
        <v>500</v>
      </c>
      <c r="T154" s="55">
        <v>0</v>
      </c>
      <c r="U154" s="55">
        <f t="shared" si="19"/>
        <v>500</v>
      </c>
      <c r="V154" s="22"/>
    </row>
    <row r="155" spans="1:23" s="10" customFormat="1" ht="12.4" x14ac:dyDescent="0.2">
      <c r="A155" s="56" t="s">
        <v>19</v>
      </c>
      <c r="B155" s="57" t="s">
        <v>194</v>
      </c>
      <c r="C155" s="58" t="s">
        <v>27</v>
      </c>
      <c r="D155" s="59" t="s">
        <v>20</v>
      </c>
      <c r="E155" s="60" t="s">
        <v>20</v>
      </c>
      <c r="F155" s="127" t="s">
        <v>195</v>
      </c>
      <c r="G155" s="62">
        <f>+G156</f>
        <v>100</v>
      </c>
      <c r="H155" s="62">
        <v>0</v>
      </c>
      <c r="I155" s="62">
        <f t="shared" si="4"/>
        <v>100</v>
      </c>
      <c r="J155" s="64">
        <f>+J156</f>
        <v>150</v>
      </c>
      <c r="K155" s="63">
        <f t="shared" si="22"/>
        <v>250</v>
      </c>
      <c r="L155" s="63">
        <v>0</v>
      </c>
      <c r="M155" s="63">
        <f t="shared" si="17"/>
        <v>250</v>
      </c>
      <c r="N155" s="63">
        <v>0</v>
      </c>
      <c r="O155" s="63">
        <f t="shared" si="15"/>
        <v>250</v>
      </c>
      <c r="P155" s="63">
        <v>0</v>
      </c>
      <c r="Q155" s="63">
        <f t="shared" si="16"/>
        <v>250</v>
      </c>
      <c r="R155" s="63">
        <v>0</v>
      </c>
      <c r="S155" s="63">
        <f t="shared" si="18"/>
        <v>250</v>
      </c>
      <c r="T155" s="63">
        <v>0</v>
      </c>
      <c r="U155" s="63">
        <f t="shared" si="19"/>
        <v>250</v>
      </c>
      <c r="V155" s="22"/>
    </row>
    <row r="156" spans="1:23" s="10" customFormat="1" x14ac:dyDescent="0.2">
      <c r="A156" s="56"/>
      <c r="B156" s="115"/>
      <c r="C156" s="115"/>
      <c r="D156" s="51">
        <v>3419</v>
      </c>
      <c r="E156" s="52">
        <v>5222</v>
      </c>
      <c r="F156" s="126" t="s">
        <v>32</v>
      </c>
      <c r="G156" s="54">
        <v>100</v>
      </c>
      <c r="H156" s="54">
        <v>0</v>
      </c>
      <c r="I156" s="54">
        <f t="shared" ref="I156:I158" si="25">+G156+H156</f>
        <v>100</v>
      </c>
      <c r="J156" s="66">
        <v>150</v>
      </c>
      <c r="K156" s="55">
        <f t="shared" si="22"/>
        <v>250</v>
      </c>
      <c r="L156" s="55">
        <v>0</v>
      </c>
      <c r="M156" s="55">
        <f t="shared" si="17"/>
        <v>250</v>
      </c>
      <c r="N156" s="55">
        <v>0</v>
      </c>
      <c r="O156" s="55">
        <f t="shared" si="15"/>
        <v>250</v>
      </c>
      <c r="P156" s="55">
        <v>0</v>
      </c>
      <c r="Q156" s="55">
        <f t="shared" si="16"/>
        <v>250</v>
      </c>
      <c r="R156" s="55">
        <v>0</v>
      </c>
      <c r="S156" s="55">
        <f t="shared" si="18"/>
        <v>250</v>
      </c>
      <c r="T156" s="55">
        <v>0</v>
      </c>
      <c r="U156" s="55">
        <f t="shared" si="19"/>
        <v>250</v>
      </c>
      <c r="V156" s="22"/>
    </row>
    <row r="157" spans="1:23" s="10" customFormat="1" ht="12.4" x14ac:dyDescent="0.2">
      <c r="A157" s="56" t="s">
        <v>19</v>
      </c>
      <c r="B157" s="57" t="s">
        <v>196</v>
      </c>
      <c r="C157" s="58" t="s">
        <v>27</v>
      </c>
      <c r="D157" s="59" t="s">
        <v>20</v>
      </c>
      <c r="E157" s="60" t="s">
        <v>20</v>
      </c>
      <c r="F157" s="127" t="s">
        <v>197</v>
      </c>
      <c r="G157" s="62">
        <f>+G158</f>
        <v>80</v>
      </c>
      <c r="H157" s="62">
        <v>0</v>
      </c>
      <c r="I157" s="62">
        <f t="shared" si="25"/>
        <v>80</v>
      </c>
      <c r="J157" s="63">
        <v>0</v>
      </c>
      <c r="K157" s="63">
        <f t="shared" si="22"/>
        <v>80</v>
      </c>
      <c r="L157" s="63">
        <v>0</v>
      </c>
      <c r="M157" s="63">
        <f t="shared" si="17"/>
        <v>80</v>
      </c>
      <c r="N157" s="63">
        <v>0</v>
      </c>
      <c r="O157" s="63">
        <f t="shared" si="15"/>
        <v>80</v>
      </c>
      <c r="P157" s="63">
        <v>0</v>
      </c>
      <c r="Q157" s="63">
        <f t="shared" si="16"/>
        <v>80</v>
      </c>
      <c r="R157" s="63">
        <v>0</v>
      </c>
      <c r="S157" s="63">
        <f t="shared" si="18"/>
        <v>80</v>
      </c>
      <c r="T157" s="63">
        <v>0</v>
      </c>
      <c r="U157" s="63">
        <f t="shared" si="19"/>
        <v>80</v>
      </c>
      <c r="V157" s="22"/>
    </row>
    <row r="158" spans="1:23" s="10" customFormat="1" x14ac:dyDescent="0.2">
      <c r="A158" s="56"/>
      <c r="B158" s="115"/>
      <c r="C158" s="115"/>
      <c r="D158" s="51">
        <v>3419</v>
      </c>
      <c r="E158" s="52">
        <v>5222</v>
      </c>
      <c r="F158" s="126" t="s">
        <v>32</v>
      </c>
      <c r="G158" s="54">
        <v>80</v>
      </c>
      <c r="H158" s="54">
        <v>0</v>
      </c>
      <c r="I158" s="54">
        <f t="shared" si="25"/>
        <v>80</v>
      </c>
      <c r="J158" s="55">
        <v>0</v>
      </c>
      <c r="K158" s="55">
        <f t="shared" si="22"/>
        <v>80</v>
      </c>
      <c r="L158" s="55">
        <v>0</v>
      </c>
      <c r="M158" s="55">
        <f t="shared" si="17"/>
        <v>80</v>
      </c>
      <c r="N158" s="55">
        <v>0</v>
      </c>
      <c r="O158" s="55">
        <f t="shared" si="15"/>
        <v>80</v>
      </c>
      <c r="P158" s="55">
        <v>0</v>
      </c>
      <c r="Q158" s="55">
        <f t="shared" si="16"/>
        <v>80</v>
      </c>
      <c r="R158" s="55">
        <v>0</v>
      </c>
      <c r="S158" s="55">
        <f t="shared" si="18"/>
        <v>80</v>
      </c>
      <c r="T158" s="55">
        <v>0</v>
      </c>
      <c r="U158" s="55">
        <f t="shared" si="19"/>
        <v>80</v>
      </c>
      <c r="V158" s="22"/>
    </row>
    <row r="159" spans="1:23" x14ac:dyDescent="0.2">
      <c r="A159" s="56" t="s">
        <v>19</v>
      </c>
      <c r="B159" s="57" t="s">
        <v>198</v>
      </c>
      <c r="C159" s="58" t="s">
        <v>27</v>
      </c>
      <c r="D159" s="59" t="s">
        <v>20</v>
      </c>
      <c r="E159" s="60" t="s">
        <v>20</v>
      </c>
      <c r="F159" s="127" t="s">
        <v>199</v>
      </c>
      <c r="G159" s="68">
        <f>+G160</f>
        <v>0</v>
      </c>
      <c r="H159" s="128"/>
      <c r="I159" s="128"/>
      <c r="J159" s="129"/>
      <c r="K159" s="128"/>
      <c r="L159" s="128"/>
      <c r="M159" s="90">
        <v>0</v>
      </c>
      <c r="N159" s="68">
        <f>+N160</f>
        <v>250</v>
      </c>
      <c r="O159" s="69">
        <f t="shared" si="15"/>
        <v>250</v>
      </c>
      <c r="P159" s="63">
        <v>0</v>
      </c>
      <c r="Q159" s="63">
        <f t="shared" si="16"/>
        <v>250</v>
      </c>
      <c r="R159" s="63">
        <v>0</v>
      </c>
      <c r="S159" s="63">
        <f t="shared" si="18"/>
        <v>250</v>
      </c>
      <c r="T159" s="63">
        <f>+T160</f>
        <v>-150</v>
      </c>
      <c r="U159" s="63">
        <f t="shared" si="19"/>
        <v>100</v>
      </c>
      <c r="V159" s="3" t="s">
        <v>146</v>
      </c>
    </row>
    <row r="160" spans="1:23" x14ac:dyDescent="0.2">
      <c r="A160" s="56"/>
      <c r="B160" s="115"/>
      <c r="C160" s="115"/>
      <c r="D160" s="51">
        <v>3419</v>
      </c>
      <c r="E160" s="52">
        <v>5222</v>
      </c>
      <c r="F160" s="126" t="s">
        <v>32</v>
      </c>
      <c r="G160" s="70">
        <v>0</v>
      </c>
      <c r="H160" s="128"/>
      <c r="I160" s="128"/>
      <c r="J160" s="129"/>
      <c r="K160" s="128"/>
      <c r="L160" s="128"/>
      <c r="M160" s="89">
        <v>0</v>
      </c>
      <c r="N160" s="70">
        <v>250</v>
      </c>
      <c r="O160" s="71">
        <f t="shared" si="15"/>
        <v>250</v>
      </c>
      <c r="P160" s="55">
        <v>0</v>
      </c>
      <c r="Q160" s="55">
        <f t="shared" si="16"/>
        <v>250</v>
      </c>
      <c r="R160" s="55">
        <v>0</v>
      </c>
      <c r="S160" s="55">
        <f t="shared" si="18"/>
        <v>250</v>
      </c>
      <c r="T160" s="55">
        <v>-150</v>
      </c>
      <c r="U160" s="55">
        <f t="shared" si="19"/>
        <v>100</v>
      </c>
      <c r="V160" s="3"/>
    </row>
    <row r="161" spans="1:22" x14ac:dyDescent="0.2">
      <c r="A161" s="56" t="s">
        <v>19</v>
      </c>
      <c r="B161" s="57" t="s">
        <v>200</v>
      </c>
      <c r="C161" s="58" t="s">
        <v>27</v>
      </c>
      <c r="D161" s="59" t="s">
        <v>20</v>
      </c>
      <c r="E161" s="60" t="s">
        <v>20</v>
      </c>
      <c r="F161" s="127" t="s">
        <v>201</v>
      </c>
      <c r="G161" s="68">
        <f>+G162</f>
        <v>0</v>
      </c>
      <c r="H161" s="128"/>
      <c r="I161" s="128"/>
      <c r="J161" s="129"/>
      <c r="K161" s="128"/>
      <c r="L161" s="128"/>
      <c r="M161" s="90">
        <v>0</v>
      </c>
      <c r="N161" s="68">
        <f>+N162</f>
        <v>800</v>
      </c>
      <c r="O161" s="69">
        <f t="shared" si="15"/>
        <v>800</v>
      </c>
      <c r="P161" s="63">
        <f>+P162</f>
        <v>-250</v>
      </c>
      <c r="Q161" s="63">
        <f t="shared" si="16"/>
        <v>550</v>
      </c>
      <c r="R161" s="63">
        <v>0</v>
      </c>
      <c r="S161" s="63">
        <f t="shared" si="18"/>
        <v>550</v>
      </c>
      <c r="T161" s="63">
        <f>+T162</f>
        <v>-50</v>
      </c>
      <c r="U161" s="63">
        <f t="shared" si="19"/>
        <v>500</v>
      </c>
      <c r="V161" s="3" t="s">
        <v>146</v>
      </c>
    </row>
    <row r="162" spans="1:22" x14ac:dyDescent="0.2">
      <c r="A162" s="56"/>
      <c r="B162" s="115"/>
      <c r="C162" s="115"/>
      <c r="D162" s="51">
        <v>3419</v>
      </c>
      <c r="E162" s="52">
        <v>5222</v>
      </c>
      <c r="F162" s="126" t="s">
        <v>32</v>
      </c>
      <c r="G162" s="70">
        <v>0</v>
      </c>
      <c r="H162" s="128"/>
      <c r="I162" s="128"/>
      <c r="J162" s="129"/>
      <c r="K162" s="128"/>
      <c r="L162" s="128"/>
      <c r="M162" s="89">
        <v>0</v>
      </c>
      <c r="N162" s="70">
        <v>800</v>
      </c>
      <c r="O162" s="71">
        <f t="shared" si="15"/>
        <v>800</v>
      </c>
      <c r="P162" s="55">
        <v>-250</v>
      </c>
      <c r="Q162" s="55">
        <f t="shared" si="16"/>
        <v>550</v>
      </c>
      <c r="R162" s="55">
        <v>0</v>
      </c>
      <c r="S162" s="55">
        <f t="shared" si="18"/>
        <v>550</v>
      </c>
      <c r="T162" s="55">
        <v>-50</v>
      </c>
      <c r="U162" s="55">
        <f t="shared" si="19"/>
        <v>500</v>
      </c>
      <c r="V162" s="3"/>
    </row>
    <row r="163" spans="1:22" x14ac:dyDescent="0.2">
      <c r="A163" s="56" t="s">
        <v>19</v>
      </c>
      <c r="B163" s="57" t="s">
        <v>202</v>
      </c>
      <c r="C163" s="58" t="s">
        <v>27</v>
      </c>
      <c r="D163" s="59" t="s">
        <v>20</v>
      </c>
      <c r="E163" s="60" t="s">
        <v>20</v>
      </c>
      <c r="F163" s="127" t="s">
        <v>203</v>
      </c>
      <c r="G163" s="68">
        <f>+G164</f>
        <v>0</v>
      </c>
      <c r="H163" s="128"/>
      <c r="I163" s="128"/>
      <c r="J163" s="129"/>
      <c r="K163" s="128"/>
      <c r="L163" s="128"/>
      <c r="M163" s="90">
        <v>0</v>
      </c>
      <c r="N163" s="68">
        <f>+N164</f>
        <v>8920</v>
      </c>
      <c r="O163" s="69">
        <f t="shared" si="15"/>
        <v>8920</v>
      </c>
      <c r="P163" s="63">
        <f>+P164</f>
        <v>-8920</v>
      </c>
      <c r="Q163" s="63">
        <f t="shared" si="16"/>
        <v>0</v>
      </c>
      <c r="R163" s="63">
        <v>0</v>
      </c>
      <c r="S163" s="63">
        <f t="shared" si="18"/>
        <v>0</v>
      </c>
      <c r="T163" s="63">
        <v>0</v>
      </c>
      <c r="U163" s="63">
        <f t="shared" si="19"/>
        <v>0</v>
      </c>
      <c r="V163" s="3"/>
    </row>
    <row r="164" spans="1:22" x14ac:dyDescent="0.2">
      <c r="A164" s="56"/>
      <c r="B164" s="115"/>
      <c r="C164" s="115"/>
      <c r="D164" s="51">
        <v>3419</v>
      </c>
      <c r="E164" s="52">
        <v>5222</v>
      </c>
      <c r="F164" s="126" t="s">
        <v>32</v>
      </c>
      <c r="G164" s="70">
        <v>0</v>
      </c>
      <c r="H164" s="128"/>
      <c r="I164" s="128"/>
      <c r="J164" s="129"/>
      <c r="K164" s="128"/>
      <c r="L164" s="128"/>
      <c r="M164" s="89">
        <v>0</v>
      </c>
      <c r="N164" s="70">
        <v>8920</v>
      </c>
      <c r="O164" s="71">
        <f t="shared" si="15"/>
        <v>8920</v>
      </c>
      <c r="P164" s="55">
        <v>-8920</v>
      </c>
      <c r="Q164" s="55">
        <f t="shared" si="16"/>
        <v>0</v>
      </c>
      <c r="R164" s="55">
        <v>0</v>
      </c>
      <c r="S164" s="55">
        <f t="shared" si="18"/>
        <v>0</v>
      </c>
      <c r="T164" s="55">
        <v>0</v>
      </c>
      <c r="U164" s="55">
        <f t="shared" si="19"/>
        <v>0</v>
      </c>
      <c r="V164" s="3"/>
    </row>
    <row r="165" spans="1:22" x14ac:dyDescent="0.2">
      <c r="A165" s="56" t="s">
        <v>19</v>
      </c>
      <c r="B165" s="57" t="s">
        <v>204</v>
      </c>
      <c r="C165" s="58" t="s">
        <v>27</v>
      </c>
      <c r="D165" s="59" t="s">
        <v>20</v>
      </c>
      <c r="E165" s="60" t="s">
        <v>20</v>
      </c>
      <c r="F165" s="127" t="s">
        <v>205</v>
      </c>
      <c r="G165" s="68">
        <f>+G166</f>
        <v>0</v>
      </c>
      <c r="H165" s="128"/>
      <c r="I165" s="128"/>
      <c r="J165" s="129"/>
      <c r="K165" s="128"/>
      <c r="L165" s="128"/>
      <c r="M165" s="90">
        <v>0</v>
      </c>
      <c r="N165" s="68">
        <f>+N166</f>
        <v>4250</v>
      </c>
      <c r="O165" s="69">
        <f t="shared" si="15"/>
        <v>4250</v>
      </c>
      <c r="P165" s="63">
        <v>0</v>
      </c>
      <c r="Q165" s="63">
        <f t="shared" ref="Q165:Q201" si="26">+O165+P165</f>
        <v>4250</v>
      </c>
      <c r="R165" s="63">
        <v>0</v>
      </c>
      <c r="S165" s="63">
        <f t="shared" si="18"/>
        <v>4250</v>
      </c>
      <c r="T165" s="63">
        <v>0</v>
      </c>
      <c r="U165" s="63">
        <f t="shared" si="19"/>
        <v>4250</v>
      </c>
      <c r="V165" s="3"/>
    </row>
    <row r="166" spans="1:22" x14ac:dyDescent="0.2">
      <c r="A166" s="56"/>
      <c r="B166" s="115"/>
      <c r="C166" s="115"/>
      <c r="D166" s="51">
        <v>3419</v>
      </c>
      <c r="E166" s="52">
        <v>5222</v>
      </c>
      <c r="F166" s="126" t="s">
        <v>32</v>
      </c>
      <c r="G166" s="70">
        <v>0</v>
      </c>
      <c r="H166" s="128"/>
      <c r="I166" s="128"/>
      <c r="J166" s="129"/>
      <c r="K166" s="128"/>
      <c r="L166" s="128"/>
      <c r="M166" s="89">
        <v>0</v>
      </c>
      <c r="N166" s="70">
        <v>4250</v>
      </c>
      <c r="O166" s="71">
        <f t="shared" si="15"/>
        <v>4250</v>
      </c>
      <c r="P166" s="55">
        <v>0</v>
      </c>
      <c r="Q166" s="55">
        <f t="shared" si="26"/>
        <v>4250</v>
      </c>
      <c r="R166" s="55">
        <v>0</v>
      </c>
      <c r="S166" s="55">
        <f t="shared" si="18"/>
        <v>4250</v>
      </c>
      <c r="T166" s="55">
        <v>0</v>
      </c>
      <c r="U166" s="55">
        <f t="shared" si="19"/>
        <v>4250</v>
      </c>
      <c r="V166" s="3"/>
    </row>
    <row r="167" spans="1:22" ht="12.4" x14ac:dyDescent="0.2">
      <c r="A167" s="56" t="s">
        <v>19</v>
      </c>
      <c r="B167" s="57" t="s">
        <v>206</v>
      </c>
      <c r="C167" s="58" t="s">
        <v>27</v>
      </c>
      <c r="D167" s="59" t="s">
        <v>20</v>
      </c>
      <c r="E167" s="60" t="s">
        <v>20</v>
      </c>
      <c r="F167" s="127" t="s">
        <v>207</v>
      </c>
      <c r="G167" s="68">
        <f>+G168</f>
        <v>0</v>
      </c>
      <c r="H167" s="128"/>
      <c r="I167" s="128"/>
      <c r="J167" s="129"/>
      <c r="K167" s="128"/>
      <c r="L167" s="128"/>
      <c r="M167" s="90">
        <v>0</v>
      </c>
      <c r="N167" s="68">
        <f>+N168</f>
        <v>2026</v>
      </c>
      <c r="O167" s="69">
        <f t="shared" si="15"/>
        <v>2026</v>
      </c>
      <c r="P167" s="63">
        <f>+P168</f>
        <v>-2026</v>
      </c>
      <c r="Q167" s="63">
        <f t="shared" si="26"/>
        <v>0</v>
      </c>
      <c r="R167" s="63">
        <v>0</v>
      </c>
      <c r="S167" s="63">
        <f t="shared" si="18"/>
        <v>0</v>
      </c>
      <c r="T167" s="63">
        <v>0</v>
      </c>
      <c r="U167" s="63">
        <f t="shared" si="19"/>
        <v>0</v>
      </c>
      <c r="V167" s="3"/>
    </row>
    <row r="168" spans="1:22" x14ac:dyDescent="0.2">
      <c r="A168" s="56"/>
      <c r="B168" s="115"/>
      <c r="C168" s="115"/>
      <c r="D168" s="51">
        <v>3419</v>
      </c>
      <c r="E168" s="52">
        <v>5222</v>
      </c>
      <c r="F168" s="126" t="s">
        <v>32</v>
      </c>
      <c r="G168" s="70">
        <v>0</v>
      </c>
      <c r="H168" s="128"/>
      <c r="I168" s="128"/>
      <c r="J168" s="129"/>
      <c r="K168" s="128"/>
      <c r="L168" s="128"/>
      <c r="M168" s="89">
        <v>0</v>
      </c>
      <c r="N168" s="70">
        <v>2026</v>
      </c>
      <c r="O168" s="71">
        <f t="shared" si="15"/>
        <v>2026</v>
      </c>
      <c r="P168" s="55">
        <v>-2026</v>
      </c>
      <c r="Q168" s="55">
        <f t="shared" si="26"/>
        <v>0</v>
      </c>
      <c r="R168" s="55">
        <v>0</v>
      </c>
      <c r="S168" s="55">
        <f t="shared" si="18"/>
        <v>0</v>
      </c>
      <c r="T168" s="55">
        <v>0</v>
      </c>
      <c r="U168" s="55">
        <f t="shared" si="19"/>
        <v>0</v>
      </c>
      <c r="V168" s="3"/>
    </row>
    <row r="169" spans="1:22" ht="33.75" x14ac:dyDescent="0.2">
      <c r="A169" s="56" t="s">
        <v>19</v>
      </c>
      <c r="B169" s="57" t="s">
        <v>208</v>
      </c>
      <c r="C169" s="58" t="s">
        <v>27</v>
      </c>
      <c r="D169" s="59" t="s">
        <v>20</v>
      </c>
      <c r="E169" s="60" t="s">
        <v>20</v>
      </c>
      <c r="F169" s="61" t="s">
        <v>209</v>
      </c>
      <c r="G169" s="62">
        <v>0</v>
      </c>
      <c r="H169" s="62"/>
      <c r="I169" s="62"/>
      <c r="J169" s="63"/>
      <c r="K169" s="63"/>
      <c r="L169" s="63"/>
      <c r="M169" s="63">
        <v>0</v>
      </c>
      <c r="N169" s="63">
        <v>0</v>
      </c>
      <c r="O169" s="63">
        <v>0</v>
      </c>
      <c r="P169" s="63">
        <f>+P170</f>
        <v>100</v>
      </c>
      <c r="Q169" s="63">
        <f t="shared" si="26"/>
        <v>100</v>
      </c>
      <c r="R169" s="63">
        <v>0</v>
      </c>
      <c r="S169" s="63">
        <f t="shared" si="18"/>
        <v>100</v>
      </c>
      <c r="T169" s="63">
        <v>0</v>
      </c>
      <c r="U169" s="63">
        <f t="shared" si="19"/>
        <v>100</v>
      </c>
      <c r="V169" s="3"/>
    </row>
    <row r="170" spans="1:22" x14ac:dyDescent="0.2">
      <c r="A170" s="56"/>
      <c r="B170" s="57"/>
      <c r="C170" s="58"/>
      <c r="D170" s="107">
        <v>3419</v>
      </c>
      <c r="E170" s="107">
        <v>5222</v>
      </c>
      <c r="F170" s="53" t="s">
        <v>32</v>
      </c>
      <c r="G170" s="54">
        <v>0</v>
      </c>
      <c r="H170" s="54"/>
      <c r="I170" s="54"/>
      <c r="J170" s="55"/>
      <c r="K170" s="55"/>
      <c r="L170" s="55"/>
      <c r="M170" s="55">
        <v>0</v>
      </c>
      <c r="N170" s="55">
        <v>0</v>
      </c>
      <c r="O170" s="55">
        <v>0</v>
      </c>
      <c r="P170" s="55">
        <v>100</v>
      </c>
      <c r="Q170" s="55">
        <f t="shared" si="26"/>
        <v>100</v>
      </c>
      <c r="R170" s="55">
        <v>0</v>
      </c>
      <c r="S170" s="55">
        <f t="shared" si="18"/>
        <v>100</v>
      </c>
      <c r="T170" s="55">
        <v>0</v>
      </c>
      <c r="U170" s="55">
        <f t="shared" si="19"/>
        <v>100</v>
      </c>
      <c r="V170" s="3"/>
    </row>
    <row r="171" spans="1:22" ht="33.75" x14ac:dyDescent="0.2">
      <c r="A171" s="56" t="s">
        <v>19</v>
      </c>
      <c r="B171" s="57" t="s">
        <v>210</v>
      </c>
      <c r="C171" s="58" t="s">
        <v>27</v>
      </c>
      <c r="D171" s="59" t="s">
        <v>20</v>
      </c>
      <c r="E171" s="60" t="s">
        <v>20</v>
      </c>
      <c r="F171" s="61" t="s">
        <v>211</v>
      </c>
      <c r="G171" s="62">
        <v>0</v>
      </c>
      <c r="H171" s="62"/>
      <c r="I171" s="62"/>
      <c r="J171" s="63"/>
      <c r="K171" s="63"/>
      <c r="L171" s="63"/>
      <c r="M171" s="63">
        <v>0</v>
      </c>
      <c r="N171" s="63">
        <v>0</v>
      </c>
      <c r="O171" s="63">
        <v>0</v>
      </c>
      <c r="P171" s="63">
        <f t="shared" ref="P171" si="27">+P172</f>
        <v>50</v>
      </c>
      <c r="Q171" s="63">
        <f t="shared" si="26"/>
        <v>50</v>
      </c>
      <c r="R171" s="63">
        <v>0</v>
      </c>
      <c r="S171" s="63">
        <f t="shared" si="18"/>
        <v>50</v>
      </c>
      <c r="T171" s="63">
        <v>0</v>
      </c>
      <c r="U171" s="63">
        <f t="shared" si="19"/>
        <v>50</v>
      </c>
      <c r="V171" s="3"/>
    </row>
    <row r="172" spans="1:22" x14ac:dyDescent="0.2">
      <c r="A172" s="56"/>
      <c r="B172" s="57"/>
      <c r="C172" s="58"/>
      <c r="D172" s="107">
        <v>3419</v>
      </c>
      <c r="E172" s="107">
        <v>5222</v>
      </c>
      <c r="F172" s="53" t="s">
        <v>32</v>
      </c>
      <c r="G172" s="54">
        <v>0</v>
      </c>
      <c r="H172" s="54"/>
      <c r="I172" s="54"/>
      <c r="J172" s="55"/>
      <c r="K172" s="55"/>
      <c r="L172" s="55"/>
      <c r="M172" s="55">
        <v>0</v>
      </c>
      <c r="N172" s="55">
        <v>0</v>
      </c>
      <c r="O172" s="55">
        <v>0</v>
      </c>
      <c r="P172" s="55">
        <v>50</v>
      </c>
      <c r="Q172" s="55">
        <f t="shared" si="26"/>
        <v>50</v>
      </c>
      <c r="R172" s="55">
        <v>0</v>
      </c>
      <c r="S172" s="55">
        <f t="shared" si="18"/>
        <v>50</v>
      </c>
      <c r="T172" s="55">
        <v>0</v>
      </c>
      <c r="U172" s="55">
        <f t="shared" si="19"/>
        <v>50</v>
      </c>
      <c r="V172" s="3"/>
    </row>
    <row r="173" spans="1:22" ht="22.5" x14ac:dyDescent="0.2">
      <c r="A173" s="56" t="s">
        <v>19</v>
      </c>
      <c r="B173" s="57" t="s">
        <v>212</v>
      </c>
      <c r="C173" s="58" t="s">
        <v>27</v>
      </c>
      <c r="D173" s="59" t="s">
        <v>20</v>
      </c>
      <c r="E173" s="60" t="s">
        <v>20</v>
      </c>
      <c r="F173" s="61" t="s">
        <v>213</v>
      </c>
      <c r="G173" s="62">
        <v>0</v>
      </c>
      <c r="H173" s="62"/>
      <c r="I173" s="62"/>
      <c r="J173" s="63"/>
      <c r="K173" s="63"/>
      <c r="L173" s="63"/>
      <c r="M173" s="63">
        <v>0</v>
      </c>
      <c r="N173" s="63">
        <v>0</v>
      </c>
      <c r="O173" s="63">
        <v>0</v>
      </c>
      <c r="P173" s="63">
        <f t="shared" ref="P173" si="28">+P174</f>
        <v>150</v>
      </c>
      <c r="Q173" s="63">
        <f t="shared" si="26"/>
        <v>150</v>
      </c>
      <c r="R173" s="63">
        <v>0</v>
      </c>
      <c r="S173" s="63">
        <f t="shared" si="18"/>
        <v>150</v>
      </c>
      <c r="T173" s="63">
        <v>0</v>
      </c>
      <c r="U173" s="63">
        <f t="shared" si="19"/>
        <v>150</v>
      </c>
      <c r="V173" s="3"/>
    </row>
    <row r="174" spans="1:22" x14ac:dyDescent="0.2">
      <c r="A174" s="56"/>
      <c r="B174" s="57"/>
      <c r="C174" s="58"/>
      <c r="D174" s="107">
        <v>3419</v>
      </c>
      <c r="E174" s="107">
        <v>5222</v>
      </c>
      <c r="F174" s="53" t="s">
        <v>32</v>
      </c>
      <c r="G174" s="54">
        <v>0</v>
      </c>
      <c r="H174" s="54"/>
      <c r="I174" s="54"/>
      <c r="J174" s="55"/>
      <c r="K174" s="55"/>
      <c r="L174" s="55"/>
      <c r="M174" s="55">
        <v>0</v>
      </c>
      <c r="N174" s="55">
        <v>0</v>
      </c>
      <c r="O174" s="55">
        <v>0</v>
      </c>
      <c r="P174" s="55">
        <v>150</v>
      </c>
      <c r="Q174" s="55">
        <f t="shared" si="26"/>
        <v>150</v>
      </c>
      <c r="R174" s="55">
        <v>0</v>
      </c>
      <c r="S174" s="55">
        <f t="shared" si="18"/>
        <v>150</v>
      </c>
      <c r="T174" s="55">
        <v>0</v>
      </c>
      <c r="U174" s="55">
        <f t="shared" si="19"/>
        <v>150</v>
      </c>
      <c r="V174" s="3"/>
    </row>
    <row r="175" spans="1:22" ht="56.25" x14ac:dyDescent="0.2">
      <c r="A175" s="56" t="s">
        <v>19</v>
      </c>
      <c r="B175" s="57" t="s">
        <v>214</v>
      </c>
      <c r="C175" s="58" t="s">
        <v>27</v>
      </c>
      <c r="D175" s="59" t="s">
        <v>20</v>
      </c>
      <c r="E175" s="60" t="s">
        <v>20</v>
      </c>
      <c r="F175" s="61" t="s">
        <v>215</v>
      </c>
      <c r="G175" s="62">
        <v>0</v>
      </c>
      <c r="H175" s="62"/>
      <c r="I175" s="62"/>
      <c r="J175" s="63"/>
      <c r="K175" s="63"/>
      <c r="L175" s="63"/>
      <c r="M175" s="63">
        <v>0</v>
      </c>
      <c r="N175" s="63">
        <v>0</v>
      </c>
      <c r="O175" s="63">
        <v>0</v>
      </c>
      <c r="P175" s="63">
        <f t="shared" ref="P175" si="29">+P176</f>
        <v>500</v>
      </c>
      <c r="Q175" s="63">
        <f t="shared" si="26"/>
        <v>500</v>
      </c>
      <c r="R175" s="63">
        <v>0</v>
      </c>
      <c r="S175" s="63">
        <f t="shared" si="18"/>
        <v>500</v>
      </c>
      <c r="T175" s="63">
        <v>0</v>
      </c>
      <c r="U175" s="63">
        <f t="shared" si="19"/>
        <v>500</v>
      </c>
      <c r="V175" s="3"/>
    </row>
    <row r="176" spans="1:22" x14ac:dyDescent="0.2">
      <c r="A176" s="56"/>
      <c r="B176" s="57"/>
      <c r="C176" s="58"/>
      <c r="D176" s="107">
        <v>3419</v>
      </c>
      <c r="E176" s="107">
        <v>5319</v>
      </c>
      <c r="F176" s="53" t="s">
        <v>216</v>
      </c>
      <c r="G176" s="54">
        <v>0</v>
      </c>
      <c r="H176" s="54"/>
      <c r="I176" s="54"/>
      <c r="J176" s="55"/>
      <c r="K176" s="55"/>
      <c r="L176" s="55"/>
      <c r="M176" s="55">
        <v>0</v>
      </c>
      <c r="N176" s="55">
        <v>0</v>
      </c>
      <c r="O176" s="55">
        <v>0</v>
      </c>
      <c r="P176" s="55">
        <v>500</v>
      </c>
      <c r="Q176" s="55">
        <f t="shared" si="26"/>
        <v>500</v>
      </c>
      <c r="R176" s="55">
        <v>0</v>
      </c>
      <c r="S176" s="55">
        <f t="shared" si="18"/>
        <v>500</v>
      </c>
      <c r="T176" s="55">
        <v>0</v>
      </c>
      <c r="U176" s="55">
        <f t="shared" si="19"/>
        <v>500</v>
      </c>
      <c r="V176" s="3"/>
    </row>
    <row r="177" spans="1:24" ht="22.5" x14ac:dyDescent="0.2">
      <c r="A177" s="56" t="s">
        <v>19</v>
      </c>
      <c r="B177" s="57" t="s">
        <v>217</v>
      </c>
      <c r="C177" s="58" t="s">
        <v>27</v>
      </c>
      <c r="D177" s="59" t="s">
        <v>20</v>
      </c>
      <c r="E177" s="60" t="s">
        <v>20</v>
      </c>
      <c r="F177" s="61" t="s">
        <v>218</v>
      </c>
      <c r="G177" s="62">
        <v>0</v>
      </c>
      <c r="H177" s="62"/>
      <c r="I177" s="62"/>
      <c r="J177" s="63"/>
      <c r="K177" s="63"/>
      <c r="L177" s="63"/>
      <c r="M177" s="63">
        <v>0</v>
      </c>
      <c r="N177" s="63">
        <v>0</v>
      </c>
      <c r="O177" s="63">
        <v>0</v>
      </c>
      <c r="P177" s="63">
        <f t="shared" ref="P177" si="30">+P178</f>
        <v>300</v>
      </c>
      <c r="Q177" s="63">
        <f t="shared" si="26"/>
        <v>300</v>
      </c>
      <c r="R177" s="63">
        <v>0</v>
      </c>
      <c r="S177" s="63">
        <f t="shared" si="18"/>
        <v>300</v>
      </c>
      <c r="T177" s="63">
        <v>0</v>
      </c>
      <c r="U177" s="63">
        <f t="shared" si="19"/>
        <v>300</v>
      </c>
      <c r="V177" s="3"/>
    </row>
    <row r="178" spans="1:24" x14ac:dyDescent="0.2">
      <c r="A178" s="56"/>
      <c r="B178" s="57"/>
      <c r="C178" s="58"/>
      <c r="D178" s="107">
        <v>3419</v>
      </c>
      <c r="E178" s="107">
        <v>5222</v>
      </c>
      <c r="F178" s="53" t="s">
        <v>32</v>
      </c>
      <c r="G178" s="54">
        <v>0</v>
      </c>
      <c r="H178" s="54"/>
      <c r="I178" s="54"/>
      <c r="J178" s="55"/>
      <c r="K178" s="55"/>
      <c r="L178" s="55"/>
      <c r="M178" s="55">
        <v>0</v>
      </c>
      <c r="N178" s="55">
        <v>0</v>
      </c>
      <c r="O178" s="55">
        <v>0</v>
      </c>
      <c r="P178" s="55">
        <v>300</v>
      </c>
      <c r="Q178" s="55">
        <f t="shared" si="26"/>
        <v>300</v>
      </c>
      <c r="R178" s="55">
        <v>0</v>
      </c>
      <c r="S178" s="55">
        <f t="shared" si="18"/>
        <v>300</v>
      </c>
      <c r="T178" s="55">
        <v>0</v>
      </c>
      <c r="U178" s="55">
        <f t="shared" si="19"/>
        <v>300</v>
      </c>
      <c r="V178" s="3"/>
    </row>
    <row r="179" spans="1:24" ht="33.75" x14ac:dyDescent="0.2">
      <c r="A179" s="56" t="s">
        <v>19</v>
      </c>
      <c r="B179" s="57" t="s">
        <v>219</v>
      </c>
      <c r="C179" s="58" t="s">
        <v>27</v>
      </c>
      <c r="D179" s="59" t="s">
        <v>20</v>
      </c>
      <c r="E179" s="60" t="s">
        <v>20</v>
      </c>
      <c r="F179" s="61" t="s">
        <v>220</v>
      </c>
      <c r="G179" s="62">
        <v>0</v>
      </c>
      <c r="H179" s="62"/>
      <c r="I179" s="62"/>
      <c r="J179" s="63"/>
      <c r="K179" s="63"/>
      <c r="L179" s="63"/>
      <c r="M179" s="63">
        <v>0</v>
      </c>
      <c r="N179" s="63">
        <v>0</v>
      </c>
      <c r="O179" s="63">
        <v>0</v>
      </c>
      <c r="P179" s="63">
        <f t="shared" ref="P179" si="31">+P180</f>
        <v>150</v>
      </c>
      <c r="Q179" s="63">
        <f t="shared" si="26"/>
        <v>150</v>
      </c>
      <c r="R179" s="63">
        <v>0</v>
      </c>
      <c r="S179" s="63">
        <f t="shared" si="18"/>
        <v>150</v>
      </c>
      <c r="T179" s="63">
        <v>0</v>
      </c>
      <c r="U179" s="63">
        <f t="shared" si="19"/>
        <v>150</v>
      </c>
      <c r="V179" s="3"/>
    </row>
    <row r="180" spans="1:24" x14ac:dyDescent="0.2">
      <c r="A180" s="56"/>
      <c r="B180" s="57"/>
      <c r="C180" s="58"/>
      <c r="D180" s="107">
        <v>3419</v>
      </c>
      <c r="E180" s="107">
        <v>5222</v>
      </c>
      <c r="F180" s="53" t="s">
        <v>32</v>
      </c>
      <c r="G180" s="54">
        <v>0</v>
      </c>
      <c r="H180" s="54"/>
      <c r="I180" s="54"/>
      <c r="J180" s="55"/>
      <c r="K180" s="55"/>
      <c r="L180" s="55"/>
      <c r="M180" s="55">
        <v>0</v>
      </c>
      <c r="N180" s="55">
        <v>0</v>
      </c>
      <c r="O180" s="55">
        <v>0</v>
      </c>
      <c r="P180" s="55">
        <v>150</v>
      </c>
      <c r="Q180" s="55">
        <f t="shared" si="26"/>
        <v>150</v>
      </c>
      <c r="R180" s="55">
        <v>0</v>
      </c>
      <c r="S180" s="55">
        <f t="shared" si="18"/>
        <v>150</v>
      </c>
      <c r="T180" s="55">
        <v>0</v>
      </c>
      <c r="U180" s="55">
        <f t="shared" si="19"/>
        <v>150</v>
      </c>
      <c r="V180" s="3"/>
    </row>
    <row r="181" spans="1:24" x14ac:dyDescent="0.2">
      <c r="A181" s="56" t="s">
        <v>19</v>
      </c>
      <c r="B181" s="57" t="s">
        <v>221</v>
      </c>
      <c r="C181" s="58" t="s">
        <v>27</v>
      </c>
      <c r="D181" s="59" t="s">
        <v>20</v>
      </c>
      <c r="E181" s="60" t="s">
        <v>20</v>
      </c>
      <c r="F181" s="61" t="s">
        <v>222</v>
      </c>
      <c r="G181" s="62">
        <v>0</v>
      </c>
      <c r="H181" s="62"/>
      <c r="I181" s="62"/>
      <c r="J181" s="63"/>
      <c r="K181" s="63"/>
      <c r="L181" s="63"/>
      <c r="M181" s="63">
        <v>0</v>
      </c>
      <c r="N181" s="63">
        <v>0</v>
      </c>
      <c r="O181" s="63">
        <v>0</v>
      </c>
      <c r="P181" s="63">
        <f t="shared" ref="P181" si="32">+P182</f>
        <v>400</v>
      </c>
      <c r="Q181" s="63">
        <f t="shared" si="26"/>
        <v>400</v>
      </c>
      <c r="R181" s="63">
        <v>0</v>
      </c>
      <c r="S181" s="63">
        <f t="shared" si="18"/>
        <v>400</v>
      </c>
      <c r="T181" s="63">
        <v>0</v>
      </c>
      <c r="U181" s="63">
        <f t="shared" si="19"/>
        <v>400</v>
      </c>
      <c r="V181" s="3"/>
    </row>
    <row r="182" spans="1:24" x14ac:dyDescent="0.2">
      <c r="A182" s="56"/>
      <c r="B182" s="57"/>
      <c r="C182" s="58"/>
      <c r="D182" s="107">
        <v>3419</v>
      </c>
      <c r="E182" s="52">
        <v>5213</v>
      </c>
      <c r="F182" s="53" t="s">
        <v>106</v>
      </c>
      <c r="G182" s="54">
        <v>0</v>
      </c>
      <c r="H182" s="54"/>
      <c r="I182" s="54"/>
      <c r="J182" s="55"/>
      <c r="K182" s="55"/>
      <c r="L182" s="55"/>
      <c r="M182" s="55">
        <v>0</v>
      </c>
      <c r="N182" s="55">
        <v>0</v>
      </c>
      <c r="O182" s="55">
        <v>0</v>
      </c>
      <c r="P182" s="55">
        <v>400</v>
      </c>
      <c r="Q182" s="55">
        <f t="shared" si="26"/>
        <v>400</v>
      </c>
      <c r="R182" s="55">
        <v>0</v>
      </c>
      <c r="S182" s="55">
        <f t="shared" si="18"/>
        <v>400</v>
      </c>
      <c r="T182" s="55">
        <v>0</v>
      </c>
      <c r="U182" s="55">
        <f t="shared" si="19"/>
        <v>400</v>
      </c>
      <c r="V182" s="3"/>
    </row>
    <row r="183" spans="1:24" ht="12.4" x14ac:dyDescent="0.2">
      <c r="A183" s="56" t="s">
        <v>19</v>
      </c>
      <c r="B183" s="57" t="s">
        <v>223</v>
      </c>
      <c r="C183" s="58" t="s">
        <v>27</v>
      </c>
      <c r="D183" s="59" t="s">
        <v>20</v>
      </c>
      <c r="E183" s="60" t="s">
        <v>20</v>
      </c>
      <c r="F183" s="61" t="s">
        <v>224</v>
      </c>
      <c r="G183" s="62">
        <v>0</v>
      </c>
      <c r="H183" s="62"/>
      <c r="I183" s="62"/>
      <c r="J183" s="63"/>
      <c r="K183" s="63"/>
      <c r="L183" s="63"/>
      <c r="M183" s="63">
        <v>0</v>
      </c>
      <c r="N183" s="63">
        <v>0</v>
      </c>
      <c r="O183" s="63">
        <v>0</v>
      </c>
      <c r="P183" s="63">
        <f t="shared" ref="P183" si="33">+P184</f>
        <v>400</v>
      </c>
      <c r="Q183" s="63">
        <f t="shared" si="26"/>
        <v>400</v>
      </c>
      <c r="R183" s="63">
        <v>0</v>
      </c>
      <c r="S183" s="63">
        <f t="shared" si="18"/>
        <v>400</v>
      </c>
      <c r="T183" s="63">
        <v>0</v>
      </c>
      <c r="U183" s="63">
        <f t="shared" si="19"/>
        <v>400</v>
      </c>
      <c r="V183" s="3"/>
    </row>
    <row r="184" spans="1:24" x14ac:dyDescent="0.2">
      <c r="A184" s="56"/>
      <c r="B184" s="57"/>
      <c r="C184" s="58"/>
      <c r="D184" s="107">
        <v>3419</v>
      </c>
      <c r="E184" s="52">
        <v>5213</v>
      </c>
      <c r="F184" s="53" t="s">
        <v>106</v>
      </c>
      <c r="G184" s="54">
        <v>0</v>
      </c>
      <c r="H184" s="54"/>
      <c r="I184" s="54"/>
      <c r="J184" s="55"/>
      <c r="K184" s="55"/>
      <c r="L184" s="55"/>
      <c r="M184" s="55">
        <v>0</v>
      </c>
      <c r="N184" s="55">
        <v>0</v>
      </c>
      <c r="O184" s="55">
        <v>0</v>
      </c>
      <c r="P184" s="55">
        <v>400</v>
      </c>
      <c r="Q184" s="55">
        <f t="shared" si="26"/>
        <v>400</v>
      </c>
      <c r="R184" s="55">
        <v>0</v>
      </c>
      <c r="S184" s="55">
        <f t="shared" si="18"/>
        <v>400</v>
      </c>
      <c r="T184" s="55">
        <v>0</v>
      </c>
      <c r="U184" s="55">
        <f t="shared" si="19"/>
        <v>400</v>
      </c>
      <c r="V184" s="3"/>
    </row>
    <row r="185" spans="1:24" ht="33.75" x14ac:dyDescent="0.2">
      <c r="A185" s="56" t="s">
        <v>19</v>
      </c>
      <c r="B185" s="57" t="s">
        <v>225</v>
      </c>
      <c r="C185" s="58" t="s">
        <v>27</v>
      </c>
      <c r="D185" s="59" t="s">
        <v>20</v>
      </c>
      <c r="E185" s="60" t="s">
        <v>20</v>
      </c>
      <c r="F185" s="61" t="s">
        <v>226</v>
      </c>
      <c r="G185" s="62">
        <v>0</v>
      </c>
      <c r="H185" s="62"/>
      <c r="I185" s="62"/>
      <c r="J185" s="63"/>
      <c r="K185" s="63"/>
      <c r="L185" s="63"/>
      <c r="M185" s="63">
        <v>0</v>
      </c>
      <c r="N185" s="63">
        <v>0</v>
      </c>
      <c r="O185" s="63">
        <v>0</v>
      </c>
      <c r="P185" s="63">
        <f t="shared" ref="P185" si="34">+P186</f>
        <v>100</v>
      </c>
      <c r="Q185" s="63">
        <f t="shared" si="26"/>
        <v>100</v>
      </c>
      <c r="R185" s="63">
        <v>0</v>
      </c>
      <c r="S185" s="63">
        <f t="shared" si="18"/>
        <v>100</v>
      </c>
      <c r="T185" s="63">
        <v>0</v>
      </c>
      <c r="U185" s="63">
        <f t="shared" si="19"/>
        <v>100</v>
      </c>
      <c r="V185" s="3"/>
    </row>
    <row r="186" spans="1:24" x14ac:dyDescent="0.2">
      <c r="A186" s="56"/>
      <c r="B186" s="57"/>
      <c r="C186" s="58"/>
      <c r="D186" s="107">
        <v>3419</v>
      </c>
      <c r="E186" s="107">
        <v>5222</v>
      </c>
      <c r="F186" s="53" t="s">
        <v>32</v>
      </c>
      <c r="G186" s="54">
        <v>0</v>
      </c>
      <c r="H186" s="54"/>
      <c r="I186" s="54"/>
      <c r="J186" s="55"/>
      <c r="K186" s="55"/>
      <c r="L186" s="55"/>
      <c r="M186" s="55">
        <v>0</v>
      </c>
      <c r="N186" s="55">
        <v>0</v>
      </c>
      <c r="O186" s="55">
        <v>0</v>
      </c>
      <c r="P186" s="55">
        <v>100</v>
      </c>
      <c r="Q186" s="55">
        <f t="shared" si="26"/>
        <v>100</v>
      </c>
      <c r="R186" s="55">
        <v>0</v>
      </c>
      <c r="S186" s="55">
        <f t="shared" si="18"/>
        <v>100</v>
      </c>
      <c r="T186" s="55">
        <v>0</v>
      </c>
      <c r="U186" s="55">
        <f t="shared" si="19"/>
        <v>100</v>
      </c>
      <c r="V186" s="3"/>
    </row>
    <row r="187" spans="1:24" ht="22.5" x14ac:dyDescent="0.2">
      <c r="A187" s="56" t="s">
        <v>19</v>
      </c>
      <c r="B187" s="57" t="s">
        <v>227</v>
      </c>
      <c r="C187" s="58" t="s">
        <v>27</v>
      </c>
      <c r="D187" s="59" t="s">
        <v>20</v>
      </c>
      <c r="E187" s="60" t="s">
        <v>20</v>
      </c>
      <c r="F187" s="61" t="s">
        <v>228</v>
      </c>
      <c r="G187" s="62">
        <v>0</v>
      </c>
      <c r="H187" s="62"/>
      <c r="I187" s="62"/>
      <c r="J187" s="63"/>
      <c r="K187" s="63"/>
      <c r="L187" s="63"/>
      <c r="M187" s="63">
        <v>0</v>
      </c>
      <c r="N187" s="63">
        <v>0</v>
      </c>
      <c r="O187" s="63">
        <v>0</v>
      </c>
      <c r="P187" s="63">
        <f t="shared" ref="P187" si="35">+P188</f>
        <v>400</v>
      </c>
      <c r="Q187" s="63">
        <f t="shared" si="26"/>
        <v>400</v>
      </c>
      <c r="R187" s="63">
        <v>0</v>
      </c>
      <c r="S187" s="63">
        <f t="shared" si="18"/>
        <v>400</v>
      </c>
      <c r="T187" s="63">
        <v>0</v>
      </c>
      <c r="U187" s="63">
        <f t="shared" si="19"/>
        <v>400</v>
      </c>
      <c r="V187" s="3"/>
    </row>
    <row r="188" spans="1:24" x14ac:dyDescent="0.2">
      <c r="A188" s="130"/>
      <c r="B188" s="131"/>
      <c r="C188" s="132"/>
      <c r="D188" s="95">
        <v>3419</v>
      </c>
      <c r="E188" s="95">
        <v>5222</v>
      </c>
      <c r="F188" s="96" t="s">
        <v>32</v>
      </c>
      <c r="G188" s="54">
        <v>0</v>
      </c>
      <c r="H188" s="54"/>
      <c r="I188" s="54"/>
      <c r="J188" s="55"/>
      <c r="K188" s="55"/>
      <c r="L188" s="55"/>
      <c r="M188" s="55">
        <v>0</v>
      </c>
      <c r="N188" s="55">
        <v>0</v>
      </c>
      <c r="O188" s="55">
        <v>0</v>
      </c>
      <c r="P188" s="55">
        <v>400</v>
      </c>
      <c r="Q188" s="55">
        <f t="shared" si="26"/>
        <v>400</v>
      </c>
      <c r="R188" s="55">
        <v>0</v>
      </c>
      <c r="S188" s="55">
        <f t="shared" si="18"/>
        <v>400</v>
      </c>
      <c r="T188" s="55">
        <v>0</v>
      </c>
      <c r="U188" s="55">
        <f t="shared" si="19"/>
        <v>400</v>
      </c>
      <c r="V188" s="3"/>
    </row>
    <row r="189" spans="1:24" ht="22.5" x14ac:dyDescent="0.2">
      <c r="A189" s="56" t="s">
        <v>19</v>
      </c>
      <c r="B189" s="57" t="s">
        <v>229</v>
      </c>
      <c r="C189" s="58" t="s">
        <v>27</v>
      </c>
      <c r="D189" s="59" t="s">
        <v>20</v>
      </c>
      <c r="E189" s="60" t="s">
        <v>20</v>
      </c>
      <c r="F189" s="61" t="s">
        <v>230</v>
      </c>
      <c r="G189" s="62">
        <v>0</v>
      </c>
      <c r="H189" s="62"/>
      <c r="I189" s="62"/>
      <c r="J189" s="63"/>
      <c r="K189" s="63"/>
      <c r="L189" s="63"/>
      <c r="M189" s="63"/>
      <c r="N189" s="63"/>
      <c r="O189" s="63"/>
      <c r="P189" s="63"/>
      <c r="Q189" s="63"/>
      <c r="R189" s="63"/>
      <c r="S189" s="63">
        <v>0</v>
      </c>
      <c r="T189" s="63">
        <f t="shared" ref="T189" si="36">+T190</f>
        <v>150</v>
      </c>
      <c r="U189" s="63">
        <f t="shared" si="19"/>
        <v>150</v>
      </c>
      <c r="V189" s="3" t="s">
        <v>146</v>
      </c>
      <c r="X189" s="137"/>
    </row>
    <row r="190" spans="1:24" x14ac:dyDescent="0.2">
      <c r="A190" s="56"/>
      <c r="B190" s="57"/>
      <c r="C190" s="58"/>
      <c r="D190" s="107">
        <v>3419</v>
      </c>
      <c r="E190" s="107">
        <v>5221</v>
      </c>
      <c r="F190" s="53" t="s">
        <v>47</v>
      </c>
      <c r="G190" s="54">
        <v>0</v>
      </c>
      <c r="H190" s="54"/>
      <c r="I190" s="54"/>
      <c r="J190" s="55"/>
      <c r="K190" s="55"/>
      <c r="L190" s="55"/>
      <c r="M190" s="55"/>
      <c r="N190" s="55"/>
      <c r="O190" s="55"/>
      <c r="P190" s="55"/>
      <c r="Q190" s="55"/>
      <c r="R190" s="55"/>
      <c r="S190" s="55">
        <v>0</v>
      </c>
      <c r="T190" s="55">
        <v>150</v>
      </c>
      <c r="U190" s="55">
        <f t="shared" si="19"/>
        <v>150</v>
      </c>
      <c r="V190" s="3"/>
    </row>
    <row r="191" spans="1:24" ht="22.5" x14ac:dyDescent="0.2">
      <c r="A191" s="56" t="s">
        <v>19</v>
      </c>
      <c r="B191" s="57" t="s">
        <v>231</v>
      </c>
      <c r="C191" s="58" t="s">
        <v>27</v>
      </c>
      <c r="D191" s="59" t="s">
        <v>20</v>
      </c>
      <c r="E191" s="60" t="s">
        <v>20</v>
      </c>
      <c r="F191" s="61" t="s">
        <v>232</v>
      </c>
      <c r="G191" s="62">
        <v>0</v>
      </c>
      <c r="H191" s="62"/>
      <c r="I191" s="62"/>
      <c r="J191" s="63"/>
      <c r="K191" s="63"/>
      <c r="L191" s="63"/>
      <c r="M191" s="63"/>
      <c r="N191" s="63"/>
      <c r="O191" s="63"/>
      <c r="P191" s="63"/>
      <c r="Q191" s="63"/>
      <c r="R191" s="63"/>
      <c r="S191" s="63">
        <v>0</v>
      </c>
      <c r="T191" s="63">
        <f t="shared" ref="T191" si="37">+T192</f>
        <v>50</v>
      </c>
      <c r="U191" s="63">
        <f t="shared" si="19"/>
        <v>50</v>
      </c>
      <c r="V191" s="3" t="s">
        <v>146</v>
      </c>
    </row>
    <row r="192" spans="1:24" x14ac:dyDescent="0.2">
      <c r="A192" s="56"/>
      <c r="B192" s="57"/>
      <c r="C192" s="58"/>
      <c r="D192" s="107">
        <v>3419</v>
      </c>
      <c r="E192" s="107">
        <v>5222</v>
      </c>
      <c r="F192" s="53" t="s">
        <v>32</v>
      </c>
      <c r="G192" s="54">
        <v>0</v>
      </c>
      <c r="H192" s="54"/>
      <c r="I192" s="54"/>
      <c r="J192" s="55"/>
      <c r="K192" s="55"/>
      <c r="L192" s="55"/>
      <c r="M192" s="55"/>
      <c r="N192" s="55"/>
      <c r="O192" s="55"/>
      <c r="P192" s="55"/>
      <c r="Q192" s="55"/>
      <c r="R192" s="55"/>
      <c r="S192" s="55">
        <v>0</v>
      </c>
      <c r="T192" s="55">
        <v>50</v>
      </c>
      <c r="U192" s="55">
        <f t="shared" si="19"/>
        <v>50</v>
      </c>
      <c r="V192" s="3"/>
    </row>
    <row r="193" spans="1:23" ht="22.5" x14ac:dyDescent="0.2">
      <c r="A193" s="56" t="s">
        <v>19</v>
      </c>
      <c r="B193" s="57" t="s">
        <v>233</v>
      </c>
      <c r="C193" s="58" t="s">
        <v>27</v>
      </c>
      <c r="D193" s="59" t="s">
        <v>20</v>
      </c>
      <c r="E193" s="60" t="s">
        <v>20</v>
      </c>
      <c r="F193" s="61" t="s">
        <v>234</v>
      </c>
      <c r="G193" s="62">
        <v>0</v>
      </c>
      <c r="H193" s="62"/>
      <c r="I193" s="62"/>
      <c r="J193" s="63"/>
      <c r="K193" s="63"/>
      <c r="L193" s="63"/>
      <c r="M193" s="63"/>
      <c r="N193" s="63"/>
      <c r="O193" s="63"/>
      <c r="P193" s="63"/>
      <c r="Q193" s="63"/>
      <c r="R193" s="63"/>
      <c r="S193" s="63">
        <v>0</v>
      </c>
      <c r="T193" s="63">
        <f t="shared" ref="T193" si="38">+T194</f>
        <v>80</v>
      </c>
      <c r="U193" s="63">
        <f t="shared" si="19"/>
        <v>80</v>
      </c>
      <c r="V193" s="3" t="s">
        <v>146</v>
      </c>
    </row>
    <row r="194" spans="1:23" x14ac:dyDescent="0.2">
      <c r="A194" s="56"/>
      <c r="B194" s="57"/>
      <c r="C194" s="58"/>
      <c r="D194" s="107">
        <v>3419</v>
      </c>
      <c r="E194" s="107">
        <v>5222</v>
      </c>
      <c r="F194" s="53" t="s">
        <v>32</v>
      </c>
      <c r="G194" s="54">
        <v>0</v>
      </c>
      <c r="H194" s="54"/>
      <c r="I194" s="54"/>
      <c r="J194" s="55"/>
      <c r="K194" s="55"/>
      <c r="L194" s="55"/>
      <c r="M194" s="55"/>
      <c r="N194" s="55"/>
      <c r="O194" s="55"/>
      <c r="P194" s="55"/>
      <c r="Q194" s="55"/>
      <c r="R194" s="55"/>
      <c r="S194" s="55">
        <v>0</v>
      </c>
      <c r="T194" s="55">
        <v>80</v>
      </c>
      <c r="U194" s="55">
        <f t="shared" si="19"/>
        <v>80</v>
      </c>
      <c r="V194" s="3"/>
    </row>
    <row r="195" spans="1:23" ht="22.5" x14ac:dyDescent="0.2">
      <c r="A195" s="56" t="s">
        <v>19</v>
      </c>
      <c r="B195" s="57" t="s">
        <v>235</v>
      </c>
      <c r="C195" s="58" t="s">
        <v>27</v>
      </c>
      <c r="D195" s="59" t="s">
        <v>20</v>
      </c>
      <c r="E195" s="60" t="s">
        <v>20</v>
      </c>
      <c r="F195" s="61" t="s">
        <v>236</v>
      </c>
      <c r="G195" s="62">
        <v>0</v>
      </c>
      <c r="H195" s="62"/>
      <c r="I195" s="62"/>
      <c r="J195" s="63"/>
      <c r="K195" s="63"/>
      <c r="L195" s="63"/>
      <c r="M195" s="63"/>
      <c r="N195" s="63"/>
      <c r="O195" s="63"/>
      <c r="P195" s="63"/>
      <c r="Q195" s="63"/>
      <c r="R195" s="63"/>
      <c r="S195" s="63">
        <v>0</v>
      </c>
      <c r="T195" s="63">
        <f t="shared" ref="T195" si="39">+T196</f>
        <v>70</v>
      </c>
      <c r="U195" s="63">
        <f t="shared" si="19"/>
        <v>70</v>
      </c>
      <c r="V195" s="3" t="s">
        <v>146</v>
      </c>
    </row>
    <row r="196" spans="1:23" x14ac:dyDescent="0.2">
      <c r="A196" s="56"/>
      <c r="B196" s="57"/>
      <c r="C196" s="58"/>
      <c r="D196" s="107">
        <v>3419</v>
      </c>
      <c r="E196" s="107">
        <v>5222</v>
      </c>
      <c r="F196" s="53" t="s">
        <v>32</v>
      </c>
      <c r="G196" s="54">
        <v>0</v>
      </c>
      <c r="H196" s="54"/>
      <c r="I196" s="54"/>
      <c r="J196" s="55"/>
      <c r="K196" s="55"/>
      <c r="L196" s="55"/>
      <c r="M196" s="55"/>
      <c r="N196" s="55"/>
      <c r="O196" s="55"/>
      <c r="P196" s="55"/>
      <c r="Q196" s="55"/>
      <c r="R196" s="55"/>
      <c r="S196" s="55">
        <v>0</v>
      </c>
      <c r="T196" s="55">
        <v>70</v>
      </c>
      <c r="U196" s="55">
        <f t="shared" si="19"/>
        <v>70</v>
      </c>
      <c r="V196" s="3"/>
    </row>
    <row r="197" spans="1:23" ht="22.5" x14ac:dyDescent="0.2">
      <c r="A197" s="56" t="s">
        <v>19</v>
      </c>
      <c r="B197" s="57" t="s">
        <v>237</v>
      </c>
      <c r="C197" s="58" t="s">
        <v>27</v>
      </c>
      <c r="D197" s="59" t="s">
        <v>20</v>
      </c>
      <c r="E197" s="60" t="s">
        <v>20</v>
      </c>
      <c r="F197" s="61" t="s">
        <v>238</v>
      </c>
      <c r="G197" s="62">
        <v>0</v>
      </c>
      <c r="H197" s="62"/>
      <c r="I197" s="62"/>
      <c r="J197" s="63"/>
      <c r="K197" s="63"/>
      <c r="L197" s="63"/>
      <c r="M197" s="63"/>
      <c r="N197" s="63"/>
      <c r="O197" s="63"/>
      <c r="P197" s="63"/>
      <c r="Q197" s="63"/>
      <c r="R197" s="63"/>
      <c r="S197" s="63">
        <v>0</v>
      </c>
      <c r="T197" s="63">
        <f t="shared" ref="T197" si="40">+T198</f>
        <v>100</v>
      </c>
      <c r="U197" s="63">
        <f t="shared" si="19"/>
        <v>100</v>
      </c>
      <c r="V197" s="3" t="s">
        <v>146</v>
      </c>
    </row>
    <row r="198" spans="1:23" ht="13.5" thickBot="1" x14ac:dyDescent="0.25">
      <c r="A198" s="56"/>
      <c r="B198" s="57"/>
      <c r="C198" s="58"/>
      <c r="D198" s="107">
        <v>3419</v>
      </c>
      <c r="E198" s="107">
        <v>5222</v>
      </c>
      <c r="F198" s="53" t="s">
        <v>32</v>
      </c>
      <c r="G198" s="110">
        <v>0</v>
      </c>
      <c r="H198" s="110"/>
      <c r="I198" s="110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>
        <v>0</v>
      </c>
      <c r="T198" s="112">
        <v>100</v>
      </c>
      <c r="U198" s="112">
        <f t="shared" ref="U198:U201" si="41">+S198+T198</f>
        <v>100</v>
      </c>
      <c r="V198" s="3"/>
    </row>
    <row r="199" spans="1:23" x14ac:dyDescent="0.2">
      <c r="A199" s="97" t="s">
        <v>20</v>
      </c>
      <c r="B199" s="113" t="s">
        <v>20</v>
      </c>
      <c r="C199" s="114" t="s">
        <v>20</v>
      </c>
      <c r="D199" s="98" t="s">
        <v>20</v>
      </c>
      <c r="E199" s="99" t="s">
        <v>20</v>
      </c>
      <c r="F199" s="100" t="s">
        <v>239</v>
      </c>
      <c r="G199" s="133">
        <v>0</v>
      </c>
      <c r="H199" s="133"/>
      <c r="I199" s="133"/>
      <c r="J199" s="134"/>
      <c r="K199" s="134"/>
      <c r="L199" s="134"/>
      <c r="M199" s="134">
        <v>0</v>
      </c>
      <c r="N199" s="134">
        <f>+N200</f>
        <v>3500</v>
      </c>
      <c r="O199" s="134">
        <f t="shared" si="15"/>
        <v>3500</v>
      </c>
      <c r="P199" s="134">
        <f>+P200</f>
        <v>7916</v>
      </c>
      <c r="Q199" s="134">
        <f t="shared" si="26"/>
        <v>11416</v>
      </c>
      <c r="R199" s="134">
        <v>0</v>
      </c>
      <c r="S199" s="134">
        <f t="shared" si="18"/>
        <v>11416</v>
      </c>
      <c r="T199" s="134">
        <f>+T200</f>
        <v>-250</v>
      </c>
      <c r="U199" s="134">
        <f t="shared" si="41"/>
        <v>11166</v>
      </c>
      <c r="V199" s="3" t="s">
        <v>146</v>
      </c>
      <c r="W199" s="137"/>
    </row>
    <row r="200" spans="1:23" ht="22.5" x14ac:dyDescent="0.2">
      <c r="A200" s="56" t="s">
        <v>19</v>
      </c>
      <c r="B200" s="57" t="s">
        <v>240</v>
      </c>
      <c r="C200" s="58" t="s">
        <v>27</v>
      </c>
      <c r="D200" s="59" t="s">
        <v>20</v>
      </c>
      <c r="E200" s="59" t="s">
        <v>20</v>
      </c>
      <c r="F200" s="127" t="s">
        <v>241</v>
      </c>
      <c r="G200" s="62">
        <v>0</v>
      </c>
      <c r="H200" s="62"/>
      <c r="I200" s="62"/>
      <c r="J200" s="63"/>
      <c r="K200" s="63"/>
      <c r="L200" s="63"/>
      <c r="M200" s="63">
        <v>0</v>
      </c>
      <c r="N200" s="63">
        <f>+N201</f>
        <v>3500</v>
      </c>
      <c r="O200" s="63">
        <f t="shared" si="15"/>
        <v>3500</v>
      </c>
      <c r="P200" s="63">
        <f>+P201</f>
        <v>7916</v>
      </c>
      <c r="Q200" s="63">
        <f t="shared" si="26"/>
        <v>11416</v>
      </c>
      <c r="R200" s="63">
        <v>0</v>
      </c>
      <c r="S200" s="63">
        <f t="shared" si="18"/>
        <v>11416</v>
      </c>
      <c r="T200" s="63">
        <f>+T201</f>
        <v>-250</v>
      </c>
      <c r="U200" s="63">
        <f t="shared" si="41"/>
        <v>11166</v>
      </c>
      <c r="V200" s="3" t="s">
        <v>146</v>
      </c>
    </row>
    <row r="201" spans="1:23" ht="13.5" thickBot="1" x14ac:dyDescent="0.25">
      <c r="A201" s="116"/>
      <c r="B201" s="117"/>
      <c r="C201" s="118"/>
      <c r="D201" s="78">
        <v>3419</v>
      </c>
      <c r="E201" s="109">
        <v>5222</v>
      </c>
      <c r="F201" s="135" t="s">
        <v>32</v>
      </c>
      <c r="G201" s="110">
        <v>0</v>
      </c>
      <c r="H201" s="110"/>
      <c r="I201" s="110"/>
      <c r="J201" s="112"/>
      <c r="K201" s="112"/>
      <c r="L201" s="112"/>
      <c r="M201" s="112">
        <v>0</v>
      </c>
      <c r="N201" s="112">
        <v>3500</v>
      </c>
      <c r="O201" s="112">
        <f t="shared" si="15"/>
        <v>3500</v>
      </c>
      <c r="P201" s="112">
        <v>7916</v>
      </c>
      <c r="Q201" s="112">
        <f t="shared" si="26"/>
        <v>11416</v>
      </c>
      <c r="R201" s="112">
        <v>0</v>
      </c>
      <c r="S201" s="112">
        <f t="shared" si="18"/>
        <v>11416</v>
      </c>
      <c r="T201" s="112">
        <f>-380+30+100</f>
        <v>-250</v>
      </c>
      <c r="U201" s="112">
        <f t="shared" si="41"/>
        <v>11166</v>
      </c>
      <c r="V201" s="3"/>
    </row>
    <row r="202" spans="1:23" ht="12.4" x14ac:dyDescent="0.2">
      <c r="G202" s="1"/>
      <c r="J202" s="1"/>
      <c r="N202" s="136"/>
      <c r="O202" s="136"/>
      <c r="P202" s="137"/>
      <c r="Q202" s="137"/>
      <c r="U202" s="3"/>
      <c r="V202" s="3"/>
    </row>
    <row r="203" spans="1:23" ht="12.4" x14ac:dyDescent="0.2">
      <c r="G203" s="1"/>
      <c r="J203" s="1"/>
      <c r="N203" s="136"/>
      <c r="O203" s="136"/>
      <c r="P203" s="137"/>
      <c r="Q203" s="137"/>
      <c r="U203" s="3"/>
      <c r="V203" s="3"/>
    </row>
    <row r="204" spans="1:23" ht="12.4" x14ac:dyDescent="0.2">
      <c r="G204" s="1"/>
      <c r="J204" s="1"/>
      <c r="N204" s="136"/>
      <c r="O204" s="136"/>
      <c r="P204" s="137"/>
      <c r="Q204" s="137"/>
      <c r="U204" s="3"/>
      <c r="V204" s="3"/>
    </row>
    <row r="205" spans="1:23" ht="12.4" x14ac:dyDescent="0.2">
      <c r="G205" s="1"/>
      <c r="J205" s="1"/>
      <c r="N205" s="136"/>
      <c r="O205" s="136"/>
      <c r="P205" s="137"/>
      <c r="Q205" s="137"/>
      <c r="U205" s="3"/>
      <c r="V205" s="3"/>
    </row>
    <row r="206" spans="1:23" ht="12.4" x14ac:dyDescent="0.2">
      <c r="G206" s="1"/>
      <c r="J206" s="1"/>
      <c r="N206" s="136"/>
      <c r="O206" s="136"/>
      <c r="P206" s="137"/>
      <c r="Q206" s="137"/>
      <c r="U206" s="3"/>
      <c r="V206" s="3"/>
    </row>
    <row r="207" spans="1:23" ht="12.4" x14ac:dyDescent="0.2">
      <c r="G207" s="1"/>
      <c r="J207" s="1"/>
      <c r="N207" s="136"/>
      <c r="O207" s="136"/>
      <c r="P207" s="137"/>
      <c r="Q207" s="137"/>
      <c r="U207" s="3"/>
      <c r="V207" s="3"/>
    </row>
    <row r="208" spans="1:23" ht="12.4" x14ac:dyDescent="0.2">
      <c r="G208" s="1"/>
      <c r="J208" s="1"/>
      <c r="N208" s="136"/>
      <c r="O208" s="136"/>
      <c r="P208" s="137"/>
      <c r="Q208" s="137"/>
      <c r="U208" s="3"/>
      <c r="V208" s="3"/>
    </row>
    <row r="209" spans="7:22" ht="12.4" x14ac:dyDescent="0.2">
      <c r="G209" s="1"/>
      <c r="J209" s="1"/>
      <c r="N209" s="136"/>
      <c r="O209" s="136"/>
      <c r="P209" s="137"/>
      <c r="Q209" s="137"/>
      <c r="U209" s="3"/>
      <c r="V209" s="3"/>
    </row>
    <row r="210" spans="7:22" ht="12.4" x14ac:dyDescent="0.2">
      <c r="G210" s="1"/>
      <c r="J210" s="1"/>
      <c r="N210" s="136"/>
      <c r="O210" s="136"/>
      <c r="P210" s="137"/>
      <c r="Q210" s="137"/>
      <c r="U210" s="3"/>
      <c r="V210" s="3"/>
    </row>
    <row r="211" spans="7:22" ht="12.4" x14ac:dyDescent="0.2">
      <c r="G211" s="1"/>
      <c r="J211" s="1"/>
      <c r="N211" s="136"/>
      <c r="O211" s="136"/>
      <c r="P211" s="137"/>
      <c r="Q211" s="137"/>
      <c r="U211" s="3"/>
      <c r="V211" s="3"/>
    </row>
    <row r="212" spans="7:22" ht="12.4" x14ac:dyDescent="0.2">
      <c r="G212" s="1"/>
      <c r="J212" s="1"/>
      <c r="N212" s="136"/>
      <c r="O212" s="136"/>
      <c r="P212" s="137"/>
      <c r="Q212" s="137"/>
      <c r="U212" s="3"/>
      <c r="V212" s="3"/>
    </row>
    <row r="213" spans="7:22" ht="12.4" x14ac:dyDescent="0.2">
      <c r="G213" s="1"/>
      <c r="J213" s="1"/>
      <c r="N213" s="136"/>
      <c r="O213" s="136"/>
      <c r="P213" s="137"/>
      <c r="Q213" s="137"/>
      <c r="U213" s="3"/>
      <c r="V213" s="3"/>
    </row>
    <row r="214" spans="7:22" ht="12.4" x14ac:dyDescent="0.2">
      <c r="G214" s="1"/>
      <c r="J214" s="1"/>
      <c r="N214" s="136"/>
      <c r="O214" s="136"/>
      <c r="P214" s="137"/>
      <c r="Q214" s="137"/>
      <c r="U214" s="3"/>
      <c r="V214" s="3"/>
    </row>
    <row r="215" spans="7:22" ht="12.4" x14ac:dyDescent="0.2">
      <c r="G215" s="1"/>
      <c r="J215" s="1"/>
      <c r="N215" s="136"/>
      <c r="O215" s="136"/>
      <c r="P215" s="137"/>
      <c r="Q215" s="137"/>
      <c r="U215" s="3"/>
      <c r="V215" s="3"/>
    </row>
    <row r="216" spans="7:22" ht="12.4" x14ac:dyDescent="0.2">
      <c r="G216" s="1"/>
      <c r="J216" s="1"/>
      <c r="N216" s="136"/>
      <c r="O216" s="136"/>
      <c r="P216" s="137"/>
      <c r="Q216" s="137"/>
      <c r="U216" s="3"/>
      <c r="V216" s="3"/>
    </row>
    <row r="217" spans="7:22" ht="12.4" x14ac:dyDescent="0.2">
      <c r="G217" s="1"/>
      <c r="J217" s="1"/>
      <c r="N217" s="136"/>
      <c r="O217" s="136"/>
      <c r="P217" s="137"/>
      <c r="Q217" s="137"/>
      <c r="U217" s="3"/>
      <c r="V217" s="3"/>
    </row>
    <row r="218" spans="7:22" ht="12.4" x14ac:dyDescent="0.2">
      <c r="G218" s="1"/>
      <c r="J218" s="1"/>
      <c r="N218" s="136"/>
      <c r="O218" s="136"/>
      <c r="P218" s="137"/>
      <c r="Q218" s="137"/>
      <c r="U218" s="3"/>
      <c r="V218" s="3"/>
    </row>
    <row r="219" spans="7:22" ht="12.4" x14ac:dyDescent="0.2">
      <c r="G219" s="1"/>
      <c r="J219" s="1"/>
      <c r="N219" s="136"/>
      <c r="O219" s="136"/>
      <c r="P219" s="137"/>
      <c r="Q219" s="137"/>
      <c r="U219" s="3"/>
      <c r="V219" s="3"/>
    </row>
    <row r="220" spans="7:22" ht="12.4" x14ac:dyDescent="0.2">
      <c r="G220" s="1"/>
      <c r="J220" s="1"/>
      <c r="N220" s="136"/>
      <c r="O220" s="136"/>
      <c r="P220" s="137"/>
      <c r="Q220" s="137"/>
      <c r="U220" s="3"/>
      <c r="V220" s="3"/>
    </row>
    <row r="221" spans="7:22" ht="12.4" x14ac:dyDescent="0.2">
      <c r="G221" s="1"/>
      <c r="J221" s="1"/>
      <c r="N221" s="136"/>
      <c r="O221" s="136"/>
      <c r="P221" s="137"/>
      <c r="Q221" s="137"/>
      <c r="U221" s="3"/>
      <c r="V221" s="3"/>
    </row>
    <row r="222" spans="7:22" ht="12.4" x14ac:dyDescent="0.2">
      <c r="G222" s="1"/>
      <c r="J222" s="1"/>
      <c r="N222" s="136"/>
      <c r="O222" s="136"/>
      <c r="P222" s="137"/>
      <c r="Q222" s="137"/>
      <c r="U222" s="3"/>
      <c r="V222" s="3"/>
    </row>
    <row r="223" spans="7:22" ht="13.15" x14ac:dyDescent="0.25">
      <c r="G223" s="1"/>
      <c r="J223" s="1"/>
      <c r="N223" s="136"/>
      <c r="O223" s="136"/>
      <c r="P223" s="137"/>
      <c r="Q223" s="137"/>
      <c r="U223" s="3"/>
      <c r="V223" s="3"/>
    </row>
    <row r="224" spans="7:22" x14ac:dyDescent="0.2">
      <c r="G224" s="1"/>
      <c r="J224" s="1"/>
      <c r="N224" s="136"/>
      <c r="O224" s="136"/>
      <c r="P224" s="137"/>
      <c r="Q224" s="137"/>
      <c r="T224" s="1"/>
    </row>
    <row r="225" spans="7:20" x14ac:dyDescent="0.2">
      <c r="G225" s="1"/>
      <c r="J225" s="1"/>
      <c r="N225" s="136"/>
      <c r="O225" s="136"/>
      <c r="T225" s="1"/>
    </row>
    <row r="226" spans="7:20" x14ac:dyDescent="0.2">
      <c r="G226" s="1"/>
      <c r="J226" s="1"/>
      <c r="N226" s="136"/>
      <c r="O226" s="136"/>
      <c r="T226" s="1"/>
    </row>
    <row r="227" spans="7:20" x14ac:dyDescent="0.2">
      <c r="G227" s="1"/>
      <c r="J227" s="1"/>
      <c r="N227" s="136"/>
      <c r="O227" s="136"/>
      <c r="T227" s="1"/>
    </row>
  </sheetData>
  <mergeCells count="15">
    <mergeCell ref="A4:I4"/>
    <mergeCell ref="H1:J1"/>
    <mergeCell ref="L1:O1"/>
    <mergeCell ref="S1:U1"/>
    <mergeCell ref="A2:I2"/>
    <mergeCell ref="O2:Q2"/>
    <mergeCell ref="B84:C84"/>
    <mergeCell ref="B117:C117"/>
    <mergeCell ref="B118:C118"/>
    <mergeCell ref="A6:I6"/>
    <mergeCell ref="B8:C8"/>
    <mergeCell ref="B9:C9"/>
    <mergeCell ref="B10:C10"/>
    <mergeCell ref="B11:C11"/>
    <mergeCell ref="B12:C12"/>
  </mergeCell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6" zoomScaleNormal="100" workbookViewId="0">
      <selection activeCell="J35" sqref="J35:K35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10" max="10" width="11.7109375" bestFit="1" customWidth="1"/>
  </cols>
  <sheetData>
    <row r="1" spans="1:10" x14ac:dyDescent="0.25">
      <c r="C1" s="190" t="s">
        <v>0</v>
      </c>
      <c r="D1" s="190"/>
      <c r="E1" s="190"/>
    </row>
    <row r="2" spans="1:10" ht="15.75" thickBot="1" x14ac:dyDescent="0.3">
      <c r="A2" s="192" t="s">
        <v>242</v>
      </c>
      <c r="B2" s="192"/>
      <c r="C2" s="138"/>
      <c r="D2" s="138"/>
      <c r="E2" s="139" t="s">
        <v>243</v>
      </c>
    </row>
    <row r="3" spans="1:10" ht="24.75" thickBot="1" x14ac:dyDescent="0.3">
      <c r="A3" s="140" t="s">
        <v>244</v>
      </c>
      <c r="B3" s="141" t="s">
        <v>245</v>
      </c>
      <c r="C3" s="142" t="s">
        <v>246</v>
      </c>
      <c r="D3" s="142" t="s">
        <v>146</v>
      </c>
      <c r="E3" s="142" t="s">
        <v>247</v>
      </c>
    </row>
    <row r="4" spans="1:10" ht="15" customHeight="1" x14ac:dyDescent="0.25">
      <c r="A4" s="143" t="s">
        <v>248</v>
      </c>
      <c r="B4" s="144" t="s">
        <v>249</v>
      </c>
      <c r="C4" s="145">
        <f>C5+C6+C7</f>
        <v>3135670.49</v>
      </c>
      <c r="D4" s="145">
        <f>D5+D6+D7</f>
        <v>0</v>
      </c>
      <c r="E4" s="146">
        <f t="shared" ref="E4:E25" si="0">C4+D4</f>
        <v>3135670.49</v>
      </c>
    </row>
    <row r="5" spans="1:10" ht="15" customHeight="1" x14ac:dyDescent="0.25">
      <c r="A5" s="147" t="s">
        <v>250</v>
      </c>
      <c r="B5" s="148" t="s">
        <v>251</v>
      </c>
      <c r="C5" s="149">
        <v>2965582.22</v>
      </c>
      <c r="D5" s="150">
        <v>0</v>
      </c>
      <c r="E5" s="151">
        <f t="shared" si="0"/>
        <v>2965582.22</v>
      </c>
      <c r="J5" s="152"/>
    </row>
    <row r="6" spans="1:10" ht="15" customHeight="1" x14ac:dyDescent="0.25">
      <c r="A6" s="147" t="s">
        <v>252</v>
      </c>
      <c r="B6" s="148" t="s">
        <v>253</v>
      </c>
      <c r="C6" s="149">
        <v>136046.76</v>
      </c>
      <c r="D6" s="153">
        <v>0</v>
      </c>
      <c r="E6" s="151">
        <f t="shared" si="0"/>
        <v>136046.76</v>
      </c>
    </row>
    <row r="7" spans="1:10" ht="15" customHeight="1" x14ac:dyDescent="0.25">
      <c r="A7" s="147" t="s">
        <v>254</v>
      </c>
      <c r="B7" s="148" t="s">
        <v>255</v>
      </c>
      <c r="C7" s="149">
        <v>34041.509999999995</v>
      </c>
      <c r="D7" s="149">
        <v>0</v>
      </c>
      <c r="E7" s="151">
        <f t="shared" si="0"/>
        <v>34041.509999999995</v>
      </c>
    </row>
    <row r="8" spans="1:10" ht="15" customHeight="1" x14ac:dyDescent="0.25">
      <c r="A8" s="154" t="s">
        <v>256</v>
      </c>
      <c r="B8" s="148" t="s">
        <v>257</v>
      </c>
      <c r="C8" s="155">
        <f>C9+C15</f>
        <v>5788190.4400000004</v>
      </c>
      <c r="D8" s="155">
        <f>D9+D15</f>
        <v>0</v>
      </c>
      <c r="E8" s="156">
        <f t="shared" si="0"/>
        <v>5788190.4400000004</v>
      </c>
    </row>
    <row r="9" spans="1:10" ht="15" customHeight="1" x14ac:dyDescent="0.25">
      <c r="A9" s="147" t="s">
        <v>258</v>
      </c>
      <c r="B9" s="148" t="s">
        <v>259</v>
      </c>
      <c r="C9" s="149">
        <f>C10+C11+C13+C14+C12</f>
        <v>5657092.3500000006</v>
      </c>
      <c r="D9" s="149">
        <f>D10+D11+D13+D14</f>
        <v>0</v>
      </c>
      <c r="E9" s="157">
        <f t="shared" si="0"/>
        <v>5657092.3500000006</v>
      </c>
    </row>
    <row r="10" spans="1:10" ht="15" customHeight="1" x14ac:dyDescent="0.25">
      <c r="A10" s="147" t="s">
        <v>260</v>
      </c>
      <c r="B10" s="148" t="s">
        <v>261</v>
      </c>
      <c r="C10" s="149">
        <v>70970.2</v>
      </c>
      <c r="D10" s="149">
        <v>0</v>
      </c>
      <c r="E10" s="157">
        <f t="shared" si="0"/>
        <v>70970.2</v>
      </c>
    </row>
    <row r="11" spans="1:10" ht="15" customHeight="1" x14ac:dyDescent="0.25">
      <c r="A11" s="147" t="s">
        <v>262</v>
      </c>
      <c r="B11" s="148" t="s">
        <v>259</v>
      </c>
      <c r="C11" s="149">
        <v>5559052.8399999999</v>
      </c>
      <c r="D11" s="149">
        <v>0</v>
      </c>
      <c r="E11" s="157">
        <f t="shared" si="0"/>
        <v>5559052.8399999999</v>
      </c>
    </row>
    <row r="12" spans="1:10" ht="15" customHeight="1" x14ac:dyDescent="0.25">
      <c r="A12" s="147" t="s">
        <v>263</v>
      </c>
      <c r="B12" s="148">
        <v>4123</v>
      </c>
      <c r="C12" s="149">
        <v>0</v>
      </c>
      <c r="D12" s="149">
        <v>0</v>
      </c>
      <c r="E12" s="157">
        <f>SUM(C12:D12)</f>
        <v>0</v>
      </c>
    </row>
    <row r="13" spans="1:10" ht="15" customHeight="1" x14ac:dyDescent="0.25">
      <c r="A13" s="147" t="s">
        <v>264</v>
      </c>
      <c r="B13" s="148" t="s">
        <v>265</v>
      </c>
      <c r="C13" s="149">
        <v>716.19</v>
      </c>
      <c r="D13" s="149">
        <v>0</v>
      </c>
      <c r="E13" s="157">
        <f>SUM(C13:D13)</f>
        <v>716.19</v>
      </c>
    </row>
    <row r="14" spans="1:10" ht="15" customHeight="1" x14ac:dyDescent="0.25">
      <c r="A14" s="147" t="s">
        <v>266</v>
      </c>
      <c r="B14" s="148">
        <v>4121</v>
      </c>
      <c r="C14" s="149">
        <v>26353.119999999999</v>
      </c>
      <c r="D14" s="149">
        <v>0</v>
      </c>
      <c r="E14" s="157">
        <f>SUM(C14:D14)</f>
        <v>26353.119999999999</v>
      </c>
    </row>
    <row r="15" spans="1:10" ht="15" customHeight="1" x14ac:dyDescent="0.25">
      <c r="A15" s="147" t="s">
        <v>267</v>
      </c>
      <c r="B15" s="148" t="s">
        <v>268</v>
      </c>
      <c r="C15" s="149">
        <f>C16+C17+C18+C19</f>
        <v>131098.09</v>
      </c>
      <c r="D15" s="149">
        <f>D16+D18+D19</f>
        <v>0</v>
      </c>
      <c r="E15" s="157">
        <f t="shared" si="0"/>
        <v>131098.09</v>
      </c>
    </row>
    <row r="16" spans="1:10" ht="15" customHeight="1" x14ac:dyDescent="0.25">
      <c r="A16" s="147" t="s">
        <v>269</v>
      </c>
      <c r="B16" s="148" t="s">
        <v>270</v>
      </c>
      <c r="C16" s="149">
        <v>127290.12999999999</v>
      </c>
      <c r="D16" s="149">
        <v>0</v>
      </c>
      <c r="E16" s="157">
        <f t="shared" si="0"/>
        <v>127290.12999999999</v>
      </c>
    </row>
    <row r="17" spans="1:5" ht="15" customHeight="1" x14ac:dyDescent="0.25">
      <c r="A17" s="147" t="s">
        <v>271</v>
      </c>
      <c r="B17" s="148">
        <v>4223</v>
      </c>
      <c r="C17" s="149">
        <v>0</v>
      </c>
      <c r="D17" s="149">
        <v>0</v>
      </c>
      <c r="E17" s="157">
        <f>SUM(C17:D17)</f>
        <v>0</v>
      </c>
    </row>
    <row r="18" spans="1:5" ht="15" customHeight="1" x14ac:dyDescent="0.25">
      <c r="A18" s="147" t="s">
        <v>272</v>
      </c>
      <c r="B18" s="148" t="s">
        <v>273</v>
      </c>
      <c r="C18" s="149">
        <v>3340.55</v>
      </c>
      <c r="D18" s="149">
        <v>0</v>
      </c>
      <c r="E18" s="157">
        <f>SUM(C18:D18)</f>
        <v>3340.55</v>
      </c>
    </row>
    <row r="19" spans="1:5" ht="15" customHeight="1" x14ac:dyDescent="0.25">
      <c r="A19" s="147" t="s">
        <v>274</v>
      </c>
      <c r="B19" s="148">
        <v>4221</v>
      </c>
      <c r="C19" s="149">
        <v>467.41</v>
      </c>
      <c r="D19" s="149">
        <v>0</v>
      </c>
      <c r="E19" s="157">
        <f>SUM(C19:D19)</f>
        <v>467.41</v>
      </c>
    </row>
    <row r="20" spans="1:5" ht="15" customHeight="1" x14ac:dyDescent="0.25">
      <c r="A20" s="154" t="s">
        <v>275</v>
      </c>
      <c r="B20" s="158" t="s">
        <v>276</v>
      </c>
      <c r="C20" s="155">
        <f>C4+C8</f>
        <v>8923860.9299999997</v>
      </c>
      <c r="D20" s="155">
        <f>D4+D8</f>
        <v>0</v>
      </c>
      <c r="E20" s="156">
        <f t="shared" si="0"/>
        <v>8923860.9299999997</v>
      </c>
    </row>
    <row r="21" spans="1:5" ht="15" customHeight="1" x14ac:dyDescent="0.25">
      <c r="A21" s="154" t="s">
        <v>277</v>
      </c>
      <c r="B21" s="158" t="s">
        <v>278</v>
      </c>
      <c r="C21" s="155">
        <f>SUM(C22:C24)</f>
        <v>1951508.7400000002</v>
      </c>
      <c r="D21" s="155">
        <f>SUM(D22:D24)</f>
        <v>0</v>
      </c>
      <c r="E21" s="156">
        <f t="shared" si="0"/>
        <v>1951508.7400000002</v>
      </c>
    </row>
    <row r="22" spans="1:5" ht="15" customHeight="1" x14ac:dyDescent="0.25">
      <c r="A22" s="147" t="s">
        <v>279</v>
      </c>
      <c r="B22" s="148" t="s">
        <v>280</v>
      </c>
      <c r="C22" s="149">
        <v>111779.24</v>
      </c>
      <c r="D22" s="149">
        <v>0</v>
      </c>
      <c r="E22" s="157">
        <f t="shared" si="0"/>
        <v>111779.24</v>
      </c>
    </row>
    <row r="23" spans="1:5" ht="15" customHeight="1" x14ac:dyDescent="0.25">
      <c r="A23" s="147" t="s">
        <v>281</v>
      </c>
      <c r="B23" s="148">
        <v>8115</v>
      </c>
      <c r="C23" s="149">
        <v>1986604.5</v>
      </c>
      <c r="D23" s="149">
        <v>0</v>
      </c>
      <c r="E23" s="157">
        <f>SUM(C23:D23)</f>
        <v>1986604.5</v>
      </c>
    </row>
    <row r="24" spans="1:5" ht="15" customHeight="1" thickBot="1" x14ac:dyDescent="0.3">
      <c r="A24" s="159" t="s">
        <v>282</v>
      </c>
      <c r="B24" s="160">
        <v>-8124</v>
      </c>
      <c r="C24" s="161">
        <v>-146875</v>
      </c>
      <c r="D24" s="161">
        <v>0</v>
      </c>
      <c r="E24" s="162">
        <f>C24+D24</f>
        <v>-146875</v>
      </c>
    </row>
    <row r="25" spans="1:5" ht="15" customHeight="1" thickBot="1" x14ac:dyDescent="0.3">
      <c r="A25" s="163" t="s">
        <v>283</v>
      </c>
      <c r="B25" s="164"/>
      <c r="C25" s="165">
        <f>C4+C8+C21</f>
        <v>10875369.67</v>
      </c>
      <c r="D25" s="165">
        <f>D20+D21</f>
        <v>0</v>
      </c>
      <c r="E25" s="166">
        <f t="shared" si="0"/>
        <v>10875369.67</v>
      </c>
    </row>
    <row r="26" spans="1:5" ht="15.75" thickBot="1" x14ac:dyDescent="0.3">
      <c r="A26" s="192" t="s">
        <v>284</v>
      </c>
      <c r="B26" s="192"/>
      <c r="C26" s="167"/>
      <c r="D26" s="167"/>
      <c r="E26" s="168" t="s">
        <v>243</v>
      </c>
    </row>
    <row r="27" spans="1:5" ht="24.75" thickBot="1" x14ac:dyDescent="0.3">
      <c r="A27" s="140" t="s">
        <v>285</v>
      </c>
      <c r="B27" s="141" t="s">
        <v>8</v>
      </c>
      <c r="C27" s="142" t="s">
        <v>10</v>
      </c>
      <c r="D27" s="142" t="s">
        <v>146</v>
      </c>
      <c r="E27" s="142" t="s">
        <v>286</v>
      </c>
    </row>
    <row r="28" spans="1:5" ht="15" customHeight="1" x14ac:dyDescent="0.3">
      <c r="A28" s="169" t="s">
        <v>287</v>
      </c>
      <c r="B28" s="170" t="s">
        <v>288</v>
      </c>
      <c r="C28" s="153">
        <v>31838.7</v>
      </c>
      <c r="D28" s="153">
        <v>0</v>
      </c>
      <c r="E28" s="171">
        <f>C28+D28</f>
        <v>31838.7</v>
      </c>
    </row>
    <row r="29" spans="1:5" ht="15" customHeight="1" x14ac:dyDescent="0.25">
      <c r="A29" s="172" t="s">
        <v>289</v>
      </c>
      <c r="B29" s="148" t="s">
        <v>288</v>
      </c>
      <c r="C29" s="149">
        <v>294261.07</v>
      </c>
      <c r="D29" s="153">
        <v>0</v>
      </c>
      <c r="E29" s="171">
        <f t="shared" ref="E29:E44" si="1">C29+D29</f>
        <v>294261.07</v>
      </c>
    </row>
    <row r="30" spans="1:5" ht="15" customHeight="1" x14ac:dyDescent="0.25">
      <c r="A30" s="172" t="s">
        <v>290</v>
      </c>
      <c r="B30" s="148" t="s">
        <v>291</v>
      </c>
      <c r="C30" s="149">
        <v>220665.91999999998</v>
      </c>
      <c r="D30" s="153">
        <v>0</v>
      </c>
      <c r="E30" s="171">
        <f>SUM(C30:D30)</f>
        <v>220665.91999999998</v>
      </c>
    </row>
    <row r="31" spans="1:5" ht="15" customHeight="1" x14ac:dyDescent="0.25">
      <c r="A31" s="172" t="s">
        <v>292</v>
      </c>
      <c r="B31" s="148" t="s">
        <v>288</v>
      </c>
      <c r="C31" s="149">
        <v>1035426.65</v>
      </c>
      <c r="D31" s="153">
        <v>0</v>
      </c>
      <c r="E31" s="171">
        <f t="shared" si="1"/>
        <v>1035426.65</v>
      </c>
    </row>
    <row r="32" spans="1:5" ht="15" customHeight="1" x14ac:dyDescent="0.25">
      <c r="A32" s="172" t="s">
        <v>293</v>
      </c>
      <c r="B32" s="148" t="s">
        <v>288</v>
      </c>
      <c r="C32" s="149">
        <v>855711.9800000001</v>
      </c>
      <c r="D32" s="153">
        <v>0</v>
      </c>
      <c r="E32" s="171">
        <f t="shared" si="1"/>
        <v>855711.9800000001</v>
      </c>
    </row>
    <row r="33" spans="1:7" ht="15" customHeight="1" x14ac:dyDescent="0.25">
      <c r="A33" s="172" t="s">
        <v>294</v>
      </c>
      <c r="B33" s="148" t="s">
        <v>288</v>
      </c>
      <c r="C33" s="149">
        <v>4775952.9800000004</v>
      </c>
      <c r="D33" s="153">
        <v>0</v>
      </c>
      <c r="E33" s="171">
        <f>C33+D33</f>
        <v>4775952.9800000004</v>
      </c>
    </row>
    <row r="34" spans="1:7" ht="15" customHeight="1" x14ac:dyDescent="0.3">
      <c r="A34" s="172" t="s">
        <v>295</v>
      </c>
      <c r="B34" s="148" t="s">
        <v>291</v>
      </c>
      <c r="C34" s="149">
        <v>804884.41000000015</v>
      </c>
      <c r="D34" s="153">
        <v>0</v>
      </c>
      <c r="E34" s="171">
        <f t="shared" si="1"/>
        <v>804884.41000000015</v>
      </c>
    </row>
    <row r="35" spans="1:7" ht="15" customHeight="1" x14ac:dyDescent="0.25">
      <c r="A35" s="172" t="s">
        <v>296</v>
      </c>
      <c r="B35" s="148" t="s">
        <v>288</v>
      </c>
      <c r="C35" s="149">
        <v>130138.62</v>
      </c>
      <c r="D35" s="153">
        <v>0</v>
      </c>
      <c r="E35" s="171">
        <f t="shared" si="1"/>
        <v>130138.62</v>
      </c>
    </row>
    <row r="36" spans="1:7" ht="15" customHeight="1" x14ac:dyDescent="0.25">
      <c r="A36" s="172" t="s">
        <v>297</v>
      </c>
      <c r="B36" s="148" t="s">
        <v>291</v>
      </c>
      <c r="C36" s="149">
        <v>1022875.06</v>
      </c>
      <c r="D36" s="153">
        <v>0</v>
      </c>
      <c r="E36" s="171">
        <f t="shared" si="1"/>
        <v>1022875.06</v>
      </c>
    </row>
    <row r="37" spans="1:7" ht="15" customHeight="1" x14ac:dyDescent="0.25">
      <c r="A37" s="172" t="s">
        <v>298</v>
      </c>
      <c r="B37" s="148" t="s">
        <v>299</v>
      </c>
      <c r="C37" s="149">
        <v>0</v>
      </c>
      <c r="D37" s="153">
        <v>0</v>
      </c>
      <c r="E37" s="171">
        <f t="shared" si="1"/>
        <v>0</v>
      </c>
    </row>
    <row r="38" spans="1:7" ht="15" customHeight="1" x14ac:dyDescent="0.25">
      <c r="A38" s="172" t="s">
        <v>300</v>
      </c>
      <c r="B38" s="148" t="s">
        <v>291</v>
      </c>
      <c r="C38" s="149">
        <v>1404019.2199999997</v>
      </c>
      <c r="D38" s="153">
        <v>0</v>
      </c>
      <c r="E38" s="171">
        <f t="shared" si="1"/>
        <v>1404019.2199999997</v>
      </c>
    </row>
    <row r="39" spans="1:7" ht="15" customHeight="1" x14ac:dyDescent="0.25">
      <c r="A39" s="172" t="s">
        <v>301</v>
      </c>
      <c r="B39" s="148" t="s">
        <v>291</v>
      </c>
      <c r="C39" s="149">
        <v>15500</v>
      </c>
      <c r="D39" s="153">
        <v>0</v>
      </c>
      <c r="E39" s="171">
        <f t="shared" si="1"/>
        <v>15500</v>
      </c>
    </row>
    <row r="40" spans="1:7" ht="15" customHeight="1" x14ac:dyDescent="0.25">
      <c r="A40" s="172" t="s">
        <v>302</v>
      </c>
      <c r="B40" s="148" t="s">
        <v>288</v>
      </c>
      <c r="C40" s="149">
        <v>11008.82</v>
      </c>
      <c r="D40" s="153">
        <v>0</v>
      </c>
      <c r="E40" s="171">
        <f t="shared" si="1"/>
        <v>11008.82</v>
      </c>
    </row>
    <row r="41" spans="1:7" ht="15" customHeight="1" x14ac:dyDescent="0.25">
      <c r="A41" s="172" t="s">
        <v>303</v>
      </c>
      <c r="B41" s="148" t="s">
        <v>291</v>
      </c>
      <c r="C41" s="149">
        <v>166413.18</v>
      </c>
      <c r="D41" s="153">
        <v>0</v>
      </c>
      <c r="E41" s="171">
        <f>C41+D41</f>
        <v>166413.18</v>
      </c>
    </row>
    <row r="42" spans="1:7" ht="15" customHeight="1" x14ac:dyDescent="0.25">
      <c r="A42" s="172" t="s">
        <v>304</v>
      </c>
      <c r="B42" s="148" t="s">
        <v>291</v>
      </c>
      <c r="C42" s="149">
        <v>15293.36</v>
      </c>
      <c r="D42" s="153">
        <v>0</v>
      </c>
      <c r="E42" s="171">
        <f t="shared" si="1"/>
        <v>15293.36</v>
      </c>
    </row>
    <row r="43" spans="1:7" ht="15" customHeight="1" x14ac:dyDescent="0.3">
      <c r="A43" s="172" t="s">
        <v>305</v>
      </c>
      <c r="B43" s="148" t="s">
        <v>291</v>
      </c>
      <c r="C43" s="149">
        <v>86065.55</v>
      </c>
      <c r="D43" s="153">
        <v>0</v>
      </c>
      <c r="E43" s="171">
        <f t="shared" si="1"/>
        <v>86065.55</v>
      </c>
    </row>
    <row r="44" spans="1:7" ht="15" customHeight="1" thickBot="1" x14ac:dyDescent="0.3">
      <c r="A44" s="172" t="s">
        <v>306</v>
      </c>
      <c r="B44" s="148" t="s">
        <v>291</v>
      </c>
      <c r="C44" s="149">
        <v>5314.15</v>
      </c>
      <c r="D44" s="153">
        <v>0</v>
      </c>
      <c r="E44" s="171">
        <f t="shared" si="1"/>
        <v>5314.15</v>
      </c>
    </row>
    <row r="45" spans="1:7" ht="15" customHeight="1" thickBot="1" x14ac:dyDescent="0.3">
      <c r="A45" s="173" t="s">
        <v>307</v>
      </c>
      <c r="B45" s="164"/>
      <c r="C45" s="165">
        <f>C28+C29+C31+C32+C33+C34+C35+C36+C37+C38+C39+C40+C41+C42+C43+C44+C30</f>
        <v>10875369.670000002</v>
      </c>
      <c r="D45" s="165">
        <f>SUM(D28:D44)</f>
        <v>0</v>
      </c>
      <c r="E45" s="166">
        <f>SUM(E28:E44)</f>
        <v>10875369.67</v>
      </c>
      <c r="G45" s="152"/>
    </row>
    <row r="46" spans="1:7" x14ac:dyDescent="0.3">
      <c r="C46" s="152"/>
      <c r="E46" s="152"/>
    </row>
    <row r="47" spans="1:7" x14ac:dyDescent="0.3">
      <c r="C47" s="152"/>
    </row>
    <row r="48" spans="1:7" x14ac:dyDescent="0.3">
      <c r="C48" s="152"/>
    </row>
  </sheetData>
  <mergeCells count="3">
    <mergeCell ref="A2:B2"/>
    <mergeCell ref="A26:B26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91704</vt:lpstr>
      <vt:lpstr>Bilance P a V</vt:lpstr>
      <vt:lpstr>'91704'!Oblast_tisku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2018-08-21T07:16:25Z</dcterms:created>
  <dcterms:modified xsi:type="dcterms:W3CDTF">2018-09-10T07:46:58Z</dcterms:modified>
</cp:coreProperties>
</file>