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15" windowWidth="14355" windowHeight="4365"/>
  </bookViews>
  <sheets>
    <sheet name="Příjmy" sheetId="3" r:id="rId1"/>
    <sheet name="Výdaje" sheetId="4" r:id="rId2"/>
    <sheet name="Přehled rozp.opatření 2018" sheetId="6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G26" i="3" l="1"/>
  <c r="G25" i="3"/>
  <c r="G23" i="3"/>
  <c r="D15" i="4"/>
  <c r="F62" i="4"/>
  <c r="F289" i="6" l="1"/>
  <c r="F94" i="4" l="1"/>
  <c r="D59" i="4" l="1"/>
  <c r="D37" i="4"/>
  <c r="D80" i="4"/>
  <c r="D17" i="4"/>
  <c r="D26" i="4"/>
  <c r="D60" i="4"/>
  <c r="D75" i="4"/>
  <c r="D61" i="4"/>
  <c r="D57" i="4"/>
  <c r="D34" i="4"/>
  <c r="E13" i="3"/>
  <c r="G33" i="3" l="1"/>
  <c r="G20" i="3"/>
  <c r="G13" i="3"/>
  <c r="G10" i="3" l="1"/>
  <c r="D58" i="4" l="1"/>
  <c r="D35" i="4"/>
  <c r="D25" i="4"/>
  <c r="D36" i="4"/>
  <c r="D117" i="4" l="1"/>
  <c r="F112" i="4"/>
  <c r="F88" i="4" l="1"/>
  <c r="E35" i="3" l="1"/>
  <c r="F74" i="4" l="1"/>
  <c r="F93" i="4" l="1"/>
  <c r="F8" i="3" l="1"/>
  <c r="F8" i="4" l="1"/>
  <c r="E66" i="4" l="1"/>
  <c r="C66" i="4"/>
  <c r="F65" i="4"/>
  <c r="F47" i="4"/>
  <c r="F30" i="4"/>
  <c r="F29" i="4"/>
  <c r="F129" i="4" l="1"/>
  <c r="F126" i="4"/>
  <c r="F123" i="4"/>
  <c r="F120" i="4"/>
  <c r="E117" i="4"/>
  <c r="C117" i="4"/>
  <c r="F116" i="4"/>
  <c r="F115" i="4"/>
  <c r="F114" i="4"/>
  <c r="F113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5" i="3"/>
  <c r="D35" i="3"/>
  <c r="F32" i="3"/>
  <c r="E32" i="3"/>
  <c r="D32" i="3"/>
  <c r="G31" i="3"/>
  <c r="G30" i="3"/>
  <c r="G29" i="3"/>
  <c r="F28" i="3"/>
  <c r="E28" i="3"/>
  <c r="D28" i="3"/>
  <c r="F25" i="3"/>
  <c r="E25" i="3"/>
  <c r="D25" i="3"/>
  <c r="G24" i="3"/>
  <c r="G22" i="3"/>
  <c r="G18" i="3"/>
  <c r="G17" i="3"/>
  <c r="G15" i="3"/>
  <c r="G14" i="3"/>
  <c r="G12" i="3"/>
  <c r="G9" i="3"/>
  <c r="E8" i="3"/>
  <c r="D8" i="3"/>
  <c r="G32" i="3" l="1"/>
  <c r="D7" i="3"/>
  <c r="D38" i="3" s="1"/>
  <c r="D27" i="3"/>
  <c r="E27" i="3"/>
  <c r="F7" i="3"/>
  <c r="G35" i="3"/>
  <c r="F27" i="3"/>
  <c r="G28" i="3"/>
  <c r="E7" i="3"/>
  <c r="G8" i="3"/>
  <c r="F9" i="4"/>
  <c r="F96" i="4"/>
  <c r="F117" i="4"/>
  <c r="F49" i="4"/>
  <c r="F18" i="4"/>
  <c r="F83" i="4"/>
  <c r="F66" i="4"/>
  <c r="F31" i="4"/>
  <c r="F21" i="4"/>
  <c r="F61" i="4"/>
  <c r="D34" i="3" l="1"/>
  <c r="G27" i="3"/>
  <c r="E34" i="3"/>
  <c r="F38" i="3"/>
  <c r="F34" i="3"/>
  <c r="E38" i="3"/>
  <c r="G7" i="3"/>
  <c r="G34" i="3" l="1"/>
  <c r="G38" i="3"/>
</calcChain>
</file>

<file path=xl/sharedStrings.xml><?xml version="1.0" encoding="utf-8"?>
<sst xmlns="http://schemas.openxmlformats.org/spreadsheetml/2006/main" count="1671" uniqueCount="548">
  <si>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</si>
  <si>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</si>
  <si>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</si>
  <si>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</si>
  <si>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</si>
  <si>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</si>
  <si>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</si>
  <si>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</si>
  <si>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</si>
  <si>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</si>
  <si>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</si>
  <si>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</si>
  <si>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</si>
  <si>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</si>
  <si>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</si>
  <si>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</si>
  <si>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</si>
  <si>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</si>
  <si>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</si>
  <si>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</si>
  <si>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</si>
  <si>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</si>
  <si>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poskytnutí dotací z FOV, kap. 93208</t>
  </si>
  <si>
    <t>úprava ukazatelů v kap. 92006</t>
  </si>
  <si>
    <t>dotace z MŠMT, zapojení do kap. 91704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</si>
  <si>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</si>
  <si>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</si>
  <si>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</si>
  <si>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</si>
  <si>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</si>
  <si>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</si>
  <si>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</si>
  <si>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</si>
  <si>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</si>
  <si>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</si>
  <si>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</si>
  <si>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91708</t>
  </si>
  <si>
    <t>přesun z kap. 92303 do kap. 92314</t>
  </si>
  <si>
    <t>přesun z kap. 91404 do kap. 91704</t>
  </si>
  <si>
    <t>úprava ukazatelů v kap. 91408</t>
  </si>
  <si>
    <t>dotace z MŠMT, zapojení do kap. 92304</t>
  </si>
  <si>
    <t>poskytnutí dotací z kap. 91707</t>
  </si>
  <si>
    <t>12-informatika</t>
  </si>
  <si>
    <t>úprava ukazatelů v kap. 91701</t>
  </si>
  <si>
    <t>poskytnutí dotací z DF, kap. 92606-podpora cyklistické dopravy</t>
  </si>
  <si>
    <t>úprava ukazatelů v kap. 91704</t>
  </si>
  <si>
    <t>dotace ze SFDI, zapojení do kap. 92006</t>
  </si>
  <si>
    <t>dotace z MPSV, zapojení do kap. 92305</t>
  </si>
  <si>
    <t>úprava ukazatelů v kap. 91305</t>
  </si>
  <si>
    <t>dotace z MF, zapojení do kap. 91115</t>
  </si>
  <si>
    <t>úprava ukazatelů v kap. 92015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</si>
  <si>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</si>
  <si>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</si>
  <si>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</si>
  <si>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</si>
  <si>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</si>
  <si>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</si>
  <si>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</si>
  <si>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</si>
  <si>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</si>
  <si>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</si>
  <si>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</si>
  <si>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</si>
  <si>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</si>
  <si>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</si>
  <si>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</si>
  <si>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</si>
  <si>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</si>
  <si>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</si>
  <si>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</si>
  <si>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</si>
  <si>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</si>
  <si>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</si>
  <si>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</si>
  <si>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</si>
  <si>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</si>
  <si>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</si>
  <si>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</si>
  <si>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</si>
  <si>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</si>
  <si>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</si>
  <si>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</si>
  <si>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</si>
  <si>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</si>
  <si>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</si>
  <si>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</si>
  <si>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</si>
  <si>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</si>
  <si>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</si>
  <si>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</si>
  <si>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</si>
  <si>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</si>
  <si>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</si>
  <si>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</si>
  <si>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</si>
  <si>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</si>
  <si>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</si>
  <si>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</si>
  <si>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</si>
  <si>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</si>
  <si>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</si>
  <si>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</si>
  <si>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</si>
  <si>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</si>
  <si>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</si>
  <si>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</si>
  <si>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</si>
  <si>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</si>
  <si>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</si>
  <si>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</si>
  <si>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</si>
  <si>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</si>
  <si>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</si>
  <si>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</si>
  <si>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</si>
  <si>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</si>
  <si>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</si>
  <si>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</si>
  <si>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</si>
  <si>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</si>
  <si>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</si>
  <si>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</si>
  <si>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</si>
  <si>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</si>
  <si>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</si>
  <si>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</si>
  <si>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</si>
  <si>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</si>
  <si>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91702 do kap. 91402</t>
  </si>
  <si>
    <t>dotace z MPSV, zapojení do kap. 92309</t>
  </si>
  <si>
    <t>poskytnutí dotací z kap. 91705-protidrogová politika</t>
  </si>
  <si>
    <t>přesun z kap. 92004 do kap. 92014</t>
  </si>
  <si>
    <t>dotace z MMR, zapojení do kap. 92304</t>
  </si>
  <si>
    <t>dotace z MMR, zapojení do kap. 92306</t>
  </si>
  <si>
    <t>úprava ukazatelů v kap. 91204 - Stipendijní program</t>
  </si>
  <si>
    <t>dotace z MMR, zapojení do kap. 92307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</si>
  <si>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</si>
  <si>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</si>
  <si>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</si>
  <si>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</si>
  <si>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</si>
  <si>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</si>
  <si>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</si>
  <si>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</si>
  <si>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</si>
  <si>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</si>
  <si>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</si>
  <si>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</si>
  <si>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</si>
  <si>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</si>
  <si>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</si>
  <si>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</si>
  <si>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</si>
  <si>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</si>
  <si>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</si>
  <si>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</si>
  <si>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</si>
  <si>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</si>
  <si>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</si>
  <si>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</si>
  <si>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</si>
  <si>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</si>
  <si>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</si>
  <si>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</si>
  <si>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</si>
  <si>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</si>
  <si>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</si>
  <si>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</si>
  <si>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</si>
  <si>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</si>
  <si>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</si>
  <si>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</si>
  <si>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</si>
  <si>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</si>
  <si>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</si>
  <si>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</si>
  <si>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</si>
  <si>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</si>
  <si>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</si>
  <si>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</si>
  <si>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</si>
  <si>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</si>
  <si>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</si>
  <si>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</si>
  <si>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</si>
  <si>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</si>
  <si>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</si>
  <si>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</si>
  <si>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</si>
  <si>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</si>
  <si>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</si>
  <si>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</si>
  <si>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</si>
  <si>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</si>
  <si>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</si>
  <si>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</si>
  <si>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</si>
  <si>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</si>
  <si>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</si>
  <si>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</si>
  <si>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</si>
  <si>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</si>
  <si>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</si>
  <si>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</si>
  <si>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</si>
  <si>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</si>
  <si>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</si>
  <si>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</si>
  <si>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</si>
  <si>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</si>
  <si>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</si>
  <si>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</si>
  <si>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</si>
  <si>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</si>
  <si>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</si>
  <si>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</si>
  <si>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</si>
  <si>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</si>
  <si>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</si>
  <si>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</si>
  <si>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</si>
  <si>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</si>
  <si>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</si>
  <si>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</si>
  <si>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</si>
  <si>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</si>
  <si>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</si>
  <si>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</si>
  <si>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</si>
  <si>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</si>
  <si>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</si>
  <si>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</si>
  <si>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</si>
  <si>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</si>
  <si>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</si>
  <si>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</si>
  <si>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</si>
  <si>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</si>
  <si>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</si>
  <si>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</si>
  <si>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</si>
  <si>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</si>
  <si>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</si>
  <si>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</si>
  <si>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</si>
  <si>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</si>
  <si>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</si>
  <si>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</si>
  <si>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</si>
  <si>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</si>
  <si>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</si>
  <si>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</si>
  <si>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</si>
  <si>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</si>
  <si>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</si>
  <si>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</si>
  <si>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</si>
  <si>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</si>
  <si>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</si>
  <si>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</si>
  <si>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</si>
  <si>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</si>
  <si>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</si>
  <si>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</si>
  <si>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</si>
  <si>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</si>
  <si>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</si>
  <si>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</si>
  <si>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</si>
  <si>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</si>
  <si>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</si>
  <si>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</si>
  <si>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</si>
  <si>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</si>
  <si>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</si>
  <si>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</si>
  <si>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</si>
  <si>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</si>
  <si>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</si>
  <si>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</si>
  <si>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</si>
  <si>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</si>
  <si>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</si>
  <si>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</si>
  <si>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</si>
  <si>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</si>
  <si>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</si>
  <si>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</si>
  <si>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</si>
  <si>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</si>
  <si>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</si>
  <si>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</si>
  <si>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</si>
  <si>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</si>
  <si>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</si>
  <si>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</si>
  <si>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</si>
  <si>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</si>
  <si>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</si>
  <si>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</si>
  <si>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</si>
  <si>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</si>
  <si>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</si>
  <si>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>navýšení příjmů 2018 a výdajů 2018 v DF, kap. 92602</t>
  </si>
  <si>
    <t>přesun z kap. 91305 do kap. 91705</t>
  </si>
  <si>
    <t>poskytnutí dotací z DF, kap. 92607-Kulturní aktivity</t>
  </si>
  <si>
    <t>570/18/RK</t>
  </si>
  <si>
    <t>541/18/RK</t>
  </si>
  <si>
    <t>583/18/RK</t>
  </si>
  <si>
    <t>553/18/RK</t>
  </si>
  <si>
    <t>navýšení příjmů 2018 a výdajů 2018 v kap. 91306</t>
  </si>
  <si>
    <t>poskytnutí dotací z DF, kap. 92602-Podpora činnosti mateřských center</t>
  </si>
  <si>
    <t>poskytnutí dotací z DF, kap. 92602-Podpora místní Agendy 21</t>
  </si>
  <si>
    <t>navýšení příjmů 2018 a výdajů 2018 v kap. 91704</t>
  </si>
  <si>
    <t>poskytnutí dotací z DF, kap. 92607-Záchrana a obnova památek</t>
  </si>
  <si>
    <t>úprava ukazatelů v kap. 92308 - NFV Střevlík, p.o.</t>
  </si>
  <si>
    <t>571/18/RK</t>
  </si>
  <si>
    <t>604/18/RK</t>
  </si>
  <si>
    <t>605/18/RK</t>
  </si>
  <si>
    <t>poskytnutí dotací z DF, kap. 92607-Podpora rozvoje cestovního ruchu</t>
  </si>
  <si>
    <t>zapojení prostř. z roku 2017 a navýšení příjmů 2018, zapojeno do výdajů 2018-finanční vypořádání dotací za rok 2017, kapitoly rozpočtu</t>
  </si>
  <si>
    <t>dotace ze SR a obcí, navýšení příjmů 2018 a navýšení výdajů 2018, zapojeno do výdajů 2018, kap. 92314 a 92303</t>
  </si>
  <si>
    <t>610/18/RK</t>
  </si>
  <si>
    <t>611/18/RK</t>
  </si>
  <si>
    <t>přesun z kap. 92005 do kap. 91205</t>
  </si>
  <si>
    <t>úprava ukazatelů v kap. 91205-poskytnutí účel.příspěvků PO</t>
  </si>
  <si>
    <t>667/18/RK</t>
  </si>
  <si>
    <t>716/18/RK</t>
  </si>
  <si>
    <t>717/18/RK</t>
  </si>
  <si>
    <t>704/18/RK</t>
  </si>
  <si>
    <t>705/18/RK</t>
  </si>
  <si>
    <t>zapojení prostř. z roku 2017 na výdaje 2018, resorty</t>
  </si>
  <si>
    <t>682/18/RK</t>
  </si>
  <si>
    <t>741/18/RK</t>
  </si>
  <si>
    <t>721/18/RK</t>
  </si>
  <si>
    <t>142/18/ZK</t>
  </si>
  <si>
    <t>135/18/ZK</t>
  </si>
  <si>
    <t>136/18/ZK</t>
  </si>
  <si>
    <t>117/18/ZK</t>
  </si>
  <si>
    <t>150/18/ZK</t>
  </si>
  <si>
    <t>144/18/ZK</t>
  </si>
  <si>
    <t>143/18/ZK</t>
  </si>
  <si>
    <t>147/18/ZK</t>
  </si>
  <si>
    <t>137/18/ZK</t>
  </si>
  <si>
    <t>138/18/ZK</t>
  </si>
  <si>
    <t>141/18/ZK</t>
  </si>
  <si>
    <t>140/18/ZK</t>
  </si>
  <si>
    <t>145/18/ZK</t>
  </si>
  <si>
    <t>134/18/ZK</t>
  </si>
  <si>
    <t>149/18/ZK</t>
  </si>
  <si>
    <t>115/18/ZK</t>
  </si>
  <si>
    <t>569/18/RK</t>
  </si>
  <si>
    <t>769/18/RK</t>
  </si>
  <si>
    <t>758/18/RK</t>
  </si>
  <si>
    <t>770/18/RK</t>
  </si>
  <si>
    <t>771/18/RK</t>
  </si>
  <si>
    <t>794/18/RK</t>
  </si>
  <si>
    <t>795/18/RK</t>
  </si>
  <si>
    <t>760/18/RK</t>
  </si>
  <si>
    <t>824/18/RK</t>
  </si>
  <si>
    <t>823/18/RK</t>
  </si>
  <si>
    <t>818/18/RK</t>
  </si>
  <si>
    <t>poskytnutí dotací z kap. 91702</t>
  </si>
  <si>
    <t>918/18/RK</t>
  </si>
  <si>
    <t>892/18/RK</t>
  </si>
  <si>
    <t>914/18/RK</t>
  </si>
  <si>
    <t>úprav ukazatelů v kap. 91304</t>
  </si>
  <si>
    <t>893/18/RK</t>
  </si>
  <si>
    <t>905/18/RK</t>
  </si>
  <si>
    <t>894/18/RK</t>
  </si>
  <si>
    <t>895/18/RK</t>
  </si>
  <si>
    <t>867/18/RK</t>
  </si>
  <si>
    <t>871/18/RK</t>
  </si>
  <si>
    <t>930/18/RK</t>
  </si>
  <si>
    <t>920/18/RK</t>
  </si>
  <si>
    <t>poskytnutí dotací z FOV, kap. 93208-Program vodohospodářských akcí</t>
  </si>
  <si>
    <t>poskytnutí dotací z DF, kap. 92608-obl.podpory život.prostředí a zemědělství</t>
  </si>
  <si>
    <t>poskytnutí dotací z DF, kap. 92604-obl.podpory školství a mládež</t>
  </si>
  <si>
    <t>poskytnutí dotací z DF, kap. 92604-obl.podpory tělovýchova a sport</t>
  </si>
  <si>
    <t>přesun z kap. 91305 a 92005 do kap. 91205 a 92014</t>
  </si>
  <si>
    <t>poskytnutí dotací z DF, kap. 92601-dotace obcím na činnost JPO II.</t>
  </si>
  <si>
    <t>navýšení příjmů 2018 a výdajů 2018 v kap. 91403</t>
  </si>
  <si>
    <t>navýšení příjmů 2018 a výdajů 2018 v kap. 92006</t>
  </si>
  <si>
    <t>poskytnutí dotací z DF, kap. 92601-podpora JPO obcí LK</t>
  </si>
  <si>
    <t>navýšení příjmů 2018 a výdajů 2018 v kap. 91706</t>
  </si>
  <si>
    <t>přesun z kap. 91903 do kap. 91709</t>
  </si>
  <si>
    <t>poskytnutí dotací z DF, kap. 92602-Program obnovy venkova</t>
  </si>
  <si>
    <t>přesun z kap. 91706 do kap. 92006</t>
  </si>
  <si>
    <t>1009/18/RK</t>
  </si>
  <si>
    <t>990/18/RK</t>
  </si>
  <si>
    <t>217/18/ZK</t>
  </si>
  <si>
    <t>poskytnutí dotací z DF, kap. 92607-záchrana a obnova památek</t>
  </si>
  <si>
    <t>246/18/ZK</t>
  </si>
  <si>
    <t>poskytnutí dotací z kap. 91704-podpora sportu</t>
  </si>
  <si>
    <t>259/18/ZK</t>
  </si>
  <si>
    <t>poskytnutí dotací z kap. 91704-školství</t>
  </si>
  <si>
    <t>1044/18/RK</t>
  </si>
  <si>
    <t>260/18/ZK</t>
  </si>
  <si>
    <t>poskytnutí dotací z kap. 91704-podpora mládeže</t>
  </si>
  <si>
    <t>1045/18/RK</t>
  </si>
  <si>
    <t>1046/18/RK</t>
  </si>
  <si>
    <t>úprava ukazatelů v kap. 91205-účlové příspěvky PO</t>
  </si>
  <si>
    <t>1010/18/RK</t>
  </si>
  <si>
    <t>236/18/ZK</t>
  </si>
  <si>
    <t>přesun z kap. 91405 do kap. 91705</t>
  </si>
  <si>
    <t>242/18/ZK</t>
  </si>
  <si>
    <t>poskytnutí dotací z kap. 91707-regionální funkce knihoven</t>
  </si>
  <si>
    <t>245/18/ZK</t>
  </si>
  <si>
    <t>1034/18/RK</t>
  </si>
  <si>
    <t>1047/18/RK</t>
  </si>
  <si>
    <t>1118/18/RK</t>
  </si>
  <si>
    <t>1048/18/RK</t>
  </si>
  <si>
    <t>261/18/ZK</t>
  </si>
  <si>
    <t>poskytnutí dotací z DF, kap. 92609-ozdrav.a rekondič.pobyty ZTP</t>
  </si>
  <si>
    <t>244/18/ZK</t>
  </si>
  <si>
    <t>250/18/ZK</t>
  </si>
  <si>
    <t>poskytnutí dotací z DF, kap. 92602-podpora výrobků..</t>
  </si>
  <si>
    <t>251/18/ZK</t>
  </si>
  <si>
    <t>přesun z kap. 91306 do kap. 91206</t>
  </si>
  <si>
    <t>263/18/ZK</t>
  </si>
  <si>
    <t>poskytnutí NFV Muzeu Čes.ráje Turnov z kap.92307</t>
  </si>
  <si>
    <t>1033/18/RK</t>
  </si>
  <si>
    <t>přesun z kap. 9205 do kap. 92014 a 91205</t>
  </si>
  <si>
    <t>243/18/ZK</t>
  </si>
  <si>
    <t>262/18/ZK</t>
  </si>
  <si>
    <t>úprava ukazatelů v kap. 92005</t>
  </si>
  <si>
    <t>1021/18/RK</t>
  </si>
  <si>
    <t>1076/18/RK</t>
  </si>
  <si>
    <t>218/18/ZK</t>
  </si>
  <si>
    <t>219/18/ZK</t>
  </si>
  <si>
    <t>poskytnutí dotací z DF, kap. 92601-podpora SDH</t>
  </si>
  <si>
    <t>220/18/ZK</t>
  </si>
  <si>
    <t>navýšení příjmů 2018 a výdajů 2018 v kap. 91401 a 91701-poskytnutí finančních darů</t>
  </si>
  <si>
    <t>221/18/ZK</t>
  </si>
  <si>
    <t xml:space="preserve">navýšení příj.2018,přesun z kap.91206,92006 a navýš. výdajů v kap.91706 </t>
  </si>
  <si>
    <t>269/18/ZK</t>
  </si>
  <si>
    <t>poskytnutí dotace z kap. 91701</t>
  </si>
  <si>
    <t>270/18/ZK</t>
  </si>
  <si>
    <t>1210/18/RK</t>
  </si>
  <si>
    <t>1211/18/RK</t>
  </si>
  <si>
    <t>1212/18/RK</t>
  </si>
  <si>
    <t>poskytnutí dotace z kap. 91702</t>
  </si>
  <si>
    <t>1180/18/RK</t>
  </si>
  <si>
    <t>1203/18/RK</t>
  </si>
  <si>
    <t>1252/18/RK</t>
  </si>
  <si>
    <t>1253/18/RK</t>
  </si>
  <si>
    <t>navýšení příjmů 2018 a výdajů v kap. 92314</t>
  </si>
  <si>
    <t>1275/18/RK</t>
  </si>
  <si>
    <t>1183/18/RK</t>
  </si>
  <si>
    <t>1184/18/RK</t>
  </si>
  <si>
    <t>1236/18/RK</t>
  </si>
  <si>
    <t>1237/18/RK</t>
  </si>
  <si>
    <t>dotace z MV, zapojení do kap. 91401</t>
  </si>
  <si>
    <t>1188/18/RK</t>
  </si>
  <si>
    <t>přesun z kap. 91209 do kap. 91709</t>
  </si>
  <si>
    <t>275/18/ZK</t>
  </si>
  <si>
    <t>1302/18/mRK</t>
  </si>
  <si>
    <t>1300/18/mRK</t>
  </si>
  <si>
    <t>poplatky za znečišťování ovzduší</t>
  </si>
  <si>
    <t>1351/18/RK</t>
  </si>
  <si>
    <t>1322/18/RK</t>
  </si>
  <si>
    <t>1332/18/RK</t>
  </si>
  <si>
    <t>1318/18/RK</t>
  </si>
  <si>
    <t>1365/18/RK</t>
  </si>
  <si>
    <t>1366/18/RK</t>
  </si>
  <si>
    <t>1348/18/RK</t>
  </si>
  <si>
    <t>1330/18/RK</t>
  </si>
  <si>
    <t>1395/18/RK</t>
  </si>
  <si>
    <t>1367/18/RK</t>
  </si>
  <si>
    <t>1360/18/RK</t>
  </si>
  <si>
    <t>1414/18/RK</t>
  </si>
  <si>
    <t>poskytnutí dotacÍ z kap. 91701</t>
  </si>
  <si>
    <t>dotace z MZdr., zapojení do kap. 91709</t>
  </si>
  <si>
    <t>185/18/ZK</t>
  </si>
  <si>
    <t>186/18/ZK</t>
  </si>
  <si>
    <t>199/18/ZK</t>
  </si>
  <si>
    <t>200/18/ZK</t>
  </si>
  <si>
    <t>174/18/ZK</t>
  </si>
  <si>
    <t>166/18/ZK</t>
  </si>
  <si>
    <t>168/18/ZK</t>
  </si>
  <si>
    <t>203/18/ZK</t>
  </si>
  <si>
    <t>202/18/ZK</t>
  </si>
  <si>
    <t>189/18/ZK</t>
  </si>
  <si>
    <t>182/18/ZK</t>
  </si>
  <si>
    <t>179/18/ZK</t>
  </si>
  <si>
    <t>192/18/ZK</t>
  </si>
  <si>
    <t>165/18/ZK</t>
  </si>
  <si>
    <t>164/18/ZK</t>
  </si>
  <si>
    <t>183/18/ZK</t>
  </si>
  <si>
    <t>206/18/ZK</t>
  </si>
  <si>
    <t>169/18/ZK</t>
  </si>
  <si>
    <t>194/18/ZK</t>
  </si>
  <si>
    <t>207/18/ZK</t>
  </si>
  <si>
    <t xml:space="preserve">    Přehled změn rozpočtu a rozpočtových opatření přijatých  v období od 1. ledna do 31. srpna 2018</t>
  </si>
  <si>
    <t>Čerpání ze závazných a specifických ukazatelů výdajové části rozpočtu kraje za období           01 - 08/2018</t>
  </si>
  <si>
    <t>skut.01-08/2018</t>
  </si>
  <si>
    <t>Plnění závazných a specifických ukazatelů příjmové části rozpočtu kraje za období 01 - 08/2018</t>
  </si>
  <si>
    <t>skut.01-08/  2018</t>
  </si>
  <si>
    <t>dotace z MMR, zapojení do kap. 92308</t>
  </si>
  <si>
    <t>1498/18/RK</t>
  </si>
  <si>
    <t>1478/18/RK</t>
  </si>
  <si>
    <t>1499/18/RK</t>
  </si>
  <si>
    <t>1507/18/RK</t>
  </si>
  <si>
    <t>1508/18/RK</t>
  </si>
  <si>
    <t>1509/18/RK</t>
  </si>
  <si>
    <t>1510/18/RK</t>
  </si>
  <si>
    <t>1511/18/RK</t>
  </si>
  <si>
    <t>1460/18/RK</t>
  </si>
  <si>
    <t>1461/18/RK</t>
  </si>
  <si>
    <t>1443/18/RK</t>
  </si>
  <si>
    <t>1524/18/RK</t>
  </si>
  <si>
    <t>1486/18/RK</t>
  </si>
  <si>
    <t>přesun z kap. 92303 do kap. 92302, poskytnutí NFV</t>
  </si>
  <si>
    <t>1488/18/RK</t>
  </si>
  <si>
    <t>přesun z kap. 91407 do kap. 91707</t>
  </si>
  <si>
    <t>307/18/ZK</t>
  </si>
  <si>
    <t>342/18/ZK</t>
  </si>
  <si>
    <t>285/18/ZK</t>
  </si>
  <si>
    <t>poskytnutí dotace z kap. 91705</t>
  </si>
  <si>
    <t>317/18/ZK</t>
  </si>
  <si>
    <t>poskytnutí dotace z kap. 91708 - výrobek roku</t>
  </si>
  <si>
    <t>navýšení příjmů 2018 a výdajů v kap. 91204</t>
  </si>
  <si>
    <t>328/18/ZK</t>
  </si>
  <si>
    <t>poskytnutí dotací z kap. 92302 - Smart akcelerátor</t>
  </si>
  <si>
    <t>320/18/ZK</t>
  </si>
  <si>
    <t>312/18/Zk</t>
  </si>
  <si>
    <t>304/18/ZK</t>
  </si>
  <si>
    <t>313/18/ZK</t>
  </si>
  <si>
    <t>305/18/ZK</t>
  </si>
  <si>
    <t>poskytnutí dotacÍ z kap. 91707</t>
  </si>
  <si>
    <t>přesun z kap. 91709 do kap. 92009</t>
  </si>
  <si>
    <t>přesun z kap. 91709 do kap. 91209</t>
  </si>
  <si>
    <t>332/18/ZK</t>
  </si>
  <si>
    <t>navýšení příjmů 2018, snížení výdajů v kap. 91903 a navýšení tř. 8 - financování a navýšení výdajů v kap. 92005</t>
  </si>
  <si>
    <t>288/18/ZK</t>
  </si>
  <si>
    <t>navýšení příjmů 2018 a výdajů 2018 v kap. 992303 a 92314</t>
  </si>
  <si>
    <t>287/18/ZK</t>
  </si>
  <si>
    <t>301/18/ZK</t>
  </si>
  <si>
    <t>poskytnutí dotací z DF, kap. 92608-podpora nakládání s odpady</t>
  </si>
  <si>
    <t>314/18/ZK</t>
  </si>
  <si>
    <t>úprava ukazatelů v kap. 92006 - Autobusy LK, s r.o., majetkový podíl</t>
  </si>
  <si>
    <t>341/18/ZK</t>
  </si>
  <si>
    <t>344/18/ZK</t>
  </si>
  <si>
    <t>1595/18/RK</t>
  </si>
  <si>
    <t>1622/18/RK</t>
  </si>
  <si>
    <t>1602/18/RK</t>
  </si>
  <si>
    <t>1603/18/RK</t>
  </si>
  <si>
    <t>k 31.8. 2018 v příslušných orgánech kraje neprojednáno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</si>
</sst>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9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" fillId="0" borderId="0" xfId="30" applyNumberFormat="1"/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2" fontId="22" fillId="0" borderId="0" xfId="53" applyNumberFormat="1" applyFont="1"/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2" fontId="19" fillId="0" borderId="28" xfId="53" quotePrefix="1" applyNumberFormat="1" applyFont="1" applyFill="1" applyBorder="1" applyAlignment="1">
      <alignment horizontal="right"/>
    </xf>
    <xf numFmtId="2" fontId="19" fillId="0" borderId="60" xfId="53" applyNumberFormat="1" applyFont="1" applyFill="1" applyBorder="1" applyAlignment="1">
      <alignment horizontal="right"/>
    </xf>
    <xf numFmtId="0" fontId="19" fillId="36" borderId="29" xfId="0" applyFont="1" applyFill="1" applyBorder="1" applyAlignment="1">
      <alignment vertical="center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58" xfId="53" applyFont="1" applyFill="1" applyBorder="1" applyAlignment="1">
      <alignment horizontal="left"/>
    </xf>
    <xf numFmtId="0" fontId="20" fillId="34" borderId="33" xfId="53" applyFont="1" applyFill="1" applyBorder="1"/>
    <xf numFmtId="0" fontId="20" fillId="34" borderId="34" xfId="53" applyFont="1" applyFill="1" applyBorder="1"/>
    <xf numFmtId="0" fontId="20" fillId="34" borderId="43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9" fontId="20" fillId="0" borderId="35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A2" sqref="A2:G3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85546875" style="28" customWidth="1"/>
    <col min="6" max="6" width="13.7109375" style="28" customWidth="1"/>
    <col min="7" max="7" width="8.140625" style="28" customWidth="1"/>
    <col min="8" max="8" width="9.140625" style="28"/>
    <col min="9" max="10" width="10" style="28" bestFit="1" customWidth="1"/>
    <col min="11" max="11" width="12.7109375" style="28" customWidth="1"/>
    <col min="12" max="12" width="17.85546875" style="28" customWidth="1"/>
    <col min="13" max="13" width="9.140625" style="28"/>
    <col min="14" max="14" width="23.42578125" style="28" customWidth="1"/>
    <col min="15" max="16384" width="9.140625" style="28"/>
  </cols>
  <sheetData>
    <row r="1" spans="1:14" ht="15" x14ac:dyDescent="0.25">
      <c r="F1" s="124" t="s">
        <v>52</v>
      </c>
      <c r="G1" s="124"/>
    </row>
    <row r="2" spans="1:14" ht="15" customHeight="1" x14ac:dyDescent="0.2">
      <c r="A2" s="125" t="s">
        <v>496</v>
      </c>
      <c r="B2" s="125"/>
      <c r="C2" s="125"/>
      <c r="D2" s="125"/>
      <c r="E2" s="125"/>
      <c r="F2" s="125"/>
      <c r="G2" s="125"/>
    </row>
    <row r="3" spans="1:14" ht="15.75" customHeight="1" x14ac:dyDescent="0.2">
      <c r="A3" s="125"/>
      <c r="B3" s="125"/>
      <c r="C3" s="125"/>
      <c r="D3" s="125"/>
      <c r="E3" s="125"/>
      <c r="F3" s="125"/>
      <c r="G3" s="125"/>
      <c r="L3" s="29"/>
      <c r="M3" s="30"/>
      <c r="N3" s="29"/>
    </row>
    <row r="4" spans="1:14" ht="16.5" thickBot="1" x14ac:dyDescent="0.25">
      <c r="A4" s="31"/>
      <c r="B4" s="31"/>
      <c r="C4" s="31"/>
      <c r="D4" s="31"/>
      <c r="E4" s="31"/>
      <c r="F4" s="31"/>
      <c r="G4" s="32" t="s">
        <v>51</v>
      </c>
      <c r="L4" s="29"/>
      <c r="M4" s="30"/>
      <c r="N4" s="29"/>
    </row>
    <row r="5" spans="1:14" ht="13.5" customHeight="1" x14ac:dyDescent="0.2">
      <c r="A5" s="126" t="s">
        <v>53</v>
      </c>
      <c r="B5" s="127"/>
      <c r="C5" s="127"/>
      <c r="D5" s="127" t="s">
        <v>138</v>
      </c>
      <c r="E5" s="127" t="s">
        <v>139</v>
      </c>
      <c r="F5" s="130" t="s">
        <v>497</v>
      </c>
      <c r="G5" s="132" t="s">
        <v>54</v>
      </c>
      <c r="L5" s="29"/>
      <c r="M5" s="30"/>
      <c r="N5" s="29"/>
    </row>
    <row r="6" spans="1:14" ht="13.5" customHeight="1" thickBot="1" x14ac:dyDescent="0.25">
      <c r="A6" s="128"/>
      <c r="B6" s="129"/>
      <c r="C6" s="129"/>
      <c r="D6" s="129"/>
      <c r="E6" s="129"/>
      <c r="F6" s="131"/>
      <c r="G6" s="133"/>
      <c r="L6" s="29"/>
      <c r="M6" s="30"/>
      <c r="N6" s="29"/>
    </row>
    <row r="7" spans="1:14" ht="15" customHeight="1" thickBot="1" x14ac:dyDescent="0.25">
      <c r="A7" s="135" t="s">
        <v>55</v>
      </c>
      <c r="B7" s="136"/>
      <c r="C7" s="136"/>
      <c r="D7" s="33">
        <f>D8+D25</f>
        <v>3035564.5300000003</v>
      </c>
      <c r="E7" s="33">
        <f>E8+E25</f>
        <v>3135670.51</v>
      </c>
      <c r="F7" s="33">
        <f>F8+F25</f>
        <v>2320643.4</v>
      </c>
      <c r="G7" s="34">
        <f t="shared" ref="G7:G15" si="0">F7/E7*100</f>
        <v>74.007884202093678</v>
      </c>
      <c r="L7" s="29"/>
      <c r="M7" s="30"/>
      <c r="N7" s="29"/>
    </row>
    <row r="8" spans="1:14" s="37" customFormat="1" ht="15" customHeight="1" thickBot="1" x14ac:dyDescent="0.3">
      <c r="A8" s="137" t="s">
        <v>56</v>
      </c>
      <c r="B8" s="138"/>
      <c r="C8" s="139"/>
      <c r="D8" s="35">
        <f>SUM(D9:D24)</f>
        <v>3035564.5300000003</v>
      </c>
      <c r="E8" s="35">
        <f>SUM(E9:E24)</f>
        <v>3101629</v>
      </c>
      <c r="F8" s="35">
        <f>SUM(F9:F24)</f>
        <v>2291667.4899999998</v>
      </c>
      <c r="G8" s="36">
        <f t="shared" si="0"/>
        <v>73.885931876442982</v>
      </c>
      <c r="I8" s="38"/>
      <c r="L8" s="38"/>
      <c r="N8" s="38"/>
    </row>
    <row r="9" spans="1:14" s="37" customFormat="1" ht="15" customHeight="1" x14ac:dyDescent="0.25">
      <c r="A9" s="39" t="s">
        <v>57</v>
      </c>
      <c r="B9" s="140" t="s">
        <v>58</v>
      </c>
      <c r="C9" s="140"/>
      <c r="D9" s="40">
        <v>2960000</v>
      </c>
      <c r="E9" s="40">
        <v>2960000</v>
      </c>
      <c r="F9" s="40">
        <v>2163379.0699999998</v>
      </c>
      <c r="G9" s="41">
        <f t="shared" si="0"/>
        <v>73.087130743243236</v>
      </c>
      <c r="I9" s="38"/>
      <c r="J9" s="38"/>
      <c r="L9" s="38"/>
    </row>
    <row r="10" spans="1:14" s="37" customFormat="1" ht="15" customHeight="1" x14ac:dyDescent="0.25">
      <c r="A10" s="39"/>
      <c r="B10" s="141" t="s">
        <v>59</v>
      </c>
      <c r="C10" s="142"/>
      <c r="D10" s="40">
        <v>0</v>
      </c>
      <c r="E10" s="40">
        <v>4810.42</v>
      </c>
      <c r="F10" s="40">
        <v>4810.42</v>
      </c>
      <c r="G10" s="41">
        <f t="shared" si="0"/>
        <v>100</v>
      </c>
    </row>
    <row r="11" spans="1:14" s="37" customFormat="1" ht="15" customHeight="1" x14ac:dyDescent="0.25">
      <c r="A11" s="39"/>
      <c r="B11" s="141" t="s">
        <v>458</v>
      </c>
      <c r="C11" s="142"/>
      <c r="D11" s="40">
        <v>0</v>
      </c>
      <c r="E11" s="40">
        <v>0</v>
      </c>
      <c r="F11" s="40">
        <v>176.51</v>
      </c>
      <c r="G11" s="119" t="s">
        <v>60</v>
      </c>
    </row>
    <row r="12" spans="1:14" s="37" customFormat="1" ht="15" customHeight="1" x14ac:dyDescent="0.25">
      <c r="A12" s="43" t="s">
        <v>57</v>
      </c>
      <c r="B12" s="134" t="s">
        <v>61</v>
      </c>
      <c r="C12" s="134"/>
      <c r="D12" s="44">
        <v>700</v>
      </c>
      <c r="E12" s="44">
        <v>700</v>
      </c>
      <c r="F12" s="44">
        <v>431.24</v>
      </c>
      <c r="G12" s="45">
        <f t="shared" si="0"/>
        <v>61.605714285714285</v>
      </c>
      <c r="I12" s="38"/>
      <c r="J12" s="38"/>
    </row>
    <row r="13" spans="1:14" s="37" customFormat="1" ht="15" customHeight="1" x14ac:dyDescent="0.25">
      <c r="A13" s="46"/>
      <c r="B13" s="143" t="s">
        <v>62</v>
      </c>
      <c r="C13" s="144"/>
      <c r="D13" s="44">
        <v>0</v>
      </c>
      <c r="E13" s="44">
        <f>0+17+54.8</f>
        <v>71.8</v>
      </c>
      <c r="F13" s="44">
        <v>91.6</v>
      </c>
      <c r="G13" s="45">
        <f t="shared" si="0"/>
        <v>127.57660167130919</v>
      </c>
      <c r="I13" s="38"/>
      <c r="J13" s="38"/>
    </row>
    <row r="14" spans="1:14" s="37" customFormat="1" ht="15" x14ac:dyDescent="0.25">
      <c r="A14" s="43" t="s">
        <v>57</v>
      </c>
      <c r="B14" s="134" t="s">
        <v>63</v>
      </c>
      <c r="C14" s="134"/>
      <c r="D14" s="44">
        <v>19500</v>
      </c>
      <c r="E14" s="44">
        <v>20200</v>
      </c>
      <c r="F14" s="44">
        <v>10400.42</v>
      </c>
      <c r="G14" s="45">
        <f t="shared" si="0"/>
        <v>51.487227722772275</v>
      </c>
      <c r="I14" s="38"/>
      <c r="J14" s="38"/>
      <c r="K14" s="38"/>
      <c r="L14" s="38"/>
    </row>
    <row r="15" spans="1:14" s="37" customFormat="1" ht="15" x14ac:dyDescent="0.25">
      <c r="A15" s="43" t="s">
        <v>57</v>
      </c>
      <c r="B15" s="134" t="s">
        <v>64</v>
      </c>
      <c r="C15" s="134"/>
      <c r="D15" s="44">
        <v>9351.39</v>
      </c>
      <c r="E15" s="44">
        <v>9351.39</v>
      </c>
      <c r="F15" s="44">
        <v>3820.09</v>
      </c>
      <c r="G15" s="45">
        <f t="shared" si="0"/>
        <v>40.850504577394382</v>
      </c>
      <c r="L15" s="38"/>
    </row>
    <row r="16" spans="1:14" s="37" customFormat="1" ht="15" x14ac:dyDescent="0.25">
      <c r="A16" s="43" t="s">
        <v>57</v>
      </c>
      <c r="B16" s="134" t="s">
        <v>65</v>
      </c>
      <c r="C16" s="134"/>
      <c r="D16" s="44">
        <v>0</v>
      </c>
      <c r="E16" s="44">
        <v>0</v>
      </c>
      <c r="F16" s="44">
        <v>0</v>
      </c>
      <c r="G16" s="42" t="s">
        <v>60</v>
      </c>
      <c r="L16" s="38"/>
    </row>
    <row r="17" spans="1:12" s="37" customFormat="1" ht="15" x14ac:dyDescent="0.25">
      <c r="A17" s="43" t="s">
        <v>57</v>
      </c>
      <c r="B17" s="134" t="s">
        <v>66</v>
      </c>
      <c r="C17" s="134"/>
      <c r="D17" s="44">
        <v>4376</v>
      </c>
      <c r="E17" s="44">
        <v>4376</v>
      </c>
      <c r="F17" s="44">
        <v>374</v>
      </c>
      <c r="G17" s="45">
        <f>F17/E17*100</f>
        <v>8.5466179159049354</v>
      </c>
    </row>
    <row r="18" spans="1:12" s="37" customFormat="1" ht="15" x14ac:dyDescent="0.25">
      <c r="A18" s="43" t="s">
        <v>57</v>
      </c>
      <c r="B18" s="134" t="s">
        <v>67</v>
      </c>
      <c r="C18" s="134"/>
      <c r="D18" s="44">
        <v>388</v>
      </c>
      <c r="E18" s="44">
        <v>388</v>
      </c>
      <c r="F18" s="44">
        <v>194</v>
      </c>
      <c r="G18" s="45">
        <f>F18/E18*100</f>
        <v>50</v>
      </c>
      <c r="L18" s="38"/>
    </row>
    <row r="19" spans="1:12" s="37" customFormat="1" ht="15" x14ac:dyDescent="0.25">
      <c r="A19" s="43" t="s">
        <v>57</v>
      </c>
      <c r="B19" s="134" t="s">
        <v>68</v>
      </c>
      <c r="C19" s="134"/>
      <c r="D19" s="44">
        <v>0</v>
      </c>
      <c r="E19" s="44">
        <v>0</v>
      </c>
      <c r="F19" s="44">
        <v>0</v>
      </c>
      <c r="G19" s="42" t="s">
        <v>60</v>
      </c>
      <c r="I19" s="38"/>
      <c r="J19" s="38"/>
      <c r="K19" s="38"/>
    </row>
    <row r="20" spans="1:12" s="37" customFormat="1" ht="15" x14ac:dyDescent="0.25">
      <c r="A20" s="43" t="s">
        <v>57</v>
      </c>
      <c r="B20" s="134" t="s">
        <v>69</v>
      </c>
      <c r="C20" s="134"/>
      <c r="D20" s="44">
        <v>0</v>
      </c>
      <c r="E20" s="44">
        <v>1185</v>
      </c>
      <c r="F20" s="44">
        <v>1185</v>
      </c>
      <c r="G20" s="45">
        <f>F20/E20*100</f>
        <v>100</v>
      </c>
      <c r="L20" s="38"/>
    </row>
    <row r="21" spans="1:12" s="37" customFormat="1" ht="15" x14ac:dyDescent="0.25">
      <c r="A21" s="43" t="s">
        <v>57</v>
      </c>
      <c r="B21" s="134" t="s">
        <v>70</v>
      </c>
      <c r="C21" s="134"/>
      <c r="D21" s="44">
        <v>0</v>
      </c>
      <c r="E21" s="44">
        <v>0</v>
      </c>
      <c r="F21" s="44">
        <v>1986.17</v>
      </c>
      <c r="G21" s="42" t="s">
        <v>60</v>
      </c>
      <c r="L21" s="47"/>
    </row>
    <row r="22" spans="1:12" s="37" customFormat="1" ht="15" x14ac:dyDescent="0.25">
      <c r="A22" s="43" t="s">
        <v>57</v>
      </c>
      <c r="B22" s="134" t="s">
        <v>71</v>
      </c>
      <c r="C22" s="134"/>
      <c r="D22" s="44">
        <v>15000</v>
      </c>
      <c r="E22" s="44">
        <v>15000</v>
      </c>
      <c r="F22" s="44">
        <v>7769.5</v>
      </c>
      <c r="G22" s="45">
        <f>F22/E22*100</f>
        <v>51.796666666666667</v>
      </c>
      <c r="L22" s="47"/>
    </row>
    <row r="23" spans="1:12" s="37" customFormat="1" ht="15.75" customHeight="1" x14ac:dyDescent="0.25">
      <c r="A23" s="43" t="s">
        <v>57</v>
      </c>
      <c r="B23" s="134" t="s">
        <v>72</v>
      </c>
      <c r="C23" s="134"/>
      <c r="D23" s="44">
        <v>0</v>
      </c>
      <c r="E23" s="44">
        <v>42981.89</v>
      </c>
      <c r="F23" s="44">
        <v>42981.89</v>
      </c>
      <c r="G23" s="45">
        <f>F23/E23*100</f>
        <v>100</v>
      </c>
      <c r="J23" s="28"/>
      <c r="L23" s="47"/>
    </row>
    <row r="24" spans="1:12" s="37" customFormat="1" ht="15.75" thickBot="1" x14ac:dyDescent="0.3">
      <c r="A24" s="52" t="s">
        <v>57</v>
      </c>
      <c r="B24" s="147" t="s">
        <v>73</v>
      </c>
      <c r="C24" s="147"/>
      <c r="D24" s="48">
        <v>26249.14</v>
      </c>
      <c r="E24" s="48">
        <v>42564.5</v>
      </c>
      <c r="F24" s="48">
        <v>54067.58</v>
      </c>
      <c r="G24" s="53">
        <f t="shared" ref="G24:G35" si="1">F24/E24*100</f>
        <v>127.02505609134374</v>
      </c>
      <c r="L24" s="47"/>
    </row>
    <row r="25" spans="1:12" s="37" customFormat="1" ht="15" customHeight="1" thickBot="1" x14ac:dyDescent="0.3">
      <c r="A25" s="137" t="s">
        <v>74</v>
      </c>
      <c r="B25" s="138"/>
      <c r="C25" s="139"/>
      <c r="D25" s="35">
        <f>D26</f>
        <v>0</v>
      </c>
      <c r="E25" s="35">
        <f>E26</f>
        <v>34041.51</v>
      </c>
      <c r="F25" s="35">
        <f>F26</f>
        <v>28975.91</v>
      </c>
      <c r="G25" s="36">
        <f t="shared" si="1"/>
        <v>85.119344000897726</v>
      </c>
    </row>
    <row r="26" spans="1:12" s="37" customFormat="1" ht="15" customHeight="1" thickBot="1" x14ac:dyDescent="0.3">
      <c r="A26" s="39" t="s">
        <v>57</v>
      </c>
      <c r="B26" s="140" t="s">
        <v>75</v>
      </c>
      <c r="C26" s="140"/>
      <c r="D26" s="40">
        <v>0</v>
      </c>
      <c r="E26" s="40">
        <v>34041.51</v>
      </c>
      <c r="F26" s="40">
        <v>28975.91</v>
      </c>
      <c r="G26" s="120">
        <f t="shared" si="1"/>
        <v>85.119344000897726</v>
      </c>
      <c r="J26" s="38"/>
      <c r="L26" s="38"/>
    </row>
    <row r="27" spans="1:12" ht="15" customHeight="1" thickBot="1" x14ac:dyDescent="0.25">
      <c r="A27" s="148" t="s">
        <v>76</v>
      </c>
      <c r="B27" s="149"/>
      <c r="C27" s="149"/>
      <c r="D27" s="49">
        <f>D28+D32</f>
        <v>97125.97</v>
      </c>
      <c r="E27" s="49">
        <f>E28+E32</f>
        <v>5788190.3800000008</v>
      </c>
      <c r="F27" s="49">
        <f>F28+F32</f>
        <v>4165868.47</v>
      </c>
      <c r="G27" s="50">
        <f t="shared" si="1"/>
        <v>71.971863337363132</v>
      </c>
    </row>
    <row r="28" spans="1:12" ht="15" customHeight="1" thickBot="1" x14ac:dyDescent="0.3">
      <c r="A28" s="150" t="s">
        <v>77</v>
      </c>
      <c r="B28" s="151"/>
      <c r="C28" s="152"/>
      <c r="D28" s="35">
        <f>SUM(D29:D31)</f>
        <v>97125.97</v>
      </c>
      <c r="E28" s="35">
        <f>SUM(E29:E31)</f>
        <v>5657089.1900000004</v>
      </c>
      <c r="F28" s="35">
        <f>SUM(F29:F31)</f>
        <v>4033263.2800000003</v>
      </c>
      <c r="G28" s="36">
        <f t="shared" si="1"/>
        <v>71.295734335063571</v>
      </c>
    </row>
    <row r="29" spans="1:12" ht="15" customHeight="1" x14ac:dyDescent="0.25">
      <c r="A29" s="43" t="s">
        <v>57</v>
      </c>
      <c r="B29" s="153" t="s">
        <v>78</v>
      </c>
      <c r="C29" s="154"/>
      <c r="D29" s="40">
        <v>70970.2</v>
      </c>
      <c r="E29" s="40">
        <v>70970.2</v>
      </c>
      <c r="F29" s="40">
        <v>47313.47</v>
      </c>
      <c r="G29" s="41">
        <f t="shared" si="1"/>
        <v>66.666671363473682</v>
      </c>
    </row>
    <row r="30" spans="1:12" ht="15" customHeight="1" x14ac:dyDescent="0.25">
      <c r="A30" s="43" t="s">
        <v>57</v>
      </c>
      <c r="B30" s="134" t="s">
        <v>79</v>
      </c>
      <c r="C30" s="134"/>
      <c r="D30" s="44">
        <v>0</v>
      </c>
      <c r="E30" s="44">
        <v>5559765.8700000001</v>
      </c>
      <c r="F30" s="44">
        <v>3967288.56</v>
      </c>
      <c r="G30" s="45">
        <f t="shared" si="1"/>
        <v>71.357115618971207</v>
      </c>
      <c r="K30" s="51"/>
      <c r="L30" s="47"/>
    </row>
    <row r="31" spans="1:12" ht="15" customHeight="1" thickBot="1" x14ac:dyDescent="0.3">
      <c r="A31" s="52" t="s">
        <v>57</v>
      </c>
      <c r="B31" s="145" t="s">
        <v>80</v>
      </c>
      <c r="C31" s="146"/>
      <c r="D31" s="48">
        <v>26155.77</v>
      </c>
      <c r="E31" s="48">
        <v>26353.119999999999</v>
      </c>
      <c r="F31" s="48">
        <v>18661.25</v>
      </c>
      <c r="G31" s="53">
        <f t="shared" si="1"/>
        <v>70.812298505831578</v>
      </c>
      <c r="K31" s="47"/>
      <c r="L31" s="47"/>
    </row>
    <row r="32" spans="1:12" ht="15" customHeight="1" thickBot="1" x14ac:dyDescent="0.3">
      <c r="A32" s="150" t="s">
        <v>81</v>
      </c>
      <c r="B32" s="151"/>
      <c r="C32" s="152"/>
      <c r="D32" s="35">
        <f>SUM(D33:D33)</f>
        <v>0</v>
      </c>
      <c r="E32" s="35">
        <f>SUM(E33:E33)</f>
        <v>131101.19</v>
      </c>
      <c r="F32" s="35">
        <f>F33</f>
        <v>132605.19</v>
      </c>
      <c r="G32" s="36">
        <f t="shared" si="1"/>
        <v>101.14720545252108</v>
      </c>
    </row>
    <row r="33" spans="1:12" ht="15" customHeight="1" thickBot="1" x14ac:dyDescent="0.3">
      <c r="A33" s="54" t="s">
        <v>57</v>
      </c>
      <c r="B33" s="157" t="s">
        <v>82</v>
      </c>
      <c r="C33" s="152"/>
      <c r="D33" s="35">
        <v>0</v>
      </c>
      <c r="E33" s="35">
        <v>131101.19</v>
      </c>
      <c r="F33" s="35">
        <v>132605.19</v>
      </c>
      <c r="G33" s="120">
        <f t="shared" si="1"/>
        <v>101.14720545252108</v>
      </c>
      <c r="L33" s="47"/>
    </row>
    <row r="34" spans="1:12" ht="15" customHeight="1" thickBot="1" x14ac:dyDescent="0.25">
      <c r="A34" s="155" t="s">
        <v>83</v>
      </c>
      <c r="B34" s="156"/>
      <c r="C34" s="156"/>
      <c r="D34" s="55">
        <f>D7+D27</f>
        <v>3132690.5000000005</v>
      </c>
      <c r="E34" s="55">
        <f>E7+E27</f>
        <v>8923860.8900000006</v>
      </c>
      <c r="F34" s="55">
        <f>F7+F27</f>
        <v>6486511.8700000001</v>
      </c>
      <c r="G34" s="56">
        <f t="shared" si="1"/>
        <v>72.687281323140382</v>
      </c>
    </row>
    <row r="35" spans="1:12" ht="15" customHeight="1" thickBot="1" x14ac:dyDescent="0.3">
      <c r="A35" s="158" t="s">
        <v>84</v>
      </c>
      <c r="B35" s="159"/>
      <c r="C35" s="160"/>
      <c r="D35" s="49">
        <f>SUM(D36:D37)</f>
        <v>0</v>
      </c>
      <c r="E35" s="49">
        <f>SUM(E36:E37)</f>
        <v>2098383.7400000002</v>
      </c>
      <c r="F35" s="49">
        <f>SUM(F36:F37)</f>
        <v>0</v>
      </c>
      <c r="G35" s="50">
        <f t="shared" si="1"/>
        <v>0</v>
      </c>
      <c r="L35" s="29"/>
    </row>
    <row r="36" spans="1:12" ht="15" x14ac:dyDescent="0.25">
      <c r="A36" s="57" t="s">
        <v>85</v>
      </c>
      <c r="B36" s="161" t="s">
        <v>140</v>
      </c>
      <c r="C36" s="161"/>
      <c r="D36" s="58">
        <v>0</v>
      </c>
      <c r="E36" s="40">
        <v>111779.24</v>
      </c>
      <c r="F36" s="58">
        <v>0</v>
      </c>
      <c r="G36" s="59">
        <v>0</v>
      </c>
    </row>
    <row r="37" spans="1:12" ht="15.75" thickBot="1" x14ac:dyDescent="0.3">
      <c r="A37" s="60"/>
      <c r="B37" s="162" t="s">
        <v>141</v>
      </c>
      <c r="C37" s="162"/>
      <c r="D37" s="61">
        <v>0</v>
      </c>
      <c r="E37" s="61">
        <v>1986604.5</v>
      </c>
      <c r="F37" s="61">
        <v>0</v>
      </c>
      <c r="G37" s="62">
        <v>0</v>
      </c>
    </row>
    <row r="38" spans="1:12" ht="14.25" customHeight="1" thickBot="1" x14ac:dyDescent="0.25">
      <c r="A38" s="155" t="s">
        <v>86</v>
      </c>
      <c r="B38" s="156"/>
      <c r="C38" s="156"/>
      <c r="D38" s="55">
        <f>D7+D27+D35</f>
        <v>3132690.5000000005</v>
      </c>
      <c r="E38" s="55">
        <f>E7+E27+E35</f>
        <v>11022244.630000001</v>
      </c>
      <c r="F38" s="55">
        <f>F7+F27+F35</f>
        <v>6486511.8700000001</v>
      </c>
      <c r="G38" s="56">
        <f>F38/E38*100</f>
        <v>58.849282407915496</v>
      </c>
    </row>
    <row r="40" spans="1:12" x14ac:dyDescent="0.2">
      <c r="E40" s="29"/>
    </row>
    <row r="41" spans="1:12" x14ac:dyDescent="0.2">
      <c r="E41" s="29"/>
    </row>
    <row r="42" spans="1:12" x14ac:dyDescent="0.2">
      <c r="E42" s="63"/>
    </row>
    <row r="43" spans="1:12" x14ac:dyDescent="0.2">
      <c r="D43" s="64"/>
      <c r="E43" s="64"/>
    </row>
    <row r="45" spans="1:12" x14ac:dyDescent="0.2">
      <c r="F45" s="29"/>
    </row>
  </sheetData>
  <mergeCells count="39">
    <mergeCell ref="A38:C38"/>
    <mergeCell ref="A32:C32"/>
    <mergeCell ref="B33:C33"/>
    <mergeCell ref="A34:C34"/>
    <mergeCell ref="A35:C35"/>
    <mergeCell ref="B36:C36"/>
    <mergeCell ref="B37:C37"/>
    <mergeCell ref="B31:C31"/>
    <mergeCell ref="B20:C20"/>
    <mergeCell ref="B21:C21"/>
    <mergeCell ref="B22:C22"/>
    <mergeCell ref="B23:C23"/>
    <mergeCell ref="B24:C24"/>
    <mergeCell ref="A25:C25"/>
    <mergeCell ref="B26:C26"/>
    <mergeCell ref="A27:C27"/>
    <mergeCell ref="A28:C28"/>
    <mergeCell ref="B29:C29"/>
    <mergeCell ref="B30:C30"/>
    <mergeCell ref="B19:C19"/>
    <mergeCell ref="A7:C7"/>
    <mergeCell ref="A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1:C11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24" t="s">
        <v>87</v>
      </c>
      <c r="G1" s="124"/>
    </row>
    <row r="2" spans="1:10" ht="15.75" customHeight="1" x14ac:dyDescent="0.2">
      <c r="A2" s="125" t="s">
        <v>494</v>
      </c>
      <c r="B2" s="125"/>
      <c r="C2" s="125"/>
      <c r="D2" s="125"/>
      <c r="E2" s="125"/>
      <c r="F2" s="125"/>
      <c r="G2" s="125"/>
    </row>
    <row r="3" spans="1:10" ht="15.75" customHeight="1" x14ac:dyDescent="0.2">
      <c r="A3" s="125"/>
      <c r="B3" s="125"/>
      <c r="C3" s="125"/>
      <c r="D3" s="125"/>
      <c r="E3" s="125"/>
      <c r="F3" s="125"/>
      <c r="G3" s="125"/>
    </row>
    <row r="4" spans="1:10" ht="13.5" thickBot="1" x14ac:dyDescent="0.25">
      <c r="F4" s="32" t="s">
        <v>51</v>
      </c>
    </row>
    <row r="5" spans="1:10" ht="15" thickBot="1" x14ac:dyDescent="0.25">
      <c r="B5" s="166" t="s">
        <v>88</v>
      </c>
      <c r="C5" s="167"/>
      <c r="D5" s="167"/>
      <c r="E5" s="167"/>
      <c r="F5" s="168"/>
    </row>
    <row r="6" spans="1:10" ht="15" x14ac:dyDescent="0.25">
      <c r="B6" s="65" t="s">
        <v>89</v>
      </c>
      <c r="C6" s="66" t="s">
        <v>138</v>
      </c>
      <c r="D6" s="66" t="s">
        <v>139</v>
      </c>
      <c r="E6" s="66" t="s">
        <v>495</v>
      </c>
      <c r="F6" s="67" t="s">
        <v>90</v>
      </c>
    </row>
    <row r="7" spans="1:10" ht="15" x14ac:dyDescent="0.25">
      <c r="B7" s="68" t="s">
        <v>16</v>
      </c>
      <c r="C7" s="69">
        <v>5450</v>
      </c>
      <c r="D7" s="69">
        <v>5450</v>
      </c>
      <c r="E7" s="69">
        <v>1973.19</v>
      </c>
      <c r="F7" s="70">
        <f>E7/D7*100</f>
        <v>36.20532110091743</v>
      </c>
      <c r="H7" s="71"/>
      <c r="I7" s="72"/>
    </row>
    <row r="8" spans="1:10" ht="15.75" thickBot="1" x14ac:dyDescent="0.3">
      <c r="B8" s="73" t="s">
        <v>25</v>
      </c>
      <c r="C8" s="74">
        <v>26388.7</v>
      </c>
      <c r="D8" s="74">
        <v>26388.7</v>
      </c>
      <c r="E8" s="74">
        <v>12763.42</v>
      </c>
      <c r="F8" s="70">
        <f>E8/D8*100</f>
        <v>48.366990416352451</v>
      </c>
      <c r="H8" s="71"/>
      <c r="I8" s="72"/>
    </row>
    <row r="9" spans="1:10" ht="15.75" thickBot="1" x14ac:dyDescent="0.3">
      <c r="B9" s="76" t="s">
        <v>91</v>
      </c>
      <c r="C9" s="77">
        <f>SUM(C7:C8)</f>
        <v>31838.7</v>
      </c>
      <c r="D9" s="77">
        <f>SUM(D7:D8)</f>
        <v>31838.7</v>
      </c>
      <c r="E9" s="77">
        <f>SUM(E7:E8)</f>
        <v>14736.61</v>
      </c>
      <c r="F9" s="78">
        <f>E9/D9*100</f>
        <v>46.285212650013982</v>
      </c>
      <c r="H9" s="71"/>
      <c r="I9" s="72"/>
    </row>
    <row r="10" spans="1:10" ht="15.75" thickBot="1" x14ac:dyDescent="0.3">
      <c r="B10" s="166" t="s">
        <v>92</v>
      </c>
      <c r="C10" s="167"/>
      <c r="D10" s="167"/>
      <c r="E10" s="167"/>
      <c r="F10" s="168"/>
      <c r="I10" s="72"/>
    </row>
    <row r="11" spans="1:10" ht="15" x14ac:dyDescent="0.25">
      <c r="B11" s="79" t="s">
        <v>89</v>
      </c>
      <c r="C11" s="66" t="s">
        <v>138</v>
      </c>
      <c r="D11" s="66" t="s">
        <v>139</v>
      </c>
      <c r="E11" s="66" t="s">
        <v>495</v>
      </c>
      <c r="F11" s="80" t="s">
        <v>90</v>
      </c>
      <c r="I11" s="72"/>
    </row>
    <row r="12" spans="1:10" ht="15.75" thickBot="1" x14ac:dyDescent="0.3">
      <c r="B12" s="81" t="s">
        <v>25</v>
      </c>
      <c r="C12" s="82">
        <v>293544.42</v>
      </c>
      <c r="D12" s="83">
        <v>294261.07</v>
      </c>
      <c r="E12" s="83">
        <v>150772.35999999999</v>
      </c>
      <c r="F12" s="84">
        <f>E12/D12*100</f>
        <v>51.237616990925773</v>
      </c>
      <c r="H12" s="71"/>
      <c r="I12" s="72"/>
      <c r="J12" s="72"/>
    </row>
    <row r="13" spans="1:10" ht="15.75" thickBot="1" x14ac:dyDescent="0.3">
      <c r="B13" s="163" t="s">
        <v>93</v>
      </c>
      <c r="C13" s="164"/>
      <c r="D13" s="164"/>
      <c r="E13" s="164"/>
      <c r="F13" s="165"/>
      <c r="H13" s="71"/>
      <c r="I13" s="72"/>
      <c r="J13" s="72"/>
    </row>
    <row r="14" spans="1:10" ht="15" x14ac:dyDescent="0.25">
      <c r="B14" s="65" t="s">
        <v>89</v>
      </c>
      <c r="C14" s="66" t="s">
        <v>138</v>
      </c>
      <c r="D14" s="66" t="s">
        <v>139</v>
      </c>
      <c r="E14" s="66" t="s">
        <v>495</v>
      </c>
      <c r="F14" s="67" t="s">
        <v>90</v>
      </c>
      <c r="H14" s="71"/>
      <c r="I14" s="72"/>
      <c r="J14" s="72"/>
    </row>
    <row r="15" spans="1:10" ht="15" x14ac:dyDescent="0.25">
      <c r="B15" s="68" t="s">
        <v>94</v>
      </c>
      <c r="C15" s="69">
        <v>3910</v>
      </c>
      <c r="D15" s="69">
        <f>44005.65+6739.8</f>
        <v>50745.450000000004</v>
      </c>
      <c r="E15" s="69">
        <v>19579.09</v>
      </c>
      <c r="F15" s="70">
        <f t="shared" ref="F15:F21" si="0">E15/D15*100</f>
        <v>38.582946845480727</v>
      </c>
      <c r="H15" s="71"/>
      <c r="I15" s="72"/>
      <c r="J15" s="72"/>
    </row>
    <row r="16" spans="1:10" ht="15" x14ac:dyDescent="0.25">
      <c r="B16" s="68" t="s">
        <v>95</v>
      </c>
      <c r="C16" s="69">
        <v>0</v>
      </c>
      <c r="D16" s="69">
        <v>23521.5</v>
      </c>
      <c r="E16" s="69">
        <v>11218.67</v>
      </c>
      <c r="F16" s="70">
        <f t="shared" si="0"/>
        <v>47.695385073230874</v>
      </c>
      <c r="H16" s="71"/>
      <c r="I16" s="72"/>
      <c r="J16" s="72"/>
    </row>
    <row r="17" spans="2:10" ht="15" x14ac:dyDescent="0.25">
      <c r="B17" s="68" t="s">
        <v>96</v>
      </c>
      <c r="C17" s="69">
        <v>30000</v>
      </c>
      <c r="D17" s="69">
        <f>84362.64-682.66+10000</f>
        <v>93679.98</v>
      </c>
      <c r="E17" s="69">
        <v>14248.84</v>
      </c>
      <c r="F17" s="70">
        <f t="shared" si="0"/>
        <v>15.210122803185911</v>
      </c>
      <c r="H17" s="71"/>
      <c r="I17" s="72"/>
      <c r="J17" s="72"/>
    </row>
    <row r="18" spans="2:10" ht="15" x14ac:dyDescent="0.25">
      <c r="B18" s="68" t="s">
        <v>97</v>
      </c>
      <c r="C18" s="69">
        <v>2400</v>
      </c>
      <c r="D18" s="69">
        <v>16412</v>
      </c>
      <c r="E18" s="69">
        <v>9065.7099999999991</v>
      </c>
      <c r="F18" s="70">
        <f t="shared" si="0"/>
        <v>55.238301242992925</v>
      </c>
      <c r="H18" s="71"/>
      <c r="I18" s="72"/>
      <c r="J18" s="72"/>
    </row>
    <row r="19" spans="2:10" ht="15" x14ac:dyDescent="0.25">
      <c r="B19" s="68" t="s">
        <v>98</v>
      </c>
      <c r="C19" s="69">
        <v>0</v>
      </c>
      <c r="D19" s="69">
        <v>0</v>
      </c>
      <c r="E19" s="69">
        <v>0</v>
      </c>
      <c r="F19" s="85" t="s">
        <v>60</v>
      </c>
      <c r="H19" s="71"/>
      <c r="I19" s="72"/>
      <c r="J19" s="72"/>
    </row>
    <row r="20" spans="2:10" ht="15.75" thickBot="1" x14ac:dyDescent="0.3">
      <c r="B20" s="73" t="s">
        <v>99</v>
      </c>
      <c r="C20" s="74">
        <v>3540</v>
      </c>
      <c r="D20" s="74">
        <v>36307</v>
      </c>
      <c r="E20" s="74">
        <v>4526.1099999999997</v>
      </c>
      <c r="F20" s="75">
        <f t="shared" si="0"/>
        <v>12.466218635524829</v>
      </c>
      <c r="H20" s="71"/>
      <c r="I20" s="72"/>
      <c r="J20" s="72"/>
    </row>
    <row r="21" spans="2:10" ht="15.75" thickBot="1" x14ac:dyDescent="0.3">
      <c r="B21" s="86" t="s">
        <v>91</v>
      </c>
      <c r="C21" s="87">
        <f>SUM(C15:C20)</f>
        <v>39850</v>
      </c>
      <c r="D21" s="87">
        <f>SUM(D15:D20)</f>
        <v>220665.93</v>
      </c>
      <c r="E21" s="87">
        <f>SUM(E15:E20)</f>
        <v>58638.420000000006</v>
      </c>
      <c r="F21" s="88">
        <f t="shared" si="0"/>
        <v>26.573390826576631</v>
      </c>
      <c r="H21" s="71"/>
      <c r="I21" s="72"/>
      <c r="J21" s="72"/>
    </row>
    <row r="22" spans="2:10" ht="15.75" thickBot="1" x14ac:dyDescent="0.3">
      <c r="B22" s="163" t="s">
        <v>100</v>
      </c>
      <c r="C22" s="164"/>
      <c r="D22" s="164"/>
      <c r="E22" s="164"/>
      <c r="F22" s="165"/>
      <c r="I22" s="72"/>
    </row>
    <row r="23" spans="2:10" ht="15" x14ac:dyDescent="0.25">
      <c r="B23" s="65" t="s">
        <v>89</v>
      </c>
      <c r="C23" s="66" t="s">
        <v>138</v>
      </c>
      <c r="D23" s="66" t="s">
        <v>139</v>
      </c>
      <c r="E23" s="66" t="s">
        <v>495</v>
      </c>
      <c r="F23" s="67" t="s">
        <v>90</v>
      </c>
      <c r="I23" s="72"/>
    </row>
    <row r="24" spans="2:10" ht="15" x14ac:dyDescent="0.25">
      <c r="B24" s="68" t="s">
        <v>94</v>
      </c>
      <c r="C24" s="69">
        <v>270721.26</v>
      </c>
      <c r="D24" s="69">
        <v>270721.26</v>
      </c>
      <c r="E24" s="69">
        <v>180388</v>
      </c>
      <c r="F24" s="70">
        <f t="shared" ref="F24:F31" si="1">E24/D24*100</f>
        <v>66.632373091053125</v>
      </c>
      <c r="H24" s="71"/>
      <c r="I24" s="72"/>
    </row>
    <row r="25" spans="2:10" ht="15" x14ac:dyDescent="0.25">
      <c r="B25" s="68" t="s">
        <v>95</v>
      </c>
      <c r="C25" s="69">
        <v>167624.64000000001</v>
      </c>
      <c r="D25" s="69">
        <f>149650.32-6633.65</f>
        <v>143016.67000000001</v>
      </c>
      <c r="E25" s="69">
        <v>94673.88</v>
      </c>
      <c r="F25" s="70">
        <f t="shared" si="1"/>
        <v>66.197793585880589</v>
      </c>
      <c r="H25" s="71"/>
      <c r="I25" s="72"/>
    </row>
    <row r="26" spans="2:10" ht="15" x14ac:dyDescent="0.25">
      <c r="B26" s="68" t="s">
        <v>96</v>
      </c>
      <c r="C26" s="69">
        <v>298613</v>
      </c>
      <c r="D26" s="69">
        <f>304113-10000</f>
        <v>294113</v>
      </c>
      <c r="E26" s="69">
        <v>185503.49</v>
      </c>
      <c r="F26" s="70">
        <f t="shared" si="1"/>
        <v>63.072183140493621</v>
      </c>
      <c r="H26" s="71"/>
      <c r="I26" s="72"/>
    </row>
    <row r="27" spans="2:10" ht="15" x14ac:dyDescent="0.25">
      <c r="B27" s="68" t="s">
        <v>97</v>
      </c>
      <c r="C27" s="69">
        <v>116420.72</v>
      </c>
      <c r="D27" s="69">
        <v>119509.72</v>
      </c>
      <c r="E27" s="69">
        <v>77615.350000000006</v>
      </c>
      <c r="F27" s="70">
        <f t="shared" si="1"/>
        <v>64.944801142534686</v>
      </c>
      <c r="H27" s="71"/>
      <c r="I27" s="72"/>
    </row>
    <row r="28" spans="2:10" ht="15" x14ac:dyDescent="0.25">
      <c r="B28" s="68" t="s">
        <v>98</v>
      </c>
      <c r="C28" s="69">
        <v>5298</v>
      </c>
      <c r="D28" s="69">
        <v>5298</v>
      </c>
      <c r="E28" s="69">
        <v>3498</v>
      </c>
      <c r="F28" s="70">
        <f t="shared" si="1"/>
        <v>66.024915062287661</v>
      </c>
      <c r="H28" s="71"/>
      <c r="I28" s="72"/>
    </row>
    <row r="29" spans="2:10" ht="15" x14ac:dyDescent="0.25">
      <c r="B29" s="73" t="s">
        <v>99</v>
      </c>
      <c r="C29" s="74">
        <v>173268</v>
      </c>
      <c r="D29" s="74">
        <v>191268</v>
      </c>
      <c r="E29" s="74">
        <v>138535.49</v>
      </c>
      <c r="F29" s="75">
        <f t="shared" ref="F29:F30" si="2">E29/D29*100</f>
        <v>72.430040571344918</v>
      </c>
      <c r="H29" s="71"/>
      <c r="I29" s="72"/>
    </row>
    <row r="30" spans="2:10" ht="15.75" thickBot="1" x14ac:dyDescent="0.3">
      <c r="B30" s="73" t="s">
        <v>108</v>
      </c>
      <c r="C30" s="74">
        <v>11500</v>
      </c>
      <c r="D30" s="74">
        <v>11500</v>
      </c>
      <c r="E30" s="74">
        <v>5396.3</v>
      </c>
      <c r="F30" s="75">
        <f t="shared" si="2"/>
        <v>46.924347826086958</v>
      </c>
      <c r="H30" s="71"/>
      <c r="I30" s="72"/>
    </row>
    <row r="31" spans="2:10" ht="15.75" thickBot="1" x14ac:dyDescent="0.3">
      <c r="B31" s="86" t="s">
        <v>91</v>
      </c>
      <c r="C31" s="87">
        <f>SUM(C24:C30)</f>
        <v>1043445.62</v>
      </c>
      <c r="D31" s="87">
        <f>SUM(D24:D30)</f>
        <v>1035426.65</v>
      </c>
      <c r="E31" s="87">
        <f>SUM(E24:E30)</f>
        <v>685610.51</v>
      </c>
      <c r="F31" s="88">
        <f t="shared" si="1"/>
        <v>66.21526594858264</v>
      </c>
      <c r="H31" s="71"/>
      <c r="I31" s="72"/>
    </row>
    <row r="32" spans="2:10" ht="15.75" thickBot="1" x14ac:dyDescent="0.3">
      <c r="B32" s="163" t="s">
        <v>101</v>
      </c>
      <c r="C32" s="164"/>
      <c r="D32" s="164"/>
      <c r="E32" s="164"/>
      <c r="F32" s="165"/>
      <c r="I32" s="72"/>
    </row>
    <row r="33" spans="2:9" ht="15" x14ac:dyDescent="0.25">
      <c r="B33" s="65" t="s">
        <v>89</v>
      </c>
      <c r="C33" s="66" t="s">
        <v>138</v>
      </c>
      <c r="D33" s="66" t="s">
        <v>139</v>
      </c>
      <c r="E33" s="66" t="s">
        <v>495</v>
      </c>
      <c r="F33" s="67" t="s">
        <v>90</v>
      </c>
      <c r="I33" s="72"/>
    </row>
    <row r="34" spans="2:9" ht="15" x14ac:dyDescent="0.25">
      <c r="B34" s="68" t="s">
        <v>16</v>
      </c>
      <c r="C34" s="69">
        <v>15199.07</v>
      </c>
      <c r="D34" s="69">
        <f>16063.07+105.5</f>
        <v>16168.57</v>
      </c>
      <c r="E34" s="69">
        <v>6108.8</v>
      </c>
      <c r="F34" s="70">
        <f t="shared" ref="F34:F49" si="3">E34/D34*100</f>
        <v>37.781943610350204</v>
      </c>
      <c r="H34" s="71"/>
      <c r="I34" s="72"/>
    </row>
    <row r="35" spans="2:9" ht="15" x14ac:dyDescent="0.25">
      <c r="B35" s="68" t="s">
        <v>102</v>
      </c>
      <c r="C35" s="69">
        <v>8055</v>
      </c>
      <c r="D35" s="69">
        <f>6269.67+185+76</f>
        <v>6530.67</v>
      </c>
      <c r="E35" s="69">
        <v>1476.57</v>
      </c>
      <c r="F35" s="70">
        <f t="shared" si="3"/>
        <v>22.609778169774312</v>
      </c>
      <c r="H35" s="71"/>
      <c r="I35" s="72"/>
    </row>
    <row r="36" spans="2:9" ht="15" x14ac:dyDescent="0.25">
      <c r="B36" s="68" t="s">
        <v>103</v>
      </c>
      <c r="C36" s="69">
        <v>11540</v>
      </c>
      <c r="D36" s="69">
        <f>11540+4810.42</f>
        <v>16350.42</v>
      </c>
      <c r="E36" s="69">
        <v>6638.72</v>
      </c>
      <c r="F36" s="70">
        <f t="shared" si="3"/>
        <v>40.602749042532245</v>
      </c>
      <c r="H36" s="71"/>
      <c r="I36" s="72"/>
    </row>
    <row r="37" spans="2:9" ht="15" x14ac:dyDescent="0.25">
      <c r="B37" s="68" t="s">
        <v>94</v>
      </c>
      <c r="C37" s="69">
        <v>7390</v>
      </c>
      <c r="D37" s="69">
        <f>10553.4-30</f>
        <v>10523.4</v>
      </c>
      <c r="E37" s="69">
        <v>2056.0100000000002</v>
      </c>
      <c r="F37" s="70">
        <f t="shared" si="3"/>
        <v>19.53750688940837</v>
      </c>
      <c r="H37" s="71"/>
      <c r="I37" s="72"/>
    </row>
    <row r="38" spans="2:9" ht="15" x14ac:dyDescent="0.25">
      <c r="B38" s="68" t="s">
        <v>95</v>
      </c>
      <c r="C38" s="69">
        <v>2725</v>
      </c>
      <c r="D38" s="69">
        <v>30868.62</v>
      </c>
      <c r="E38" s="69">
        <v>1607.72</v>
      </c>
      <c r="F38" s="70">
        <f t="shared" si="3"/>
        <v>5.208266517907183</v>
      </c>
      <c r="H38" s="71"/>
      <c r="I38" s="72"/>
    </row>
    <row r="39" spans="2:9" ht="15" x14ac:dyDescent="0.25">
      <c r="B39" s="68" t="s">
        <v>96</v>
      </c>
      <c r="C39" s="69">
        <v>627223.81999999995</v>
      </c>
      <c r="D39" s="89">
        <v>686435.77</v>
      </c>
      <c r="E39" s="69">
        <v>445419.21</v>
      </c>
      <c r="F39" s="70">
        <f t="shared" si="3"/>
        <v>64.888694538747586</v>
      </c>
      <c r="H39" s="71"/>
      <c r="I39" s="72"/>
    </row>
    <row r="40" spans="2:9" ht="15" x14ac:dyDescent="0.25">
      <c r="B40" s="68" t="s">
        <v>97</v>
      </c>
      <c r="C40" s="69">
        <v>4658.5200000000004</v>
      </c>
      <c r="D40" s="89">
        <v>7144.25</v>
      </c>
      <c r="E40" s="69">
        <v>2232.42</v>
      </c>
      <c r="F40" s="70">
        <f t="shared" si="3"/>
        <v>31.247786681597091</v>
      </c>
      <c r="H40" s="71"/>
      <c r="I40" s="72"/>
    </row>
    <row r="41" spans="2:9" ht="15" x14ac:dyDescent="0.25">
      <c r="B41" s="68" t="s">
        <v>98</v>
      </c>
      <c r="C41" s="69">
        <v>7146.2</v>
      </c>
      <c r="D41" s="89">
        <v>10587.83</v>
      </c>
      <c r="E41" s="69">
        <v>4693.5600000000004</v>
      </c>
      <c r="F41" s="70">
        <f t="shared" si="3"/>
        <v>44.329763511503309</v>
      </c>
      <c r="H41" s="71"/>
      <c r="I41" s="72"/>
    </row>
    <row r="42" spans="2:9" ht="15" x14ac:dyDescent="0.25">
      <c r="B42" s="68" t="s">
        <v>99</v>
      </c>
      <c r="C42" s="69">
        <v>6977.15</v>
      </c>
      <c r="D42" s="89">
        <v>6977.15</v>
      </c>
      <c r="E42" s="69">
        <v>3559.41</v>
      </c>
      <c r="F42" s="70">
        <f t="shared" si="3"/>
        <v>51.01524261338799</v>
      </c>
      <c r="H42" s="71"/>
      <c r="I42" s="72"/>
    </row>
    <row r="43" spans="2:9" ht="15" x14ac:dyDescent="0.25">
      <c r="B43" s="68" t="s">
        <v>104</v>
      </c>
      <c r="C43" s="69">
        <v>4000</v>
      </c>
      <c r="D43" s="69">
        <v>4000</v>
      </c>
      <c r="E43" s="69">
        <v>1076.75</v>
      </c>
      <c r="F43" s="70">
        <f t="shared" si="3"/>
        <v>26.918750000000003</v>
      </c>
      <c r="H43" s="71"/>
      <c r="I43" s="72"/>
    </row>
    <row r="44" spans="2:9" ht="15" x14ac:dyDescent="0.25">
      <c r="B44" s="68" t="s">
        <v>105</v>
      </c>
      <c r="C44" s="69">
        <v>383</v>
      </c>
      <c r="D44" s="69">
        <v>383</v>
      </c>
      <c r="E44" s="69">
        <v>13.89</v>
      </c>
      <c r="F44" s="70">
        <f t="shared" si="3"/>
        <v>3.6266318537859008</v>
      </c>
      <c r="H44" s="71"/>
      <c r="I44" s="72"/>
    </row>
    <row r="45" spans="2:9" ht="15" x14ac:dyDescent="0.25">
      <c r="B45" s="68" t="s">
        <v>106</v>
      </c>
      <c r="C45" s="69">
        <v>35042.300000000003</v>
      </c>
      <c r="D45" s="69">
        <v>35042.300000000003</v>
      </c>
      <c r="E45" s="69">
        <v>19381.72</v>
      </c>
      <c r="F45" s="90">
        <f t="shared" si="3"/>
        <v>55.309497378882085</v>
      </c>
      <c r="H45" s="71"/>
      <c r="I45" s="72"/>
    </row>
    <row r="46" spans="2:9" ht="15" x14ac:dyDescent="0.25">
      <c r="B46" s="73" t="s">
        <v>107</v>
      </c>
      <c r="C46" s="74">
        <v>5800</v>
      </c>
      <c r="D46" s="74">
        <v>7800</v>
      </c>
      <c r="E46" s="74">
        <v>998.05</v>
      </c>
      <c r="F46" s="75">
        <f t="shared" si="3"/>
        <v>12.795512820512819</v>
      </c>
      <c r="H46" s="71"/>
      <c r="I46" s="72"/>
    </row>
    <row r="47" spans="2:9" ht="15" x14ac:dyDescent="0.25">
      <c r="B47" s="73" t="s">
        <v>25</v>
      </c>
      <c r="C47" s="74">
        <v>13400</v>
      </c>
      <c r="D47" s="74">
        <v>15700</v>
      </c>
      <c r="E47" s="74">
        <v>4320.83</v>
      </c>
      <c r="F47" s="75">
        <f t="shared" ref="F47" si="4">E47/D47*100</f>
        <v>27.521210191082801</v>
      </c>
      <c r="H47" s="71"/>
      <c r="I47" s="72"/>
    </row>
    <row r="48" spans="2:9" ht="15.75" thickBot="1" x14ac:dyDescent="0.3">
      <c r="B48" s="73" t="s">
        <v>108</v>
      </c>
      <c r="C48" s="74">
        <v>1200</v>
      </c>
      <c r="D48" s="74">
        <v>1200</v>
      </c>
      <c r="E48" s="74">
        <v>631.29999999999995</v>
      </c>
      <c r="F48" s="75">
        <f>E48/D48*100</f>
        <v>52.608333333333334</v>
      </c>
      <c r="H48" s="71"/>
      <c r="I48" s="72"/>
    </row>
    <row r="49" spans="1:13" ht="15.75" thickBot="1" x14ac:dyDescent="0.3">
      <c r="B49" s="86" t="s">
        <v>91</v>
      </c>
      <c r="C49" s="87">
        <f>SUM(C34:C48)</f>
        <v>750740.05999999994</v>
      </c>
      <c r="D49" s="87">
        <f>SUM(D34:D48)</f>
        <v>855711.98</v>
      </c>
      <c r="E49" s="87">
        <f>SUM(E34:E48)</f>
        <v>500214.96</v>
      </c>
      <c r="F49" s="88">
        <f t="shared" si="3"/>
        <v>58.455995906473113</v>
      </c>
      <c r="H49" s="71"/>
      <c r="I49" s="72"/>
    </row>
    <row r="50" spans="1:13" s="96" customFormat="1" ht="15" x14ac:dyDescent="0.25">
      <c r="B50" s="91"/>
      <c r="C50" s="92"/>
      <c r="D50" s="92"/>
      <c r="E50" s="92"/>
      <c r="F50" s="124" t="s">
        <v>109</v>
      </c>
      <c r="G50" s="124"/>
      <c r="H50" s="93"/>
      <c r="I50" s="94"/>
      <c r="J50" s="95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51</v>
      </c>
      <c r="G51" s="28"/>
      <c r="K51" s="28"/>
      <c r="L51" s="28"/>
      <c r="M51" s="28"/>
    </row>
    <row r="52" spans="1:13" s="37" customFormat="1" ht="15.75" thickBot="1" x14ac:dyDescent="0.3">
      <c r="A52" s="28"/>
      <c r="B52" s="163" t="s">
        <v>110</v>
      </c>
      <c r="C52" s="164"/>
      <c r="D52" s="164"/>
      <c r="E52" s="164"/>
      <c r="F52" s="165"/>
      <c r="G52" s="28"/>
      <c r="I52" s="72"/>
      <c r="K52" s="28"/>
      <c r="L52" s="28"/>
      <c r="M52" s="28"/>
    </row>
    <row r="53" spans="1:13" s="37" customFormat="1" ht="15" x14ac:dyDescent="0.25">
      <c r="A53" s="28"/>
      <c r="B53" s="65" t="s">
        <v>89</v>
      </c>
      <c r="C53" s="66" t="s">
        <v>138</v>
      </c>
      <c r="D53" s="66" t="s">
        <v>139</v>
      </c>
      <c r="E53" s="66" t="s">
        <v>495</v>
      </c>
      <c r="F53" s="67" t="s">
        <v>90</v>
      </c>
      <c r="G53" s="28"/>
      <c r="I53" s="72"/>
      <c r="K53" s="28"/>
      <c r="L53" s="28"/>
      <c r="M53" s="28"/>
    </row>
    <row r="54" spans="1:13" s="37" customFormat="1" ht="15.75" thickBot="1" x14ac:dyDescent="0.3">
      <c r="A54" s="28"/>
      <c r="B54" s="97" t="s">
        <v>94</v>
      </c>
      <c r="C54" s="98">
        <v>0</v>
      </c>
      <c r="D54" s="99">
        <v>4775952.96</v>
      </c>
      <c r="E54" s="98">
        <v>3180652.1</v>
      </c>
      <c r="F54" s="100">
        <f>E54/D54*100</f>
        <v>66.597224190415815</v>
      </c>
      <c r="G54" s="28"/>
      <c r="H54" s="71"/>
      <c r="I54" s="72"/>
      <c r="K54" s="28"/>
      <c r="L54" s="28"/>
      <c r="M54" s="28"/>
    </row>
    <row r="55" spans="1:13" s="37" customFormat="1" ht="15.75" thickBot="1" x14ac:dyDescent="0.3">
      <c r="A55" s="28"/>
      <c r="B55" s="163" t="s">
        <v>111</v>
      </c>
      <c r="C55" s="164"/>
      <c r="D55" s="164"/>
      <c r="E55" s="164"/>
      <c r="F55" s="165"/>
      <c r="G55" s="28"/>
      <c r="I55" s="72"/>
      <c r="K55" s="28"/>
      <c r="L55" s="28"/>
      <c r="M55" s="28"/>
    </row>
    <row r="56" spans="1:13" s="37" customFormat="1" ht="15" x14ac:dyDescent="0.25">
      <c r="A56" s="28"/>
      <c r="B56" s="65" t="s">
        <v>89</v>
      </c>
      <c r="C56" s="66" t="s">
        <v>138</v>
      </c>
      <c r="D56" s="66" t="s">
        <v>139</v>
      </c>
      <c r="E56" s="66" t="s">
        <v>495</v>
      </c>
      <c r="F56" s="80" t="s">
        <v>90</v>
      </c>
      <c r="G56" s="28"/>
      <c r="I56" s="72"/>
      <c r="K56" s="28"/>
      <c r="L56" s="28"/>
      <c r="M56" s="28"/>
    </row>
    <row r="57" spans="1:13" s="37" customFormat="1" ht="15" x14ac:dyDescent="0.25">
      <c r="A57" s="28"/>
      <c r="B57" s="101" t="s">
        <v>16</v>
      </c>
      <c r="C57" s="69">
        <v>12800</v>
      </c>
      <c r="D57" s="69">
        <f>13300+735.5</f>
        <v>14035.5</v>
      </c>
      <c r="E57" s="69">
        <v>5810.3</v>
      </c>
      <c r="F57" s="70">
        <f t="shared" ref="F57:F66" si="5">E57/D57*100</f>
        <v>41.397171458088422</v>
      </c>
      <c r="G57" s="28"/>
      <c r="H57" s="71"/>
      <c r="I57" s="72"/>
      <c r="K57" s="28"/>
      <c r="L57" s="28"/>
      <c r="M57" s="28"/>
    </row>
    <row r="58" spans="1:13" s="37" customFormat="1" ht="15" x14ac:dyDescent="0.25">
      <c r="A58" s="28"/>
      <c r="B58" s="101" t="s">
        <v>102</v>
      </c>
      <c r="C58" s="69">
        <v>2400</v>
      </c>
      <c r="D58" s="69">
        <f>11312.26-185-76</f>
        <v>11051.26</v>
      </c>
      <c r="E58" s="69">
        <v>7443.64</v>
      </c>
      <c r="F58" s="70">
        <f t="shared" si="5"/>
        <v>67.355577554052658</v>
      </c>
      <c r="G58" s="28"/>
      <c r="H58" s="71"/>
      <c r="I58" s="72"/>
      <c r="K58" s="28"/>
      <c r="L58" s="28"/>
      <c r="M58" s="28"/>
    </row>
    <row r="59" spans="1:13" s="37" customFormat="1" ht="15" x14ac:dyDescent="0.25">
      <c r="A59" s="28"/>
      <c r="B59" s="68" t="s">
        <v>94</v>
      </c>
      <c r="C59" s="69">
        <v>8008.32</v>
      </c>
      <c r="D59" s="69">
        <f>42542.77+30</f>
        <v>42572.77</v>
      </c>
      <c r="E59" s="69">
        <v>8829.11</v>
      </c>
      <c r="F59" s="70">
        <f t="shared" si="5"/>
        <v>20.738866651148143</v>
      </c>
      <c r="G59" s="28"/>
      <c r="H59" s="71"/>
      <c r="I59" s="72"/>
      <c r="K59" s="28"/>
      <c r="L59" s="28"/>
      <c r="M59" s="28"/>
    </row>
    <row r="60" spans="1:13" s="37" customFormat="1" ht="15" x14ac:dyDescent="0.25">
      <c r="A60" s="28"/>
      <c r="B60" s="68" t="s">
        <v>95</v>
      </c>
      <c r="C60" s="69">
        <v>15030</v>
      </c>
      <c r="D60" s="69">
        <f>631045.36+48</f>
        <v>631093.36</v>
      </c>
      <c r="E60" s="69">
        <v>569353.4</v>
      </c>
      <c r="F60" s="70">
        <f t="shared" si="5"/>
        <v>90.21698469462585</v>
      </c>
      <c r="G60" s="28"/>
      <c r="H60" s="71"/>
      <c r="I60" s="72"/>
      <c r="K60" s="28"/>
      <c r="L60" s="28"/>
      <c r="M60" s="28"/>
    </row>
    <row r="61" spans="1:13" s="37" customFormat="1" ht="15" x14ac:dyDescent="0.25">
      <c r="A61" s="28"/>
      <c r="B61" s="68" t="s">
        <v>96</v>
      </c>
      <c r="C61" s="69">
        <v>24500</v>
      </c>
      <c r="D61" s="89">
        <f>29496.68+17-508.2+1494.28</f>
        <v>30499.759999999998</v>
      </c>
      <c r="E61" s="69">
        <v>9519.9699999999993</v>
      </c>
      <c r="F61" s="70">
        <f t="shared" si="5"/>
        <v>31.213262005996111</v>
      </c>
      <c r="G61" s="28"/>
      <c r="H61" s="71"/>
      <c r="I61" s="72"/>
      <c r="K61" s="28"/>
      <c r="L61" s="28"/>
      <c r="M61" s="28"/>
    </row>
    <row r="62" spans="1:13" s="37" customFormat="1" ht="15" x14ac:dyDescent="0.25">
      <c r="A62" s="28"/>
      <c r="B62" s="68" t="s">
        <v>97</v>
      </c>
      <c r="C62" s="69">
        <v>11750</v>
      </c>
      <c r="D62" s="69">
        <v>24971.75</v>
      </c>
      <c r="E62" s="69">
        <v>12620.43</v>
      </c>
      <c r="F62" s="70">
        <f t="shared" si="5"/>
        <v>50.538828876630589</v>
      </c>
      <c r="G62" s="28"/>
      <c r="H62" s="71"/>
      <c r="I62" s="72"/>
      <c r="K62" s="28"/>
      <c r="L62" s="28"/>
      <c r="M62" s="28"/>
    </row>
    <row r="63" spans="1:13" s="37" customFormat="1" ht="15" x14ac:dyDescent="0.25">
      <c r="A63" s="28"/>
      <c r="B63" s="68" t="s">
        <v>98</v>
      </c>
      <c r="C63" s="69">
        <v>3774</v>
      </c>
      <c r="D63" s="69">
        <v>4818.13</v>
      </c>
      <c r="E63" s="69">
        <v>2714.59</v>
      </c>
      <c r="F63" s="70">
        <f t="shared" si="5"/>
        <v>56.341153102967333</v>
      </c>
      <c r="G63" s="28"/>
      <c r="H63" s="71"/>
      <c r="I63" s="72"/>
      <c r="K63" s="28"/>
      <c r="L63" s="28"/>
      <c r="M63" s="28"/>
    </row>
    <row r="64" spans="1:13" s="37" customFormat="1" ht="15" x14ac:dyDescent="0.25">
      <c r="A64" s="28"/>
      <c r="B64" s="68" t="s">
        <v>99</v>
      </c>
      <c r="C64" s="69">
        <v>40700</v>
      </c>
      <c r="D64" s="69">
        <v>45791.87</v>
      </c>
      <c r="E64" s="89">
        <v>34343.370000000003</v>
      </c>
      <c r="F64" s="70">
        <f t="shared" si="5"/>
        <v>74.998837129822391</v>
      </c>
      <c r="G64" s="28"/>
      <c r="H64" s="71"/>
      <c r="I64" s="72"/>
      <c r="K64" s="28"/>
      <c r="L64" s="28"/>
      <c r="M64" s="28"/>
    </row>
    <row r="65" spans="1:13" s="37" customFormat="1" ht="15.75" thickBot="1" x14ac:dyDescent="0.3">
      <c r="A65" s="28"/>
      <c r="B65" s="68" t="s">
        <v>106</v>
      </c>
      <c r="C65" s="69">
        <v>50</v>
      </c>
      <c r="D65" s="69">
        <v>50</v>
      </c>
      <c r="E65" s="69">
        <v>0</v>
      </c>
      <c r="F65" s="90">
        <f t="shared" si="5"/>
        <v>0</v>
      </c>
      <c r="G65" s="28"/>
      <c r="H65" s="71"/>
      <c r="I65" s="72"/>
      <c r="K65" s="28"/>
      <c r="L65" s="28"/>
      <c r="M65" s="28"/>
    </row>
    <row r="66" spans="1:13" s="37" customFormat="1" ht="15.75" thickBot="1" x14ac:dyDescent="0.3">
      <c r="A66" s="28"/>
      <c r="B66" s="86" t="s">
        <v>91</v>
      </c>
      <c r="C66" s="87">
        <f>SUM(C57:C65)</f>
        <v>119012.32</v>
      </c>
      <c r="D66" s="87">
        <f>SUM(D57:D65)</f>
        <v>804884.4</v>
      </c>
      <c r="E66" s="87">
        <f>SUM(E57:E65)</f>
        <v>650634.81000000006</v>
      </c>
      <c r="F66" s="88">
        <f t="shared" si="5"/>
        <v>80.835808222895125</v>
      </c>
      <c r="G66" s="28"/>
      <c r="H66" s="71"/>
      <c r="I66" s="72"/>
      <c r="K66" s="28"/>
      <c r="L66" s="28"/>
      <c r="M66" s="28"/>
    </row>
    <row r="67" spans="1:13" s="37" customFormat="1" ht="15.75" thickBot="1" x14ac:dyDescent="0.3">
      <c r="A67" s="28"/>
      <c r="B67" s="163" t="s">
        <v>112</v>
      </c>
      <c r="C67" s="164"/>
      <c r="D67" s="164"/>
      <c r="E67" s="164"/>
      <c r="F67" s="165"/>
      <c r="G67" s="28"/>
      <c r="H67" s="71"/>
      <c r="I67" s="72"/>
      <c r="K67" s="28"/>
      <c r="L67" s="28"/>
      <c r="M67" s="28"/>
    </row>
    <row r="68" spans="1:13" ht="15" x14ac:dyDescent="0.25">
      <c r="B68" s="65" t="s">
        <v>89</v>
      </c>
      <c r="C68" s="66" t="s">
        <v>138</v>
      </c>
      <c r="D68" s="66" t="s">
        <v>139</v>
      </c>
      <c r="E68" s="66" t="s">
        <v>495</v>
      </c>
      <c r="F68" s="102" t="s">
        <v>90</v>
      </c>
      <c r="H68" s="71"/>
      <c r="I68" s="72"/>
    </row>
    <row r="69" spans="1:13" ht="15.75" thickBot="1" x14ac:dyDescent="0.3">
      <c r="B69" s="97" t="s">
        <v>103</v>
      </c>
      <c r="C69" s="98">
        <v>58150</v>
      </c>
      <c r="D69" s="99">
        <v>130138.62</v>
      </c>
      <c r="E69" s="98">
        <v>0</v>
      </c>
      <c r="F69" s="100">
        <v>0</v>
      </c>
      <c r="H69" s="71"/>
      <c r="I69" s="72"/>
    </row>
    <row r="70" spans="1:13" ht="15.75" thickBot="1" x14ac:dyDescent="0.3">
      <c r="B70" s="163" t="s">
        <v>113</v>
      </c>
      <c r="C70" s="164"/>
      <c r="D70" s="164"/>
      <c r="E70" s="164"/>
      <c r="F70" s="165"/>
      <c r="I70" s="72"/>
    </row>
    <row r="71" spans="1:13" ht="15" x14ac:dyDescent="0.25">
      <c r="B71" s="65" t="s">
        <v>89</v>
      </c>
      <c r="C71" s="66" t="s">
        <v>138</v>
      </c>
      <c r="D71" s="66" t="s">
        <v>139</v>
      </c>
      <c r="E71" s="66" t="s">
        <v>495</v>
      </c>
      <c r="F71" s="80" t="s">
        <v>90</v>
      </c>
      <c r="I71" s="72"/>
    </row>
    <row r="72" spans="1:13" ht="15" x14ac:dyDescent="0.25">
      <c r="B72" s="101" t="s">
        <v>16</v>
      </c>
      <c r="C72" s="69">
        <v>10000</v>
      </c>
      <c r="D72" s="69">
        <v>20000</v>
      </c>
      <c r="E72" s="69">
        <v>0.27</v>
      </c>
      <c r="F72" s="70">
        <f>E72/D72*100</f>
        <v>1.3500000000000001E-3</v>
      </c>
      <c r="H72" s="71"/>
      <c r="I72" s="72"/>
    </row>
    <row r="73" spans="1:13" ht="15" x14ac:dyDescent="0.25">
      <c r="B73" s="68" t="s">
        <v>94</v>
      </c>
      <c r="C73" s="69">
        <v>15570</v>
      </c>
      <c r="D73" s="69">
        <v>9832</v>
      </c>
      <c r="E73" s="69">
        <v>137.65</v>
      </c>
      <c r="F73" s="70">
        <f>E73/D73*100</f>
        <v>1.4000203417412531</v>
      </c>
      <c r="H73" s="71"/>
      <c r="I73" s="72"/>
    </row>
    <row r="74" spans="1:13" ht="15" x14ac:dyDescent="0.25">
      <c r="B74" s="68" t="s">
        <v>95</v>
      </c>
      <c r="C74" s="69">
        <v>10500</v>
      </c>
      <c r="D74" s="69">
        <v>8730</v>
      </c>
      <c r="E74" s="69">
        <v>12.6</v>
      </c>
      <c r="F74" s="70">
        <f>E74/D74*100</f>
        <v>0.14432989690721648</v>
      </c>
      <c r="H74" s="71"/>
      <c r="I74" s="72"/>
    </row>
    <row r="75" spans="1:13" ht="15" x14ac:dyDescent="0.25">
      <c r="B75" s="68" t="s">
        <v>96</v>
      </c>
      <c r="C75" s="69">
        <v>103000</v>
      </c>
      <c r="D75" s="89">
        <f>634458.07-420</f>
        <v>634038.06999999995</v>
      </c>
      <c r="E75" s="69">
        <v>201800.81</v>
      </c>
      <c r="F75" s="70">
        <f>E75/D75*100</f>
        <v>31.827869578872452</v>
      </c>
      <c r="H75" s="71"/>
      <c r="I75" s="72"/>
    </row>
    <row r="76" spans="1:13" ht="15" x14ac:dyDescent="0.25">
      <c r="B76" s="68" t="s">
        <v>97</v>
      </c>
      <c r="C76" s="69">
        <v>1300</v>
      </c>
      <c r="D76" s="69">
        <v>0</v>
      </c>
      <c r="E76" s="69">
        <v>0</v>
      </c>
      <c r="F76" s="85" t="s">
        <v>60</v>
      </c>
      <c r="H76" s="71"/>
      <c r="I76" s="72"/>
    </row>
    <row r="77" spans="1:13" ht="15" x14ac:dyDescent="0.25">
      <c r="B77" s="68" t="s">
        <v>99</v>
      </c>
      <c r="C77" s="69">
        <v>82777.78</v>
      </c>
      <c r="D77" s="69">
        <v>118377.78</v>
      </c>
      <c r="E77" s="69">
        <v>82777.78</v>
      </c>
      <c r="F77" s="70">
        <f t="shared" ref="F77:F83" si="6">E77/D77*100</f>
        <v>69.926788625365333</v>
      </c>
      <c r="H77" s="71"/>
      <c r="I77" s="72"/>
    </row>
    <row r="78" spans="1:13" ht="15" x14ac:dyDescent="0.25">
      <c r="B78" s="68" t="s">
        <v>105</v>
      </c>
      <c r="C78" s="69">
        <v>1150</v>
      </c>
      <c r="D78" s="69">
        <v>1150</v>
      </c>
      <c r="E78" s="69">
        <v>441.65</v>
      </c>
      <c r="F78" s="70">
        <f t="shared" si="6"/>
        <v>38.404347826086955</v>
      </c>
      <c r="H78" s="71"/>
      <c r="I78" s="72"/>
    </row>
    <row r="79" spans="1:13" ht="15" x14ac:dyDescent="0.25">
      <c r="B79" s="68" t="s">
        <v>106</v>
      </c>
      <c r="C79" s="69">
        <v>2400</v>
      </c>
      <c r="D79" s="69">
        <v>3998.95</v>
      </c>
      <c r="E79" s="69">
        <v>343.43</v>
      </c>
      <c r="F79" s="70">
        <f t="shared" si="6"/>
        <v>8.5880043511421746</v>
      </c>
      <c r="H79" s="71"/>
      <c r="I79" s="72"/>
      <c r="M79" s="30"/>
    </row>
    <row r="80" spans="1:13" ht="15" x14ac:dyDescent="0.25">
      <c r="B80" s="68" t="s">
        <v>107</v>
      </c>
      <c r="C80" s="69">
        <v>0</v>
      </c>
      <c r="D80" s="69">
        <f>207712.62+1167.65+4350</f>
        <v>213230.27</v>
      </c>
      <c r="E80" s="69">
        <v>58015.28</v>
      </c>
      <c r="F80" s="70">
        <f t="shared" si="6"/>
        <v>27.207806846560761</v>
      </c>
      <c r="H80" s="71"/>
      <c r="I80" s="72"/>
    </row>
    <row r="81" spans="1:13" ht="15" x14ac:dyDescent="0.25">
      <c r="B81" s="73" t="s">
        <v>25</v>
      </c>
      <c r="C81" s="74">
        <v>9500</v>
      </c>
      <c r="D81" s="74">
        <v>13318</v>
      </c>
      <c r="E81" s="74">
        <v>4725.75</v>
      </c>
      <c r="F81" s="70">
        <f t="shared" si="6"/>
        <v>35.483931521249431</v>
      </c>
      <c r="H81" s="71"/>
      <c r="I81" s="72"/>
    </row>
    <row r="82" spans="1:13" ht="15.75" thickBot="1" x14ac:dyDescent="0.3">
      <c r="B82" s="73" t="s">
        <v>108</v>
      </c>
      <c r="C82" s="74">
        <v>200</v>
      </c>
      <c r="D82" s="74">
        <v>200</v>
      </c>
      <c r="E82" s="74">
        <v>0</v>
      </c>
      <c r="F82" s="75">
        <f t="shared" si="6"/>
        <v>0</v>
      </c>
      <c r="H82" s="71"/>
      <c r="I82" s="72"/>
    </row>
    <row r="83" spans="1:13" ht="15.75" thickBot="1" x14ac:dyDescent="0.3">
      <c r="B83" s="86" t="s">
        <v>91</v>
      </c>
      <c r="C83" s="87">
        <f>SUM(C72:C82)</f>
        <v>236397.78</v>
      </c>
      <c r="D83" s="87">
        <f>SUM(D72:D82)</f>
        <v>1022875.07</v>
      </c>
      <c r="E83" s="87">
        <f>SUM(E72:E82)</f>
        <v>348255.22</v>
      </c>
      <c r="F83" s="88">
        <f t="shared" si="6"/>
        <v>34.046701323945648</v>
      </c>
      <c r="H83" s="71"/>
      <c r="I83" s="72"/>
    </row>
    <row r="84" spans="1:13" s="37" customFormat="1" ht="15.75" thickBot="1" x14ac:dyDescent="0.3">
      <c r="A84" s="28"/>
      <c r="B84" s="163" t="s">
        <v>114</v>
      </c>
      <c r="C84" s="164"/>
      <c r="D84" s="164"/>
      <c r="E84" s="164"/>
      <c r="F84" s="165"/>
      <c r="G84" s="28"/>
      <c r="H84" s="71"/>
      <c r="I84" s="72"/>
      <c r="K84" s="28"/>
      <c r="L84" s="28"/>
      <c r="M84" s="28"/>
    </row>
    <row r="85" spans="1:13" s="37" customFormat="1" ht="15" x14ac:dyDescent="0.25">
      <c r="A85" s="28"/>
      <c r="B85" s="65" t="s">
        <v>89</v>
      </c>
      <c r="C85" s="66" t="s">
        <v>138</v>
      </c>
      <c r="D85" s="66" t="s">
        <v>139</v>
      </c>
      <c r="E85" s="66" t="s">
        <v>495</v>
      </c>
      <c r="F85" s="67" t="s">
        <v>90</v>
      </c>
      <c r="G85" s="28"/>
      <c r="H85" s="71"/>
      <c r="I85" s="72"/>
      <c r="K85" s="28"/>
      <c r="L85" s="28"/>
      <c r="M85" s="28"/>
    </row>
    <row r="86" spans="1:13" s="37" customFormat="1" ht="15" x14ac:dyDescent="0.25">
      <c r="A86" s="28"/>
      <c r="B86" s="101" t="s">
        <v>16</v>
      </c>
      <c r="C86" s="69">
        <v>0</v>
      </c>
      <c r="D86" s="69">
        <v>0</v>
      </c>
      <c r="E86" s="69">
        <v>0</v>
      </c>
      <c r="F86" s="85" t="s">
        <v>60</v>
      </c>
      <c r="G86" s="28"/>
      <c r="H86" s="71"/>
      <c r="I86" s="72"/>
      <c r="K86" s="28"/>
      <c r="L86" s="28"/>
      <c r="M86" s="28"/>
    </row>
    <row r="87" spans="1:13" s="37" customFormat="1" ht="15" x14ac:dyDescent="0.25">
      <c r="A87" s="28"/>
      <c r="B87" s="101" t="s">
        <v>102</v>
      </c>
      <c r="C87" s="69">
        <v>10545</v>
      </c>
      <c r="D87" s="69">
        <v>176492.79999999999</v>
      </c>
      <c r="E87" s="69">
        <v>62334.34</v>
      </c>
      <c r="F87" s="70">
        <f t="shared" ref="F87:F94" si="7">E87/D87*100</f>
        <v>35.318347264024368</v>
      </c>
      <c r="G87" s="28"/>
      <c r="H87" s="71"/>
      <c r="I87" s="72"/>
      <c r="K87" s="28"/>
      <c r="L87" s="28"/>
      <c r="M87" s="28"/>
    </row>
    <row r="88" spans="1:13" s="37" customFormat="1" ht="15" x14ac:dyDescent="0.25">
      <c r="A88" s="28"/>
      <c r="B88" s="101" t="s">
        <v>103</v>
      </c>
      <c r="C88" s="69">
        <v>0</v>
      </c>
      <c r="D88" s="69">
        <v>13311.69</v>
      </c>
      <c r="E88" s="69">
        <v>153.82</v>
      </c>
      <c r="F88" s="70">
        <f t="shared" si="7"/>
        <v>1.1555257071040566</v>
      </c>
      <c r="G88" s="28"/>
      <c r="H88" s="71"/>
      <c r="I88" s="72"/>
      <c r="K88" s="28"/>
      <c r="L88" s="28"/>
      <c r="M88" s="28"/>
    </row>
    <row r="89" spans="1:13" s="37" customFormat="1" ht="15" x14ac:dyDescent="0.25">
      <c r="A89" s="28"/>
      <c r="B89" s="101" t="s">
        <v>94</v>
      </c>
      <c r="C89" s="69">
        <v>2707</v>
      </c>
      <c r="D89" s="69">
        <v>43397.52</v>
      </c>
      <c r="E89" s="69">
        <v>13665.87</v>
      </c>
      <c r="F89" s="70">
        <f t="shared" si="7"/>
        <v>31.489979150882359</v>
      </c>
      <c r="G89" s="28"/>
      <c r="H89" s="71"/>
      <c r="I89" s="72"/>
      <c r="K89" s="28"/>
      <c r="L89" s="28"/>
      <c r="M89" s="28"/>
    </row>
    <row r="90" spans="1:13" s="37" customFormat="1" ht="15" x14ac:dyDescent="0.25">
      <c r="A90" s="28"/>
      <c r="B90" s="101" t="s">
        <v>95</v>
      </c>
      <c r="C90" s="69">
        <v>4273.6000000000004</v>
      </c>
      <c r="D90" s="69">
        <v>94441.62</v>
      </c>
      <c r="E90" s="69">
        <v>38937.49</v>
      </c>
      <c r="F90" s="70">
        <f t="shared" si="7"/>
        <v>41.229163582750914</v>
      </c>
      <c r="G90" s="28"/>
      <c r="H90" s="71"/>
      <c r="I90" s="72"/>
      <c r="K90" s="28"/>
      <c r="L90" s="28"/>
      <c r="M90" s="28"/>
    </row>
    <row r="91" spans="1:13" s="37" customFormat="1" ht="15" x14ac:dyDescent="0.25">
      <c r="A91" s="28"/>
      <c r="B91" s="101" t="s">
        <v>96</v>
      </c>
      <c r="C91" s="69">
        <v>90097.5</v>
      </c>
      <c r="D91" s="89">
        <v>381852.33</v>
      </c>
      <c r="E91" s="69">
        <v>69490.429999999993</v>
      </c>
      <c r="F91" s="70">
        <f t="shared" si="7"/>
        <v>18.198246950594747</v>
      </c>
      <c r="G91" s="28"/>
      <c r="H91" s="71"/>
      <c r="I91" s="72"/>
      <c r="K91" s="28"/>
      <c r="L91" s="28"/>
      <c r="M91" s="28"/>
    </row>
    <row r="92" spans="1:13" s="37" customFormat="1" ht="15" x14ac:dyDescent="0.25">
      <c r="A92" s="28"/>
      <c r="B92" s="101" t="s">
        <v>97</v>
      </c>
      <c r="C92" s="69">
        <v>337</v>
      </c>
      <c r="D92" s="69">
        <v>4347.09</v>
      </c>
      <c r="E92" s="69">
        <v>21.09</v>
      </c>
      <c r="F92" s="70">
        <f t="shared" si="7"/>
        <v>0.48515213625666825</v>
      </c>
      <c r="G92" s="28"/>
      <c r="H92" s="71"/>
      <c r="I92" s="72"/>
      <c r="K92" s="28"/>
      <c r="L92" s="28"/>
      <c r="M92" s="28"/>
    </row>
    <row r="93" spans="1:13" s="37" customFormat="1" ht="15" x14ac:dyDescent="0.25">
      <c r="A93" s="28"/>
      <c r="B93" s="101" t="s">
        <v>98</v>
      </c>
      <c r="C93" s="69">
        <v>150</v>
      </c>
      <c r="D93" s="69">
        <v>194.03</v>
      </c>
      <c r="E93" s="69">
        <v>44.03</v>
      </c>
      <c r="F93" s="70">
        <f t="shared" si="7"/>
        <v>22.69236715971757</v>
      </c>
      <c r="G93" s="28"/>
      <c r="H93" s="71"/>
      <c r="I93" s="72"/>
      <c r="K93" s="28"/>
      <c r="L93" s="28"/>
      <c r="M93" s="28"/>
    </row>
    <row r="94" spans="1:13" s="37" customFormat="1" ht="15" x14ac:dyDescent="0.25">
      <c r="A94" s="28"/>
      <c r="B94" s="101" t="s">
        <v>99</v>
      </c>
      <c r="C94" s="69">
        <v>0</v>
      </c>
      <c r="D94" s="69">
        <v>226.37</v>
      </c>
      <c r="E94" s="69">
        <v>226.37</v>
      </c>
      <c r="F94" s="70">
        <f t="shared" si="7"/>
        <v>100</v>
      </c>
      <c r="H94" s="71"/>
      <c r="I94" s="72"/>
      <c r="K94" s="28"/>
      <c r="L94" s="28"/>
      <c r="M94" s="28"/>
    </row>
    <row r="95" spans="1:13" s="37" customFormat="1" ht="15.75" thickBot="1" x14ac:dyDescent="0.3">
      <c r="A95" s="28"/>
      <c r="B95" s="101" t="s">
        <v>107</v>
      </c>
      <c r="C95" s="69">
        <v>192836.3</v>
      </c>
      <c r="D95" s="69">
        <v>689755.76</v>
      </c>
      <c r="E95" s="69">
        <v>132468.63</v>
      </c>
      <c r="F95" s="103">
        <f>E95/D95*100</f>
        <v>19.205150240427134</v>
      </c>
      <c r="G95" s="28"/>
      <c r="H95" s="71"/>
      <c r="I95" s="72"/>
      <c r="K95" s="28"/>
      <c r="L95" s="28"/>
      <c r="M95" s="28"/>
    </row>
    <row r="96" spans="1:13" s="37" customFormat="1" ht="15.75" thickBot="1" x14ac:dyDescent="0.3">
      <c r="A96" s="28"/>
      <c r="B96" s="86" t="s">
        <v>91</v>
      </c>
      <c r="C96" s="87">
        <f>SUM(C86:C95)</f>
        <v>300946.40000000002</v>
      </c>
      <c r="D96" s="87">
        <f>SUM(D86:D95)</f>
        <v>1404019.21</v>
      </c>
      <c r="E96" s="87">
        <f>SUM(E86:E95)</f>
        <v>317342.06999999995</v>
      </c>
      <c r="F96" s="88">
        <f>E96/D96*100</f>
        <v>22.602402284794945</v>
      </c>
      <c r="G96" s="28"/>
      <c r="H96" s="71"/>
      <c r="I96" s="72"/>
      <c r="K96" s="28"/>
      <c r="L96" s="28"/>
      <c r="M96" s="28"/>
    </row>
    <row r="97" spans="1:13" s="95" customFormat="1" ht="15" x14ac:dyDescent="0.25">
      <c r="B97" s="104"/>
      <c r="C97" s="105"/>
      <c r="D97" s="105"/>
      <c r="E97" s="105"/>
      <c r="F97" s="106"/>
      <c r="H97" s="71"/>
      <c r="I97" s="72"/>
    </row>
    <row r="98" spans="1:13" s="37" customFormat="1" ht="15" x14ac:dyDescent="0.25">
      <c r="A98" s="28"/>
      <c r="B98" s="96"/>
      <c r="C98" s="107"/>
      <c r="D98" s="107"/>
      <c r="E98" s="107"/>
      <c r="F98" s="124" t="s">
        <v>115</v>
      </c>
      <c r="G98" s="124"/>
      <c r="H98" s="71"/>
      <c r="I98" s="72"/>
      <c r="K98" s="28"/>
      <c r="L98" s="28"/>
      <c r="M98" s="28"/>
    </row>
    <row r="99" spans="1:13" s="37" customFormat="1" ht="15" x14ac:dyDescent="0.25">
      <c r="A99" s="28"/>
      <c r="B99" s="96"/>
      <c r="C99" s="107"/>
      <c r="D99" s="107"/>
      <c r="E99" s="107"/>
      <c r="F99" s="108"/>
      <c r="H99" s="71"/>
      <c r="I99" s="72"/>
      <c r="K99" s="28"/>
      <c r="L99" s="28"/>
      <c r="M99" s="28"/>
    </row>
    <row r="100" spans="1:13" s="37" customFormat="1" ht="15.75" thickBot="1" x14ac:dyDescent="0.3">
      <c r="A100" s="28"/>
      <c r="B100" s="96"/>
      <c r="C100" s="107"/>
      <c r="D100" s="107"/>
      <c r="E100" s="107"/>
      <c r="F100" s="32" t="s">
        <v>51</v>
      </c>
      <c r="H100" s="71"/>
      <c r="I100" s="72"/>
      <c r="K100" s="28"/>
      <c r="L100" s="28"/>
      <c r="M100" s="28"/>
    </row>
    <row r="101" spans="1:13" s="37" customFormat="1" ht="15.75" thickBot="1" x14ac:dyDescent="0.3">
      <c r="A101" s="28"/>
      <c r="B101" s="163" t="s">
        <v>116</v>
      </c>
      <c r="C101" s="164"/>
      <c r="D101" s="164"/>
      <c r="E101" s="164"/>
      <c r="F101" s="165"/>
      <c r="G101" s="28"/>
      <c r="H101" s="71"/>
      <c r="I101" s="72"/>
      <c r="K101" s="28"/>
      <c r="L101" s="28"/>
      <c r="M101" s="28"/>
    </row>
    <row r="102" spans="1:13" s="37" customFormat="1" ht="15" x14ac:dyDescent="0.25">
      <c r="A102" s="28"/>
      <c r="B102" s="65" t="s">
        <v>89</v>
      </c>
      <c r="C102" s="66" t="s">
        <v>138</v>
      </c>
      <c r="D102" s="66" t="s">
        <v>139</v>
      </c>
      <c r="E102" s="66" t="s">
        <v>495</v>
      </c>
      <c r="F102" s="67" t="s">
        <v>90</v>
      </c>
      <c r="G102" s="28"/>
      <c r="H102" s="71"/>
      <c r="I102" s="72"/>
      <c r="K102" s="28"/>
      <c r="L102" s="28"/>
      <c r="M102" s="28"/>
    </row>
    <row r="103" spans="1:13" s="37" customFormat="1" ht="15.75" thickBot="1" x14ac:dyDescent="0.3">
      <c r="A103" s="28"/>
      <c r="B103" s="73" t="s">
        <v>103</v>
      </c>
      <c r="C103" s="74">
        <v>15500</v>
      </c>
      <c r="D103" s="74">
        <v>15500</v>
      </c>
      <c r="E103" s="74">
        <v>1249.55</v>
      </c>
      <c r="F103" s="75">
        <f>E103/D103*100</f>
        <v>8.0616129032258073</v>
      </c>
      <c r="G103" s="28"/>
      <c r="H103" s="71"/>
      <c r="I103" s="72"/>
      <c r="K103" s="28"/>
      <c r="L103" s="28"/>
      <c r="M103" s="28"/>
    </row>
    <row r="104" spans="1:13" s="37" customFormat="1" ht="15.75" thickBot="1" x14ac:dyDescent="0.3">
      <c r="A104" s="28"/>
      <c r="B104" s="163" t="s">
        <v>117</v>
      </c>
      <c r="C104" s="164"/>
      <c r="D104" s="164"/>
      <c r="E104" s="164"/>
      <c r="F104" s="165"/>
      <c r="G104" s="28"/>
      <c r="H104" s="71"/>
      <c r="I104" s="72"/>
      <c r="K104" s="28"/>
      <c r="L104" s="28"/>
      <c r="M104" s="28"/>
    </row>
    <row r="105" spans="1:13" s="37" customFormat="1" ht="15" x14ac:dyDescent="0.25">
      <c r="A105" s="28"/>
      <c r="B105" s="65" t="s">
        <v>89</v>
      </c>
      <c r="C105" s="66" t="s">
        <v>138</v>
      </c>
      <c r="D105" s="66" t="s">
        <v>139</v>
      </c>
      <c r="E105" s="66" t="s">
        <v>495</v>
      </c>
      <c r="F105" s="67" t="s">
        <v>90</v>
      </c>
      <c r="G105" s="28"/>
      <c r="H105" s="71"/>
      <c r="I105" s="72"/>
      <c r="K105" s="28"/>
      <c r="L105" s="28"/>
      <c r="M105" s="28"/>
    </row>
    <row r="106" spans="1:13" s="37" customFormat="1" ht="15.75" thickBot="1" x14ac:dyDescent="0.3">
      <c r="A106" s="28"/>
      <c r="B106" s="109" t="s">
        <v>25</v>
      </c>
      <c r="C106" s="98">
        <v>7390.2</v>
      </c>
      <c r="D106" s="98">
        <v>11008.82</v>
      </c>
      <c r="E106" s="98">
        <v>4065.96</v>
      </c>
      <c r="F106" s="100">
        <f>E106/D106*100</f>
        <v>36.933658648247494</v>
      </c>
      <c r="G106" s="28"/>
      <c r="H106" s="71"/>
      <c r="I106" s="72"/>
      <c r="K106" s="28"/>
      <c r="L106" s="28"/>
      <c r="M106" s="28"/>
    </row>
    <row r="107" spans="1:13" s="37" customFormat="1" ht="15.75" thickBot="1" x14ac:dyDescent="0.3">
      <c r="A107" s="28"/>
      <c r="B107" s="163" t="s">
        <v>118</v>
      </c>
      <c r="C107" s="164"/>
      <c r="D107" s="164"/>
      <c r="E107" s="164"/>
      <c r="F107" s="165"/>
      <c r="G107" s="28"/>
      <c r="H107" s="71"/>
      <c r="I107" s="72"/>
      <c r="K107" s="28"/>
      <c r="L107" s="28"/>
      <c r="M107" s="28"/>
    </row>
    <row r="108" spans="1:13" s="37" customFormat="1" ht="15" x14ac:dyDescent="0.25">
      <c r="A108" s="28"/>
      <c r="B108" s="65" t="s">
        <v>89</v>
      </c>
      <c r="C108" s="66" t="s">
        <v>138</v>
      </c>
      <c r="D108" s="66" t="s">
        <v>139</v>
      </c>
      <c r="E108" s="66" t="s">
        <v>495</v>
      </c>
      <c r="F108" s="67" t="s">
        <v>90</v>
      </c>
      <c r="G108" s="28"/>
      <c r="H108" s="71"/>
      <c r="I108" s="72"/>
      <c r="K108" s="28"/>
      <c r="L108" s="28"/>
      <c r="M108" s="28"/>
    </row>
    <row r="109" spans="1:13" s="37" customFormat="1" ht="15" x14ac:dyDescent="0.25">
      <c r="A109" s="28"/>
      <c r="B109" s="101" t="s">
        <v>16</v>
      </c>
      <c r="C109" s="69">
        <v>15000</v>
      </c>
      <c r="D109" s="69">
        <v>19183.96</v>
      </c>
      <c r="E109" s="69">
        <v>1355.65</v>
      </c>
      <c r="F109" s="70">
        <f t="shared" ref="F109:F117" si="8">E109/D109*100</f>
        <v>7.0665806225617658</v>
      </c>
      <c r="G109" s="28"/>
      <c r="H109" s="71"/>
      <c r="I109" s="72"/>
      <c r="K109" s="28"/>
      <c r="L109" s="28"/>
      <c r="M109" s="28"/>
    </row>
    <row r="110" spans="1:13" s="37" customFormat="1" ht="15" x14ac:dyDescent="0.25">
      <c r="A110" s="28"/>
      <c r="B110" s="101" t="s">
        <v>102</v>
      </c>
      <c r="C110" s="69">
        <v>28000</v>
      </c>
      <c r="D110" s="69">
        <v>44792.01</v>
      </c>
      <c r="E110" s="69">
        <v>11293.67</v>
      </c>
      <c r="F110" s="70">
        <f t="shared" si="8"/>
        <v>25.21358161868601</v>
      </c>
      <c r="G110" s="28"/>
      <c r="H110" s="71"/>
      <c r="I110" s="72"/>
      <c r="K110" s="28"/>
      <c r="L110" s="28"/>
      <c r="M110" s="28"/>
    </row>
    <row r="111" spans="1:13" s="37" customFormat="1" ht="15" x14ac:dyDescent="0.25">
      <c r="A111" s="28"/>
      <c r="B111" s="68" t="s">
        <v>94</v>
      </c>
      <c r="C111" s="69">
        <v>24500</v>
      </c>
      <c r="D111" s="69">
        <v>43832.91</v>
      </c>
      <c r="E111" s="69">
        <v>34950.44</v>
      </c>
      <c r="F111" s="70">
        <f t="shared" si="8"/>
        <v>79.735614176654025</v>
      </c>
      <c r="G111" s="28"/>
      <c r="H111" s="71"/>
      <c r="I111" s="72"/>
      <c r="K111" s="28"/>
      <c r="L111" s="28"/>
      <c r="M111" s="28"/>
    </row>
    <row r="112" spans="1:13" s="37" customFormat="1" ht="15" x14ac:dyDescent="0.25">
      <c r="A112" s="28"/>
      <c r="B112" s="101" t="s">
        <v>95</v>
      </c>
      <c r="C112" s="69">
        <v>0</v>
      </c>
      <c r="D112" s="69">
        <v>1000</v>
      </c>
      <c r="E112" s="69">
        <v>0</v>
      </c>
      <c r="F112" s="70">
        <f t="shared" si="8"/>
        <v>0</v>
      </c>
      <c r="G112" s="28"/>
      <c r="H112" s="71"/>
      <c r="I112" s="72"/>
      <c r="K112" s="28"/>
      <c r="L112" s="28"/>
      <c r="M112" s="28"/>
    </row>
    <row r="113" spans="1:13" s="37" customFormat="1" ht="15" x14ac:dyDescent="0.25">
      <c r="A113" s="28"/>
      <c r="B113" s="101" t="s">
        <v>96</v>
      </c>
      <c r="C113" s="69">
        <v>7000</v>
      </c>
      <c r="D113" s="69">
        <v>16538.330000000002</v>
      </c>
      <c r="E113" s="69">
        <v>3457.21</v>
      </c>
      <c r="F113" s="70">
        <f t="shared" si="8"/>
        <v>20.904226726640477</v>
      </c>
      <c r="G113" s="28"/>
      <c r="H113" s="71"/>
      <c r="I113" s="72"/>
      <c r="K113" s="28"/>
      <c r="L113" s="28"/>
      <c r="M113" s="28"/>
    </row>
    <row r="114" spans="1:13" s="37" customFormat="1" ht="15" x14ac:dyDescent="0.25">
      <c r="A114" s="28"/>
      <c r="B114" s="68" t="s">
        <v>97</v>
      </c>
      <c r="C114" s="69">
        <v>15400</v>
      </c>
      <c r="D114" s="69">
        <v>21941.5</v>
      </c>
      <c r="E114" s="69">
        <v>4969.29</v>
      </c>
      <c r="F114" s="70">
        <f t="shared" si="8"/>
        <v>22.64790465556138</v>
      </c>
      <c r="G114" s="28"/>
      <c r="H114" s="71"/>
      <c r="I114" s="72"/>
      <c r="K114" s="28"/>
      <c r="L114" s="28"/>
      <c r="M114" s="28"/>
    </row>
    <row r="115" spans="1:13" s="37" customFormat="1" ht="15" x14ac:dyDescent="0.25">
      <c r="A115" s="28"/>
      <c r="B115" s="101" t="s">
        <v>98</v>
      </c>
      <c r="C115" s="69">
        <v>8000</v>
      </c>
      <c r="D115" s="69">
        <v>15555.56</v>
      </c>
      <c r="E115" s="69">
        <v>3767.06</v>
      </c>
      <c r="F115" s="70">
        <f>E115/D115*100</f>
        <v>24.216807366626465</v>
      </c>
      <c r="G115" s="28"/>
      <c r="H115" s="71"/>
      <c r="I115" s="72"/>
      <c r="K115" s="28"/>
      <c r="L115" s="28"/>
      <c r="M115" s="28"/>
    </row>
    <row r="116" spans="1:13" s="37" customFormat="1" ht="15.75" thickBot="1" x14ac:dyDescent="0.3">
      <c r="A116" s="28"/>
      <c r="B116" s="68" t="s">
        <v>99</v>
      </c>
      <c r="C116" s="69">
        <v>2100</v>
      </c>
      <c r="D116" s="69">
        <v>3568.9</v>
      </c>
      <c r="E116" s="69">
        <v>1109.95</v>
      </c>
      <c r="F116" s="70">
        <f t="shared" si="8"/>
        <v>31.100619238420801</v>
      </c>
      <c r="G116" s="28"/>
      <c r="H116" s="71"/>
      <c r="I116" s="72"/>
      <c r="K116" s="28"/>
      <c r="L116" s="28"/>
      <c r="M116" s="28"/>
    </row>
    <row r="117" spans="1:13" s="37" customFormat="1" ht="15.75" thickBot="1" x14ac:dyDescent="0.3">
      <c r="A117" s="28"/>
      <c r="B117" s="86" t="s">
        <v>91</v>
      </c>
      <c r="C117" s="87">
        <f>SUM(C109:C116)</f>
        <v>100000</v>
      </c>
      <c r="D117" s="87">
        <f>SUM(D109:D116)</f>
        <v>166413.17000000001</v>
      </c>
      <c r="E117" s="87">
        <f>SUM(E109:E116)</f>
        <v>60903.27</v>
      </c>
      <c r="F117" s="88">
        <f t="shared" si="8"/>
        <v>36.597626257585262</v>
      </c>
      <c r="G117" s="28"/>
      <c r="H117" s="71"/>
      <c r="I117" s="72"/>
      <c r="K117" s="28"/>
      <c r="L117" s="28"/>
      <c r="M117" s="28"/>
    </row>
    <row r="118" spans="1:13" s="37" customFormat="1" ht="15.75" thickBot="1" x14ac:dyDescent="0.3">
      <c r="A118" s="28"/>
      <c r="B118" s="163" t="s">
        <v>119</v>
      </c>
      <c r="C118" s="164"/>
      <c r="D118" s="164"/>
      <c r="E118" s="164"/>
      <c r="F118" s="165"/>
      <c r="G118" s="28"/>
      <c r="H118" s="71"/>
      <c r="I118" s="72"/>
      <c r="K118" s="28"/>
      <c r="L118" s="28"/>
      <c r="M118" s="28"/>
    </row>
    <row r="119" spans="1:13" s="37" customFormat="1" ht="15" x14ac:dyDescent="0.25">
      <c r="A119" s="28"/>
      <c r="B119" s="65" t="s">
        <v>89</v>
      </c>
      <c r="C119" s="66" t="s">
        <v>138</v>
      </c>
      <c r="D119" s="66" t="s">
        <v>139</v>
      </c>
      <c r="E119" s="66" t="s">
        <v>495</v>
      </c>
      <c r="F119" s="67" t="s">
        <v>90</v>
      </c>
      <c r="G119" s="28"/>
      <c r="H119" s="71"/>
      <c r="I119" s="72"/>
      <c r="K119" s="28"/>
      <c r="L119" s="28"/>
      <c r="M119" s="28"/>
    </row>
    <row r="120" spans="1:13" s="37" customFormat="1" ht="15.75" thickBot="1" x14ac:dyDescent="0.3">
      <c r="A120" s="28"/>
      <c r="B120" s="109" t="s">
        <v>16</v>
      </c>
      <c r="C120" s="98">
        <v>5000</v>
      </c>
      <c r="D120" s="98">
        <v>15293.36</v>
      </c>
      <c r="E120" s="98">
        <v>250</v>
      </c>
      <c r="F120" s="100">
        <f>E120/D120*100</f>
        <v>1.6346963649583872</v>
      </c>
      <c r="G120" s="28"/>
      <c r="H120" s="71"/>
      <c r="I120" s="72"/>
      <c r="K120" s="28"/>
      <c r="L120" s="28"/>
      <c r="M120" s="28"/>
    </row>
    <row r="121" spans="1:13" s="37" customFormat="1" ht="15.75" thickBot="1" x14ac:dyDescent="0.3">
      <c r="A121" s="28"/>
      <c r="B121" s="163" t="s">
        <v>120</v>
      </c>
      <c r="C121" s="164"/>
      <c r="D121" s="164"/>
      <c r="E121" s="164"/>
      <c r="F121" s="165"/>
      <c r="G121" s="28"/>
      <c r="H121" s="71"/>
      <c r="I121" s="72"/>
      <c r="K121" s="28"/>
      <c r="L121" s="28"/>
      <c r="M121" s="28"/>
    </row>
    <row r="122" spans="1:13" s="37" customFormat="1" ht="15" x14ac:dyDescent="0.25">
      <c r="A122" s="28"/>
      <c r="B122" s="65" t="s">
        <v>89</v>
      </c>
      <c r="C122" s="66" t="s">
        <v>138</v>
      </c>
      <c r="D122" s="66" t="s">
        <v>139</v>
      </c>
      <c r="E122" s="66" t="s">
        <v>495</v>
      </c>
      <c r="F122" s="67" t="s">
        <v>90</v>
      </c>
      <c r="G122" s="28"/>
      <c r="H122" s="71"/>
      <c r="I122" s="72"/>
      <c r="K122" s="28"/>
      <c r="L122" s="28"/>
      <c r="M122" s="28"/>
    </row>
    <row r="123" spans="1:13" s="37" customFormat="1" ht="15.75" thickBot="1" x14ac:dyDescent="0.3">
      <c r="A123" s="28"/>
      <c r="B123" s="109" t="s">
        <v>98</v>
      </c>
      <c r="C123" s="98">
        <v>30000</v>
      </c>
      <c r="D123" s="98">
        <v>86065.55</v>
      </c>
      <c r="E123" s="98">
        <v>27305.86</v>
      </c>
      <c r="F123" s="100">
        <f>E123/D123*100</f>
        <v>31.726817524549599</v>
      </c>
      <c r="G123" s="28"/>
      <c r="H123" s="71"/>
      <c r="I123" s="72"/>
      <c r="K123" s="28"/>
      <c r="L123" s="28"/>
      <c r="M123" s="28"/>
    </row>
    <row r="124" spans="1:13" s="37" customFormat="1" ht="15.75" thickBot="1" x14ac:dyDescent="0.3">
      <c r="A124" s="28"/>
      <c r="B124" s="163" t="s">
        <v>121</v>
      </c>
      <c r="C124" s="164"/>
      <c r="D124" s="164"/>
      <c r="E124" s="164"/>
      <c r="F124" s="165"/>
      <c r="G124" s="28"/>
      <c r="H124" s="71"/>
      <c r="I124" s="72"/>
      <c r="K124" s="28"/>
      <c r="L124" s="28"/>
      <c r="M124" s="28"/>
    </row>
    <row r="125" spans="1:13" s="37" customFormat="1" ht="15" x14ac:dyDescent="0.25">
      <c r="A125" s="28"/>
      <c r="B125" s="65" t="s">
        <v>89</v>
      </c>
      <c r="C125" s="66" t="s">
        <v>138</v>
      </c>
      <c r="D125" s="66" t="s">
        <v>139</v>
      </c>
      <c r="E125" s="66" t="s">
        <v>495</v>
      </c>
      <c r="F125" s="67" t="s">
        <v>90</v>
      </c>
      <c r="G125" s="28"/>
      <c r="H125" s="71"/>
      <c r="I125" s="72"/>
      <c r="K125" s="28"/>
      <c r="L125" s="28"/>
      <c r="M125" s="28"/>
    </row>
    <row r="126" spans="1:13" s="37" customFormat="1" ht="15.75" thickBot="1" x14ac:dyDescent="0.3">
      <c r="A126" s="28"/>
      <c r="B126" s="109" t="s">
        <v>98</v>
      </c>
      <c r="C126" s="98">
        <v>4000</v>
      </c>
      <c r="D126" s="98">
        <v>5314.15</v>
      </c>
      <c r="E126" s="98">
        <v>1199.33</v>
      </c>
      <c r="F126" s="100">
        <f>E126/D126*100</f>
        <v>22.568613983421621</v>
      </c>
      <c r="G126" s="28"/>
      <c r="H126" s="71"/>
      <c r="I126" s="72"/>
      <c r="K126" s="28"/>
      <c r="L126" s="28"/>
      <c r="M126" s="28"/>
    </row>
    <row r="127" spans="1:13" s="37" customFormat="1" ht="15.75" thickBot="1" x14ac:dyDescent="0.3">
      <c r="A127" s="28"/>
      <c r="B127" s="163" t="s">
        <v>122</v>
      </c>
      <c r="C127" s="164"/>
      <c r="D127" s="164"/>
      <c r="E127" s="164"/>
      <c r="F127" s="165"/>
      <c r="G127" s="28"/>
      <c r="H127" s="71"/>
      <c r="I127" s="72"/>
      <c r="K127" s="28"/>
      <c r="L127" s="28"/>
      <c r="M127" s="28"/>
    </row>
    <row r="128" spans="1:13" s="37" customFormat="1" ht="15" x14ac:dyDescent="0.25">
      <c r="A128" s="28"/>
      <c r="B128" s="65" t="s">
        <v>89</v>
      </c>
      <c r="C128" s="66" t="s">
        <v>138</v>
      </c>
      <c r="D128" s="66" t="s">
        <v>139</v>
      </c>
      <c r="E128" s="66" t="s">
        <v>495</v>
      </c>
      <c r="F128" s="67" t="s">
        <v>90</v>
      </c>
      <c r="G128" s="28"/>
      <c r="H128" s="71"/>
      <c r="I128" s="72"/>
      <c r="K128" s="28"/>
      <c r="L128" s="28"/>
      <c r="M128" s="28"/>
    </row>
    <row r="129" spans="1:13" s="37" customFormat="1" ht="15.75" thickBot="1" x14ac:dyDescent="0.3">
      <c r="A129" s="28"/>
      <c r="B129" s="97" t="s">
        <v>103</v>
      </c>
      <c r="C129" s="98">
        <v>96875</v>
      </c>
      <c r="D129" s="98">
        <v>146875</v>
      </c>
      <c r="E129" s="98">
        <v>25000</v>
      </c>
      <c r="F129" s="100">
        <f>E129/D129*100</f>
        <v>17.021276595744681</v>
      </c>
      <c r="G129" s="28"/>
      <c r="H129" s="71"/>
      <c r="I129" s="72"/>
      <c r="K129" s="28"/>
      <c r="L129" s="28"/>
      <c r="M129" s="28"/>
    </row>
    <row r="130" spans="1:13" s="37" customFormat="1" ht="15" x14ac:dyDescent="0.25">
      <c r="A130" s="28"/>
      <c r="B130" s="110"/>
      <c r="C130" s="110"/>
      <c r="D130" s="110"/>
      <c r="E130" s="110"/>
      <c r="F130" s="110"/>
      <c r="G130" s="28"/>
      <c r="K130" s="28"/>
      <c r="L130" s="28"/>
      <c r="M130" s="28"/>
    </row>
    <row r="132" spans="1:13" x14ac:dyDescent="0.2">
      <c r="C132" s="29"/>
      <c r="D132" s="29"/>
      <c r="E132" s="29"/>
      <c r="H132" s="38"/>
    </row>
    <row r="133" spans="1:13" x14ac:dyDescent="0.2">
      <c r="C133" s="29"/>
      <c r="D133" s="29"/>
      <c r="E133" s="29"/>
    </row>
    <row r="134" spans="1:13" x14ac:dyDescent="0.2">
      <c r="C134" s="29"/>
      <c r="D134" s="29"/>
    </row>
    <row r="135" spans="1:13" x14ac:dyDescent="0.2">
      <c r="D135" s="29"/>
    </row>
    <row r="136" spans="1:13" x14ac:dyDescent="0.2">
      <c r="D136" s="29"/>
    </row>
    <row r="137" spans="1:13" x14ac:dyDescent="0.2">
      <c r="D137" s="29"/>
    </row>
    <row r="138" spans="1:13" x14ac:dyDescent="0.2">
      <c r="E138" s="29"/>
    </row>
    <row r="139" spans="1:13" x14ac:dyDescent="0.2">
      <c r="D139" s="29"/>
    </row>
  </sheetData>
  <mergeCells count="21">
    <mergeCell ref="B121:F121"/>
    <mergeCell ref="B124:F124"/>
    <mergeCell ref="B127:F127"/>
    <mergeCell ref="B84:F84"/>
    <mergeCell ref="F98:G98"/>
    <mergeCell ref="B101:F101"/>
    <mergeCell ref="B104:F104"/>
    <mergeCell ref="B107:F107"/>
    <mergeCell ref="B118:F118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zoomScaleNormal="100" workbookViewId="0">
      <selection activeCell="C2" sqref="C2:H2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3" t="s">
        <v>125</v>
      </c>
      <c r="H1" s="173"/>
    </row>
    <row r="2" spans="1:8" ht="33.75" customHeight="1" thickBot="1" x14ac:dyDescent="0.3">
      <c r="C2" s="174" t="s">
        <v>493</v>
      </c>
      <c r="D2" s="174"/>
      <c r="E2" s="174"/>
      <c r="F2" s="174"/>
      <c r="G2" s="174"/>
      <c r="H2" s="174"/>
    </row>
    <row r="3" spans="1:8" ht="18.95" customHeight="1" x14ac:dyDescent="0.25">
      <c r="A3" s="175" t="s">
        <v>0</v>
      </c>
      <c r="B3" s="176"/>
      <c r="C3" s="177"/>
      <c r="D3" s="183" t="s">
        <v>1</v>
      </c>
      <c r="E3" s="183" t="s">
        <v>2</v>
      </c>
      <c r="F3" s="183" t="s">
        <v>3</v>
      </c>
      <c r="G3" s="183" t="s">
        <v>4</v>
      </c>
      <c r="H3" s="186" t="s">
        <v>5</v>
      </c>
    </row>
    <row r="4" spans="1:8" ht="18.95" customHeight="1" x14ac:dyDescent="0.25">
      <c r="A4" s="178"/>
      <c r="B4" s="174"/>
      <c r="C4" s="179"/>
      <c r="D4" s="184"/>
      <c r="E4" s="184"/>
      <c r="F4" s="184"/>
      <c r="G4" s="184"/>
      <c r="H4" s="187"/>
    </row>
    <row r="5" spans="1:8" ht="18.95" customHeight="1" thickBot="1" x14ac:dyDescent="0.3">
      <c r="A5" s="180"/>
      <c r="B5" s="181"/>
      <c r="C5" s="182"/>
      <c r="D5" s="185"/>
      <c r="E5" s="185"/>
      <c r="F5" s="185"/>
      <c r="G5" s="185"/>
      <c r="H5" s="188"/>
    </row>
    <row r="6" spans="1:8" s="10" customFormat="1" ht="14.25" customHeight="1" x14ac:dyDescent="0.2">
      <c r="A6" s="2">
        <v>1</v>
      </c>
      <c r="B6" s="3" t="s">
        <v>6</v>
      </c>
      <c r="C6" s="4" t="s">
        <v>136</v>
      </c>
      <c r="D6" s="21" t="s">
        <v>142</v>
      </c>
      <c r="E6" s="6">
        <v>43130</v>
      </c>
      <c r="F6" s="7" t="s">
        <v>143</v>
      </c>
      <c r="G6" s="8">
        <v>7555.56</v>
      </c>
      <c r="H6" s="9" t="s">
        <v>9</v>
      </c>
    </row>
    <row r="7" spans="1:8" s="10" customFormat="1" ht="14.25" customHeight="1" x14ac:dyDescent="0.2">
      <c r="A7" s="11">
        <v>2</v>
      </c>
      <c r="B7" s="12" t="s">
        <v>6</v>
      </c>
      <c r="C7" s="4" t="s">
        <v>136</v>
      </c>
      <c r="D7" s="21" t="s">
        <v>144</v>
      </c>
      <c r="E7" s="6">
        <v>43130</v>
      </c>
      <c r="F7" s="13" t="s">
        <v>145</v>
      </c>
      <c r="G7" s="14">
        <v>2861.63</v>
      </c>
      <c r="H7" s="15" t="s">
        <v>9</v>
      </c>
    </row>
    <row r="8" spans="1:8" s="10" customFormat="1" ht="14.25" customHeight="1" x14ac:dyDescent="0.2">
      <c r="A8" s="11">
        <v>3</v>
      </c>
      <c r="B8" s="12" t="s">
        <v>6</v>
      </c>
      <c r="C8" s="4" t="s">
        <v>136</v>
      </c>
      <c r="D8" s="21" t="s">
        <v>147</v>
      </c>
      <c r="E8" s="6">
        <v>43130</v>
      </c>
      <c r="F8" s="13" t="s">
        <v>146</v>
      </c>
      <c r="G8" s="16">
        <v>52379.7</v>
      </c>
      <c r="H8" s="15" t="s">
        <v>9</v>
      </c>
    </row>
    <row r="9" spans="1:8" s="10" customFormat="1" ht="14.25" customHeight="1" x14ac:dyDescent="0.2">
      <c r="A9" s="11">
        <v>4</v>
      </c>
      <c r="B9" s="12" t="s">
        <v>6</v>
      </c>
      <c r="C9" s="4" t="s">
        <v>136</v>
      </c>
      <c r="D9" s="21" t="s">
        <v>149</v>
      </c>
      <c r="E9" s="6">
        <v>43109</v>
      </c>
      <c r="F9" s="13" t="s">
        <v>148</v>
      </c>
      <c r="G9" s="16">
        <v>735.14</v>
      </c>
      <c r="H9" s="17" t="s">
        <v>9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136</v>
      </c>
      <c r="D10" s="21" t="s">
        <v>150</v>
      </c>
      <c r="E10" s="6">
        <v>43130</v>
      </c>
      <c r="F10" s="19" t="s">
        <v>151</v>
      </c>
      <c r="G10" s="16">
        <v>0</v>
      </c>
      <c r="H10" s="17" t="s">
        <v>7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136</v>
      </c>
      <c r="D11" s="21" t="s">
        <v>152</v>
      </c>
      <c r="E11" s="6">
        <v>43109</v>
      </c>
      <c r="F11" s="19" t="s">
        <v>153</v>
      </c>
      <c r="G11" s="16">
        <v>1438.68</v>
      </c>
      <c r="H11" s="17" t="s">
        <v>17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136</v>
      </c>
      <c r="D12" s="21" t="s">
        <v>154</v>
      </c>
      <c r="E12" s="6">
        <v>43109</v>
      </c>
      <c r="F12" s="19" t="s">
        <v>155</v>
      </c>
      <c r="G12" s="16">
        <v>2531.84</v>
      </c>
      <c r="H12" s="17" t="s">
        <v>7</v>
      </c>
    </row>
    <row r="13" spans="1:8" s="10" customFormat="1" ht="14.25" customHeight="1" x14ac:dyDescent="0.2">
      <c r="A13" s="11">
        <v>8</v>
      </c>
      <c r="B13" s="12" t="s">
        <v>6</v>
      </c>
      <c r="C13" s="4" t="s">
        <v>136</v>
      </c>
      <c r="D13" s="21" t="s">
        <v>154</v>
      </c>
      <c r="E13" s="6">
        <v>43109</v>
      </c>
      <c r="F13" s="19" t="s">
        <v>156</v>
      </c>
      <c r="G13" s="16">
        <v>23060.41</v>
      </c>
      <c r="H13" s="17" t="s">
        <v>7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136</v>
      </c>
      <c r="D14" s="21" t="s">
        <v>157</v>
      </c>
      <c r="E14" s="6">
        <v>43109</v>
      </c>
      <c r="F14" s="19" t="s">
        <v>158</v>
      </c>
      <c r="G14" s="16">
        <v>5487</v>
      </c>
      <c r="H14" s="17" t="s">
        <v>12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136</v>
      </c>
      <c r="D15" s="21" t="s">
        <v>202</v>
      </c>
      <c r="E15" s="6">
        <v>43109</v>
      </c>
      <c r="F15" s="19" t="s">
        <v>159</v>
      </c>
      <c r="G15" s="16">
        <v>1468.9</v>
      </c>
      <c r="H15" s="17" t="s">
        <v>12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136</v>
      </c>
      <c r="D16" s="21" t="s">
        <v>160</v>
      </c>
      <c r="E16" s="6">
        <v>43109</v>
      </c>
      <c r="F16" s="13" t="s">
        <v>161</v>
      </c>
      <c r="G16" s="16">
        <v>0</v>
      </c>
      <c r="H16" s="17" t="s">
        <v>16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136</v>
      </c>
      <c r="D17" s="21" t="s">
        <v>162</v>
      </c>
      <c r="E17" s="6">
        <v>43109</v>
      </c>
      <c r="F17" s="19" t="s">
        <v>163</v>
      </c>
      <c r="G17" s="16">
        <v>25378.92</v>
      </c>
      <c r="H17" s="17" t="s">
        <v>11</v>
      </c>
    </row>
    <row r="18" spans="1:8" s="10" customFormat="1" ht="27.75" customHeight="1" x14ac:dyDescent="0.2">
      <c r="A18" s="11">
        <v>13</v>
      </c>
      <c r="B18" s="12" t="s">
        <v>6</v>
      </c>
      <c r="C18" s="4" t="s">
        <v>136</v>
      </c>
      <c r="D18" s="21" t="s">
        <v>164</v>
      </c>
      <c r="E18" s="6">
        <v>43109</v>
      </c>
      <c r="F18" s="19" t="s">
        <v>165</v>
      </c>
      <c r="G18" s="16">
        <v>158789.51999999999</v>
      </c>
      <c r="H18" s="17" t="s">
        <v>14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136</v>
      </c>
      <c r="D19" s="21" t="s">
        <v>127</v>
      </c>
      <c r="E19" s="6">
        <v>43109</v>
      </c>
      <c r="F19" s="19" t="s">
        <v>166</v>
      </c>
      <c r="G19" s="16">
        <v>0</v>
      </c>
      <c r="H19" s="17" t="s">
        <v>17</v>
      </c>
    </row>
    <row r="20" spans="1:8" s="10" customFormat="1" ht="14.25" customHeight="1" x14ac:dyDescent="0.2">
      <c r="A20" s="11">
        <v>15</v>
      </c>
      <c r="B20" s="12" t="s">
        <v>6</v>
      </c>
      <c r="C20" s="4" t="s">
        <v>136</v>
      </c>
      <c r="D20" s="21" t="s">
        <v>177</v>
      </c>
      <c r="E20" s="6">
        <v>43109</v>
      </c>
      <c r="F20" s="19" t="s">
        <v>167</v>
      </c>
      <c r="G20" s="16">
        <v>4183.96</v>
      </c>
      <c r="H20" s="17" t="s">
        <v>16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136</v>
      </c>
      <c r="D21" s="21" t="s">
        <v>178</v>
      </c>
      <c r="E21" s="6">
        <v>43109</v>
      </c>
      <c r="F21" s="13" t="s">
        <v>168</v>
      </c>
      <c r="G21" s="16">
        <v>10293.36</v>
      </c>
      <c r="H21" s="17" t="s">
        <v>16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136</v>
      </c>
      <c r="D22" s="21" t="s">
        <v>20</v>
      </c>
      <c r="E22" s="6">
        <v>43130</v>
      </c>
      <c r="F22" s="13" t="s">
        <v>169</v>
      </c>
      <c r="G22" s="16">
        <v>0</v>
      </c>
      <c r="H22" s="17" t="s">
        <v>16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136</v>
      </c>
      <c r="D23" s="21" t="s">
        <v>49</v>
      </c>
      <c r="E23" s="6">
        <v>43109</v>
      </c>
      <c r="F23" s="19" t="s">
        <v>170</v>
      </c>
      <c r="G23" s="16">
        <v>200</v>
      </c>
      <c r="H23" s="17" t="s">
        <v>25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136</v>
      </c>
      <c r="D24" s="5" t="s">
        <v>171</v>
      </c>
      <c r="E24" s="6">
        <v>43130</v>
      </c>
      <c r="F24" s="19" t="s">
        <v>172</v>
      </c>
      <c r="G24" s="16">
        <v>402.26</v>
      </c>
      <c r="H24" s="17" t="s">
        <v>14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136</v>
      </c>
      <c r="D25" s="21" t="s">
        <v>45</v>
      </c>
      <c r="E25" s="6">
        <v>43123</v>
      </c>
      <c r="F25" s="13" t="s">
        <v>173</v>
      </c>
      <c r="G25" s="16">
        <v>0</v>
      </c>
      <c r="H25" s="17" t="s">
        <v>11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136</v>
      </c>
      <c r="D26" s="5" t="s">
        <v>21</v>
      </c>
      <c r="E26" s="6">
        <v>43137</v>
      </c>
      <c r="F26" s="19" t="s">
        <v>197</v>
      </c>
      <c r="G26" s="16">
        <v>1095</v>
      </c>
      <c r="H26" s="17" t="s">
        <v>11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136</v>
      </c>
      <c r="D27" s="5" t="s">
        <v>8</v>
      </c>
      <c r="E27" s="6">
        <v>43130</v>
      </c>
      <c r="F27" s="19" t="s">
        <v>174</v>
      </c>
      <c r="G27" s="16">
        <v>593038.93000000005</v>
      </c>
      <c r="H27" s="17" t="s">
        <v>7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136</v>
      </c>
      <c r="D28" s="21" t="s">
        <v>175</v>
      </c>
      <c r="E28" s="6">
        <v>43123</v>
      </c>
      <c r="F28" s="19" t="s">
        <v>176</v>
      </c>
      <c r="G28" s="16">
        <v>151999.71</v>
      </c>
      <c r="H28" s="17" t="s">
        <v>17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136</v>
      </c>
      <c r="D29" s="21" t="s">
        <v>179</v>
      </c>
      <c r="E29" s="6">
        <v>43123</v>
      </c>
      <c r="F29" s="19" t="s">
        <v>180</v>
      </c>
      <c r="G29" s="16">
        <v>5541.5</v>
      </c>
      <c r="H29" s="17" t="s">
        <v>19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136</v>
      </c>
      <c r="D30" s="21" t="s">
        <v>181</v>
      </c>
      <c r="E30" s="6">
        <v>43123</v>
      </c>
      <c r="F30" s="19" t="s">
        <v>182</v>
      </c>
      <c r="G30" s="16">
        <v>3853.75</v>
      </c>
      <c r="H30" s="17" t="s">
        <v>19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136</v>
      </c>
      <c r="D31" s="5" t="s">
        <v>21</v>
      </c>
      <c r="E31" s="6">
        <v>43123</v>
      </c>
      <c r="F31" s="19" t="s">
        <v>183</v>
      </c>
      <c r="G31" s="16">
        <v>4594354.33</v>
      </c>
      <c r="H31" s="17" t="s">
        <v>11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136</v>
      </c>
      <c r="D32" s="21" t="s">
        <v>188</v>
      </c>
      <c r="E32" s="6">
        <v>43123</v>
      </c>
      <c r="F32" s="19" t="s">
        <v>184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136</v>
      </c>
      <c r="D33" s="21" t="s">
        <v>185</v>
      </c>
      <c r="E33" s="6">
        <v>43123</v>
      </c>
      <c r="F33" s="19" t="s">
        <v>186</v>
      </c>
      <c r="G33" s="16">
        <v>4286</v>
      </c>
      <c r="H33" s="17" t="s">
        <v>25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136</v>
      </c>
      <c r="D34" s="21" t="s">
        <v>187</v>
      </c>
      <c r="E34" s="6">
        <v>43123</v>
      </c>
      <c r="F34" s="19" t="s">
        <v>189</v>
      </c>
      <c r="G34" s="16">
        <v>41362.639999999999</v>
      </c>
      <c r="H34" s="17" t="s">
        <v>17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136</v>
      </c>
      <c r="D35" s="21" t="s">
        <v>192</v>
      </c>
      <c r="E35" s="6">
        <v>43130</v>
      </c>
      <c r="F35" s="19" t="s">
        <v>193</v>
      </c>
      <c r="G35" s="16">
        <v>415845</v>
      </c>
      <c r="H35" s="17" t="s">
        <v>123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136</v>
      </c>
      <c r="D36" s="21" t="s">
        <v>191</v>
      </c>
      <c r="E36" s="6">
        <v>43123</v>
      </c>
      <c r="F36" s="19" t="s">
        <v>190</v>
      </c>
      <c r="G36" s="16">
        <v>10482.629999999999</v>
      </c>
      <c r="H36" s="17" t="s">
        <v>17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136</v>
      </c>
      <c r="D37" s="21" t="s">
        <v>194</v>
      </c>
      <c r="E37" s="6">
        <v>43123</v>
      </c>
      <c r="F37" s="19" t="s">
        <v>195</v>
      </c>
      <c r="G37" s="16">
        <v>9854.83</v>
      </c>
      <c r="H37" s="17" t="s">
        <v>18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136</v>
      </c>
      <c r="D38" s="21" t="s">
        <v>127</v>
      </c>
      <c r="E38" s="6">
        <v>43123</v>
      </c>
      <c r="F38" s="19" t="s">
        <v>196</v>
      </c>
      <c r="G38" s="16">
        <v>0</v>
      </c>
      <c r="H38" s="17" t="s">
        <v>17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136</v>
      </c>
      <c r="D39" s="21" t="s">
        <v>199</v>
      </c>
      <c r="E39" s="6">
        <v>43137</v>
      </c>
      <c r="F39" s="19" t="s">
        <v>198</v>
      </c>
      <c r="G39" s="16">
        <v>2092.5</v>
      </c>
      <c r="H39" s="17" t="s">
        <v>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136</v>
      </c>
      <c r="D40" s="21" t="s">
        <v>200</v>
      </c>
      <c r="E40" s="6">
        <v>43137</v>
      </c>
      <c r="F40" s="19" t="s">
        <v>201</v>
      </c>
      <c r="G40" s="16">
        <v>10000</v>
      </c>
      <c r="H40" s="17" t="s">
        <v>16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136</v>
      </c>
      <c r="D41" s="21" t="s">
        <v>34</v>
      </c>
      <c r="E41" s="20">
        <v>43158</v>
      </c>
      <c r="F41" s="19" t="s">
        <v>246</v>
      </c>
      <c r="G41" s="16">
        <v>0</v>
      </c>
      <c r="H41" s="17" t="s">
        <v>12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136</v>
      </c>
      <c r="D42" s="21" t="s">
        <v>203</v>
      </c>
      <c r="E42" s="6">
        <v>43137</v>
      </c>
      <c r="F42" s="19" t="s">
        <v>204</v>
      </c>
      <c r="G42" s="16">
        <v>6500</v>
      </c>
      <c r="H42" s="17" t="s">
        <v>11</v>
      </c>
    </row>
    <row r="43" spans="1:8" s="10" customFormat="1" ht="14.25" customHeight="1" x14ac:dyDescent="0.2">
      <c r="A43" s="11">
        <v>38</v>
      </c>
      <c r="B43" s="12" t="s">
        <v>6</v>
      </c>
      <c r="C43" s="4" t="s">
        <v>136</v>
      </c>
      <c r="D43" s="21" t="s">
        <v>205</v>
      </c>
      <c r="E43" s="20">
        <v>43158</v>
      </c>
      <c r="F43" s="19" t="s">
        <v>247</v>
      </c>
      <c r="G43" s="16">
        <v>0</v>
      </c>
      <c r="H43" s="17" t="s">
        <v>12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136</v>
      </c>
      <c r="D44" s="5" t="s">
        <v>8</v>
      </c>
      <c r="E44" s="6">
        <v>43137</v>
      </c>
      <c r="F44" s="19" t="s">
        <v>206</v>
      </c>
      <c r="G44" s="16">
        <v>3000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136</v>
      </c>
      <c r="D45" s="21" t="s">
        <v>207</v>
      </c>
      <c r="E45" s="6">
        <v>43137</v>
      </c>
      <c r="F45" s="19" t="s">
        <v>208</v>
      </c>
      <c r="G45" s="16">
        <v>25809</v>
      </c>
      <c r="H45" s="17" t="s">
        <v>7</v>
      </c>
    </row>
    <row r="46" spans="1:8" s="10" customFormat="1" ht="14.25" customHeight="1" x14ac:dyDescent="0.2">
      <c r="A46" s="11">
        <v>41</v>
      </c>
      <c r="B46" s="12" t="s">
        <v>6</v>
      </c>
      <c r="C46" s="4" t="s">
        <v>136</v>
      </c>
      <c r="D46" s="21" t="s">
        <v>209</v>
      </c>
      <c r="E46" s="20">
        <v>43158</v>
      </c>
      <c r="F46" s="19" t="s">
        <v>248</v>
      </c>
      <c r="G46" s="16">
        <v>0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136</v>
      </c>
      <c r="D47" s="21" t="s">
        <v>124</v>
      </c>
      <c r="E47" s="20">
        <v>43158</v>
      </c>
      <c r="F47" s="19" t="s">
        <v>249</v>
      </c>
      <c r="G47" s="16">
        <v>0</v>
      </c>
      <c r="H47" s="17" t="s">
        <v>9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136</v>
      </c>
      <c r="D48" s="21" t="s">
        <v>210</v>
      </c>
      <c r="E48" s="6">
        <v>43137</v>
      </c>
      <c r="F48" s="19" t="s">
        <v>211</v>
      </c>
      <c r="G48" s="16">
        <v>7732.91</v>
      </c>
      <c r="H48" s="17" t="s">
        <v>11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136</v>
      </c>
      <c r="D49" s="21" t="s">
        <v>127</v>
      </c>
      <c r="E49" s="6">
        <v>43137</v>
      </c>
      <c r="F49" s="19" t="s">
        <v>212</v>
      </c>
      <c r="G49" s="16">
        <v>0</v>
      </c>
      <c r="H49" s="17" t="s">
        <v>17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136</v>
      </c>
      <c r="D50" s="5" t="s">
        <v>259</v>
      </c>
      <c r="E50" s="6">
        <v>43137</v>
      </c>
      <c r="F50" s="19" t="s">
        <v>213</v>
      </c>
      <c r="G50" s="16">
        <v>15.88</v>
      </c>
      <c r="H50" s="17" t="s">
        <v>11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136</v>
      </c>
      <c r="D51" s="5" t="s">
        <v>21</v>
      </c>
      <c r="E51" s="6">
        <v>43137</v>
      </c>
      <c r="F51" s="19" t="s">
        <v>214</v>
      </c>
      <c r="G51" s="16">
        <v>245</v>
      </c>
      <c r="H51" s="17" t="s">
        <v>11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136</v>
      </c>
      <c r="D52" s="21" t="s">
        <v>154</v>
      </c>
      <c r="E52" s="20">
        <v>43151</v>
      </c>
      <c r="F52" s="19" t="s">
        <v>215</v>
      </c>
      <c r="G52" s="16">
        <v>36190.14</v>
      </c>
      <c r="H52" s="17" t="s">
        <v>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136</v>
      </c>
      <c r="D53" s="21" t="s">
        <v>216</v>
      </c>
      <c r="E53" s="6">
        <v>43137</v>
      </c>
      <c r="F53" s="19" t="s">
        <v>217</v>
      </c>
      <c r="G53" s="16">
        <v>3011.05</v>
      </c>
      <c r="H53" s="17" t="s">
        <v>11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136</v>
      </c>
      <c r="D54" s="21" t="s">
        <v>218</v>
      </c>
      <c r="E54" s="6">
        <v>43137</v>
      </c>
      <c r="F54" s="19" t="s">
        <v>219</v>
      </c>
      <c r="G54" s="16">
        <v>159884.78</v>
      </c>
      <c r="H54" s="17" t="s">
        <v>18</v>
      </c>
    </row>
    <row r="55" spans="1:8" s="10" customFormat="1" ht="14.25" customHeight="1" x14ac:dyDescent="0.2">
      <c r="A55" s="22">
        <v>50</v>
      </c>
      <c r="B55" s="23" t="s">
        <v>6</v>
      </c>
      <c r="C55" s="4" t="s">
        <v>136</v>
      </c>
      <c r="D55" s="21" t="s">
        <v>154</v>
      </c>
      <c r="E55" s="20">
        <v>43151</v>
      </c>
      <c r="F55" s="19" t="s">
        <v>220</v>
      </c>
      <c r="G55" s="16">
        <v>3606.82</v>
      </c>
      <c r="H55" s="17" t="s">
        <v>7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136</v>
      </c>
      <c r="D56" s="21" t="s">
        <v>31</v>
      </c>
      <c r="E56" s="6">
        <v>43137</v>
      </c>
      <c r="F56" s="19" t="s">
        <v>221</v>
      </c>
      <c r="G56" s="16">
        <v>0</v>
      </c>
      <c r="H56" s="17" t="s">
        <v>14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136</v>
      </c>
      <c r="D57" s="5" t="s">
        <v>29</v>
      </c>
      <c r="E57" s="20">
        <v>43158</v>
      </c>
      <c r="F57" s="19" t="s">
        <v>250</v>
      </c>
      <c r="G57" s="16">
        <v>0</v>
      </c>
      <c r="H57" s="17" t="s">
        <v>19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136</v>
      </c>
      <c r="D58" s="21" t="s">
        <v>43</v>
      </c>
      <c r="E58" s="20">
        <v>43158</v>
      </c>
      <c r="F58" s="19" t="s">
        <v>251</v>
      </c>
      <c r="G58" s="16">
        <v>0</v>
      </c>
      <c r="H58" s="17" t="s">
        <v>16</v>
      </c>
    </row>
    <row r="59" spans="1:8" s="10" customFormat="1" ht="14.25" customHeight="1" x14ac:dyDescent="0.2">
      <c r="A59" s="22">
        <v>54</v>
      </c>
      <c r="B59" s="23" t="s">
        <v>6</v>
      </c>
      <c r="C59" s="4" t="s">
        <v>136</v>
      </c>
      <c r="D59" s="21" t="s">
        <v>222</v>
      </c>
      <c r="E59" s="6">
        <v>43137</v>
      </c>
      <c r="F59" s="19" t="s">
        <v>223</v>
      </c>
      <c r="G59" s="16">
        <v>0</v>
      </c>
      <c r="H59" s="17" t="s">
        <v>14</v>
      </c>
    </row>
    <row r="60" spans="1:8" s="10" customFormat="1" ht="27.75" customHeight="1" x14ac:dyDescent="0.2">
      <c r="A60" s="11">
        <v>55</v>
      </c>
      <c r="B60" s="23" t="s">
        <v>6</v>
      </c>
      <c r="C60" s="4" t="s">
        <v>136</v>
      </c>
      <c r="D60" s="21" t="s">
        <v>224</v>
      </c>
      <c r="E60" s="6">
        <v>43137</v>
      </c>
      <c r="F60" s="19" t="s">
        <v>225</v>
      </c>
      <c r="G60" s="16">
        <v>14312.32</v>
      </c>
      <c r="H60" s="17" t="s">
        <v>123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136</v>
      </c>
      <c r="D61" s="21" t="s">
        <v>226</v>
      </c>
      <c r="E61" s="6">
        <v>43137</v>
      </c>
      <c r="F61" s="19" t="s">
        <v>227</v>
      </c>
      <c r="G61" s="16">
        <v>0</v>
      </c>
      <c r="H61" s="17" t="s">
        <v>19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136</v>
      </c>
      <c r="D62" s="21" t="s">
        <v>228</v>
      </c>
      <c r="E62" s="6">
        <v>43137</v>
      </c>
      <c r="F62" s="19" t="s">
        <v>229</v>
      </c>
      <c r="G62" s="16">
        <v>0</v>
      </c>
      <c r="H62" s="17" t="s">
        <v>16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136</v>
      </c>
      <c r="D63" s="21" t="s">
        <v>230</v>
      </c>
      <c r="E63" s="6">
        <v>43137</v>
      </c>
      <c r="F63" s="19" t="s">
        <v>231</v>
      </c>
      <c r="G63" s="16">
        <v>1598.95</v>
      </c>
      <c r="H63" s="17" t="s">
        <v>42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136</v>
      </c>
      <c r="D64" s="21" t="s">
        <v>232</v>
      </c>
      <c r="E64" s="20">
        <v>43151</v>
      </c>
      <c r="F64" s="19" t="s">
        <v>233</v>
      </c>
      <c r="G64" s="16">
        <v>2300</v>
      </c>
      <c r="H64" s="17" t="s">
        <v>25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136</v>
      </c>
      <c r="D65" s="5" t="s">
        <v>21</v>
      </c>
      <c r="E65" s="20">
        <v>43151</v>
      </c>
      <c r="F65" s="19" t="s">
        <v>234</v>
      </c>
      <c r="G65" s="16">
        <v>15761.9</v>
      </c>
      <c r="H65" s="17" t="s">
        <v>11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136</v>
      </c>
      <c r="D66" s="21" t="s">
        <v>48</v>
      </c>
      <c r="E66" s="20">
        <v>43151</v>
      </c>
      <c r="F66" s="19" t="s">
        <v>235</v>
      </c>
      <c r="G66" s="16">
        <v>0</v>
      </c>
      <c r="H66" s="17" t="s">
        <v>7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136</v>
      </c>
      <c r="D67" s="21" t="s">
        <v>127</v>
      </c>
      <c r="E67" s="20">
        <v>43151</v>
      </c>
      <c r="F67" s="19" t="s">
        <v>236</v>
      </c>
      <c r="G67" s="16">
        <v>0</v>
      </c>
      <c r="H67" s="17" t="s">
        <v>17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136</v>
      </c>
      <c r="D68" s="21" t="s">
        <v>254</v>
      </c>
      <c r="E68" s="20">
        <v>43165</v>
      </c>
      <c r="F68" s="19" t="s">
        <v>255</v>
      </c>
      <c r="G68" s="16">
        <v>0</v>
      </c>
      <c r="H68" s="17" t="s">
        <v>19</v>
      </c>
    </row>
    <row r="69" spans="1:8" s="10" customFormat="1" ht="27.75" customHeight="1" x14ac:dyDescent="0.2">
      <c r="A69" s="22">
        <v>64</v>
      </c>
      <c r="B69" s="23" t="s">
        <v>6</v>
      </c>
      <c r="C69" s="4" t="s">
        <v>136</v>
      </c>
      <c r="D69" s="21" t="s">
        <v>237</v>
      </c>
      <c r="E69" s="20">
        <v>43158</v>
      </c>
      <c r="F69" s="19" t="s">
        <v>252</v>
      </c>
      <c r="G69" s="16">
        <v>1719.48</v>
      </c>
      <c r="H69" s="17" t="s">
        <v>7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136</v>
      </c>
      <c r="D70" s="21" t="s">
        <v>238</v>
      </c>
      <c r="E70" s="20">
        <v>43151</v>
      </c>
      <c r="F70" s="19" t="s">
        <v>239</v>
      </c>
      <c r="G70" s="16">
        <v>474</v>
      </c>
      <c r="H70" s="17" t="s">
        <v>11</v>
      </c>
    </row>
    <row r="71" spans="1:8" s="10" customFormat="1" ht="27.75" customHeight="1" x14ac:dyDescent="0.2">
      <c r="A71" s="22">
        <v>66</v>
      </c>
      <c r="B71" s="23" t="s">
        <v>6</v>
      </c>
      <c r="C71" s="4" t="s">
        <v>136</v>
      </c>
      <c r="D71" s="21" t="s">
        <v>240</v>
      </c>
      <c r="E71" s="20">
        <v>43151</v>
      </c>
      <c r="F71" s="19" t="s">
        <v>241</v>
      </c>
      <c r="G71" s="16">
        <v>0</v>
      </c>
      <c r="H71" s="17" t="s">
        <v>17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136</v>
      </c>
      <c r="D72" s="5" t="s">
        <v>24</v>
      </c>
      <c r="E72" s="20">
        <v>43165</v>
      </c>
      <c r="F72" s="19" t="s">
        <v>256</v>
      </c>
      <c r="G72" s="16">
        <v>297.69</v>
      </c>
      <c r="H72" s="17" t="s">
        <v>11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136</v>
      </c>
      <c r="D73" s="5" t="s">
        <v>26</v>
      </c>
      <c r="E73" s="20">
        <v>43158</v>
      </c>
      <c r="F73" s="19" t="s">
        <v>253</v>
      </c>
      <c r="G73" s="16">
        <v>0</v>
      </c>
      <c r="H73" s="17" t="s">
        <v>7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136</v>
      </c>
      <c r="D74" s="21" t="s">
        <v>222</v>
      </c>
      <c r="E74" s="20">
        <v>43151</v>
      </c>
      <c r="F74" s="19" t="s">
        <v>242</v>
      </c>
      <c r="G74" s="16">
        <v>0</v>
      </c>
      <c r="H74" s="17" t="s">
        <v>14</v>
      </c>
    </row>
    <row r="75" spans="1:8" s="10" customFormat="1" ht="27.75" customHeight="1" x14ac:dyDescent="0.2">
      <c r="A75" s="22">
        <v>70</v>
      </c>
      <c r="B75" s="23" t="s">
        <v>6</v>
      </c>
      <c r="C75" s="4" t="s">
        <v>136</v>
      </c>
      <c r="D75" s="18" t="s">
        <v>257</v>
      </c>
      <c r="E75" s="20">
        <v>43186</v>
      </c>
      <c r="F75" s="19" t="s">
        <v>293</v>
      </c>
      <c r="G75" s="16">
        <v>711162.35</v>
      </c>
      <c r="H75" s="17" t="s">
        <v>123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136</v>
      </c>
      <c r="D76" s="21" t="s">
        <v>126</v>
      </c>
      <c r="E76" s="20">
        <v>43151</v>
      </c>
      <c r="F76" s="19" t="s">
        <v>243</v>
      </c>
      <c r="G76" s="16">
        <v>0</v>
      </c>
      <c r="H76" s="17" t="s">
        <v>18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136</v>
      </c>
      <c r="D77" s="5" t="s">
        <v>132</v>
      </c>
      <c r="E77" s="20">
        <v>43151</v>
      </c>
      <c r="F77" s="19" t="s">
        <v>244</v>
      </c>
      <c r="G77" s="16">
        <v>17.64</v>
      </c>
      <c r="H77" s="17" t="s">
        <v>11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136</v>
      </c>
      <c r="D78" s="5" t="s">
        <v>36</v>
      </c>
      <c r="E78" s="20">
        <v>43151</v>
      </c>
      <c r="F78" s="19" t="s">
        <v>245</v>
      </c>
      <c r="G78" s="16">
        <v>25.5</v>
      </c>
      <c r="H78" s="17" t="s">
        <v>9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136</v>
      </c>
      <c r="D79" s="5" t="s">
        <v>258</v>
      </c>
      <c r="E79" s="20">
        <v>43186</v>
      </c>
      <c r="F79" s="19" t="s">
        <v>294</v>
      </c>
      <c r="G79" s="16">
        <v>505.97</v>
      </c>
      <c r="H79" s="17" t="s">
        <v>11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136</v>
      </c>
      <c r="D80" s="21" t="s">
        <v>134</v>
      </c>
      <c r="E80" s="20">
        <v>43165</v>
      </c>
      <c r="F80" s="19" t="s">
        <v>260</v>
      </c>
      <c r="G80" s="16">
        <v>0</v>
      </c>
      <c r="H80" s="17" t="s">
        <v>11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136</v>
      </c>
      <c r="D81" s="5" t="s">
        <v>15</v>
      </c>
      <c r="E81" s="20">
        <v>43165</v>
      </c>
      <c r="F81" s="19" t="s">
        <v>261</v>
      </c>
      <c r="G81" s="16">
        <v>0</v>
      </c>
      <c r="H81" s="17" t="s">
        <v>16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136</v>
      </c>
      <c r="D82" s="21" t="s">
        <v>13</v>
      </c>
      <c r="E82" s="20">
        <v>43165</v>
      </c>
      <c r="F82" s="19" t="s">
        <v>262</v>
      </c>
      <c r="G82" s="16">
        <v>0</v>
      </c>
      <c r="H82" s="17" t="s">
        <v>11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136</v>
      </c>
      <c r="D83" s="21" t="s">
        <v>263</v>
      </c>
      <c r="E83" s="20">
        <v>43186</v>
      </c>
      <c r="F83" s="19" t="s">
        <v>295</v>
      </c>
      <c r="G83" s="16">
        <v>0</v>
      </c>
      <c r="H83" s="17" t="s">
        <v>11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136</v>
      </c>
      <c r="D84" s="21" t="s">
        <v>131</v>
      </c>
      <c r="E84" s="20">
        <v>43186</v>
      </c>
      <c r="F84" s="19" t="s">
        <v>296</v>
      </c>
      <c r="G84" s="16">
        <v>0</v>
      </c>
      <c r="H84" s="17" t="s">
        <v>11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136</v>
      </c>
      <c r="D85" s="21" t="s">
        <v>264</v>
      </c>
      <c r="E85" s="20">
        <v>43186</v>
      </c>
      <c r="F85" s="19" t="s">
        <v>297</v>
      </c>
      <c r="G85" s="16">
        <v>0</v>
      </c>
      <c r="H85" s="17" t="s">
        <v>7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136</v>
      </c>
      <c r="D86" s="5" t="s">
        <v>259</v>
      </c>
      <c r="E86" s="20">
        <v>43165</v>
      </c>
      <c r="F86" s="19" t="s">
        <v>265</v>
      </c>
      <c r="G86" s="16">
        <v>5.91</v>
      </c>
      <c r="H86" s="17" t="s">
        <v>11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136</v>
      </c>
      <c r="D87" s="5" t="s">
        <v>21</v>
      </c>
      <c r="E87" s="20">
        <v>43165</v>
      </c>
      <c r="F87" s="19" t="s">
        <v>266</v>
      </c>
      <c r="G87" s="16">
        <v>5012.6400000000003</v>
      </c>
      <c r="H87" s="17" t="s">
        <v>11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136</v>
      </c>
      <c r="D88" s="5" t="s">
        <v>41</v>
      </c>
      <c r="E88" s="20">
        <v>43165</v>
      </c>
      <c r="F88" s="19" t="s">
        <v>267</v>
      </c>
      <c r="G88" s="16">
        <v>0</v>
      </c>
      <c r="H88" s="17" t="s">
        <v>19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136</v>
      </c>
      <c r="D89" s="5" t="s">
        <v>268</v>
      </c>
      <c r="E89" s="20">
        <v>43186</v>
      </c>
      <c r="F89" s="19" t="s">
        <v>298</v>
      </c>
      <c r="G89" s="16">
        <v>0</v>
      </c>
      <c r="H89" s="17" t="s">
        <v>19</v>
      </c>
    </row>
    <row r="90" spans="1:8" s="10" customFormat="1" ht="27.75" customHeight="1" x14ac:dyDescent="0.2">
      <c r="A90" s="22">
        <v>85</v>
      </c>
      <c r="B90" s="23" t="s">
        <v>6</v>
      </c>
      <c r="C90" s="4" t="s">
        <v>136</v>
      </c>
      <c r="D90" s="18" t="s">
        <v>269</v>
      </c>
      <c r="E90" s="20">
        <v>43186</v>
      </c>
      <c r="F90" s="19" t="s">
        <v>299</v>
      </c>
      <c r="G90" s="16">
        <v>0</v>
      </c>
      <c r="H90" s="17" t="s">
        <v>11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136</v>
      </c>
      <c r="D91" s="21" t="s">
        <v>127</v>
      </c>
      <c r="E91" s="20">
        <v>43165</v>
      </c>
      <c r="F91" s="19" t="s">
        <v>270</v>
      </c>
      <c r="G91" s="16">
        <v>0</v>
      </c>
      <c r="H91" s="17" t="s">
        <v>17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136</v>
      </c>
      <c r="D92" s="21" t="s">
        <v>38</v>
      </c>
      <c r="E92" s="20">
        <v>43186</v>
      </c>
      <c r="F92" s="19" t="s">
        <v>300</v>
      </c>
      <c r="G92" s="16">
        <v>0</v>
      </c>
      <c r="H92" s="17" t="s">
        <v>11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136</v>
      </c>
      <c r="D93" s="5" t="s">
        <v>21</v>
      </c>
      <c r="E93" s="20">
        <v>43165</v>
      </c>
      <c r="F93" s="19" t="s">
        <v>271</v>
      </c>
      <c r="G93" s="16">
        <v>1227.44</v>
      </c>
      <c r="H93" s="17" t="s">
        <v>11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136</v>
      </c>
      <c r="D94" s="5" t="s">
        <v>15</v>
      </c>
      <c r="E94" s="20">
        <v>43165</v>
      </c>
      <c r="F94" s="19" t="s">
        <v>272</v>
      </c>
      <c r="G94" s="16">
        <v>0</v>
      </c>
      <c r="H94" s="17" t="s">
        <v>16</v>
      </c>
    </row>
    <row r="95" spans="1:8" s="10" customFormat="1" ht="14.25" customHeight="1" x14ac:dyDescent="0.2">
      <c r="A95" s="22">
        <v>90</v>
      </c>
      <c r="B95" s="23" t="s">
        <v>6</v>
      </c>
      <c r="C95" s="4" t="s">
        <v>136</v>
      </c>
      <c r="D95" s="21" t="s">
        <v>31</v>
      </c>
      <c r="E95" s="20">
        <v>43165</v>
      </c>
      <c r="F95" s="19" t="s">
        <v>273</v>
      </c>
      <c r="G95" s="16">
        <v>0</v>
      </c>
      <c r="H95" s="17" t="s">
        <v>14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136</v>
      </c>
      <c r="D96" s="21" t="s">
        <v>222</v>
      </c>
      <c r="E96" s="20">
        <v>43165</v>
      </c>
      <c r="F96" s="19" t="s">
        <v>274</v>
      </c>
      <c r="G96" s="16">
        <v>0</v>
      </c>
      <c r="H96" s="17" t="s">
        <v>14</v>
      </c>
    </row>
    <row r="97" spans="1:8" s="10" customFormat="1" ht="14.25" customHeight="1" x14ac:dyDescent="0.2">
      <c r="A97" s="24">
        <v>92</v>
      </c>
      <c r="B97" s="23" t="s">
        <v>6</v>
      </c>
      <c r="C97" s="4" t="s">
        <v>136</v>
      </c>
      <c r="D97" s="21" t="s">
        <v>39</v>
      </c>
      <c r="E97" s="20">
        <v>43179</v>
      </c>
      <c r="F97" s="19" t="s">
        <v>275</v>
      </c>
      <c r="G97" s="16">
        <v>0</v>
      </c>
      <c r="H97" s="17" t="s">
        <v>9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136</v>
      </c>
      <c r="D98" s="21" t="s">
        <v>276</v>
      </c>
      <c r="E98" s="20">
        <v>43186</v>
      </c>
      <c r="F98" s="19" t="s">
        <v>301</v>
      </c>
      <c r="G98" s="16">
        <v>0</v>
      </c>
      <c r="H98" s="17" t="s">
        <v>14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136</v>
      </c>
      <c r="D99" s="5" t="s">
        <v>277</v>
      </c>
      <c r="E99" s="20">
        <v>43179</v>
      </c>
      <c r="F99" s="19" t="s">
        <v>278</v>
      </c>
      <c r="G99" s="16">
        <v>5891.87</v>
      </c>
      <c r="H99" s="17" t="s">
        <v>7</v>
      </c>
    </row>
    <row r="100" spans="1:8" s="10" customFormat="1" ht="14.25" customHeight="1" x14ac:dyDescent="0.2">
      <c r="A100" s="24">
        <v>95</v>
      </c>
      <c r="B100" s="23" t="s">
        <v>6</v>
      </c>
      <c r="C100" s="4" t="s">
        <v>136</v>
      </c>
      <c r="D100" s="5" t="s">
        <v>26</v>
      </c>
      <c r="E100" s="20">
        <v>43186</v>
      </c>
      <c r="F100" s="19" t="s">
        <v>302</v>
      </c>
      <c r="G100" s="16">
        <v>0</v>
      </c>
      <c r="H100" s="17" t="s">
        <v>7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136</v>
      </c>
      <c r="D101" s="5" t="s">
        <v>303</v>
      </c>
      <c r="E101" s="20">
        <v>43214</v>
      </c>
      <c r="F101" s="19" t="s">
        <v>335</v>
      </c>
      <c r="G101" s="16">
        <v>125.62</v>
      </c>
      <c r="H101" s="17" t="s">
        <v>14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136</v>
      </c>
      <c r="D102" s="5" t="s">
        <v>259</v>
      </c>
      <c r="E102" s="20">
        <v>43179</v>
      </c>
      <c r="F102" s="19" t="s">
        <v>279</v>
      </c>
      <c r="G102" s="16">
        <v>4.43</v>
      </c>
      <c r="H102" s="17" t="s">
        <v>11</v>
      </c>
    </row>
    <row r="103" spans="1:8" s="10" customFormat="1" ht="14.25" customHeight="1" x14ac:dyDescent="0.2">
      <c r="A103" s="24">
        <v>98</v>
      </c>
      <c r="B103" s="23" t="s">
        <v>6</v>
      </c>
      <c r="C103" s="4" t="s">
        <v>136</v>
      </c>
      <c r="D103" s="5" t="s">
        <v>21</v>
      </c>
      <c r="E103" s="20">
        <v>43179</v>
      </c>
      <c r="F103" s="19" t="s">
        <v>280</v>
      </c>
      <c r="G103" s="16">
        <v>10204.32</v>
      </c>
      <c r="H103" s="17" t="s">
        <v>11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136</v>
      </c>
      <c r="D104" s="5" t="s">
        <v>40</v>
      </c>
      <c r="E104" s="20">
        <v>43179</v>
      </c>
      <c r="F104" s="19" t="s">
        <v>281</v>
      </c>
      <c r="G104" s="16">
        <v>3230</v>
      </c>
      <c r="H104" s="17" t="s">
        <v>11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136</v>
      </c>
      <c r="D105" s="21" t="s">
        <v>127</v>
      </c>
      <c r="E105" s="20">
        <v>43179</v>
      </c>
      <c r="F105" s="19" t="s">
        <v>282</v>
      </c>
      <c r="G105" s="16">
        <v>0</v>
      </c>
      <c r="H105" s="17" t="s">
        <v>17</v>
      </c>
    </row>
    <row r="106" spans="1:8" s="10" customFormat="1" ht="14.25" customHeight="1" x14ac:dyDescent="0.2">
      <c r="A106" s="24">
        <v>101</v>
      </c>
      <c r="B106" s="23" t="s">
        <v>6</v>
      </c>
      <c r="C106" s="4" t="s">
        <v>136</v>
      </c>
      <c r="D106" s="21" t="s">
        <v>283</v>
      </c>
      <c r="E106" s="20">
        <v>43179</v>
      </c>
      <c r="F106" s="19" t="s">
        <v>284</v>
      </c>
      <c r="G106" s="16">
        <v>0</v>
      </c>
      <c r="H106" s="17" t="s">
        <v>11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136</v>
      </c>
      <c r="D107" s="5" t="s">
        <v>285</v>
      </c>
      <c r="E107" s="20">
        <v>43179</v>
      </c>
      <c r="F107" s="19" t="s">
        <v>286</v>
      </c>
      <c r="G107" s="16">
        <v>353.31</v>
      </c>
      <c r="H107" s="17" t="s">
        <v>14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136</v>
      </c>
      <c r="D108" s="5" t="s">
        <v>287</v>
      </c>
      <c r="E108" s="20">
        <v>43179</v>
      </c>
      <c r="F108" s="19" t="s">
        <v>288</v>
      </c>
      <c r="G108" s="16">
        <v>0</v>
      </c>
      <c r="H108" s="17" t="s">
        <v>11</v>
      </c>
    </row>
    <row r="109" spans="1:8" s="10" customFormat="1" ht="27.75" customHeight="1" x14ac:dyDescent="0.2">
      <c r="A109" s="24">
        <v>104</v>
      </c>
      <c r="B109" s="23" t="s">
        <v>6</v>
      </c>
      <c r="C109" s="4" t="s">
        <v>136</v>
      </c>
      <c r="D109" s="18" t="s">
        <v>289</v>
      </c>
      <c r="E109" s="20">
        <v>43179</v>
      </c>
      <c r="F109" s="19" t="s">
        <v>290</v>
      </c>
      <c r="G109" s="16">
        <v>1600</v>
      </c>
      <c r="H109" s="17" t="s">
        <v>12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136</v>
      </c>
      <c r="D110" s="21" t="s">
        <v>304</v>
      </c>
      <c r="E110" s="20">
        <v>43214</v>
      </c>
      <c r="F110" s="19" t="s">
        <v>336</v>
      </c>
      <c r="G110" s="16">
        <v>0</v>
      </c>
      <c r="H110" s="17" t="s">
        <v>7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136</v>
      </c>
      <c r="D111" s="21" t="s">
        <v>31</v>
      </c>
      <c r="E111" s="20">
        <v>43179</v>
      </c>
      <c r="F111" s="19" t="s">
        <v>291</v>
      </c>
      <c r="G111" s="16">
        <v>0</v>
      </c>
      <c r="H111" s="17" t="s">
        <v>14</v>
      </c>
    </row>
    <row r="112" spans="1:8" s="10" customFormat="1" ht="14.25" customHeight="1" x14ac:dyDescent="0.2">
      <c r="A112" s="24">
        <v>107</v>
      </c>
      <c r="B112" s="23" t="s">
        <v>6</v>
      </c>
      <c r="C112" s="4" t="s">
        <v>136</v>
      </c>
      <c r="D112" s="21" t="s">
        <v>222</v>
      </c>
      <c r="E112" s="20">
        <v>43179</v>
      </c>
      <c r="F112" s="19" t="s">
        <v>292</v>
      </c>
      <c r="G112" s="16">
        <v>0</v>
      </c>
      <c r="H112" s="17" t="s">
        <v>14</v>
      </c>
    </row>
    <row r="113" spans="1:8" s="10" customFormat="1" ht="14.25" customHeight="1" x14ac:dyDescent="0.2">
      <c r="A113" s="24">
        <v>108</v>
      </c>
      <c r="B113" s="23" t="s">
        <v>6</v>
      </c>
      <c r="C113" s="4" t="s">
        <v>136</v>
      </c>
      <c r="D113" s="5" t="s">
        <v>305</v>
      </c>
      <c r="E113" s="20">
        <v>43214</v>
      </c>
      <c r="F113" s="19" t="s">
        <v>337</v>
      </c>
      <c r="G113" s="16">
        <v>0</v>
      </c>
      <c r="H113" s="17" t="s">
        <v>19</v>
      </c>
    </row>
    <row r="114" spans="1:8" s="10" customFormat="1" ht="14.25" customHeight="1" x14ac:dyDescent="0.2">
      <c r="A114" s="24">
        <v>109</v>
      </c>
      <c r="B114" s="23" t="s">
        <v>6</v>
      </c>
      <c r="C114" s="4" t="s">
        <v>136</v>
      </c>
      <c r="D114" s="5" t="s">
        <v>21</v>
      </c>
      <c r="E114" s="20">
        <v>43193</v>
      </c>
      <c r="F114" s="19" t="s">
        <v>306</v>
      </c>
      <c r="G114" s="16">
        <v>3646.85</v>
      </c>
      <c r="H114" s="17" t="s">
        <v>11</v>
      </c>
    </row>
    <row r="115" spans="1:8" s="10" customFormat="1" ht="14.25" customHeight="1" x14ac:dyDescent="0.2">
      <c r="A115" s="24">
        <v>110</v>
      </c>
      <c r="B115" s="23" t="s">
        <v>6</v>
      </c>
      <c r="C115" s="4" t="s">
        <v>136</v>
      </c>
      <c r="D115" s="5" t="s">
        <v>15</v>
      </c>
      <c r="E115" s="20">
        <v>43193</v>
      </c>
      <c r="F115" s="19" t="s">
        <v>307</v>
      </c>
      <c r="G115" s="16">
        <v>0</v>
      </c>
      <c r="H115" s="17" t="s">
        <v>16</v>
      </c>
    </row>
    <row r="116" spans="1:8" s="10" customFormat="1" ht="14.25" customHeight="1" x14ac:dyDescent="0.2">
      <c r="A116" s="24">
        <v>111</v>
      </c>
      <c r="B116" s="23" t="s">
        <v>6</v>
      </c>
      <c r="C116" s="4" t="s">
        <v>136</v>
      </c>
      <c r="D116" s="5" t="s">
        <v>15</v>
      </c>
      <c r="E116" s="20">
        <v>43214</v>
      </c>
      <c r="F116" s="19" t="s">
        <v>338</v>
      </c>
      <c r="G116" s="16">
        <v>0</v>
      </c>
      <c r="H116" s="17" t="s">
        <v>16</v>
      </c>
    </row>
    <row r="117" spans="1:8" s="10" customFormat="1" ht="14.25" customHeight="1" x14ac:dyDescent="0.2">
      <c r="A117" s="24">
        <v>112</v>
      </c>
      <c r="B117" s="23" t="s">
        <v>6</v>
      </c>
      <c r="C117" s="4" t="s">
        <v>136</v>
      </c>
      <c r="D117" s="5" t="s">
        <v>310</v>
      </c>
      <c r="E117" s="20">
        <v>43214</v>
      </c>
      <c r="F117" s="19" t="s">
        <v>339</v>
      </c>
      <c r="G117" s="16">
        <v>5500</v>
      </c>
      <c r="H117" s="17" t="s">
        <v>17</v>
      </c>
    </row>
    <row r="118" spans="1:8" s="10" customFormat="1" ht="14.25" customHeight="1" x14ac:dyDescent="0.2">
      <c r="A118" s="24">
        <v>113</v>
      </c>
      <c r="B118" s="23" t="s">
        <v>6</v>
      </c>
      <c r="C118" s="4" t="s">
        <v>136</v>
      </c>
      <c r="D118" s="21" t="s">
        <v>127</v>
      </c>
      <c r="E118" s="20">
        <v>43193</v>
      </c>
      <c r="F118" s="19" t="s">
        <v>308</v>
      </c>
      <c r="G118" s="16">
        <v>0</v>
      </c>
      <c r="H118" s="17" t="s">
        <v>17</v>
      </c>
    </row>
    <row r="119" spans="1:8" s="10" customFormat="1" ht="14.25" customHeight="1" x14ac:dyDescent="0.2">
      <c r="A119" s="24">
        <v>114</v>
      </c>
      <c r="B119" s="23" t="s">
        <v>6</v>
      </c>
      <c r="C119" s="4" t="s">
        <v>136</v>
      </c>
      <c r="D119" s="5" t="s">
        <v>311</v>
      </c>
      <c r="E119" s="20">
        <v>43214</v>
      </c>
      <c r="F119" s="19" t="s">
        <v>340</v>
      </c>
      <c r="G119" s="16">
        <v>0</v>
      </c>
      <c r="H119" s="17" t="s">
        <v>14</v>
      </c>
    </row>
    <row r="120" spans="1:8" s="10" customFormat="1" ht="14.25" customHeight="1" x14ac:dyDescent="0.2">
      <c r="A120" s="24">
        <v>115</v>
      </c>
      <c r="B120" s="23" t="s">
        <v>6</v>
      </c>
      <c r="C120" s="4" t="s">
        <v>136</v>
      </c>
      <c r="D120" s="5" t="s">
        <v>312</v>
      </c>
      <c r="E120" s="20">
        <v>43214</v>
      </c>
      <c r="F120" s="19" t="s">
        <v>341</v>
      </c>
      <c r="G120" s="16">
        <v>0</v>
      </c>
      <c r="H120" s="17" t="s">
        <v>14</v>
      </c>
    </row>
    <row r="121" spans="1:8" s="10" customFormat="1" ht="14.25" customHeight="1" x14ac:dyDescent="0.2">
      <c r="A121" s="24">
        <v>116</v>
      </c>
      <c r="B121" s="23" t="s">
        <v>6</v>
      </c>
      <c r="C121" s="4" t="s">
        <v>136</v>
      </c>
      <c r="D121" s="5" t="s">
        <v>313</v>
      </c>
      <c r="E121" s="20">
        <v>43214</v>
      </c>
      <c r="F121" s="19" t="s">
        <v>342</v>
      </c>
      <c r="G121" s="16">
        <v>700</v>
      </c>
      <c r="H121" s="17" t="s">
        <v>11</v>
      </c>
    </row>
    <row r="122" spans="1:8" s="10" customFormat="1" ht="14.25" customHeight="1" x14ac:dyDescent="0.2">
      <c r="A122" s="24">
        <v>117</v>
      </c>
      <c r="B122" s="23" t="s">
        <v>6</v>
      </c>
      <c r="C122" s="4" t="s">
        <v>136</v>
      </c>
      <c r="D122" s="5" t="s">
        <v>41</v>
      </c>
      <c r="E122" s="20">
        <v>43214</v>
      </c>
      <c r="F122" s="19" t="s">
        <v>343</v>
      </c>
      <c r="G122" s="16">
        <v>0</v>
      </c>
      <c r="H122" s="17" t="s">
        <v>19</v>
      </c>
    </row>
    <row r="123" spans="1:8" s="10" customFormat="1" ht="14.25" customHeight="1" x14ac:dyDescent="0.2">
      <c r="A123" s="24">
        <v>118</v>
      </c>
      <c r="B123" s="23" t="s">
        <v>6</v>
      </c>
      <c r="C123" s="4" t="s">
        <v>136</v>
      </c>
      <c r="D123" s="5" t="s">
        <v>314</v>
      </c>
      <c r="E123" s="20">
        <v>43214</v>
      </c>
      <c r="F123" s="19" t="s">
        <v>344</v>
      </c>
      <c r="G123" s="16">
        <v>0</v>
      </c>
      <c r="H123" s="17" t="s">
        <v>19</v>
      </c>
    </row>
    <row r="124" spans="1:8" s="10" customFormat="1" ht="14.25" customHeight="1" x14ac:dyDescent="0.2">
      <c r="A124" s="24">
        <v>119</v>
      </c>
      <c r="B124" s="23" t="s">
        <v>6</v>
      </c>
      <c r="C124" s="4" t="s">
        <v>136</v>
      </c>
      <c r="D124" s="21" t="s">
        <v>315</v>
      </c>
      <c r="E124" s="20">
        <v>43214</v>
      </c>
      <c r="F124" s="19" t="s">
        <v>345</v>
      </c>
      <c r="G124" s="16">
        <v>0</v>
      </c>
      <c r="H124" s="17" t="s">
        <v>9</v>
      </c>
    </row>
    <row r="125" spans="1:8" s="10" customFormat="1" ht="27.75" customHeight="1" x14ac:dyDescent="0.2">
      <c r="A125" s="24">
        <v>120</v>
      </c>
      <c r="B125" s="23" t="s">
        <v>6</v>
      </c>
      <c r="C125" s="4" t="s">
        <v>136</v>
      </c>
      <c r="D125" s="21" t="s">
        <v>320</v>
      </c>
      <c r="E125" s="20">
        <v>43193</v>
      </c>
      <c r="F125" s="19" t="s">
        <v>309</v>
      </c>
      <c r="G125" s="16">
        <v>7824.98</v>
      </c>
      <c r="H125" s="17" t="s">
        <v>123</v>
      </c>
    </row>
    <row r="126" spans="1:8" s="10" customFormat="1" ht="14.25" customHeight="1" x14ac:dyDescent="0.2">
      <c r="A126" s="24">
        <v>121</v>
      </c>
      <c r="B126" s="23" t="s">
        <v>6</v>
      </c>
      <c r="C126" s="4" t="s">
        <v>136</v>
      </c>
      <c r="D126" s="5" t="s">
        <v>21</v>
      </c>
      <c r="E126" s="20">
        <v>43193</v>
      </c>
      <c r="F126" s="19" t="s">
        <v>316</v>
      </c>
      <c r="G126" s="16">
        <v>5895.91</v>
      </c>
      <c r="H126" s="17" t="s">
        <v>11</v>
      </c>
    </row>
    <row r="127" spans="1:8" s="10" customFormat="1" ht="14.25" customHeight="1" x14ac:dyDescent="0.2">
      <c r="A127" s="24">
        <v>122</v>
      </c>
      <c r="B127" s="23" t="s">
        <v>6</v>
      </c>
      <c r="C127" s="4" t="s">
        <v>136</v>
      </c>
      <c r="D127" s="21" t="s">
        <v>31</v>
      </c>
      <c r="E127" s="20">
        <v>43193</v>
      </c>
      <c r="F127" s="19" t="s">
        <v>317</v>
      </c>
      <c r="G127" s="16">
        <v>0</v>
      </c>
      <c r="H127" s="17" t="s">
        <v>14</v>
      </c>
    </row>
    <row r="128" spans="1:8" s="10" customFormat="1" ht="14.25" customHeight="1" x14ac:dyDescent="0.2">
      <c r="A128" s="24">
        <v>123</v>
      </c>
      <c r="B128" s="23" t="s">
        <v>6</v>
      </c>
      <c r="C128" s="4" t="s">
        <v>136</v>
      </c>
      <c r="D128" s="21" t="s">
        <v>222</v>
      </c>
      <c r="E128" s="20">
        <v>43193</v>
      </c>
      <c r="F128" s="19" t="s">
        <v>318</v>
      </c>
      <c r="G128" s="16">
        <v>0</v>
      </c>
      <c r="H128" s="17" t="s">
        <v>14</v>
      </c>
    </row>
    <row r="129" spans="1:8" s="10" customFormat="1" ht="14.25" customHeight="1" x14ac:dyDescent="0.2">
      <c r="A129" s="24">
        <v>124</v>
      </c>
      <c r="B129" s="23" t="s">
        <v>6</v>
      </c>
      <c r="C129" s="4" t="s">
        <v>136</v>
      </c>
      <c r="D129" s="5" t="s">
        <v>319</v>
      </c>
      <c r="E129" s="20">
        <v>43214</v>
      </c>
      <c r="F129" s="19" t="s">
        <v>346</v>
      </c>
      <c r="G129" s="16">
        <v>0</v>
      </c>
      <c r="H129" s="17" t="s">
        <v>19</v>
      </c>
    </row>
    <row r="130" spans="1:8" s="10" customFormat="1" ht="28.5" customHeight="1" x14ac:dyDescent="0.2">
      <c r="A130" s="24">
        <v>125</v>
      </c>
      <c r="B130" s="23" t="s">
        <v>6</v>
      </c>
      <c r="C130" s="4" t="s">
        <v>136</v>
      </c>
      <c r="D130" s="21" t="s">
        <v>321</v>
      </c>
      <c r="E130" s="20">
        <v>43214</v>
      </c>
      <c r="F130" s="19" t="s">
        <v>347</v>
      </c>
      <c r="G130" s="16">
        <v>2852.63</v>
      </c>
      <c r="H130" s="17" t="s">
        <v>14</v>
      </c>
    </row>
    <row r="131" spans="1:8" s="10" customFormat="1" ht="14.25" customHeight="1" x14ac:dyDescent="0.2">
      <c r="A131" s="24">
        <v>126</v>
      </c>
      <c r="B131" s="23" t="s">
        <v>6</v>
      </c>
      <c r="C131" s="4" t="s">
        <v>136</v>
      </c>
      <c r="D131" s="21" t="s">
        <v>37</v>
      </c>
      <c r="E131" s="20">
        <v>43193</v>
      </c>
      <c r="F131" s="19" t="s">
        <v>322</v>
      </c>
      <c r="G131" s="16">
        <v>0</v>
      </c>
      <c r="H131" s="17" t="s">
        <v>14</v>
      </c>
    </row>
    <row r="132" spans="1:8" s="10" customFormat="1" ht="14.25" customHeight="1" x14ac:dyDescent="0.2">
      <c r="A132" s="24">
        <v>127</v>
      </c>
      <c r="B132" s="23" t="s">
        <v>6</v>
      </c>
      <c r="C132" s="4" t="s">
        <v>136</v>
      </c>
      <c r="D132" s="21" t="s">
        <v>37</v>
      </c>
      <c r="E132" s="20">
        <v>43193</v>
      </c>
      <c r="F132" s="19" t="s">
        <v>323</v>
      </c>
      <c r="G132" s="16">
        <v>0</v>
      </c>
      <c r="H132" s="17" t="s">
        <v>14</v>
      </c>
    </row>
    <row r="133" spans="1:8" s="10" customFormat="1" ht="14.25" customHeight="1" x14ac:dyDescent="0.2">
      <c r="A133" s="24">
        <v>128</v>
      </c>
      <c r="B133" s="23" t="s">
        <v>6</v>
      </c>
      <c r="C133" s="4" t="s">
        <v>136</v>
      </c>
      <c r="D133" s="21" t="s">
        <v>324</v>
      </c>
      <c r="E133" s="20">
        <v>43214</v>
      </c>
      <c r="F133" s="19" t="s">
        <v>348</v>
      </c>
      <c r="G133" s="16">
        <v>0</v>
      </c>
      <c r="H133" s="17" t="s">
        <v>7</v>
      </c>
    </row>
    <row r="134" spans="1:8" s="10" customFormat="1" ht="14.25" customHeight="1" x14ac:dyDescent="0.2">
      <c r="A134" s="24">
        <v>129</v>
      </c>
      <c r="B134" s="23" t="s">
        <v>6</v>
      </c>
      <c r="C134" s="4" t="s">
        <v>136</v>
      </c>
      <c r="D134" s="21" t="s">
        <v>45</v>
      </c>
      <c r="E134" s="20">
        <v>43214</v>
      </c>
      <c r="F134" s="19" t="s">
        <v>349</v>
      </c>
      <c r="G134" s="16">
        <v>0</v>
      </c>
      <c r="H134" s="17" t="s">
        <v>11</v>
      </c>
    </row>
    <row r="135" spans="1:8" s="10" customFormat="1" ht="14.25" customHeight="1" x14ac:dyDescent="0.2">
      <c r="A135" s="24">
        <v>130</v>
      </c>
      <c r="B135" s="23" t="s">
        <v>6</v>
      </c>
      <c r="C135" s="4" t="s">
        <v>136</v>
      </c>
      <c r="D135" s="21" t="s">
        <v>325</v>
      </c>
      <c r="E135" s="20">
        <v>43207</v>
      </c>
      <c r="F135" s="19" t="s">
        <v>326</v>
      </c>
      <c r="G135" s="16">
        <v>0</v>
      </c>
      <c r="H135" s="17" t="s">
        <v>7</v>
      </c>
    </row>
    <row r="136" spans="1:8" s="10" customFormat="1" ht="14.25" customHeight="1" x14ac:dyDescent="0.2">
      <c r="A136" s="24">
        <v>131</v>
      </c>
      <c r="B136" s="23" t="s">
        <v>6</v>
      </c>
      <c r="C136" s="4" t="s">
        <v>136</v>
      </c>
      <c r="D136" s="21" t="s">
        <v>31</v>
      </c>
      <c r="E136" s="20">
        <v>43207</v>
      </c>
      <c r="F136" s="19" t="s">
        <v>327</v>
      </c>
      <c r="G136" s="16">
        <v>0</v>
      </c>
      <c r="H136" s="17" t="s">
        <v>14</v>
      </c>
    </row>
    <row r="137" spans="1:8" s="10" customFormat="1" ht="14.25" customHeight="1" x14ac:dyDescent="0.2">
      <c r="A137" s="24">
        <v>132</v>
      </c>
      <c r="B137" s="23" t="s">
        <v>6</v>
      </c>
      <c r="C137" s="4" t="s">
        <v>136</v>
      </c>
      <c r="D137" s="21" t="s">
        <v>222</v>
      </c>
      <c r="E137" s="20">
        <v>43207</v>
      </c>
      <c r="F137" s="19" t="s">
        <v>328</v>
      </c>
      <c r="G137" s="16">
        <v>0</v>
      </c>
      <c r="H137" s="17" t="s">
        <v>14</v>
      </c>
    </row>
    <row r="138" spans="1:8" s="10" customFormat="1" ht="14.25" customHeight="1" x14ac:dyDescent="0.2">
      <c r="A138" s="24">
        <v>133</v>
      </c>
      <c r="B138" s="23" t="s">
        <v>6</v>
      </c>
      <c r="C138" s="4" t="s">
        <v>136</v>
      </c>
      <c r="D138" s="5" t="s">
        <v>21</v>
      </c>
      <c r="E138" s="20">
        <v>43207</v>
      </c>
      <c r="F138" s="19" t="s">
        <v>329</v>
      </c>
      <c r="G138" s="16">
        <v>47948.07</v>
      </c>
      <c r="H138" s="17" t="s">
        <v>11</v>
      </c>
    </row>
    <row r="139" spans="1:8" s="10" customFormat="1" ht="14.25" customHeight="1" x14ac:dyDescent="0.2">
      <c r="A139" s="24">
        <v>134</v>
      </c>
      <c r="B139" s="23" t="s">
        <v>6</v>
      </c>
      <c r="C139" s="4" t="s">
        <v>136</v>
      </c>
      <c r="D139" s="5" t="s">
        <v>21</v>
      </c>
      <c r="E139" s="20">
        <v>43207</v>
      </c>
      <c r="F139" s="19" t="s">
        <v>330</v>
      </c>
      <c r="G139" s="16">
        <v>1689.55</v>
      </c>
      <c r="H139" s="17" t="s">
        <v>11</v>
      </c>
    </row>
    <row r="140" spans="1:8" s="10" customFormat="1" ht="14.25" customHeight="1" x14ac:dyDescent="0.2">
      <c r="A140" s="24">
        <v>135</v>
      </c>
      <c r="B140" s="23" t="s">
        <v>6</v>
      </c>
      <c r="C140" s="4" t="s">
        <v>136</v>
      </c>
      <c r="D140" s="21" t="s">
        <v>331</v>
      </c>
      <c r="E140" s="20">
        <v>43214</v>
      </c>
      <c r="F140" s="19" t="s">
        <v>350</v>
      </c>
      <c r="G140" s="16">
        <v>171149</v>
      </c>
      <c r="H140" s="17" t="s">
        <v>123</v>
      </c>
    </row>
    <row r="141" spans="1:8" s="10" customFormat="1" ht="14.25" customHeight="1" x14ac:dyDescent="0.2">
      <c r="A141" s="24">
        <v>136</v>
      </c>
      <c r="B141" s="23" t="s">
        <v>6</v>
      </c>
      <c r="C141" s="4" t="s">
        <v>136</v>
      </c>
      <c r="D141" s="21" t="s">
        <v>127</v>
      </c>
      <c r="E141" s="20">
        <v>43207</v>
      </c>
      <c r="F141" s="19" t="s">
        <v>332</v>
      </c>
      <c r="G141" s="16">
        <v>0</v>
      </c>
      <c r="H141" s="17" t="s">
        <v>17</v>
      </c>
    </row>
    <row r="142" spans="1:8" s="10" customFormat="1" ht="14.25" customHeight="1" x14ac:dyDescent="0.2">
      <c r="A142" s="24">
        <v>137</v>
      </c>
      <c r="B142" s="23" t="s">
        <v>6</v>
      </c>
      <c r="C142" s="4" t="s">
        <v>136</v>
      </c>
      <c r="D142" s="21" t="s">
        <v>126</v>
      </c>
      <c r="E142" s="20">
        <v>43207</v>
      </c>
      <c r="F142" s="19" t="s">
        <v>333</v>
      </c>
      <c r="G142" s="16">
        <v>0</v>
      </c>
      <c r="H142" s="17" t="s">
        <v>18</v>
      </c>
    </row>
    <row r="143" spans="1:8" s="10" customFormat="1" ht="14.25" customHeight="1" x14ac:dyDescent="0.2">
      <c r="A143" s="24">
        <v>138</v>
      </c>
      <c r="B143" s="23" t="s">
        <v>6</v>
      </c>
      <c r="C143" s="4" t="s">
        <v>136</v>
      </c>
      <c r="D143" s="21" t="s">
        <v>28</v>
      </c>
      <c r="E143" s="20">
        <v>43207</v>
      </c>
      <c r="F143" s="19" t="s">
        <v>334</v>
      </c>
      <c r="G143" s="16">
        <v>0</v>
      </c>
      <c r="H143" s="17" t="s">
        <v>14</v>
      </c>
    </row>
    <row r="144" spans="1:8" s="10" customFormat="1" ht="14.25" customHeight="1" x14ac:dyDescent="0.2">
      <c r="A144" s="24">
        <v>139</v>
      </c>
      <c r="B144" s="23" t="s">
        <v>6</v>
      </c>
      <c r="C144" s="4" t="s">
        <v>136</v>
      </c>
      <c r="D144" s="21" t="s">
        <v>27</v>
      </c>
      <c r="E144" s="20">
        <v>43222</v>
      </c>
      <c r="F144" s="19" t="s">
        <v>351</v>
      </c>
      <c r="G144" s="16">
        <v>2000</v>
      </c>
      <c r="H144" s="17" t="s">
        <v>12</v>
      </c>
    </row>
    <row r="145" spans="1:8" s="10" customFormat="1" ht="14.25" customHeight="1" x14ac:dyDescent="0.2">
      <c r="A145" s="24">
        <v>140</v>
      </c>
      <c r="B145" s="23" t="s">
        <v>6</v>
      </c>
      <c r="C145" s="4" t="s">
        <v>136</v>
      </c>
      <c r="D145" s="5" t="s">
        <v>375</v>
      </c>
      <c r="E145" s="20">
        <v>43249</v>
      </c>
      <c r="F145" s="19" t="s">
        <v>473</v>
      </c>
      <c r="G145" s="16">
        <v>0</v>
      </c>
      <c r="H145" s="17" t="s">
        <v>9</v>
      </c>
    </row>
    <row r="146" spans="1:8" s="10" customFormat="1" ht="14.25" customHeight="1" x14ac:dyDescent="0.2">
      <c r="A146" s="24">
        <v>141</v>
      </c>
      <c r="B146" s="23" t="s">
        <v>6</v>
      </c>
      <c r="C146" s="4" t="s">
        <v>136</v>
      </c>
      <c r="D146" s="5" t="s">
        <v>376</v>
      </c>
      <c r="E146" s="20">
        <v>43249</v>
      </c>
      <c r="F146" s="19" t="s">
        <v>474</v>
      </c>
      <c r="G146" s="16">
        <v>0</v>
      </c>
      <c r="H146" s="17" t="s">
        <v>9</v>
      </c>
    </row>
    <row r="147" spans="1:8" s="10" customFormat="1" ht="14.25" customHeight="1" x14ac:dyDescent="0.2">
      <c r="A147" s="24">
        <v>142</v>
      </c>
      <c r="B147" s="23" t="s">
        <v>6</v>
      </c>
      <c r="C147" s="4" t="s">
        <v>136</v>
      </c>
      <c r="D147" s="5" t="s">
        <v>377</v>
      </c>
      <c r="E147" s="20">
        <v>43249</v>
      </c>
      <c r="F147" s="19" t="s">
        <v>475</v>
      </c>
      <c r="G147" s="16">
        <v>0</v>
      </c>
      <c r="H147" s="17" t="s">
        <v>11</v>
      </c>
    </row>
    <row r="148" spans="1:8" s="10" customFormat="1" ht="14.25" customHeight="1" x14ac:dyDescent="0.2">
      <c r="A148" s="24">
        <v>143</v>
      </c>
      <c r="B148" s="23" t="s">
        <v>6</v>
      </c>
      <c r="C148" s="4" t="s">
        <v>136</v>
      </c>
      <c r="D148" s="5" t="s">
        <v>378</v>
      </c>
      <c r="E148" s="20">
        <v>43249</v>
      </c>
      <c r="F148" s="19" t="s">
        <v>476</v>
      </c>
      <c r="G148" s="16">
        <v>0</v>
      </c>
      <c r="H148" s="17" t="s">
        <v>11</v>
      </c>
    </row>
    <row r="149" spans="1:8" s="10" customFormat="1" ht="14.25" customHeight="1" x14ac:dyDescent="0.2">
      <c r="A149" s="24">
        <v>144</v>
      </c>
      <c r="B149" s="23" t="s">
        <v>6</v>
      </c>
      <c r="C149" s="4" t="s">
        <v>136</v>
      </c>
      <c r="D149" s="21" t="s">
        <v>8</v>
      </c>
      <c r="E149" s="20">
        <v>43222</v>
      </c>
      <c r="F149" s="19" t="s">
        <v>352</v>
      </c>
      <c r="G149" s="16">
        <v>5000</v>
      </c>
      <c r="H149" s="17" t="s">
        <v>7</v>
      </c>
    </row>
    <row r="150" spans="1:8" s="10" customFormat="1" ht="14.25" customHeight="1" x14ac:dyDescent="0.2">
      <c r="A150" s="24">
        <v>145</v>
      </c>
      <c r="B150" s="23" t="s">
        <v>6</v>
      </c>
      <c r="C150" s="4" t="s">
        <v>136</v>
      </c>
      <c r="D150" s="5" t="s">
        <v>15</v>
      </c>
      <c r="E150" s="20">
        <v>43222</v>
      </c>
      <c r="F150" s="19" t="s">
        <v>353</v>
      </c>
      <c r="G150" s="16">
        <v>0</v>
      </c>
      <c r="H150" s="17" t="s">
        <v>16</v>
      </c>
    </row>
    <row r="151" spans="1:8" s="10" customFormat="1" ht="14.25" customHeight="1" x14ac:dyDescent="0.2">
      <c r="A151" s="24">
        <v>146</v>
      </c>
      <c r="B151" s="23" t="s">
        <v>6</v>
      </c>
      <c r="C151" s="4" t="s">
        <v>136</v>
      </c>
      <c r="D151" s="21" t="s">
        <v>379</v>
      </c>
      <c r="E151" s="20">
        <v>43249</v>
      </c>
      <c r="F151" s="19" t="s">
        <v>477</v>
      </c>
      <c r="G151" s="16">
        <v>0</v>
      </c>
      <c r="H151" s="17" t="s">
        <v>7</v>
      </c>
    </row>
    <row r="152" spans="1:8" s="10" customFormat="1" ht="14.25" customHeight="1" x14ac:dyDescent="0.2">
      <c r="A152" s="24">
        <v>147</v>
      </c>
      <c r="B152" s="23" t="s">
        <v>6</v>
      </c>
      <c r="C152" s="4" t="s">
        <v>136</v>
      </c>
      <c r="D152" s="5" t="s">
        <v>26</v>
      </c>
      <c r="E152" s="20">
        <v>43222</v>
      </c>
      <c r="F152" s="19" t="s">
        <v>354</v>
      </c>
      <c r="G152" s="16">
        <v>0</v>
      </c>
      <c r="H152" s="17" t="s">
        <v>7</v>
      </c>
    </row>
    <row r="153" spans="1:8" s="10" customFormat="1" ht="14.25" customHeight="1" x14ac:dyDescent="0.2">
      <c r="A153" s="24">
        <v>148</v>
      </c>
      <c r="B153" s="23" t="s">
        <v>6</v>
      </c>
      <c r="C153" s="4" t="s">
        <v>136</v>
      </c>
      <c r="D153" s="21" t="s">
        <v>33</v>
      </c>
      <c r="E153" s="20">
        <v>43222</v>
      </c>
      <c r="F153" s="19" t="s">
        <v>355</v>
      </c>
      <c r="G153" s="16">
        <v>450</v>
      </c>
      <c r="H153" s="17" t="s">
        <v>7</v>
      </c>
    </row>
    <row r="154" spans="1:8" s="10" customFormat="1" ht="14.25" customHeight="1" x14ac:dyDescent="0.2">
      <c r="A154" s="24">
        <v>149</v>
      </c>
      <c r="B154" s="23" t="s">
        <v>6</v>
      </c>
      <c r="C154" s="4" t="s">
        <v>136</v>
      </c>
      <c r="D154" s="5" t="s">
        <v>380</v>
      </c>
      <c r="E154" s="20">
        <v>43249</v>
      </c>
      <c r="F154" s="19" t="s">
        <v>478</v>
      </c>
      <c r="G154" s="16">
        <v>0</v>
      </c>
      <c r="H154" s="17" t="s">
        <v>16</v>
      </c>
    </row>
    <row r="155" spans="1:8" s="10" customFormat="1" ht="14.25" customHeight="1" x14ac:dyDescent="0.2">
      <c r="A155" s="24">
        <v>150</v>
      </c>
      <c r="B155" s="23" t="s">
        <v>6</v>
      </c>
      <c r="C155" s="4" t="s">
        <v>136</v>
      </c>
      <c r="D155" s="21" t="s">
        <v>381</v>
      </c>
      <c r="E155" s="20">
        <v>43249</v>
      </c>
      <c r="F155" s="19" t="s">
        <v>479</v>
      </c>
      <c r="G155" s="16">
        <v>4810.42</v>
      </c>
      <c r="H155" s="17" t="s">
        <v>32</v>
      </c>
    </row>
    <row r="156" spans="1:8" s="10" customFormat="1" ht="14.25" customHeight="1" x14ac:dyDescent="0.2">
      <c r="A156" s="24">
        <v>151</v>
      </c>
      <c r="B156" s="23" t="s">
        <v>6</v>
      </c>
      <c r="C156" s="4" t="s">
        <v>136</v>
      </c>
      <c r="D156" s="5" t="s">
        <v>21</v>
      </c>
      <c r="E156" s="20">
        <v>43222</v>
      </c>
      <c r="F156" s="19" t="s">
        <v>356</v>
      </c>
      <c r="G156" s="16">
        <v>3687.46</v>
      </c>
      <c r="H156" s="17" t="s">
        <v>11</v>
      </c>
    </row>
    <row r="157" spans="1:8" s="10" customFormat="1" ht="14.25" customHeight="1" x14ac:dyDescent="0.2">
      <c r="A157" s="24">
        <v>152</v>
      </c>
      <c r="B157" s="23" t="s">
        <v>6</v>
      </c>
      <c r="C157" s="4" t="s">
        <v>136</v>
      </c>
      <c r="D157" s="5" t="s">
        <v>362</v>
      </c>
      <c r="E157" s="20">
        <v>43235</v>
      </c>
      <c r="F157" s="19" t="s">
        <v>363</v>
      </c>
      <c r="G157" s="16">
        <v>0</v>
      </c>
      <c r="H157" s="17" t="s">
        <v>14</v>
      </c>
    </row>
    <row r="158" spans="1:8" s="10" customFormat="1" ht="14.25" customHeight="1" x14ac:dyDescent="0.2">
      <c r="A158" s="24">
        <v>153</v>
      </c>
      <c r="B158" s="23" t="s">
        <v>6</v>
      </c>
      <c r="C158" s="4" t="s">
        <v>136</v>
      </c>
      <c r="D158" s="5" t="s">
        <v>382</v>
      </c>
      <c r="E158" s="20">
        <v>43249</v>
      </c>
      <c r="F158" s="19" t="s">
        <v>480</v>
      </c>
      <c r="G158" s="16">
        <v>540.48</v>
      </c>
      <c r="H158" s="17" t="s">
        <v>17</v>
      </c>
    </row>
    <row r="159" spans="1:8" s="10" customFormat="1" ht="14.25" customHeight="1" x14ac:dyDescent="0.2">
      <c r="A159" s="24">
        <v>154</v>
      </c>
      <c r="B159" s="23" t="s">
        <v>6</v>
      </c>
      <c r="C159" s="4" t="s">
        <v>136</v>
      </c>
      <c r="D159" s="5" t="s">
        <v>44</v>
      </c>
      <c r="E159" s="20">
        <v>43249</v>
      </c>
      <c r="F159" s="19" t="s">
        <v>481</v>
      </c>
      <c r="G159" s="16">
        <v>0</v>
      </c>
      <c r="H159" s="17" t="s">
        <v>17</v>
      </c>
    </row>
    <row r="160" spans="1:8" s="10" customFormat="1" ht="14.25" customHeight="1" x14ac:dyDescent="0.2">
      <c r="A160" s="24">
        <v>155</v>
      </c>
      <c r="B160" s="23" t="s">
        <v>6</v>
      </c>
      <c r="C160" s="4" t="s">
        <v>136</v>
      </c>
      <c r="D160" s="5" t="s">
        <v>21</v>
      </c>
      <c r="E160" s="20">
        <v>43222</v>
      </c>
      <c r="F160" s="19" t="s">
        <v>357</v>
      </c>
      <c r="G160" s="16">
        <v>2972.56</v>
      </c>
      <c r="H160" s="17" t="s">
        <v>11</v>
      </c>
    </row>
    <row r="161" spans="1:8" s="10" customFormat="1" ht="14.25" customHeight="1" x14ac:dyDescent="0.2">
      <c r="A161" s="24">
        <v>156</v>
      </c>
      <c r="B161" s="23" t="s">
        <v>6</v>
      </c>
      <c r="C161" s="4" t="s">
        <v>136</v>
      </c>
      <c r="D161" s="5" t="s">
        <v>15</v>
      </c>
      <c r="E161" s="20">
        <v>43222</v>
      </c>
      <c r="F161" s="19" t="s">
        <v>358</v>
      </c>
      <c r="G161" s="16">
        <v>0</v>
      </c>
      <c r="H161" s="17" t="s">
        <v>16</v>
      </c>
    </row>
    <row r="162" spans="1:8" s="10" customFormat="1" ht="14.25" customHeight="1" x14ac:dyDescent="0.2">
      <c r="A162" s="24">
        <v>157</v>
      </c>
      <c r="B162" s="23" t="s">
        <v>6</v>
      </c>
      <c r="C162" s="4" t="s">
        <v>136</v>
      </c>
      <c r="D162" s="21" t="s">
        <v>37</v>
      </c>
      <c r="E162" s="20">
        <v>43222</v>
      </c>
      <c r="F162" s="19" t="s">
        <v>359</v>
      </c>
      <c r="G162" s="16">
        <v>0</v>
      </c>
      <c r="H162" s="17" t="s">
        <v>14</v>
      </c>
    </row>
    <row r="163" spans="1:8" s="10" customFormat="1" ht="14.25" customHeight="1" x14ac:dyDescent="0.2">
      <c r="A163" s="24">
        <v>158</v>
      </c>
      <c r="B163" s="23" t="s">
        <v>6</v>
      </c>
      <c r="C163" s="4" t="s">
        <v>136</v>
      </c>
      <c r="D163" s="21" t="s">
        <v>128</v>
      </c>
      <c r="E163" s="20">
        <v>43249</v>
      </c>
      <c r="F163" s="19" t="s">
        <v>482</v>
      </c>
      <c r="G163" s="16">
        <v>0</v>
      </c>
      <c r="H163" s="17" t="s">
        <v>14</v>
      </c>
    </row>
    <row r="164" spans="1:8" s="10" customFormat="1" ht="14.25" customHeight="1" x14ac:dyDescent="0.2">
      <c r="A164" s="24">
        <v>159</v>
      </c>
      <c r="B164" s="23" t="s">
        <v>6</v>
      </c>
      <c r="C164" s="4" t="s">
        <v>136</v>
      </c>
      <c r="D164" s="5" t="s">
        <v>41</v>
      </c>
      <c r="E164" s="20">
        <v>43249</v>
      </c>
      <c r="F164" s="19" t="s">
        <v>483</v>
      </c>
      <c r="G164" s="16">
        <v>0</v>
      </c>
      <c r="H164" s="17" t="s">
        <v>19</v>
      </c>
    </row>
    <row r="165" spans="1:8" s="10" customFormat="1" ht="14.25" customHeight="1" x14ac:dyDescent="0.2">
      <c r="A165" s="24">
        <v>160</v>
      </c>
      <c r="B165" s="23" t="s">
        <v>6</v>
      </c>
      <c r="C165" s="4" t="s">
        <v>136</v>
      </c>
      <c r="D165" s="5" t="s">
        <v>268</v>
      </c>
      <c r="E165" s="20">
        <v>43249</v>
      </c>
      <c r="F165" s="19" t="s">
        <v>484</v>
      </c>
      <c r="G165" s="16">
        <v>0</v>
      </c>
      <c r="H165" s="17" t="s">
        <v>19</v>
      </c>
    </row>
    <row r="166" spans="1:8" s="10" customFormat="1" ht="14.25" customHeight="1" x14ac:dyDescent="0.2">
      <c r="A166" s="24">
        <v>161</v>
      </c>
      <c r="B166" s="23" t="s">
        <v>6</v>
      </c>
      <c r="C166" s="4" t="s">
        <v>136</v>
      </c>
      <c r="D166" s="21" t="s">
        <v>128</v>
      </c>
      <c r="E166" s="20">
        <v>43249</v>
      </c>
      <c r="F166" s="19" t="s">
        <v>485</v>
      </c>
      <c r="G166" s="16">
        <v>0</v>
      </c>
      <c r="H166" s="17" t="s">
        <v>14</v>
      </c>
    </row>
    <row r="167" spans="1:8" s="10" customFormat="1" ht="14.25" customHeight="1" x14ac:dyDescent="0.2">
      <c r="A167" s="24">
        <v>162</v>
      </c>
      <c r="B167" s="23" t="s">
        <v>6</v>
      </c>
      <c r="C167" s="4" t="s">
        <v>136</v>
      </c>
      <c r="D167" s="21" t="s">
        <v>222</v>
      </c>
      <c r="E167" s="20">
        <v>43222</v>
      </c>
      <c r="F167" s="19" t="s">
        <v>360</v>
      </c>
      <c r="G167" s="16">
        <v>0</v>
      </c>
      <c r="H167" s="17" t="s">
        <v>14</v>
      </c>
    </row>
    <row r="168" spans="1:8" s="10" customFormat="1" ht="14.25" customHeight="1" x14ac:dyDescent="0.2">
      <c r="A168" s="24">
        <v>163</v>
      </c>
      <c r="B168" s="23" t="s">
        <v>6</v>
      </c>
      <c r="C168" s="4" t="s">
        <v>136</v>
      </c>
      <c r="D168" s="5" t="s">
        <v>383</v>
      </c>
      <c r="E168" s="20">
        <v>43249</v>
      </c>
      <c r="F168" s="19" t="s">
        <v>486</v>
      </c>
      <c r="G168" s="16">
        <v>0</v>
      </c>
      <c r="H168" s="17" t="s">
        <v>16</v>
      </c>
    </row>
    <row r="169" spans="1:8" s="10" customFormat="1" ht="14.25" customHeight="1" x14ac:dyDescent="0.2">
      <c r="A169" s="24">
        <v>164</v>
      </c>
      <c r="B169" s="23" t="s">
        <v>6</v>
      </c>
      <c r="C169" s="4" t="s">
        <v>136</v>
      </c>
      <c r="D169" s="21" t="s">
        <v>127</v>
      </c>
      <c r="E169" s="20">
        <v>43222</v>
      </c>
      <c r="F169" s="19" t="s">
        <v>361</v>
      </c>
      <c r="G169" s="16">
        <v>0</v>
      </c>
      <c r="H169" s="17" t="s">
        <v>17</v>
      </c>
    </row>
    <row r="170" spans="1:8" s="10" customFormat="1" ht="14.25" customHeight="1" x14ac:dyDescent="0.2">
      <c r="A170" s="24">
        <v>165</v>
      </c>
      <c r="B170" s="23" t="s">
        <v>6</v>
      </c>
      <c r="C170" s="4" t="s">
        <v>136</v>
      </c>
      <c r="D170" s="5" t="s">
        <v>15</v>
      </c>
      <c r="E170" s="20">
        <v>43249</v>
      </c>
      <c r="F170" s="19" t="s">
        <v>487</v>
      </c>
      <c r="G170" s="16">
        <v>0</v>
      </c>
      <c r="H170" s="17" t="s">
        <v>16</v>
      </c>
    </row>
    <row r="171" spans="1:8" s="10" customFormat="1" ht="14.25" customHeight="1" x14ac:dyDescent="0.2">
      <c r="A171" s="24">
        <v>166</v>
      </c>
      <c r="B171" s="23" t="s">
        <v>6</v>
      </c>
      <c r="C171" s="4" t="s">
        <v>136</v>
      </c>
      <c r="D171" s="5" t="s">
        <v>41</v>
      </c>
      <c r="E171" s="20">
        <v>43249</v>
      </c>
      <c r="F171" s="19" t="s">
        <v>488</v>
      </c>
      <c r="G171" s="16">
        <v>0</v>
      </c>
      <c r="H171" s="17" t="s">
        <v>19</v>
      </c>
    </row>
    <row r="172" spans="1:8" s="10" customFormat="1" ht="14.25" customHeight="1" x14ac:dyDescent="0.2">
      <c r="A172" s="24">
        <v>167</v>
      </c>
      <c r="B172" s="23" t="s">
        <v>6</v>
      </c>
      <c r="C172" s="4" t="s">
        <v>136</v>
      </c>
      <c r="D172" s="21" t="s">
        <v>283</v>
      </c>
      <c r="E172" s="20">
        <v>43235</v>
      </c>
      <c r="F172" s="19" t="s">
        <v>364</v>
      </c>
      <c r="G172" s="16">
        <v>0</v>
      </c>
      <c r="H172" s="17" t="s">
        <v>11</v>
      </c>
    </row>
    <row r="173" spans="1:8" s="10" customFormat="1" ht="14.25" customHeight="1" x14ac:dyDescent="0.2">
      <c r="A173" s="24">
        <v>168</v>
      </c>
      <c r="B173" s="23" t="s">
        <v>6</v>
      </c>
      <c r="C173" s="4" t="s">
        <v>136</v>
      </c>
      <c r="D173" s="21" t="s">
        <v>222</v>
      </c>
      <c r="E173" s="20">
        <v>43235</v>
      </c>
      <c r="F173" s="19" t="s">
        <v>365</v>
      </c>
      <c r="G173" s="16">
        <v>0</v>
      </c>
      <c r="H173" s="17" t="s">
        <v>14</v>
      </c>
    </row>
    <row r="174" spans="1:8" s="10" customFormat="1" ht="14.25" customHeight="1" x14ac:dyDescent="0.2">
      <c r="A174" s="24">
        <v>169</v>
      </c>
      <c r="B174" s="23" t="s">
        <v>6</v>
      </c>
      <c r="C174" s="4" t="s">
        <v>136</v>
      </c>
      <c r="D174" s="5" t="s">
        <v>384</v>
      </c>
      <c r="E174" s="20">
        <v>43249</v>
      </c>
      <c r="F174" s="19" t="s">
        <v>489</v>
      </c>
      <c r="G174" s="16">
        <v>17</v>
      </c>
      <c r="H174" s="17" t="s">
        <v>17</v>
      </c>
    </row>
    <row r="175" spans="1:8" s="10" customFormat="1" ht="14.25" customHeight="1" x14ac:dyDescent="0.2">
      <c r="A175" s="24">
        <v>170</v>
      </c>
      <c r="B175" s="23" t="s">
        <v>6</v>
      </c>
      <c r="C175" s="4" t="s">
        <v>136</v>
      </c>
      <c r="D175" s="21" t="s">
        <v>366</v>
      </c>
      <c r="E175" s="20">
        <v>43235</v>
      </c>
      <c r="F175" s="19" t="s">
        <v>367</v>
      </c>
      <c r="G175" s="16">
        <v>0</v>
      </c>
      <c r="H175" s="17" t="s">
        <v>11</v>
      </c>
    </row>
    <row r="176" spans="1:8" s="10" customFormat="1" ht="14.25" customHeight="1" x14ac:dyDescent="0.2">
      <c r="A176" s="24">
        <v>171</v>
      </c>
      <c r="B176" s="23" t="s">
        <v>6</v>
      </c>
      <c r="C176" s="4" t="s">
        <v>136</v>
      </c>
      <c r="D176" s="21" t="s">
        <v>283</v>
      </c>
      <c r="E176" s="20">
        <v>43235</v>
      </c>
      <c r="F176" s="19" t="s">
        <v>368</v>
      </c>
      <c r="G176" s="16">
        <v>0</v>
      </c>
      <c r="H176" s="17" t="s">
        <v>11</v>
      </c>
    </row>
    <row r="177" spans="1:8" s="10" customFormat="1" ht="14.25" customHeight="1" x14ac:dyDescent="0.2">
      <c r="A177" s="24">
        <v>172</v>
      </c>
      <c r="B177" s="23" t="s">
        <v>6</v>
      </c>
      <c r="C177" s="4" t="s">
        <v>136</v>
      </c>
      <c r="D177" s="21" t="s">
        <v>385</v>
      </c>
      <c r="E177" s="20">
        <v>43249</v>
      </c>
      <c r="F177" s="19" t="s">
        <v>490</v>
      </c>
      <c r="G177" s="16">
        <v>0</v>
      </c>
      <c r="H177" s="17" t="s">
        <v>32</v>
      </c>
    </row>
    <row r="178" spans="1:8" s="10" customFormat="1" ht="14.25" customHeight="1" x14ac:dyDescent="0.2">
      <c r="A178" s="24">
        <v>173</v>
      </c>
      <c r="B178" s="23" t="s">
        <v>6</v>
      </c>
      <c r="C178" s="4" t="s">
        <v>136</v>
      </c>
      <c r="D178" s="5" t="s">
        <v>386</v>
      </c>
      <c r="E178" s="20">
        <v>43249</v>
      </c>
      <c r="F178" s="19" t="s">
        <v>491</v>
      </c>
      <c r="G178" s="16">
        <v>0</v>
      </c>
      <c r="H178" s="17" t="s">
        <v>14</v>
      </c>
    </row>
    <row r="179" spans="1:8" s="10" customFormat="1" ht="14.25" customHeight="1" x14ac:dyDescent="0.2">
      <c r="A179" s="24">
        <v>174</v>
      </c>
      <c r="B179" s="23" t="s">
        <v>6</v>
      </c>
      <c r="C179" s="4" t="s">
        <v>136</v>
      </c>
      <c r="D179" s="5" t="s">
        <v>259</v>
      </c>
      <c r="E179" s="20">
        <v>43235</v>
      </c>
      <c r="F179" s="19" t="s">
        <v>369</v>
      </c>
      <c r="G179" s="16">
        <v>2.68</v>
      </c>
      <c r="H179" s="17" t="s">
        <v>11</v>
      </c>
    </row>
    <row r="180" spans="1:8" s="10" customFormat="1" ht="14.25" customHeight="1" x14ac:dyDescent="0.2">
      <c r="A180" s="24">
        <v>175</v>
      </c>
      <c r="B180" s="23" t="s">
        <v>6</v>
      </c>
      <c r="C180" s="4" t="s">
        <v>136</v>
      </c>
      <c r="D180" s="5" t="s">
        <v>21</v>
      </c>
      <c r="E180" s="20">
        <v>43235</v>
      </c>
      <c r="F180" s="19" t="s">
        <v>370</v>
      </c>
      <c r="G180" s="16">
        <v>237.04</v>
      </c>
      <c r="H180" s="17" t="s">
        <v>11</v>
      </c>
    </row>
    <row r="181" spans="1:8" s="10" customFormat="1" ht="14.25" customHeight="1" x14ac:dyDescent="0.2">
      <c r="A181" s="24">
        <v>176</v>
      </c>
      <c r="B181" s="23" t="s">
        <v>6</v>
      </c>
      <c r="C181" s="4" t="s">
        <v>136</v>
      </c>
      <c r="D181" s="21" t="s">
        <v>254</v>
      </c>
      <c r="E181" s="20">
        <v>43235</v>
      </c>
      <c r="F181" s="19" t="s">
        <v>371</v>
      </c>
      <c r="G181" s="16">
        <v>0</v>
      </c>
      <c r="H181" s="17" t="s">
        <v>19</v>
      </c>
    </row>
    <row r="182" spans="1:8" s="10" customFormat="1" ht="14.25" customHeight="1" x14ac:dyDescent="0.2">
      <c r="A182" s="24">
        <v>177</v>
      </c>
      <c r="B182" s="23" t="s">
        <v>6</v>
      </c>
      <c r="C182" s="4" t="s">
        <v>136</v>
      </c>
      <c r="D182" s="21" t="s">
        <v>30</v>
      </c>
      <c r="E182" s="20">
        <v>43235</v>
      </c>
      <c r="F182" s="19" t="s">
        <v>372</v>
      </c>
      <c r="G182" s="16">
        <v>1014</v>
      </c>
      <c r="H182" s="17" t="s">
        <v>19</v>
      </c>
    </row>
    <row r="183" spans="1:8" s="10" customFormat="1" ht="14.25" customHeight="1" x14ac:dyDescent="0.2">
      <c r="A183" s="24">
        <v>178</v>
      </c>
      <c r="B183" s="23" t="s">
        <v>6</v>
      </c>
      <c r="C183" s="4" t="s">
        <v>136</v>
      </c>
      <c r="D183" s="21" t="s">
        <v>387</v>
      </c>
      <c r="E183" s="20">
        <v>43249</v>
      </c>
      <c r="F183" s="19" t="s">
        <v>492</v>
      </c>
      <c r="G183" s="16">
        <v>0</v>
      </c>
      <c r="H183" s="17" t="s">
        <v>17</v>
      </c>
    </row>
    <row r="184" spans="1:8" s="10" customFormat="1" ht="14.25" customHeight="1" x14ac:dyDescent="0.2">
      <c r="A184" s="24">
        <v>179</v>
      </c>
      <c r="B184" s="23" t="s">
        <v>6</v>
      </c>
      <c r="C184" s="4" t="s">
        <v>136</v>
      </c>
      <c r="D184" s="21" t="s">
        <v>127</v>
      </c>
      <c r="E184" s="20">
        <v>43235</v>
      </c>
      <c r="F184" s="19" t="s">
        <v>373</v>
      </c>
      <c r="G184" s="16">
        <v>0</v>
      </c>
      <c r="H184" s="17" t="s">
        <v>17</v>
      </c>
    </row>
    <row r="185" spans="1:8" s="10" customFormat="1" ht="14.25" customHeight="1" x14ac:dyDescent="0.2">
      <c r="A185" s="24">
        <v>180</v>
      </c>
      <c r="B185" s="23" t="s">
        <v>6</v>
      </c>
      <c r="C185" s="4" t="s">
        <v>136</v>
      </c>
      <c r="D185" s="21" t="s">
        <v>37</v>
      </c>
      <c r="E185" s="20">
        <v>43235</v>
      </c>
      <c r="F185" s="19" t="s">
        <v>374</v>
      </c>
      <c r="G185" s="16">
        <v>0</v>
      </c>
      <c r="H185" s="17" t="s">
        <v>14</v>
      </c>
    </row>
    <row r="186" spans="1:8" s="10" customFormat="1" ht="14.25" customHeight="1" x14ac:dyDescent="0.2">
      <c r="A186" s="24">
        <v>181</v>
      </c>
      <c r="B186" s="23" t="s">
        <v>6</v>
      </c>
      <c r="C186" s="4" t="s">
        <v>136</v>
      </c>
      <c r="D186" s="5" t="s">
        <v>26</v>
      </c>
      <c r="E186" s="20">
        <v>43256</v>
      </c>
      <c r="F186" s="19" t="s">
        <v>388</v>
      </c>
      <c r="G186" s="16">
        <v>0</v>
      </c>
      <c r="H186" s="17" t="s">
        <v>7</v>
      </c>
    </row>
    <row r="187" spans="1:8" s="10" customFormat="1" ht="14.25" customHeight="1" x14ac:dyDescent="0.2">
      <c r="A187" s="24">
        <v>182</v>
      </c>
      <c r="B187" s="23" t="s">
        <v>6</v>
      </c>
      <c r="C187" s="4" t="s">
        <v>136</v>
      </c>
      <c r="D187" s="5" t="s">
        <v>15</v>
      </c>
      <c r="E187" s="20">
        <v>43256</v>
      </c>
      <c r="F187" s="19" t="s">
        <v>389</v>
      </c>
      <c r="G187" s="16">
        <v>0</v>
      </c>
      <c r="H187" s="17" t="s">
        <v>16</v>
      </c>
    </row>
    <row r="188" spans="1:8" s="10" customFormat="1" ht="14.25" customHeight="1" x14ac:dyDescent="0.2">
      <c r="A188" s="24">
        <v>183</v>
      </c>
      <c r="B188" s="23" t="s">
        <v>6</v>
      </c>
      <c r="C188" s="4" t="s">
        <v>136</v>
      </c>
      <c r="D188" s="5" t="s">
        <v>15</v>
      </c>
      <c r="E188" s="20">
        <v>43277</v>
      </c>
      <c r="F188" s="19" t="s">
        <v>390</v>
      </c>
      <c r="G188" s="16">
        <v>0</v>
      </c>
      <c r="H188" s="17" t="s">
        <v>16</v>
      </c>
    </row>
    <row r="189" spans="1:8" s="10" customFormat="1" ht="14.25" customHeight="1" x14ac:dyDescent="0.2">
      <c r="A189" s="24">
        <v>184</v>
      </c>
      <c r="B189" s="23" t="s">
        <v>6</v>
      </c>
      <c r="C189" s="4" t="s">
        <v>136</v>
      </c>
      <c r="D189" s="5" t="s">
        <v>391</v>
      </c>
      <c r="E189" s="20">
        <v>43277</v>
      </c>
      <c r="F189" s="19" t="s">
        <v>392</v>
      </c>
      <c r="G189" s="16">
        <v>0</v>
      </c>
      <c r="H189" s="17" t="s">
        <v>19</v>
      </c>
    </row>
    <row r="190" spans="1:8" s="10" customFormat="1" ht="14.25" customHeight="1" x14ac:dyDescent="0.2">
      <c r="A190" s="24">
        <v>185</v>
      </c>
      <c r="B190" s="23" t="s">
        <v>6</v>
      </c>
      <c r="C190" s="4" t="s">
        <v>136</v>
      </c>
      <c r="D190" s="5" t="s">
        <v>393</v>
      </c>
      <c r="E190" s="20">
        <v>43277</v>
      </c>
      <c r="F190" s="19" t="s">
        <v>394</v>
      </c>
      <c r="G190" s="16">
        <v>0</v>
      </c>
      <c r="H190" s="17" t="s">
        <v>11</v>
      </c>
    </row>
    <row r="191" spans="1:8" s="10" customFormat="1" ht="14.25" customHeight="1" x14ac:dyDescent="0.2">
      <c r="A191" s="24">
        <v>186</v>
      </c>
      <c r="B191" s="23" t="s">
        <v>6</v>
      </c>
      <c r="C191" s="4" t="s">
        <v>136</v>
      </c>
      <c r="D191" s="5" t="s">
        <v>395</v>
      </c>
      <c r="E191" s="20">
        <v>43256</v>
      </c>
      <c r="F191" s="19" t="s">
        <v>396</v>
      </c>
      <c r="G191" s="16">
        <v>0</v>
      </c>
      <c r="H191" s="17" t="s">
        <v>11</v>
      </c>
    </row>
    <row r="192" spans="1:8" s="10" customFormat="1" ht="14.25" customHeight="1" x14ac:dyDescent="0.2">
      <c r="A192" s="24">
        <v>187</v>
      </c>
      <c r="B192" s="23" t="s">
        <v>6</v>
      </c>
      <c r="C192" s="4" t="s">
        <v>136</v>
      </c>
      <c r="D192" s="5" t="s">
        <v>10</v>
      </c>
      <c r="E192" s="20">
        <v>43277</v>
      </c>
      <c r="F192" s="19" t="s">
        <v>397</v>
      </c>
      <c r="G192" s="16">
        <v>0</v>
      </c>
      <c r="H192" s="17" t="s">
        <v>11</v>
      </c>
    </row>
    <row r="193" spans="1:8" s="10" customFormat="1" ht="14.25" customHeight="1" x14ac:dyDescent="0.2">
      <c r="A193" s="24">
        <v>188</v>
      </c>
      <c r="B193" s="23" t="s">
        <v>6</v>
      </c>
      <c r="C193" s="4" t="s">
        <v>136</v>
      </c>
      <c r="D193" s="5" t="s">
        <v>398</v>
      </c>
      <c r="E193" s="20">
        <v>43256</v>
      </c>
      <c r="F193" s="19" t="s">
        <v>399</v>
      </c>
      <c r="G193" s="16">
        <v>0</v>
      </c>
      <c r="H193" s="17" t="s">
        <v>11</v>
      </c>
    </row>
    <row r="194" spans="1:8" s="10" customFormat="1" ht="14.25" customHeight="1" x14ac:dyDescent="0.2">
      <c r="A194" s="24">
        <v>189</v>
      </c>
      <c r="B194" s="23" t="s">
        <v>6</v>
      </c>
      <c r="C194" s="4" t="s">
        <v>136</v>
      </c>
      <c r="D194" s="21" t="s">
        <v>283</v>
      </c>
      <c r="E194" s="20">
        <v>43256</v>
      </c>
      <c r="F194" s="19" t="s">
        <v>400</v>
      </c>
      <c r="G194" s="16">
        <v>0</v>
      </c>
      <c r="H194" s="17" t="s">
        <v>11</v>
      </c>
    </row>
    <row r="195" spans="1:8" s="10" customFormat="1" ht="14.25" customHeight="1" x14ac:dyDescent="0.2">
      <c r="A195" s="24">
        <v>190</v>
      </c>
      <c r="B195" s="23" t="s">
        <v>6</v>
      </c>
      <c r="C195" s="4" t="s">
        <v>136</v>
      </c>
      <c r="D195" s="21" t="s">
        <v>401</v>
      </c>
      <c r="E195" s="20">
        <v>43256</v>
      </c>
      <c r="F195" s="19" t="s">
        <v>402</v>
      </c>
      <c r="G195" s="16">
        <v>0</v>
      </c>
      <c r="H195" s="17" t="s">
        <v>7</v>
      </c>
    </row>
    <row r="196" spans="1:8" s="10" customFormat="1" ht="14.25" customHeight="1" x14ac:dyDescent="0.2">
      <c r="A196" s="24">
        <v>191</v>
      </c>
      <c r="B196" s="23" t="s">
        <v>6</v>
      </c>
      <c r="C196" s="4" t="s">
        <v>136</v>
      </c>
      <c r="D196" s="5" t="s">
        <v>130</v>
      </c>
      <c r="E196" s="20">
        <v>43277</v>
      </c>
      <c r="F196" s="19" t="s">
        <v>403</v>
      </c>
      <c r="G196" s="16">
        <v>0</v>
      </c>
      <c r="H196" s="17" t="s">
        <v>7</v>
      </c>
    </row>
    <row r="197" spans="1:8" s="10" customFormat="1" ht="14.25" customHeight="1" x14ac:dyDescent="0.2">
      <c r="A197" s="24">
        <v>192</v>
      </c>
      <c r="B197" s="23" t="s">
        <v>6</v>
      </c>
      <c r="C197" s="4" t="s">
        <v>136</v>
      </c>
      <c r="D197" s="21" t="s">
        <v>404</v>
      </c>
      <c r="E197" s="20">
        <v>43277</v>
      </c>
      <c r="F197" s="19" t="s">
        <v>405</v>
      </c>
      <c r="G197" s="16">
        <v>0</v>
      </c>
      <c r="H197" s="17" t="s">
        <v>7</v>
      </c>
    </row>
    <row r="198" spans="1:8" s="10" customFormat="1" ht="14.25" customHeight="1" x14ac:dyDescent="0.2">
      <c r="A198" s="24">
        <v>193</v>
      </c>
      <c r="B198" s="23" t="s">
        <v>6</v>
      </c>
      <c r="C198" s="4" t="s">
        <v>136</v>
      </c>
      <c r="D198" s="5" t="s">
        <v>406</v>
      </c>
      <c r="E198" s="20">
        <v>43277</v>
      </c>
      <c r="F198" s="19" t="s">
        <v>407</v>
      </c>
      <c r="G198" s="16">
        <v>0</v>
      </c>
      <c r="H198" s="17" t="s">
        <v>19</v>
      </c>
    </row>
    <row r="199" spans="1:8" s="10" customFormat="1" ht="14.25" customHeight="1" x14ac:dyDescent="0.2">
      <c r="A199" s="24">
        <v>194</v>
      </c>
      <c r="B199" s="23" t="s">
        <v>6</v>
      </c>
      <c r="C199" s="4" t="s">
        <v>136</v>
      </c>
      <c r="D199" s="21" t="s">
        <v>30</v>
      </c>
      <c r="E199" s="20">
        <v>43256</v>
      </c>
      <c r="F199" s="19" t="s">
        <v>408</v>
      </c>
      <c r="G199" s="16">
        <v>788</v>
      </c>
      <c r="H199" s="17" t="s">
        <v>19</v>
      </c>
    </row>
    <row r="200" spans="1:8" s="10" customFormat="1" ht="14.25" customHeight="1" x14ac:dyDescent="0.2">
      <c r="A200" s="24">
        <v>195</v>
      </c>
      <c r="B200" s="23" t="s">
        <v>6</v>
      </c>
      <c r="C200" s="4" t="s">
        <v>136</v>
      </c>
      <c r="D200" s="5" t="s">
        <v>21</v>
      </c>
      <c r="E200" s="20">
        <v>43256</v>
      </c>
      <c r="F200" s="19" t="s">
        <v>409</v>
      </c>
      <c r="G200" s="16">
        <v>2112.44</v>
      </c>
      <c r="H200" s="17" t="s">
        <v>11</v>
      </c>
    </row>
    <row r="201" spans="1:8" s="10" customFormat="1" ht="14.25" customHeight="1" x14ac:dyDescent="0.2">
      <c r="A201" s="24">
        <v>196</v>
      </c>
      <c r="B201" s="23" t="s">
        <v>6</v>
      </c>
      <c r="C201" s="4" t="s">
        <v>136</v>
      </c>
      <c r="D201" s="21" t="s">
        <v>46</v>
      </c>
      <c r="E201" s="20">
        <v>43256</v>
      </c>
      <c r="F201" s="19" t="s">
        <v>410</v>
      </c>
      <c r="G201" s="16">
        <v>178409.68</v>
      </c>
      <c r="H201" s="17" t="s">
        <v>17</v>
      </c>
    </row>
    <row r="202" spans="1:8" s="10" customFormat="1" ht="14.25" customHeight="1" x14ac:dyDescent="0.2">
      <c r="A202" s="24">
        <v>197</v>
      </c>
      <c r="B202" s="23" t="s">
        <v>6</v>
      </c>
      <c r="C202" s="4" t="s">
        <v>136</v>
      </c>
      <c r="D202" s="5" t="s">
        <v>21</v>
      </c>
      <c r="E202" s="20">
        <v>43256</v>
      </c>
      <c r="F202" s="19" t="s">
        <v>411</v>
      </c>
      <c r="G202" s="16">
        <v>159.09</v>
      </c>
      <c r="H202" s="17" t="s">
        <v>11</v>
      </c>
    </row>
    <row r="203" spans="1:8" s="10" customFormat="1" ht="14.25" customHeight="1" x14ac:dyDescent="0.2">
      <c r="A203" s="24">
        <v>198</v>
      </c>
      <c r="B203" s="23" t="s">
        <v>6</v>
      </c>
      <c r="C203" s="4" t="s">
        <v>136</v>
      </c>
      <c r="D203" s="5" t="s">
        <v>10</v>
      </c>
      <c r="E203" s="20">
        <v>43277</v>
      </c>
      <c r="F203" s="19" t="s">
        <v>412</v>
      </c>
      <c r="G203" s="16">
        <v>0</v>
      </c>
      <c r="H203" s="17" t="s">
        <v>11</v>
      </c>
    </row>
    <row r="204" spans="1:8" s="10" customFormat="1" ht="14.25" customHeight="1" x14ac:dyDescent="0.2">
      <c r="A204" s="24">
        <v>199</v>
      </c>
      <c r="B204" s="23" t="s">
        <v>6</v>
      </c>
      <c r="C204" s="4" t="s">
        <v>136</v>
      </c>
      <c r="D204" s="5" t="s">
        <v>413</v>
      </c>
      <c r="E204" s="20">
        <v>43277</v>
      </c>
      <c r="F204" s="19" t="s">
        <v>414</v>
      </c>
      <c r="G204" s="16">
        <v>0</v>
      </c>
      <c r="H204" s="17" t="s">
        <v>12</v>
      </c>
    </row>
    <row r="205" spans="1:8" s="10" customFormat="1" ht="14.25" customHeight="1" x14ac:dyDescent="0.2">
      <c r="A205" s="24">
        <v>200</v>
      </c>
      <c r="B205" s="23" t="s">
        <v>6</v>
      </c>
      <c r="C205" s="4" t="s">
        <v>136</v>
      </c>
      <c r="D205" s="5" t="s">
        <v>22</v>
      </c>
      <c r="E205" s="20">
        <v>43277</v>
      </c>
      <c r="F205" s="19" t="s">
        <v>415</v>
      </c>
      <c r="G205" s="16">
        <v>0</v>
      </c>
      <c r="H205" s="17" t="s">
        <v>9</v>
      </c>
    </row>
    <row r="206" spans="1:8" s="10" customFormat="1" ht="14.25" customHeight="1" x14ac:dyDescent="0.2">
      <c r="A206" s="24">
        <v>201</v>
      </c>
      <c r="B206" s="23" t="s">
        <v>6</v>
      </c>
      <c r="C206" s="4" t="s">
        <v>136</v>
      </c>
      <c r="D206" s="5" t="s">
        <v>416</v>
      </c>
      <c r="E206" s="20">
        <v>43277</v>
      </c>
      <c r="F206" s="19" t="s">
        <v>417</v>
      </c>
      <c r="G206" s="16">
        <v>0</v>
      </c>
      <c r="H206" s="17" t="s">
        <v>14</v>
      </c>
    </row>
    <row r="207" spans="1:8" s="10" customFormat="1" ht="14.25" customHeight="1" x14ac:dyDescent="0.2">
      <c r="A207" s="24">
        <v>202</v>
      </c>
      <c r="B207" s="23" t="s">
        <v>6</v>
      </c>
      <c r="C207" s="4" t="s">
        <v>136</v>
      </c>
      <c r="D207" s="21" t="s">
        <v>418</v>
      </c>
      <c r="E207" s="20">
        <v>43277</v>
      </c>
      <c r="F207" s="19" t="s">
        <v>419</v>
      </c>
      <c r="G207" s="16">
        <v>0</v>
      </c>
      <c r="H207" s="17" t="s">
        <v>17</v>
      </c>
    </row>
    <row r="208" spans="1:8" s="10" customFormat="1" ht="14.25" customHeight="1" x14ac:dyDescent="0.2">
      <c r="A208" s="24">
        <v>203</v>
      </c>
      <c r="B208" s="23" t="s">
        <v>6</v>
      </c>
      <c r="C208" s="4" t="s">
        <v>136</v>
      </c>
      <c r="D208" s="21" t="s">
        <v>420</v>
      </c>
      <c r="E208" s="20">
        <v>43256</v>
      </c>
      <c r="F208" s="19" t="s">
        <v>421</v>
      </c>
      <c r="G208" s="16">
        <v>0</v>
      </c>
      <c r="H208" s="17" t="s">
        <v>19</v>
      </c>
    </row>
    <row r="209" spans="1:8" s="10" customFormat="1" ht="14.25" customHeight="1" x14ac:dyDescent="0.2">
      <c r="A209" s="24">
        <v>204</v>
      </c>
      <c r="B209" s="23" t="s">
        <v>6</v>
      </c>
      <c r="C209" s="4" t="s">
        <v>136</v>
      </c>
      <c r="D209" s="21" t="s">
        <v>422</v>
      </c>
      <c r="E209" s="20">
        <v>43277</v>
      </c>
      <c r="F209" s="19" t="s">
        <v>423</v>
      </c>
      <c r="G209" s="16">
        <v>0</v>
      </c>
      <c r="H209" s="17" t="s">
        <v>7</v>
      </c>
    </row>
    <row r="210" spans="1:8" s="10" customFormat="1" ht="14.25" customHeight="1" x14ac:dyDescent="0.2">
      <c r="A210" s="24">
        <v>205</v>
      </c>
      <c r="B210" s="23" t="s">
        <v>6</v>
      </c>
      <c r="C210" s="4" t="s">
        <v>136</v>
      </c>
      <c r="D210" s="21" t="s">
        <v>38</v>
      </c>
      <c r="E210" s="20">
        <v>43277</v>
      </c>
      <c r="F210" s="19" t="s">
        <v>424</v>
      </c>
      <c r="G210" s="16">
        <v>0</v>
      </c>
      <c r="H210" s="17" t="s">
        <v>11</v>
      </c>
    </row>
    <row r="211" spans="1:8" s="10" customFormat="1" ht="14.25" customHeight="1" x14ac:dyDescent="0.2">
      <c r="A211" s="24">
        <v>206</v>
      </c>
      <c r="B211" s="23" t="s">
        <v>6</v>
      </c>
      <c r="C211" s="4" t="s">
        <v>136</v>
      </c>
      <c r="D211" s="21" t="s">
        <v>425</v>
      </c>
      <c r="E211" s="20">
        <v>43256</v>
      </c>
      <c r="F211" s="19" t="s">
        <v>426</v>
      </c>
      <c r="G211" s="16">
        <v>0</v>
      </c>
      <c r="H211" s="17" t="s">
        <v>7</v>
      </c>
    </row>
    <row r="212" spans="1:8" s="10" customFormat="1" ht="14.25" customHeight="1" x14ac:dyDescent="0.2">
      <c r="A212" s="24">
        <v>207</v>
      </c>
      <c r="B212" s="23" t="s">
        <v>6</v>
      </c>
      <c r="C212" s="4" t="s">
        <v>136</v>
      </c>
      <c r="D212" s="21" t="s">
        <v>222</v>
      </c>
      <c r="E212" s="20">
        <v>43256</v>
      </c>
      <c r="F212" s="19" t="s">
        <v>427</v>
      </c>
      <c r="G212" s="16">
        <v>0</v>
      </c>
      <c r="H212" s="17" t="s">
        <v>14</v>
      </c>
    </row>
    <row r="213" spans="1:8" s="10" customFormat="1" ht="14.25" customHeight="1" x14ac:dyDescent="0.2">
      <c r="A213" s="24">
        <v>208</v>
      </c>
      <c r="B213" s="23" t="s">
        <v>6</v>
      </c>
      <c r="C213" s="4" t="s">
        <v>136</v>
      </c>
      <c r="D213" s="5" t="s">
        <v>20</v>
      </c>
      <c r="E213" s="20">
        <v>43277</v>
      </c>
      <c r="F213" s="19" t="s">
        <v>428</v>
      </c>
      <c r="G213" s="16">
        <v>0</v>
      </c>
      <c r="H213" s="17" t="s">
        <v>16</v>
      </c>
    </row>
    <row r="214" spans="1:8" s="10" customFormat="1" ht="14.25" customHeight="1" x14ac:dyDescent="0.2">
      <c r="A214" s="24">
        <v>209</v>
      </c>
      <c r="B214" s="23" t="s">
        <v>6</v>
      </c>
      <c r="C214" s="4" t="s">
        <v>136</v>
      </c>
      <c r="D214" s="5" t="s">
        <v>20</v>
      </c>
      <c r="E214" s="20">
        <v>43277</v>
      </c>
      <c r="F214" s="19" t="s">
        <v>429</v>
      </c>
      <c r="G214" s="16">
        <v>0</v>
      </c>
      <c r="H214" s="17" t="s">
        <v>16</v>
      </c>
    </row>
    <row r="215" spans="1:8" s="10" customFormat="1" ht="14.25" customHeight="1" x14ac:dyDescent="0.2">
      <c r="A215" s="24">
        <v>210</v>
      </c>
      <c r="B215" s="23" t="s">
        <v>6</v>
      </c>
      <c r="C215" s="4" t="s">
        <v>136</v>
      </c>
      <c r="D215" s="5" t="s">
        <v>430</v>
      </c>
      <c r="E215" s="20">
        <v>43277</v>
      </c>
      <c r="F215" s="19" t="s">
        <v>431</v>
      </c>
      <c r="G215" s="16">
        <v>0</v>
      </c>
      <c r="H215" s="17" t="s">
        <v>16</v>
      </c>
    </row>
    <row r="216" spans="1:8" s="10" customFormat="1" ht="14.25" customHeight="1" x14ac:dyDescent="0.2">
      <c r="A216" s="24">
        <v>211</v>
      </c>
      <c r="B216" s="23" t="s">
        <v>6</v>
      </c>
      <c r="C216" s="4" t="s">
        <v>136</v>
      </c>
      <c r="D216" s="5" t="s">
        <v>432</v>
      </c>
      <c r="E216" s="20">
        <v>43277</v>
      </c>
      <c r="F216" s="19" t="s">
        <v>433</v>
      </c>
      <c r="G216" s="16">
        <v>841</v>
      </c>
      <c r="H216" s="17" t="s">
        <v>16</v>
      </c>
    </row>
    <row r="217" spans="1:8" s="10" customFormat="1" ht="14.25" customHeight="1" x14ac:dyDescent="0.2">
      <c r="A217" s="24">
        <v>212</v>
      </c>
      <c r="B217" s="23" t="s">
        <v>6</v>
      </c>
      <c r="C217" s="4" t="s">
        <v>136</v>
      </c>
      <c r="D217" s="5" t="s">
        <v>434</v>
      </c>
      <c r="E217" s="20">
        <v>43277</v>
      </c>
      <c r="F217" s="19" t="s">
        <v>435</v>
      </c>
      <c r="G217" s="16">
        <v>391.62</v>
      </c>
      <c r="H217" s="17" t="s">
        <v>17</v>
      </c>
    </row>
    <row r="218" spans="1:8" s="10" customFormat="1" ht="14.25" customHeight="1" x14ac:dyDescent="0.2">
      <c r="A218" s="24">
        <v>213</v>
      </c>
      <c r="B218" s="23" t="s">
        <v>6</v>
      </c>
      <c r="C218" s="4" t="s">
        <v>136</v>
      </c>
      <c r="D218" s="5" t="s">
        <v>436</v>
      </c>
      <c r="E218" s="20">
        <v>43277</v>
      </c>
      <c r="F218" s="19" t="s">
        <v>437</v>
      </c>
      <c r="G218" s="16">
        <v>0</v>
      </c>
      <c r="H218" s="17" t="s">
        <v>16</v>
      </c>
    </row>
    <row r="219" spans="1:8" s="10" customFormat="1" ht="14.25" customHeight="1" x14ac:dyDescent="0.2">
      <c r="A219" s="24">
        <v>214</v>
      </c>
      <c r="B219" s="23" t="s">
        <v>6</v>
      </c>
      <c r="C219" s="4" t="s">
        <v>136</v>
      </c>
      <c r="D219" s="5" t="s">
        <v>259</v>
      </c>
      <c r="E219" s="20">
        <v>43270</v>
      </c>
      <c r="F219" s="19" t="s">
        <v>438</v>
      </c>
      <c r="G219" s="16">
        <v>0.8</v>
      </c>
      <c r="H219" s="17" t="s">
        <v>11</v>
      </c>
    </row>
    <row r="220" spans="1:8" s="10" customFormat="1" ht="14.25" customHeight="1" x14ac:dyDescent="0.2">
      <c r="A220" s="24">
        <v>215</v>
      </c>
      <c r="B220" s="23" t="s">
        <v>6</v>
      </c>
      <c r="C220" s="4" t="s">
        <v>136</v>
      </c>
      <c r="D220" s="5" t="s">
        <v>21</v>
      </c>
      <c r="E220" s="20">
        <v>43270</v>
      </c>
      <c r="F220" s="19" t="s">
        <v>439</v>
      </c>
      <c r="G220" s="16">
        <v>490.69</v>
      </c>
      <c r="H220" s="17" t="s">
        <v>11</v>
      </c>
    </row>
    <row r="221" spans="1:8" s="10" customFormat="1" ht="14.25" customHeight="1" x14ac:dyDescent="0.2">
      <c r="A221" s="24">
        <v>216</v>
      </c>
      <c r="B221" s="23" t="s">
        <v>6</v>
      </c>
      <c r="C221" s="4" t="s">
        <v>136</v>
      </c>
      <c r="D221" s="21" t="s">
        <v>13</v>
      </c>
      <c r="E221" s="20">
        <v>43270</v>
      </c>
      <c r="F221" s="19" t="s">
        <v>440</v>
      </c>
      <c r="G221" s="16">
        <v>0</v>
      </c>
      <c r="H221" s="17" t="s">
        <v>11</v>
      </c>
    </row>
    <row r="222" spans="1:8" s="10" customFormat="1" ht="14.25" customHeight="1" x14ac:dyDescent="0.2">
      <c r="A222" s="24">
        <v>217</v>
      </c>
      <c r="B222" s="23" t="s">
        <v>6</v>
      </c>
      <c r="C222" s="4" t="s">
        <v>136</v>
      </c>
      <c r="D222" s="5" t="s">
        <v>441</v>
      </c>
      <c r="E222" s="20">
        <v>43270</v>
      </c>
      <c r="F222" s="19" t="s">
        <v>442</v>
      </c>
      <c r="G222" s="16">
        <v>0</v>
      </c>
      <c r="H222" s="17" t="s">
        <v>14</v>
      </c>
    </row>
    <row r="223" spans="1:8" s="10" customFormat="1" ht="14.25" customHeight="1" x14ac:dyDescent="0.2">
      <c r="A223" s="24">
        <v>218</v>
      </c>
      <c r="B223" s="23" t="s">
        <v>6</v>
      </c>
      <c r="C223" s="4" t="s">
        <v>136</v>
      </c>
      <c r="D223" s="21" t="s">
        <v>129</v>
      </c>
      <c r="E223" s="20">
        <v>43270</v>
      </c>
      <c r="F223" s="19" t="s">
        <v>443</v>
      </c>
      <c r="G223" s="16">
        <v>226.37</v>
      </c>
      <c r="H223" s="17" t="s">
        <v>12</v>
      </c>
    </row>
    <row r="224" spans="1:8" s="10" customFormat="1" ht="14.25" customHeight="1" x14ac:dyDescent="0.2">
      <c r="A224" s="24">
        <v>219</v>
      </c>
      <c r="B224" s="23" t="s">
        <v>6</v>
      </c>
      <c r="C224" s="4" t="s">
        <v>136</v>
      </c>
      <c r="D224" s="21" t="s">
        <v>23</v>
      </c>
      <c r="E224" s="20">
        <v>43270</v>
      </c>
      <c r="F224" s="19" t="s">
        <v>444</v>
      </c>
      <c r="G224" s="16">
        <v>0</v>
      </c>
      <c r="H224" s="17" t="s">
        <v>17</v>
      </c>
    </row>
    <row r="225" spans="1:8" s="10" customFormat="1" ht="14.25" customHeight="1" x14ac:dyDescent="0.2">
      <c r="A225" s="24">
        <v>220</v>
      </c>
      <c r="B225" s="23" t="s">
        <v>6</v>
      </c>
      <c r="C225" s="4" t="s">
        <v>136</v>
      </c>
      <c r="D225" s="21" t="s">
        <v>133</v>
      </c>
      <c r="E225" s="20">
        <v>43270</v>
      </c>
      <c r="F225" s="19" t="s">
        <v>445</v>
      </c>
      <c r="G225" s="16">
        <v>2351.5100000000002</v>
      </c>
      <c r="H225" s="17" t="s">
        <v>17</v>
      </c>
    </row>
    <row r="226" spans="1:8" s="10" customFormat="1" ht="14.25" customHeight="1" x14ac:dyDescent="0.2">
      <c r="A226" s="24">
        <v>221</v>
      </c>
      <c r="B226" s="23" t="s">
        <v>6</v>
      </c>
      <c r="C226" s="4" t="s">
        <v>136</v>
      </c>
      <c r="D226" s="5" t="s">
        <v>446</v>
      </c>
      <c r="E226" s="20">
        <v>43270</v>
      </c>
      <c r="F226" s="19" t="s">
        <v>447</v>
      </c>
      <c r="G226" s="16">
        <v>1185</v>
      </c>
      <c r="H226" s="17" t="s">
        <v>18</v>
      </c>
    </row>
    <row r="227" spans="1:8" s="10" customFormat="1" ht="14.25" customHeight="1" x14ac:dyDescent="0.2">
      <c r="A227" s="24">
        <v>222</v>
      </c>
      <c r="B227" s="23" t="s">
        <v>6</v>
      </c>
      <c r="C227" s="4" t="s">
        <v>136</v>
      </c>
      <c r="D227" s="21" t="s">
        <v>31</v>
      </c>
      <c r="E227" s="20">
        <v>43270</v>
      </c>
      <c r="F227" s="19" t="s">
        <v>448</v>
      </c>
      <c r="G227" s="16">
        <v>0</v>
      </c>
      <c r="H227" s="17" t="s">
        <v>14</v>
      </c>
    </row>
    <row r="228" spans="1:8" s="10" customFormat="1" ht="14.25" customHeight="1" x14ac:dyDescent="0.2">
      <c r="A228" s="24">
        <v>223</v>
      </c>
      <c r="B228" s="23" t="s">
        <v>6</v>
      </c>
      <c r="C228" s="4" t="s">
        <v>136</v>
      </c>
      <c r="D228" s="21" t="s">
        <v>222</v>
      </c>
      <c r="E228" s="20">
        <v>43270</v>
      </c>
      <c r="F228" s="19" t="s">
        <v>449</v>
      </c>
      <c r="G228" s="16">
        <v>0</v>
      </c>
      <c r="H228" s="17" t="s">
        <v>14</v>
      </c>
    </row>
    <row r="229" spans="1:8" s="10" customFormat="1" ht="14.25" customHeight="1" x14ac:dyDescent="0.2">
      <c r="A229" s="24">
        <v>224</v>
      </c>
      <c r="B229" s="23" t="s">
        <v>6</v>
      </c>
      <c r="C229" s="4" t="s">
        <v>136</v>
      </c>
      <c r="D229" s="5" t="s">
        <v>41</v>
      </c>
      <c r="E229" s="20">
        <v>43270</v>
      </c>
      <c r="F229" s="19" t="s">
        <v>450</v>
      </c>
      <c r="G229" s="16">
        <v>0</v>
      </c>
      <c r="H229" s="17" t="s">
        <v>19</v>
      </c>
    </row>
    <row r="230" spans="1:8" s="10" customFormat="1" ht="14.25" customHeight="1" x14ac:dyDescent="0.2">
      <c r="A230" s="24">
        <v>225</v>
      </c>
      <c r="B230" s="23" t="s">
        <v>6</v>
      </c>
      <c r="C230" s="4" t="s">
        <v>136</v>
      </c>
      <c r="D230" s="21" t="s">
        <v>30</v>
      </c>
      <c r="E230" s="20">
        <v>43270</v>
      </c>
      <c r="F230" s="19" t="s">
        <v>451</v>
      </c>
      <c r="G230" s="16">
        <v>615</v>
      </c>
      <c r="H230" s="17" t="s">
        <v>19</v>
      </c>
    </row>
    <row r="231" spans="1:8" s="10" customFormat="1" ht="14.25" customHeight="1" x14ac:dyDescent="0.2">
      <c r="A231" s="24">
        <v>226</v>
      </c>
      <c r="B231" s="23" t="s">
        <v>6</v>
      </c>
      <c r="C231" s="4" t="s">
        <v>136</v>
      </c>
      <c r="D231" s="21" t="s">
        <v>452</v>
      </c>
      <c r="E231" s="20">
        <v>43270</v>
      </c>
      <c r="F231" s="19" t="s">
        <v>453</v>
      </c>
      <c r="G231" s="16">
        <v>364</v>
      </c>
      <c r="H231" s="17" t="s">
        <v>16</v>
      </c>
    </row>
    <row r="232" spans="1:8" s="10" customFormat="1" ht="14.25" customHeight="1" x14ac:dyDescent="0.2">
      <c r="A232" s="24">
        <v>227</v>
      </c>
      <c r="B232" s="23" t="s">
        <v>6</v>
      </c>
      <c r="C232" s="4" t="s">
        <v>136</v>
      </c>
      <c r="D232" s="21" t="s">
        <v>454</v>
      </c>
      <c r="E232" s="20">
        <v>43277</v>
      </c>
      <c r="F232" s="19" t="s">
        <v>455</v>
      </c>
      <c r="G232" s="16">
        <v>0</v>
      </c>
      <c r="H232" s="17" t="s">
        <v>12</v>
      </c>
    </row>
    <row r="233" spans="1:8" s="10" customFormat="1" ht="14.25" customHeight="1" x14ac:dyDescent="0.2">
      <c r="A233" s="24">
        <v>228</v>
      </c>
      <c r="B233" s="23" t="s">
        <v>6</v>
      </c>
      <c r="C233" s="4" t="s">
        <v>136</v>
      </c>
      <c r="D233" s="21" t="s">
        <v>133</v>
      </c>
      <c r="E233" s="20">
        <v>43276</v>
      </c>
      <c r="F233" s="19" t="s">
        <v>456</v>
      </c>
      <c r="G233" s="16">
        <v>40342.81</v>
      </c>
      <c r="H233" s="17" t="s">
        <v>17</v>
      </c>
    </row>
    <row r="234" spans="1:8" s="10" customFormat="1" ht="14.25" customHeight="1" x14ac:dyDescent="0.2">
      <c r="A234" s="24">
        <v>229</v>
      </c>
      <c r="B234" s="23" t="s">
        <v>6</v>
      </c>
      <c r="C234" s="4" t="s">
        <v>136</v>
      </c>
      <c r="D234" s="21" t="s">
        <v>132</v>
      </c>
      <c r="E234" s="20">
        <v>43276</v>
      </c>
      <c r="F234" s="19" t="s">
        <v>457</v>
      </c>
      <c r="G234" s="16">
        <v>38.880000000000003</v>
      </c>
      <c r="H234" s="17" t="s">
        <v>11</v>
      </c>
    </row>
    <row r="235" spans="1:8" s="10" customFormat="1" ht="14.25" customHeight="1" x14ac:dyDescent="0.2">
      <c r="A235" s="11">
        <v>230</v>
      </c>
      <c r="B235" s="23" t="s">
        <v>6</v>
      </c>
      <c r="C235" s="4" t="s">
        <v>136</v>
      </c>
      <c r="D235" s="21" t="s">
        <v>514</v>
      </c>
      <c r="E235" s="20">
        <v>43340</v>
      </c>
      <c r="F235" s="19" t="s">
        <v>515</v>
      </c>
      <c r="G235" s="16">
        <v>0</v>
      </c>
      <c r="H235" s="17" t="s">
        <v>19</v>
      </c>
    </row>
    <row r="236" spans="1:8" s="10" customFormat="1" ht="14.25" customHeight="1" x14ac:dyDescent="0.2">
      <c r="A236" s="24">
        <v>231</v>
      </c>
      <c r="B236" s="23" t="s">
        <v>6</v>
      </c>
      <c r="C236" s="4" t="s">
        <v>136</v>
      </c>
      <c r="D236" s="21" t="s">
        <v>39</v>
      </c>
      <c r="E236" s="20">
        <v>43291</v>
      </c>
      <c r="F236" s="19" t="s">
        <v>459</v>
      </c>
      <c r="G236" s="16">
        <v>0</v>
      </c>
      <c r="H236" s="17" t="s">
        <v>9</v>
      </c>
    </row>
    <row r="237" spans="1:8" s="10" customFormat="1" ht="14.25" customHeight="1" x14ac:dyDescent="0.2">
      <c r="A237" s="24">
        <v>232</v>
      </c>
      <c r="B237" s="23" t="s">
        <v>6</v>
      </c>
      <c r="C237" s="4" t="s">
        <v>136</v>
      </c>
      <c r="D237" s="5" t="s">
        <v>518</v>
      </c>
      <c r="E237" s="20">
        <v>43291</v>
      </c>
      <c r="F237" s="19" t="s">
        <v>460</v>
      </c>
      <c r="G237" s="16">
        <v>0</v>
      </c>
      <c r="H237" s="17" t="s">
        <v>7</v>
      </c>
    </row>
    <row r="238" spans="1:8" s="10" customFormat="1" ht="14.25" customHeight="1" x14ac:dyDescent="0.2">
      <c r="A238" s="24">
        <v>233</v>
      </c>
      <c r="B238" s="23" t="s">
        <v>6</v>
      </c>
      <c r="C238" s="4" t="s">
        <v>136</v>
      </c>
      <c r="D238" s="21" t="s">
        <v>23</v>
      </c>
      <c r="E238" s="20">
        <v>43291</v>
      </c>
      <c r="F238" s="19" t="s">
        <v>461</v>
      </c>
      <c r="G238" s="16">
        <v>0</v>
      </c>
      <c r="H238" s="17" t="s">
        <v>17</v>
      </c>
    </row>
    <row r="239" spans="1:8" s="10" customFormat="1" ht="14.25" customHeight="1" x14ac:dyDescent="0.2">
      <c r="A239" s="11">
        <v>234</v>
      </c>
      <c r="B239" s="23" t="s">
        <v>6</v>
      </c>
      <c r="C239" s="4" t="s">
        <v>136</v>
      </c>
      <c r="D239" s="5" t="s">
        <v>10</v>
      </c>
      <c r="E239" s="20">
        <v>43340</v>
      </c>
      <c r="F239" s="19" t="s">
        <v>516</v>
      </c>
      <c r="G239" s="16">
        <v>0</v>
      </c>
      <c r="H239" s="17" t="s">
        <v>11</v>
      </c>
    </row>
    <row r="240" spans="1:8" s="10" customFormat="1" ht="14.25" customHeight="1" x14ac:dyDescent="0.2">
      <c r="A240" s="24">
        <v>235</v>
      </c>
      <c r="B240" s="23" t="s">
        <v>6</v>
      </c>
      <c r="C240" s="4" t="s">
        <v>136</v>
      </c>
      <c r="D240" s="5" t="s">
        <v>471</v>
      </c>
      <c r="E240" s="20">
        <v>43291</v>
      </c>
      <c r="F240" s="19" t="s">
        <v>462</v>
      </c>
      <c r="G240" s="16">
        <v>0</v>
      </c>
      <c r="H240" s="17" t="s">
        <v>16</v>
      </c>
    </row>
    <row r="241" spans="1:8" s="10" customFormat="1" ht="14.25" customHeight="1" x14ac:dyDescent="0.2">
      <c r="A241" s="11">
        <v>236</v>
      </c>
      <c r="B241" s="23" t="s">
        <v>6</v>
      </c>
      <c r="C241" s="4" t="s">
        <v>136</v>
      </c>
      <c r="D241" s="5" t="s">
        <v>471</v>
      </c>
      <c r="E241" s="20">
        <v>43340</v>
      </c>
      <c r="F241" s="19" t="s">
        <v>517</v>
      </c>
      <c r="G241" s="16">
        <v>0</v>
      </c>
      <c r="H241" s="17" t="s">
        <v>16</v>
      </c>
    </row>
    <row r="242" spans="1:8" s="10" customFormat="1" ht="14.25" customHeight="1" x14ac:dyDescent="0.2">
      <c r="A242" s="24">
        <v>237</v>
      </c>
      <c r="B242" s="23" t="s">
        <v>6</v>
      </c>
      <c r="C242" s="4" t="s">
        <v>136</v>
      </c>
      <c r="D242" s="5" t="s">
        <v>259</v>
      </c>
      <c r="E242" s="20">
        <v>43291</v>
      </c>
      <c r="F242" s="19" t="s">
        <v>463</v>
      </c>
      <c r="G242" s="16">
        <v>3.91</v>
      </c>
      <c r="H242" s="17" t="s">
        <v>11</v>
      </c>
    </row>
    <row r="243" spans="1:8" s="10" customFormat="1" ht="14.25" customHeight="1" x14ac:dyDescent="0.2">
      <c r="A243" s="24">
        <v>238</v>
      </c>
      <c r="B243" s="23" t="s">
        <v>6</v>
      </c>
      <c r="C243" s="4" t="s">
        <v>136</v>
      </c>
      <c r="D243" s="5" t="s">
        <v>21</v>
      </c>
      <c r="E243" s="20">
        <v>43291</v>
      </c>
      <c r="F243" s="19" t="s">
        <v>464</v>
      </c>
      <c r="G243" s="16">
        <v>694.23</v>
      </c>
      <c r="H243" s="17" t="s">
        <v>11</v>
      </c>
    </row>
    <row r="244" spans="1:8" s="10" customFormat="1" ht="14.25" customHeight="1" x14ac:dyDescent="0.2">
      <c r="A244" s="11">
        <v>239</v>
      </c>
      <c r="B244" s="23" t="s">
        <v>6</v>
      </c>
      <c r="C244" s="4" t="s">
        <v>136</v>
      </c>
      <c r="D244" s="5" t="s">
        <v>520</v>
      </c>
      <c r="E244" s="20">
        <v>43340</v>
      </c>
      <c r="F244" s="19" t="s">
        <v>519</v>
      </c>
      <c r="G244" s="16">
        <v>0</v>
      </c>
      <c r="H244" s="17" t="s">
        <v>9</v>
      </c>
    </row>
    <row r="245" spans="1:8" s="10" customFormat="1" ht="14.25" customHeight="1" x14ac:dyDescent="0.2">
      <c r="A245" s="24">
        <v>240</v>
      </c>
      <c r="B245" s="23" t="s">
        <v>6</v>
      </c>
      <c r="C245" s="4" t="s">
        <v>136</v>
      </c>
      <c r="D245" s="21" t="s">
        <v>222</v>
      </c>
      <c r="E245" s="20">
        <v>43291</v>
      </c>
      <c r="F245" s="19" t="s">
        <v>465</v>
      </c>
      <c r="G245" s="16">
        <v>0</v>
      </c>
      <c r="H245" s="17" t="s">
        <v>14</v>
      </c>
    </row>
    <row r="246" spans="1:8" s="10" customFormat="1" ht="14.25" customHeight="1" x14ac:dyDescent="0.2">
      <c r="A246" s="11">
        <v>241</v>
      </c>
      <c r="B246" s="23" t="s">
        <v>6</v>
      </c>
      <c r="C246" s="4" t="s">
        <v>136</v>
      </c>
      <c r="D246" s="5" t="s">
        <v>521</v>
      </c>
      <c r="E246" s="20">
        <v>43340</v>
      </c>
      <c r="F246" s="19" t="s">
        <v>522</v>
      </c>
      <c r="G246" s="16">
        <v>6000</v>
      </c>
      <c r="H246" s="17" t="s">
        <v>11</v>
      </c>
    </row>
    <row r="247" spans="1:8" s="10" customFormat="1" ht="14.25" customHeight="1" x14ac:dyDescent="0.2">
      <c r="A247" s="24">
        <v>242</v>
      </c>
      <c r="B247" s="23" t="s">
        <v>6</v>
      </c>
      <c r="C247" s="4" t="s">
        <v>136</v>
      </c>
      <c r="D247" s="21" t="s">
        <v>47</v>
      </c>
      <c r="E247" s="20">
        <v>43291</v>
      </c>
      <c r="F247" s="19" t="s">
        <v>466</v>
      </c>
      <c r="G247" s="16">
        <v>17977.29</v>
      </c>
      <c r="H247" s="17" t="s">
        <v>7</v>
      </c>
    </row>
    <row r="248" spans="1:8" s="10" customFormat="1" ht="14.25" customHeight="1" x14ac:dyDescent="0.2">
      <c r="A248" s="24">
        <v>243</v>
      </c>
      <c r="B248" s="23" t="s">
        <v>6</v>
      </c>
      <c r="C248" s="4" t="s">
        <v>136</v>
      </c>
      <c r="D248" s="21" t="s">
        <v>126</v>
      </c>
      <c r="E248" s="20">
        <v>43291</v>
      </c>
      <c r="F248" s="19" t="s">
        <v>467</v>
      </c>
      <c r="G248" s="16">
        <v>0</v>
      </c>
      <c r="H248" s="17" t="s">
        <v>18</v>
      </c>
    </row>
    <row r="249" spans="1:8" s="10" customFormat="1" ht="14.25" customHeight="1" x14ac:dyDescent="0.2">
      <c r="A249" s="11">
        <v>244</v>
      </c>
      <c r="B249" s="23" t="s">
        <v>6</v>
      </c>
      <c r="C249" s="4" t="s">
        <v>136</v>
      </c>
      <c r="D249" s="21" t="s">
        <v>523</v>
      </c>
      <c r="E249" s="20">
        <v>43340</v>
      </c>
      <c r="F249" s="19" t="s">
        <v>524</v>
      </c>
      <c r="G249" s="16">
        <v>0</v>
      </c>
      <c r="H249" s="17" t="s">
        <v>14</v>
      </c>
    </row>
    <row r="250" spans="1:8" s="10" customFormat="1" ht="14.25" customHeight="1" x14ac:dyDescent="0.2">
      <c r="A250" s="24">
        <v>245</v>
      </c>
      <c r="B250" s="23" t="s">
        <v>6</v>
      </c>
      <c r="C250" s="4" t="s">
        <v>136</v>
      </c>
      <c r="D250" s="5" t="s">
        <v>21</v>
      </c>
      <c r="E250" s="20">
        <v>43291</v>
      </c>
      <c r="F250" s="19" t="s">
        <v>468</v>
      </c>
      <c r="G250" s="16">
        <v>44588.84</v>
      </c>
      <c r="H250" s="17" t="s">
        <v>11</v>
      </c>
    </row>
    <row r="251" spans="1:8" s="10" customFormat="1" ht="14.25" customHeight="1" x14ac:dyDescent="0.2">
      <c r="A251" s="24">
        <v>246</v>
      </c>
      <c r="B251" s="23" t="s">
        <v>6</v>
      </c>
      <c r="C251" s="4" t="s">
        <v>136</v>
      </c>
      <c r="D251" s="21" t="s">
        <v>472</v>
      </c>
      <c r="E251" s="20">
        <v>43291</v>
      </c>
      <c r="F251" s="19" t="s">
        <v>469</v>
      </c>
      <c r="G251" s="16">
        <v>413.4</v>
      </c>
      <c r="H251" s="17" t="s">
        <v>12</v>
      </c>
    </row>
    <row r="252" spans="1:8" s="10" customFormat="1" ht="14.25" customHeight="1" x14ac:dyDescent="0.2">
      <c r="A252" s="24">
        <v>247</v>
      </c>
      <c r="B252" s="23" t="s">
        <v>6</v>
      </c>
      <c r="C252" s="4" t="s">
        <v>136</v>
      </c>
      <c r="D252" s="21" t="s">
        <v>30</v>
      </c>
      <c r="E252" s="20">
        <v>43291</v>
      </c>
      <c r="F252" s="19" t="s">
        <v>470</v>
      </c>
      <c r="G252" s="16">
        <v>222</v>
      </c>
      <c r="H252" s="17" t="s">
        <v>19</v>
      </c>
    </row>
    <row r="253" spans="1:8" s="10" customFormat="1" ht="14.25" customHeight="1" x14ac:dyDescent="0.2">
      <c r="A253" s="24">
        <v>248</v>
      </c>
      <c r="B253" s="23" t="s">
        <v>6</v>
      </c>
      <c r="C253" s="4" t="s">
        <v>136</v>
      </c>
      <c r="D253" s="21" t="s">
        <v>498</v>
      </c>
      <c r="E253" s="20">
        <v>43319</v>
      </c>
      <c r="F253" s="19" t="s">
        <v>499</v>
      </c>
      <c r="G253" s="16">
        <v>44.03</v>
      </c>
      <c r="H253" s="17" t="s">
        <v>9</v>
      </c>
    </row>
    <row r="254" spans="1:8" s="10" customFormat="1" ht="14.25" customHeight="1" x14ac:dyDescent="0.2">
      <c r="A254" s="24">
        <v>249</v>
      </c>
      <c r="B254" s="23" t="s">
        <v>6</v>
      </c>
      <c r="C254" s="4" t="s">
        <v>136</v>
      </c>
      <c r="D254" s="21" t="s">
        <v>135</v>
      </c>
      <c r="E254" s="20">
        <v>43319</v>
      </c>
      <c r="F254" s="19" t="s">
        <v>500</v>
      </c>
      <c r="G254" s="16">
        <v>21.09</v>
      </c>
      <c r="H254" s="17" t="s">
        <v>19</v>
      </c>
    </row>
    <row r="255" spans="1:8" s="10" customFormat="1" ht="14.25" customHeight="1" x14ac:dyDescent="0.2">
      <c r="A255" s="24">
        <v>250</v>
      </c>
      <c r="B255" s="23" t="s">
        <v>6</v>
      </c>
      <c r="C255" s="4" t="s">
        <v>136</v>
      </c>
      <c r="D255" s="5" t="s">
        <v>529</v>
      </c>
      <c r="E255" s="20">
        <v>43340</v>
      </c>
      <c r="F255" s="19" t="s">
        <v>525</v>
      </c>
      <c r="G255" s="16">
        <v>0</v>
      </c>
      <c r="H255" s="17" t="s">
        <v>19</v>
      </c>
    </row>
    <row r="256" spans="1:8" s="10" customFormat="1" ht="14.25" customHeight="1" x14ac:dyDescent="0.2">
      <c r="A256" s="24">
        <v>251</v>
      </c>
      <c r="B256" s="23" t="s">
        <v>6</v>
      </c>
      <c r="C256" s="4" t="s">
        <v>136</v>
      </c>
      <c r="D256" s="21" t="s">
        <v>530</v>
      </c>
      <c r="E256" s="20">
        <v>43340</v>
      </c>
      <c r="F256" s="19" t="s">
        <v>526</v>
      </c>
      <c r="G256" s="16">
        <v>0</v>
      </c>
      <c r="H256" s="17" t="s">
        <v>12</v>
      </c>
    </row>
    <row r="257" spans="1:8" s="10" customFormat="1" ht="14.25" customHeight="1" x14ac:dyDescent="0.2">
      <c r="A257" s="24">
        <v>252</v>
      </c>
      <c r="B257" s="23" t="s">
        <v>6</v>
      </c>
      <c r="C257" s="4" t="s">
        <v>136</v>
      </c>
      <c r="D257" s="5" t="s">
        <v>22</v>
      </c>
      <c r="E257" s="20">
        <v>43340</v>
      </c>
      <c r="F257" s="19" t="s">
        <v>527</v>
      </c>
      <c r="G257" s="16">
        <v>0</v>
      </c>
      <c r="H257" s="17" t="s">
        <v>9</v>
      </c>
    </row>
    <row r="258" spans="1:8" s="10" customFormat="1" ht="14.25" customHeight="1" x14ac:dyDescent="0.2">
      <c r="A258" s="24">
        <v>253</v>
      </c>
      <c r="B258" s="23" t="s">
        <v>6</v>
      </c>
      <c r="C258" s="4" t="s">
        <v>136</v>
      </c>
      <c r="D258" s="21" t="s">
        <v>531</v>
      </c>
      <c r="E258" s="20">
        <v>43340</v>
      </c>
      <c r="F258" s="19" t="s">
        <v>528</v>
      </c>
      <c r="G258" s="16">
        <v>0</v>
      </c>
      <c r="H258" s="17" t="s">
        <v>12</v>
      </c>
    </row>
    <row r="259" spans="1:8" s="10" customFormat="1" ht="14.25" customHeight="1" x14ac:dyDescent="0.2">
      <c r="A259" s="24">
        <v>254</v>
      </c>
      <c r="B259" s="23" t="s">
        <v>6</v>
      </c>
      <c r="C259" s="4" t="s">
        <v>136</v>
      </c>
      <c r="D259" s="5" t="s">
        <v>36</v>
      </c>
      <c r="E259" s="20">
        <v>43319</v>
      </c>
      <c r="F259" s="19" t="s">
        <v>501</v>
      </c>
      <c r="G259" s="16">
        <v>133.49</v>
      </c>
      <c r="H259" s="17" t="s">
        <v>9</v>
      </c>
    </row>
    <row r="260" spans="1:8" s="10" customFormat="1" ht="14.25" customHeight="1" x14ac:dyDescent="0.2">
      <c r="A260" s="24">
        <v>255</v>
      </c>
      <c r="B260" s="23" t="s">
        <v>6</v>
      </c>
      <c r="C260" s="4" t="s">
        <v>136</v>
      </c>
      <c r="D260" s="5" t="s">
        <v>40</v>
      </c>
      <c r="E260" s="20">
        <v>43319</v>
      </c>
      <c r="F260" s="19" t="s">
        <v>502</v>
      </c>
      <c r="G260" s="16">
        <v>16185.72</v>
      </c>
      <c r="H260" s="17" t="s">
        <v>11</v>
      </c>
    </row>
    <row r="261" spans="1:8" s="10" customFormat="1" ht="14.25" customHeight="1" x14ac:dyDescent="0.2">
      <c r="A261" s="24">
        <v>256</v>
      </c>
      <c r="B261" s="23" t="s">
        <v>6</v>
      </c>
      <c r="C261" s="4" t="s">
        <v>136</v>
      </c>
      <c r="D261" s="21" t="s">
        <v>13</v>
      </c>
      <c r="E261" s="20">
        <v>43319</v>
      </c>
      <c r="F261" s="19" t="s">
        <v>503</v>
      </c>
      <c r="G261" s="16">
        <v>0</v>
      </c>
      <c r="H261" s="17" t="s">
        <v>11</v>
      </c>
    </row>
    <row r="262" spans="1:8" s="10" customFormat="1" ht="14.25" customHeight="1" x14ac:dyDescent="0.2">
      <c r="A262" s="24">
        <v>257</v>
      </c>
      <c r="B262" s="23" t="s">
        <v>6</v>
      </c>
      <c r="C262" s="4" t="s">
        <v>136</v>
      </c>
      <c r="D262" s="5" t="s">
        <v>521</v>
      </c>
      <c r="E262" s="20">
        <v>43340</v>
      </c>
      <c r="F262" s="19" t="s">
        <v>532</v>
      </c>
      <c r="G262" s="16">
        <v>6739.8</v>
      </c>
      <c r="H262" s="17" t="s">
        <v>11</v>
      </c>
    </row>
    <row r="263" spans="1:8" s="10" customFormat="1" ht="14.25" customHeight="1" x14ac:dyDescent="0.2">
      <c r="A263" s="24">
        <v>258</v>
      </c>
      <c r="B263" s="23" t="s">
        <v>6</v>
      </c>
      <c r="C263" s="4" t="s">
        <v>136</v>
      </c>
      <c r="D263" s="5" t="s">
        <v>259</v>
      </c>
      <c r="E263" s="20">
        <v>43319</v>
      </c>
      <c r="F263" s="19" t="s">
        <v>504</v>
      </c>
      <c r="G263" s="16">
        <v>3.59</v>
      </c>
      <c r="H263" s="17" t="s">
        <v>11</v>
      </c>
    </row>
    <row r="264" spans="1:8" s="10" customFormat="1" ht="14.25" customHeight="1" x14ac:dyDescent="0.2">
      <c r="A264" s="24">
        <v>259</v>
      </c>
      <c r="B264" s="23" t="s">
        <v>6</v>
      </c>
      <c r="C264" s="4" t="s">
        <v>136</v>
      </c>
      <c r="D264" s="5" t="s">
        <v>21</v>
      </c>
      <c r="E264" s="20">
        <v>43319</v>
      </c>
      <c r="F264" s="19" t="s">
        <v>505</v>
      </c>
      <c r="G264" s="16">
        <v>739.85</v>
      </c>
      <c r="H264" s="17" t="s">
        <v>11</v>
      </c>
    </row>
    <row r="265" spans="1:8" s="10" customFormat="1" ht="27.75" customHeight="1" x14ac:dyDescent="0.2">
      <c r="A265" s="24">
        <v>260</v>
      </c>
      <c r="B265" s="23" t="s">
        <v>6</v>
      </c>
      <c r="C265" s="4" t="s">
        <v>136</v>
      </c>
      <c r="D265" s="18" t="s">
        <v>533</v>
      </c>
      <c r="E265" s="20">
        <v>43340</v>
      </c>
      <c r="F265" s="19" t="s">
        <v>534</v>
      </c>
      <c r="G265" s="16">
        <v>21169.62</v>
      </c>
      <c r="H265" s="17" t="s">
        <v>32</v>
      </c>
    </row>
    <row r="266" spans="1:8" s="10" customFormat="1" ht="14.25" customHeight="1" x14ac:dyDescent="0.2">
      <c r="A266" s="24">
        <v>261</v>
      </c>
      <c r="B266" s="23" t="s">
        <v>6</v>
      </c>
      <c r="C266" s="4" t="s">
        <v>136</v>
      </c>
      <c r="D266" s="5" t="s">
        <v>535</v>
      </c>
      <c r="E266" s="20">
        <v>43340</v>
      </c>
      <c r="F266" s="19" t="s">
        <v>536</v>
      </c>
      <c r="G266" s="16">
        <v>82947.63</v>
      </c>
      <c r="H266" s="17" t="s">
        <v>32</v>
      </c>
    </row>
    <row r="267" spans="1:8" s="10" customFormat="1" ht="14.25" customHeight="1" x14ac:dyDescent="0.2">
      <c r="A267" s="24">
        <v>262</v>
      </c>
      <c r="B267" s="23" t="s">
        <v>6</v>
      </c>
      <c r="C267" s="4" t="s">
        <v>136</v>
      </c>
      <c r="D267" s="5" t="s">
        <v>21</v>
      </c>
      <c r="E267" s="20">
        <v>43319</v>
      </c>
      <c r="F267" s="19" t="s">
        <v>506</v>
      </c>
      <c r="G267" s="16">
        <v>30986.93</v>
      </c>
      <c r="H267" s="17" t="s">
        <v>11</v>
      </c>
    </row>
    <row r="268" spans="1:8" s="10" customFormat="1" ht="14.25" customHeight="1" x14ac:dyDescent="0.2">
      <c r="A268" s="24">
        <v>263</v>
      </c>
      <c r="B268" s="23" t="s">
        <v>6</v>
      </c>
      <c r="C268" s="4" t="s">
        <v>136</v>
      </c>
      <c r="D268" s="21" t="s">
        <v>401</v>
      </c>
      <c r="E268" s="20">
        <v>43319</v>
      </c>
      <c r="F268" s="19" t="s">
        <v>507</v>
      </c>
      <c r="G268" s="16">
        <v>0</v>
      </c>
      <c r="H268" s="17" t="s">
        <v>7</v>
      </c>
    </row>
    <row r="269" spans="1:8" s="10" customFormat="1" ht="14.25" customHeight="1" x14ac:dyDescent="0.2">
      <c r="A269" s="24">
        <v>264</v>
      </c>
      <c r="B269" s="23" t="s">
        <v>6</v>
      </c>
      <c r="C269" s="4" t="s">
        <v>136</v>
      </c>
      <c r="D269" s="21" t="s">
        <v>324</v>
      </c>
      <c r="E269" s="20">
        <v>43340</v>
      </c>
      <c r="F269" s="19" t="s">
        <v>537</v>
      </c>
      <c r="G269" s="16">
        <v>0</v>
      </c>
      <c r="H269" s="17" t="s">
        <v>7</v>
      </c>
    </row>
    <row r="270" spans="1:8" s="10" customFormat="1" ht="14.25" customHeight="1" x14ac:dyDescent="0.2">
      <c r="A270" s="24">
        <v>265</v>
      </c>
      <c r="B270" s="23" t="s">
        <v>6</v>
      </c>
      <c r="C270" s="4" t="s">
        <v>136</v>
      </c>
      <c r="D270" s="5" t="s">
        <v>26</v>
      </c>
      <c r="E270" s="20">
        <v>43319</v>
      </c>
      <c r="F270" s="19" t="s">
        <v>508</v>
      </c>
      <c r="G270" s="16">
        <v>0</v>
      </c>
      <c r="H270" s="17" t="s">
        <v>7</v>
      </c>
    </row>
    <row r="271" spans="1:8" s="10" customFormat="1" ht="14.25" customHeight="1" x14ac:dyDescent="0.2">
      <c r="A271" s="24">
        <v>266</v>
      </c>
      <c r="B271" s="23" t="s">
        <v>6</v>
      </c>
      <c r="C271" s="4" t="s">
        <v>136</v>
      </c>
      <c r="D271" s="21" t="s">
        <v>50</v>
      </c>
      <c r="E271" s="20">
        <v>43319</v>
      </c>
      <c r="F271" s="19" t="s">
        <v>509</v>
      </c>
      <c r="G271" s="16">
        <v>0</v>
      </c>
      <c r="H271" s="17" t="s">
        <v>25</v>
      </c>
    </row>
    <row r="272" spans="1:8" s="10" customFormat="1" ht="14.25" customHeight="1" x14ac:dyDescent="0.2">
      <c r="A272" s="24">
        <v>267</v>
      </c>
      <c r="B272" s="23" t="s">
        <v>6</v>
      </c>
      <c r="C272" s="4" t="s">
        <v>136</v>
      </c>
      <c r="D272" s="21" t="s">
        <v>127</v>
      </c>
      <c r="E272" s="20">
        <v>43319</v>
      </c>
      <c r="F272" s="19" t="s">
        <v>510</v>
      </c>
      <c r="G272" s="16">
        <v>0</v>
      </c>
      <c r="H272" s="17" t="s">
        <v>17</v>
      </c>
    </row>
    <row r="273" spans="1:8" s="10" customFormat="1" ht="14.25" customHeight="1" x14ac:dyDescent="0.2">
      <c r="A273" s="24">
        <v>268</v>
      </c>
      <c r="B273" s="23" t="s">
        <v>6</v>
      </c>
      <c r="C273" s="4" t="s">
        <v>136</v>
      </c>
      <c r="D273" s="5" t="s">
        <v>538</v>
      </c>
      <c r="E273" s="20">
        <v>43340</v>
      </c>
      <c r="F273" s="19" t="s">
        <v>539</v>
      </c>
      <c r="G273" s="16">
        <v>0</v>
      </c>
      <c r="H273" s="17" t="s">
        <v>9</v>
      </c>
    </row>
    <row r="274" spans="1:8" s="10" customFormat="1" ht="14.25" customHeight="1" x14ac:dyDescent="0.2">
      <c r="A274" s="24">
        <v>269</v>
      </c>
      <c r="B274" s="23" t="s">
        <v>6</v>
      </c>
      <c r="C274" s="4" t="s">
        <v>136</v>
      </c>
      <c r="D274" s="21" t="s">
        <v>222</v>
      </c>
      <c r="E274" s="20">
        <v>43319</v>
      </c>
      <c r="F274" s="19" t="s">
        <v>511</v>
      </c>
      <c r="G274" s="16">
        <v>0</v>
      </c>
      <c r="H274" s="17" t="s">
        <v>14</v>
      </c>
    </row>
    <row r="275" spans="1:8" s="10" customFormat="1" ht="14.25" customHeight="1" x14ac:dyDescent="0.2">
      <c r="A275" s="24">
        <v>270</v>
      </c>
      <c r="B275" s="23" t="s">
        <v>6</v>
      </c>
      <c r="C275" s="4" t="s">
        <v>136</v>
      </c>
      <c r="D275" s="21" t="s">
        <v>512</v>
      </c>
      <c r="E275" s="20">
        <v>43319</v>
      </c>
      <c r="F275" s="19" t="s">
        <v>513</v>
      </c>
      <c r="G275" s="16">
        <v>0</v>
      </c>
      <c r="H275" s="17" t="s">
        <v>14</v>
      </c>
    </row>
    <row r="276" spans="1:8" s="10" customFormat="1" ht="14.25" customHeight="1" x14ac:dyDescent="0.2">
      <c r="A276" s="24">
        <v>271</v>
      </c>
      <c r="B276" s="23" t="s">
        <v>6</v>
      </c>
      <c r="C276" s="4" t="s">
        <v>136</v>
      </c>
      <c r="D276" s="21" t="s">
        <v>222</v>
      </c>
      <c r="E276" s="20">
        <v>43340</v>
      </c>
      <c r="F276" s="19" t="s">
        <v>543</v>
      </c>
      <c r="G276" s="16">
        <v>0</v>
      </c>
      <c r="H276" s="17" t="s">
        <v>14</v>
      </c>
    </row>
    <row r="277" spans="1:8" s="10" customFormat="1" ht="14.25" customHeight="1" x14ac:dyDescent="0.2">
      <c r="A277" s="24">
        <v>272</v>
      </c>
      <c r="B277" s="23" t="s">
        <v>6</v>
      </c>
      <c r="C277" s="4" t="s">
        <v>136</v>
      </c>
      <c r="D277" s="21" t="s">
        <v>540</v>
      </c>
      <c r="E277" s="20">
        <v>43340</v>
      </c>
      <c r="F277" s="19" t="s">
        <v>541</v>
      </c>
      <c r="G277" s="16">
        <v>0</v>
      </c>
      <c r="H277" s="17" t="s">
        <v>17</v>
      </c>
    </row>
    <row r="278" spans="1:8" s="10" customFormat="1" ht="14.25" customHeight="1" x14ac:dyDescent="0.2">
      <c r="A278" s="121">
        <v>273</v>
      </c>
      <c r="B278" s="122" t="s">
        <v>6</v>
      </c>
      <c r="C278" s="123" t="s">
        <v>136</v>
      </c>
      <c r="D278" s="114" t="s">
        <v>547</v>
      </c>
      <c r="E278" s="115"/>
      <c r="F278" s="116"/>
      <c r="G278" s="117"/>
      <c r="H278" s="118"/>
    </row>
    <row r="279" spans="1:8" s="10" customFormat="1" ht="14.25" customHeight="1" x14ac:dyDescent="0.2">
      <c r="A279" s="121">
        <v>274</v>
      </c>
      <c r="B279" s="122" t="s">
        <v>6</v>
      </c>
      <c r="C279" s="123" t="s">
        <v>136</v>
      </c>
      <c r="D279" s="114" t="s">
        <v>547</v>
      </c>
      <c r="E279" s="115"/>
      <c r="F279" s="116"/>
      <c r="G279" s="117"/>
      <c r="H279" s="118"/>
    </row>
    <row r="280" spans="1:8" s="10" customFormat="1" ht="14.25" customHeight="1" x14ac:dyDescent="0.2">
      <c r="A280" s="121">
        <v>275</v>
      </c>
      <c r="B280" s="122" t="s">
        <v>6</v>
      </c>
      <c r="C280" s="123" t="s">
        <v>136</v>
      </c>
      <c r="D280" s="114" t="s">
        <v>547</v>
      </c>
      <c r="E280" s="115"/>
      <c r="F280" s="116"/>
      <c r="G280" s="117"/>
      <c r="H280" s="118"/>
    </row>
    <row r="281" spans="1:8" s="10" customFormat="1" ht="14.25" customHeight="1" x14ac:dyDescent="0.2">
      <c r="A281" s="121">
        <v>276</v>
      </c>
      <c r="B281" s="122" t="s">
        <v>6</v>
      </c>
      <c r="C281" s="123" t="s">
        <v>136</v>
      </c>
      <c r="D281" s="114" t="s">
        <v>547</v>
      </c>
      <c r="E281" s="115"/>
      <c r="F281" s="116"/>
      <c r="G281" s="117"/>
      <c r="H281" s="118"/>
    </row>
    <row r="282" spans="1:8" s="10" customFormat="1" ht="14.25" customHeight="1" x14ac:dyDescent="0.2">
      <c r="A282" s="121">
        <v>277</v>
      </c>
      <c r="B282" s="122" t="s">
        <v>6</v>
      </c>
      <c r="C282" s="123" t="s">
        <v>136</v>
      </c>
      <c r="D282" s="114" t="s">
        <v>547</v>
      </c>
      <c r="E282" s="115"/>
      <c r="F282" s="116"/>
      <c r="G282" s="117"/>
      <c r="H282" s="118"/>
    </row>
    <row r="283" spans="1:8" s="10" customFormat="1" ht="14.25" customHeight="1" x14ac:dyDescent="0.2">
      <c r="A283" s="121">
        <v>278</v>
      </c>
      <c r="B283" s="122" t="s">
        <v>6</v>
      </c>
      <c r="C283" s="123" t="s">
        <v>136</v>
      </c>
      <c r="D283" s="114" t="s">
        <v>547</v>
      </c>
      <c r="E283" s="115"/>
      <c r="F283" s="116"/>
      <c r="G283" s="117"/>
      <c r="H283" s="118"/>
    </row>
    <row r="284" spans="1:8" s="10" customFormat="1" ht="14.25" customHeight="1" x14ac:dyDescent="0.2">
      <c r="A284" s="24">
        <v>279</v>
      </c>
      <c r="B284" s="23" t="s">
        <v>6</v>
      </c>
      <c r="C284" s="4" t="s">
        <v>136</v>
      </c>
      <c r="D284" s="5" t="s">
        <v>10</v>
      </c>
      <c r="E284" s="20">
        <v>43340</v>
      </c>
      <c r="F284" s="19" t="s">
        <v>544</v>
      </c>
      <c r="G284" s="16">
        <v>0</v>
      </c>
      <c r="H284" s="17" t="s">
        <v>11</v>
      </c>
    </row>
    <row r="285" spans="1:8" s="10" customFormat="1" ht="14.25" customHeight="1" x14ac:dyDescent="0.2">
      <c r="A285" s="121">
        <v>280</v>
      </c>
      <c r="B285" s="122" t="s">
        <v>6</v>
      </c>
      <c r="C285" s="123" t="s">
        <v>136</v>
      </c>
      <c r="D285" s="114" t="s">
        <v>547</v>
      </c>
      <c r="E285" s="115"/>
      <c r="F285" s="116"/>
      <c r="G285" s="117"/>
      <c r="H285" s="118"/>
    </row>
    <row r="286" spans="1:8" s="10" customFormat="1" ht="14.25" customHeight="1" x14ac:dyDescent="0.2">
      <c r="A286" s="24">
        <v>281</v>
      </c>
      <c r="B286" s="23" t="s">
        <v>6</v>
      </c>
      <c r="C286" s="4" t="s">
        <v>136</v>
      </c>
      <c r="D286" s="5" t="s">
        <v>26</v>
      </c>
      <c r="E286" s="20">
        <v>43340</v>
      </c>
      <c r="F286" s="19" t="s">
        <v>542</v>
      </c>
      <c r="G286" s="16">
        <v>0</v>
      </c>
      <c r="H286" s="17" t="s">
        <v>7</v>
      </c>
    </row>
    <row r="287" spans="1:8" s="10" customFormat="1" ht="14.25" customHeight="1" x14ac:dyDescent="0.2">
      <c r="A287" s="24">
        <v>282</v>
      </c>
      <c r="B287" s="23" t="s">
        <v>6</v>
      </c>
      <c r="C287" s="4" t="s">
        <v>136</v>
      </c>
      <c r="D287" s="21" t="s">
        <v>35</v>
      </c>
      <c r="E287" s="20">
        <v>43340</v>
      </c>
      <c r="F287" s="19" t="s">
        <v>545</v>
      </c>
      <c r="G287" s="16">
        <v>1116.94</v>
      </c>
      <c r="H287" s="17" t="s">
        <v>7</v>
      </c>
    </row>
    <row r="288" spans="1:8" s="10" customFormat="1" ht="14.25" customHeight="1" thickBot="1" x14ac:dyDescent="0.25">
      <c r="A288" s="24">
        <v>283</v>
      </c>
      <c r="B288" s="23" t="s">
        <v>6</v>
      </c>
      <c r="C288" s="4" t="s">
        <v>136</v>
      </c>
      <c r="D288" s="21" t="s">
        <v>47</v>
      </c>
      <c r="E288" s="20">
        <v>43340</v>
      </c>
      <c r="F288" s="19" t="s">
        <v>546</v>
      </c>
      <c r="G288" s="16">
        <v>909.64</v>
      </c>
      <c r="H288" s="17" t="s">
        <v>7</v>
      </c>
    </row>
    <row r="289" spans="1:8" ht="21.75" customHeight="1" thickBot="1" x14ac:dyDescent="0.3">
      <c r="A289" s="169" t="s">
        <v>137</v>
      </c>
      <c r="B289" s="170"/>
      <c r="C289" s="170"/>
      <c r="D289" s="170"/>
      <c r="E289" s="171"/>
      <c r="F289" s="172">
        <f>SUM(G6:G288)</f>
        <v>7889554.1399999997</v>
      </c>
      <c r="G289" s="172"/>
      <c r="H289" s="26" t="s">
        <v>51</v>
      </c>
    </row>
    <row r="290" spans="1:8" ht="21.75" customHeight="1" x14ac:dyDescent="0.25">
      <c r="A290" s="111"/>
      <c r="B290" s="111"/>
      <c r="C290" s="111"/>
      <c r="D290" s="111"/>
      <c r="E290" s="111"/>
      <c r="F290" s="112"/>
      <c r="G290" s="112"/>
      <c r="H290" s="113"/>
    </row>
    <row r="291" spans="1:8" ht="21.75" customHeight="1" x14ac:dyDescent="0.25">
      <c r="A291" s="111"/>
      <c r="B291" s="111"/>
      <c r="C291" s="111"/>
      <c r="D291" s="111"/>
      <c r="E291" s="111"/>
      <c r="F291" s="112"/>
      <c r="G291" s="112"/>
      <c r="H291" s="113"/>
    </row>
    <row r="292" spans="1:8" x14ac:dyDescent="0.25">
      <c r="H292" s="27"/>
    </row>
    <row r="293" spans="1:8" x14ac:dyDescent="0.25">
      <c r="G293" s="27"/>
    </row>
    <row r="294" spans="1:8" x14ac:dyDescent="0.25">
      <c r="F294" s="27"/>
      <c r="G294" s="27"/>
    </row>
    <row r="295" spans="1:8" x14ac:dyDescent="0.25">
      <c r="D295" s="27"/>
      <c r="F295" s="27"/>
      <c r="G295" s="27"/>
    </row>
    <row r="296" spans="1:8" x14ac:dyDescent="0.25">
      <c r="G296" s="27"/>
    </row>
    <row r="298" spans="1:8" x14ac:dyDescent="0.25">
      <c r="H298" s="27"/>
    </row>
    <row r="309" spans="7:7" x14ac:dyDescent="0.25">
      <c r="G309" s="27"/>
    </row>
  </sheetData>
  <mergeCells count="10">
    <mergeCell ref="A289:E289"/>
    <mergeCell ref="F289:G289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2018-08-29T13:23:43Z</cp:lastPrinted>
  <dcterms:created xsi:type="dcterms:W3CDTF">2017-02-28T13:52:48Z</dcterms:created>
  <dcterms:modified xsi:type="dcterms:W3CDTF">2018-09-10T14:59:41Z</dcterms:modified>
</cp:coreProperties>
</file>